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arcon\Documents\LAPTOP 2018 OFICINA\ESCRITORIO\PAO 2018\PAO 2018\PAO 2018 INCORPORANDO CAFE\"/>
    </mc:Choice>
  </mc:AlternateContent>
  <bookViews>
    <workbookView xWindow="0" yWindow="0" windowWidth="20490" windowHeight="7530" activeTab="3"/>
  </bookViews>
  <sheets>
    <sheet name="POA 2018 CENTA Consolid" sheetId="1" r:id="rId1"/>
    <sheet name="Anexo 1 POA 2018 CENTA Regiones" sheetId="2" state="hidden" r:id="rId2"/>
    <sheet name="POA 2018  ETS CENTA por región" sheetId="8" state="hidden" r:id="rId3"/>
    <sheet name="POA 2018 CENTA por región" sheetId="5" r:id="rId4"/>
    <sheet name="RE-POA CENTA 2017" sheetId="3" state="hidden" r:id="rId5"/>
    <sheet name="POA 2018 ETS CENTA Consolid" sheetId="7" state="hidden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_xlnm._FilterDatabase" localSheetId="1" hidden="1">'Anexo 1 POA 2018 CENTA Regiones'!$A$7:$F$142</definedName>
    <definedName name="_xlnm._FilterDatabase" localSheetId="2" hidden="1">'POA 2018  ETS CENTA por región'!$A$7:$AR$259</definedName>
    <definedName name="_xlnm._FilterDatabase" localSheetId="0" hidden="1">'POA 2018 CENTA Consolid'!$A$7:$AR$90</definedName>
    <definedName name="_xlnm._FilterDatabase" localSheetId="3" hidden="1">'POA 2018 CENTA por región'!$A$7:$AR$263</definedName>
    <definedName name="_xlnm._FilterDatabase" localSheetId="5" hidden="1">'POA 2018 ETS CENTA Consolid'!$A$7:$AR$86</definedName>
    <definedName name="_xlnm._FilterDatabase" localSheetId="4" hidden="1">'RE-POA CENTA 2017'!$A$7:$AR$77</definedName>
    <definedName name="_PAN02">'[1]02 PRODEMORO'!$AH$145</definedName>
    <definedName name="_PAN03">'[1]03 PREMODER'!$AH$145</definedName>
    <definedName name="_PAN05">'[1]CONSOLIDADO DSYE'!$AF$150</definedName>
    <definedName name="aaaaaaaa" localSheetId="2">#REF!</definedName>
    <definedName name="aaaaaaaa" localSheetId="3">#REF!</definedName>
    <definedName name="aaaaaaaa" localSheetId="4">#REF!</definedName>
    <definedName name="aaaaaaaa">#REF!</definedName>
    <definedName name="acumulado" localSheetId="2">#REF!</definedName>
    <definedName name="acumulado" localSheetId="3">#REF!</definedName>
    <definedName name="acumulado" localSheetId="4">#REF!</definedName>
    <definedName name="acumulado">#REF!</definedName>
    <definedName name="_xlnm.Print_Area" localSheetId="1">'Anexo 1 POA 2018 CENTA Regiones'!$A$1:$AR$148</definedName>
    <definedName name="_xlnm.Print_Area" localSheetId="2">'POA 2018  ETS CENTA por región'!$A$1:$AR$260</definedName>
    <definedName name="_xlnm.Print_Area" localSheetId="0">'POA 2018 CENTA Consolid'!$A$1:$AR$90</definedName>
    <definedName name="_xlnm.Print_Area" localSheetId="3">'POA 2018 CENTA por región'!$A$1:$AR$264</definedName>
    <definedName name="_xlnm.Print_Area" localSheetId="5">'POA 2018 ETS CENTA Consolid'!$A$1:$AR$86</definedName>
    <definedName name="_xlnm.Print_Area" localSheetId="4">'RE-POA CENTA 2017'!$A$1:$AR$77</definedName>
    <definedName name="BuiltIn_Print_Area" localSheetId="2">#REF!</definedName>
    <definedName name="BuiltIn_Print_Area" localSheetId="3">#REF!</definedName>
    <definedName name="BuiltIn_Print_Area" localSheetId="4">#REF!</definedName>
    <definedName name="BuiltIn_Print_Area">#REF!</definedName>
    <definedName name="BuiltIn_Print_Area___0" localSheetId="2">#REF!</definedName>
    <definedName name="BuiltIn_Print_Area___0" localSheetId="3">#REF!</definedName>
    <definedName name="BuiltIn_Print_Area___0" localSheetId="4">#REF!</definedName>
    <definedName name="BuiltIn_Print_Area___0">#REF!</definedName>
    <definedName name="BuiltIn_Print_Area___0___0" localSheetId="2">#REF!</definedName>
    <definedName name="BuiltIn_Print_Area___0___0" localSheetId="3">#REF!</definedName>
    <definedName name="BuiltIn_Print_Area___0___0" localSheetId="4">#REF!</definedName>
    <definedName name="BuiltIn_Print_Area___0___0">#REF!</definedName>
    <definedName name="BuiltIn_Print_Area___0___0___0" localSheetId="2">#REF!</definedName>
    <definedName name="BuiltIn_Print_Area___0___0___0" localSheetId="3">#REF!</definedName>
    <definedName name="BuiltIn_Print_Area___0___0___0" localSheetId="4">#REF!</definedName>
    <definedName name="BuiltIn_Print_Area___0___0___0">#REF!</definedName>
    <definedName name="BuiltIn_Print_Titles" localSheetId="2">#REF!</definedName>
    <definedName name="BuiltIn_Print_Titles" localSheetId="3">#REF!</definedName>
    <definedName name="BuiltIn_Print_Titles" localSheetId="4">#REF!</definedName>
    <definedName name="BuiltIn_Print_Titles">#REF!</definedName>
    <definedName name="BuiltIn_Print_Titles___0" localSheetId="2">#REF!</definedName>
    <definedName name="BuiltIn_Print_Titles___0" localSheetId="3">#REF!</definedName>
    <definedName name="BuiltIn_Print_Titles___0" localSheetId="4">#REF!</definedName>
    <definedName name="BuiltIn_Print_Titles___0">#REF!</definedName>
    <definedName name="BuiltIn_Print_Titles___0___0" localSheetId="2">#REF!</definedName>
    <definedName name="BuiltIn_Print_Titles___0___0" localSheetId="3">#REF!</definedName>
    <definedName name="BuiltIn_Print_Titles___0___0" localSheetId="4">#REF!</definedName>
    <definedName name="BuiltIn_Print_Titles___0___0">#REF!</definedName>
    <definedName name="BuiltIn_Print_Titles___0___0___0" localSheetId="2">#REF!</definedName>
    <definedName name="BuiltIn_Print_Titles___0___0___0" localSheetId="3">#REF!</definedName>
    <definedName name="BuiltIn_Print_Titles___0___0___0" localSheetId="4">#REF!</definedName>
    <definedName name="BuiltIn_Print_Titles___0___0___0">#REF!</definedName>
    <definedName name="cabanasAT">'[2]PROGRAMA II 2013'!$BX$51:$BX$66</definedName>
    <definedName name="cabanasATEmpres">'[2]PROGRAMA II 2013'!$BW$51:$BW$66</definedName>
    <definedName name="cabanasATorg">'[2]PROGRAMA II 2013'!$BT$51:$BT$66</definedName>
    <definedName name="CABANASCAS">'[2]PROGRAMA II 2013'!$CC$51:$CC$66</definedName>
    <definedName name="CABANASCDP">'[2]PROGRAMA II 2013'!$CB$51:$CB$66</definedName>
    <definedName name="cabanasdiag">'[2]PROGRAMA II 2013'!$Q$51:$Q$66</definedName>
    <definedName name="CABANASHA">'[2]PROGRAMA II 2013'!$K$51:$K$66</definedName>
    <definedName name="CABANASINVERSION">'[2]PROGRAMA II 2013'!$BS$51:$BS$66</definedName>
    <definedName name="CABANASMA">'[2]PROGRAMA II 2013'!$L$51:$L$66</definedName>
    <definedName name="CABANASMUNICIPIO">'[2]PROGRAMA II 2013'!$D$51:$D$66</definedName>
    <definedName name="CABANASNUINV">'[2]PROGRAMA II 2013'!$BR$51:$BR$66</definedName>
    <definedName name="cabanaspladeneg">'[2]PROGRAMA II 2013'!$BO$51:$BO$66</definedName>
    <definedName name="cabanasplafort">'[2]PROGRAMA II 2013'!$AP$51:$AP$66</definedName>
    <definedName name="CABANASPLANES">'[2]PROGRAMA II 2013'!$CD$51:$CD$66</definedName>
    <definedName name="Cadena0101" localSheetId="2">#REF!</definedName>
    <definedName name="Cadena0101" localSheetId="3">#REF!</definedName>
    <definedName name="Cadena0101" localSheetId="4">#REF!</definedName>
    <definedName name="Cadena0101">#REF!</definedName>
    <definedName name="Cadena0102" localSheetId="2">#REF!</definedName>
    <definedName name="Cadena0102" localSheetId="3">#REF!</definedName>
    <definedName name="Cadena0102" localSheetId="4">#REF!</definedName>
    <definedName name="Cadena0102">#REF!</definedName>
    <definedName name="Cadena0103" localSheetId="2">#REF!</definedName>
    <definedName name="Cadena0103" localSheetId="3">#REF!</definedName>
    <definedName name="Cadena0103" localSheetId="4">#REF!</definedName>
    <definedName name="Cadena0103">#REF!</definedName>
    <definedName name="Cadena0104" localSheetId="2">#REF!</definedName>
    <definedName name="Cadena0104" localSheetId="3">#REF!</definedName>
    <definedName name="Cadena0104" localSheetId="4">#REF!</definedName>
    <definedName name="Cadena0104">#REF!</definedName>
    <definedName name="Cadena0105" localSheetId="2">#REF!</definedName>
    <definedName name="Cadena0105" localSheetId="3">#REF!</definedName>
    <definedName name="Cadena0105" localSheetId="4">#REF!</definedName>
    <definedName name="Cadena0105">#REF!</definedName>
    <definedName name="Cadena0106" localSheetId="2">#REF!</definedName>
    <definedName name="Cadena0106" localSheetId="3">#REF!</definedName>
    <definedName name="Cadena0106" localSheetId="4">#REF!</definedName>
    <definedName name="Cadena0106">#REF!</definedName>
    <definedName name="Cadena0107" localSheetId="2">#REF!</definedName>
    <definedName name="Cadena0107" localSheetId="3">#REF!</definedName>
    <definedName name="Cadena0107" localSheetId="4">#REF!</definedName>
    <definedName name="Cadena0107">#REF!</definedName>
    <definedName name="Cadena0108" localSheetId="2">#REF!</definedName>
    <definedName name="Cadena0108" localSheetId="3">#REF!</definedName>
    <definedName name="Cadena0108" localSheetId="4">#REF!</definedName>
    <definedName name="Cadena0108">#REF!</definedName>
    <definedName name="Cadena0109" localSheetId="2">#REF!</definedName>
    <definedName name="Cadena0109" localSheetId="3">#REF!</definedName>
    <definedName name="Cadena0109" localSheetId="4">#REF!</definedName>
    <definedName name="Cadena0109">#REF!</definedName>
    <definedName name="Cadena0110" localSheetId="2">#REF!</definedName>
    <definedName name="Cadena0110" localSheetId="3">#REF!</definedName>
    <definedName name="Cadena0110" localSheetId="4">#REF!</definedName>
    <definedName name="Cadena0110">#REF!</definedName>
    <definedName name="Cadena0120" localSheetId="2">#REF!</definedName>
    <definedName name="Cadena0120" localSheetId="3">#REF!</definedName>
    <definedName name="Cadena0120" localSheetId="4">#REF!</definedName>
    <definedName name="Cadena0120">#REF!</definedName>
    <definedName name="Cadena01RE" localSheetId="2">#REF!</definedName>
    <definedName name="Cadena01RE" localSheetId="3">#REF!</definedName>
    <definedName name="Cadena01RE" localSheetId="4">#REF!</definedName>
    <definedName name="Cadena01RE">#REF!</definedName>
    <definedName name="Cadena0201">'[1]02 PRODEMORO'!$AH$206</definedName>
    <definedName name="Cadena0202">'[1]02 PRODEMORO'!$AH$258</definedName>
    <definedName name="Cadena0203">'[1]02 PRODEMORO'!$AH$309</definedName>
    <definedName name="Cadena0204">'[1]02 PRODEMORO'!$AH$361</definedName>
    <definedName name="Cadena0205">'[1]02 PRODEMORO'!$AH$413</definedName>
    <definedName name="Cadena0206">'[1]02 PRODEMORO'!$AH$465</definedName>
    <definedName name="Cadena0207">'[1]02 PRODEMORO'!$AH$517</definedName>
    <definedName name="Cadena0208">'[1]02 PRODEMORO'!$AH$569</definedName>
    <definedName name="Cadena0209">'[1]02 PRODEMORO'!$AH$621</definedName>
    <definedName name="Cadena0210">'[1]02 PRODEMORO'!$AH$668</definedName>
    <definedName name="Cadena02RE">'[1]02 PRODEMORO'!$AH$805</definedName>
    <definedName name="Cadena0301">'[1]03 PREMODER'!$AH$206</definedName>
    <definedName name="Cadena0302">'[1]03 PREMODER'!$AH$258</definedName>
    <definedName name="Cadena0303">'[1]03 PREMODER'!$AH$309</definedName>
    <definedName name="Cadena0304">'[1]03 PREMODER'!$AH$361</definedName>
    <definedName name="Cadena0305">'[1]03 PREMODER'!$AH$413</definedName>
    <definedName name="Cadena0306">'[1]03 PREMODER'!$AH$465</definedName>
    <definedName name="Cadena0307">'[1]03 PREMODER'!$AH$517</definedName>
    <definedName name="Cadena0308">'[1]03 PREMODER'!$AH$569</definedName>
    <definedName name="Cadena0309">'[1]03 PREMODER'!$AH$621</definedName>
    <definedName name="Cadena0310">'[1]03 PREMODER'!$AH$668</definedName>
    <definedName name="Cadena03re">'[1]03 PREMODER'!$AH$805</definedName>
    <definedName name="CadenaCOSE04">'[1]CONSOLIDADO DSYE'!$AF$415</definedName>
    <definedName name="CadenaCOSE05">'[1]CONSOLIDADO DSYE'!$AF$490</definedName>
    <definedName name="COMITE1" localSheetId="2">#REF!</definedName>
    <definedName name="COMITE1" localSheetId="3">#REF!</definedName>
    <definedName name="COMITE1" localSheetId="4">#REF!</definedName>
    <definedName name="COMITE1">#REF!</definedName>
    <definedName name="COMITE2" localSheetId="2">#REF!</definedName>
    <definedName name="COMITE2" localSheetId="3">#REF!</definedName>
    <definedName name="COMITE2" localSheetId="4">#REF!</definedName>
    <definedName name="COMITE2">#REF!</definedName>
    <definedName name="COMITE3" localSheetId="2">#REF!</definedName>
    <definedName name="COMITE3" localSheetId="3">#REF!</definedName>
    <definedName name="COMITE3" localSheetId="4">#REF!</definedName>
    <definedName name="COMITE3">#REF!</definedName>
    <definedName name="COMITE4" localSheetId="2">#REF!</definedName>
    <definedName name="COMITE4" localSheetId="3">#REF!</definedName>
    <definedName name="COMITE4" localSheetId="4">#REF!</definedName>
    <definedName name="COMITE4">#REF!</definedName>
    <definedName name="COMITE6" localSheetId="2">#REF!</definedName>
    <definedName name="COMITE6" localSheetId="3">#REF!</definedName>
    <definedName name="COMITE6" localSheetId="4">#REF!</definedName>
    <definedName name="COMITE6">#REF!</definedName>
    <definedName name="COMITE7" localSheetId="2">#REF!</definedName>
    <definedName name="COMITE7" localSheetId="3">#REF!</definedName>
    <definedName name="COMITE7" localSheetId="4">#REF!</definedName>
    <definedName name="COMITE7">#REF!</definedName>
    <definedName name="COMITE8" localSheetId="2">#REF!</definedName>
    <definedName name="COMITE8" localSheetId="3">#REF!</definedName>
    <definedName name="COMITE8" localSheetId="4">#REF!</definedName>
    <definedName name="COMITE8">#REF!</definedName>
    <definedName name="Country">[3]Name!$D$2:$D$88</definedName>
    <definedName name="day">'[3]List of Indicators '!$J$1:$J$31</definedName>
    <definedName name="ddd" localSheetId="2">#REF!</definedName>
    <definedName name="ddd" localSheetId="3">#REF!</definedName>
    <definedName name="ddd" localSheetId="4">#REF!</definedName>
    <definedName name="ddd">#REF!</definedName>
    <definedName name="dos">'[4]List of Indicators '!$C$62:$C$97</definedName>
    <definedName name="eeeeee" localSheetId="2">#REF!</definedName>
    <definedName name="eeeeee" localSheetId="3">#REF!</definedName>
    <definedName name="eeeeee" localSheetId="4">#REF!</definedName>
    <definedName name="eeeeee">#REF!</definedName>
    <definedName name="end">'[3]List of Indicators '!$M$1:$M$4</definedName>
    <definedName name="fecha" localSheetId="2">[5]Llamadas!#REF!</definedName>
    <definedName name="fecha" localSheetId="3">[5]Llamadas!#REF!</definedName>
    <definedName name="fecha" localSheetId="4">[5]Llamadas!#REF!</definedName>
    <definedName name="fecha">[5]Llamadas!#REF!</definedName>
    <definedName name="first">'[3]List of Indicators '!$C$2:$C$57</definedName>
    <definedName name="IniCalendario" localSheetId="2">#REF!</definedName>
    <definedName name="IniCalendario" localSheetId="3">#REF!</definedName>
    <definedName name="IniCalendario" localSheetId="4">#REF!</definedName>
    <definedName name="IniCalendario">#REF!</definedName>
    <definedName name="IniLlamada" localSheetId="2">[5]Llamadas!#REF!</definedName>
    <definedName name="IniLlamada" localSheetId="3">[5]Llamadas!#REF!</definedName>
    <definedName name="IniLlamada" localSheetId="4">[5]Llamadas!#REF!</definedName>
    <definedName name="IniLlamada">[5]Llamadas!#REF!</definedName>
    <definedName name="INIORGA">'[2]ORGANIZACIONES 2011'!$A$1</definedName>
    <definedName name="JUN" localSheetId="2">#REF!</definedName>
    <definedName name="JUN" localSheetId="3">#REF!</definedName>
    <definedName name="JUN" localSheetId="4">#REF!</definedName>
    <definedName name="JUN">#REF!</definedName>
    <definedName name="JUNIO" localSheetId="2">#REF!</definedName>
    <definedName name="JUNIO" localSheetId="3">#REF!</definedName>
    <definedName name="JUNIO" localSheetId="4">#REF!</definedName>
    <definedName name="JUNIO">#REF!</definedName>
    <definedName name="month">'[3]List of Indicators '!$K$1:$K$12</definedName>
    <definedName name="NO" localSheetId="2">#REF!</definedName>
    <definedName name="NO" localSheetId="3">#REF!</definedName>
    <definedName name="NO" localSheetId="4">#REF!</definedName>
    <definedName name="NO">#REF!</definedName>
    <definedName name="Noviembre" localSheetId="2">#REF!</definedName>
    <definedName name="Noviembre" localSheetId="3">#REF!</definedName>
    <definedName name="Noviembre" localSheetId="4">#REF!</definedName>
    <definedName name="Noviembre">#REF!</definedName>
    <definedName name="nuevo" localSheetId="2">#REF!</definedName>
    <definedName name="nuevo" localSheetId="3">#REF!</definedName>
    <definedName name="nuevo" localSheetId="4">#REF!</definedName>
    <definedName name="nuevo">#REF!</definedName>
    <definedName name="octubre" localSheetId="2">#REF!</definedName>
    <definedName name="octubre" localSheetId="3">#REF!</definedName>
    <definedName name="octubre" localSheetId="4">#REF!</definedName>
    <definedName name="octubre">#REF!</definedName>
    <definedName name="OrdedeCom">#N/A</definedName>
    <definedName name="outreach">'[3]List of Indicators '!$C$58:$C$61</definedName>
    <definedName name="plan" localSheetId="2">#REF!</definedName>
    <definedName name="plan" localSheetId="3">#REF!</definedName>
    <definedName name="plan" localSheetId="4">#REF!</definedName>
    <definedName name="plan">#REF!</definedName>
    <definedName name="plan1" localSheetId="2">#REF!</definedName>
    <definedName name="plan1" localSheetId="3">#REF!</definedName>
    <definedName name="plan1" localSheetId="4">#REF!</definedName>
    <definedName name="plan1">#REF!</definedName>
    <definedName name="PRODEMORO" localSheetId="2">#REF!</definedName>
    <definedName name="PRODEMORO" localSheetId="3">#REF!</definedName>
    <definedName name="PRODEMORO" localSheetId="4">#REF!</definedName>
    <definedName name="PRODEMORO">#REF!</definedName>
    <definedName name="PY">'[3]List of Indicators '!$I$1:$I$10</definedName>
    <definedName name="SanVicente" localSheetId="2">#REF!</definedName>
    <definedName name="SanVicente" localSheetId="3">#REF!</definedName>
    <definedName name="SanVicente" localSheetId="4">#REF!</definedName>
    <definedName name="SanVicente">#REF!</definedName>
    <definedName name="SANVICENTE11">'[2]PROGRAMA II 2013'!$K$9:$K$21</definedName>
    <definedName name="SANVICENTE12">'[2]PROGRAMA II 2013'!$L$9:$L$21</definedName>
    <definedName name="SANVICENTE13">'[2]PROGRAMA II 2013'!$M$9:$M$21</definedName>
    <definedName name="SANVICENTE14">'[2]PROGRAMA II 2013'!$N$9:$N$21</definedName>
    <definedName name="SANVICENTE17">'[2]PROGRAMA II 2013'!$Q$9:$Q$21</definedName>
    <definedName name="SANVICENTE4">'[2]PROGRAMA II 2013'!$D$9:$D$21</definedName>
    <definedName name="SANVICENTE42">'[2]PROGRAMA II 2013'!$AP$9:$AP$21</definedName>
    <definedName name="SANVICENTE5">'[2]PROGRAMA II 2013'!$E$9:$E$21</definedName>
    <definedName name="SANVICENTE6">'[2]PROGRAMA II 2013'!$E$9:$E$21</definedName>
    <definedName name="SANVICENTE67">'[2]PROGRAMA II 2013'!$BO$9:$BO$21</definedName>
    <definedName name="SANVICENTE71">'[2]PROGRAMA II 2013'!$BS$9:$BS$21</definedName>
    <definedName name="SANVICENTE72">'[2]PROGRAMA II 2013'!$BT$9:$BT$21</definedName>
    <definedName name="SANVICENTE73">'[2]PROGRAMA II 2013'!$BW$9:$BW$21</definedName>
    <definedName name="SANVICENTE74">'[2]PROGRAMA II 2013'!$BX$9:$BX$21</definedName>
    <definedName name="SANVICENTE77">'[2]PROGRAMA II 2013'!$CA$9:$CA$21</definedName>
    <definedName name="SANVICENTE78">'[2]PROGRAMA II 2013'!$CB$9:$CB$21</definedName>
    <definedName name="SANVICENTE79">'[2]PROGRAMA II 2013'!$CC$9:$CC$21</definedName>
    <definedName name="SANVICENTE80">'[2]PROGRAMA II 2013'!$CD$9:$CD$21</definedName>
    <definedName name="scale">'[3]List of Indicators '!$G$1:$G$6</definedName>
    <definedName name="second">'[3]List of Indicators '!$C$62:$C$97</definedName>
    <definedName name="SHARED_FORMULA_0">#N/A</definedName>
    <definedName name="SHARED_FORMULA_1">#N/A</definedName>
    <definedName name="SHARED_FORMULA_10">#N/A</definedName>
    <definedName name="SHARED_FORMULA_100">#N/A</definedName>
    <definedName name="SHARED_FORMULA_101">#N/A</definedName>
    <definedName name="SHARED_FORMULA_102">#N/A</definedName>
    <definedName name="SHARED_FORMULA_103">#N/A</definedName>
    <definedName name="SHARED_FORMULA_104">#N/A</definedName>
    <definedName name="SHARED_FORMULA_105">#N/A</definedName>
    <definedName name="SHARED_FORMULA_106">#N/A</definedName>
    <definedName name="SHARED_FORMULA_107">#N/A</definedName>
    <definedName name="SHARED_FORMULA_108">#N/A</definedName>
    <definedName name="SHARED_FORMULA_109">#N/A</definedName>
    <definedName name="SHARED_FORMULA_11">#N/A</definedName>
    <definedName name="SHARED_FORMULA_110">#N/A</definedName>
    <definedName name="SHARED_FORMULA_111">#N/A</definedName>
    <definedName name="SHARED_FORMULA_112">#N/A</definedName>
    <definedName name="SHARED_FORMULA_113">#N/A</definedName>
    <definedName name="SHARED_FORMULA_114">#N/A</definedName>
    <definedName name="SHARED_FORMULA_115">#N/A</definedName>
    <definedName name="SHARED_FORMULA_116">#N/A</definedName>
    <definedName name="SHARED_FORMULA_117">#N/A</definedName>
    <definedName name="SHARED_FORMULA_118">#N/A</definedName>
    <definedName name="SHARED_FORMULA_119">#N/A</definedName>
    <definedName name="SHARED_FORMULA_12">#N/A</definedName>
    <definedName name="SHARED_FORMULA_120">#N/A</definedName>
    <definedName name="SHARED_FORMULA_121">#N/A</definedName>
    <definedName name="SHARED_FORMULA_122">#N/A</definedName>
    <definedName name="SHARED_FORMULA_123">#N/A</definedName>
    <definedName name="SHARED_FORMULA_124">#N/A</definedName>
    <definedName name="SHARED_FORMULA_125">#N/A</definedName>
    <definedName name="SHARED_FORMULA_126">#N/A</definedName>
    <definedName name="SHARED_FORMULA_127">#N/A</definedName>
    <definedName name="SHARED_FORMULA_128">#N/A</definedName>
    <definedName name="SHARED_FORMULA_129">#N/A</definedName>
    <definedName name="SHARED_FORMULA_13">#N/A</definedName>
    <definedName name="SHARED_FORMULA_130">#N/A</definedName>
    <definedName name="SHARED_FORMULA_131">#N/A</definedName>
    <definedName name="SHARED_FORMULA_132">#N/A</definedName>
    <definedName name="SHARED_FORMULA_133">#N/A</definedName>
    <definedName name="SHARED_FORMULA_134">#N/A</definedName>
    <definedName name="SHARED_FORMULA_135">#N/A</definedName>
    <definedName name="SHARED_FORMULA_136">#N/A</definedName>
    <definedName name="SHARED_FORMULA_137">#N/A</definedName>
    <definedName name="SHARED_FORMULA_138">#N/A</definedName>
    <definedName name="SHARED_FORMULA_139">#N/A</definedName>
    <definedName name="SHARED_FORMULA_14">#N/A</definedName>
    <definedName name="SHARED_FORMULA_140">#N/A</definedName>
    <definedName name="SHARED_FORMULA_141">#N/A</definedName>
    <definedName name="SHARED_FORMULA_142">#N/A</definedName>
    <definedName name="SHARED_FORMULA_143">#N/A</definedName>
    <definedName name="SHARED_FORMULA_144">#N/A</definedName>
    <definedName name="SHARED_FORMULA_145">#N/A</definedName>
    <definedName name="SHARED_FORMULA_146">#N/A</definedName>
    <definedName name="SHARED_FORMULA_147">#N/A</definedName>
    <definedName name="SHARED_FORMULA_148">#N/A</definedName>
    <definedName name="SHARED_FORMULA_149">#N/A</definedName>
    <definedName name="SHARED_FORMULA_15">#N/A</definedName>
    <definedName name="SHARED_FORMULA_150">#N/A</definedName>
    <definedName name="SHARED_FORMULA_151">#N/A</definedName>
    <definedName name="SHARED_FORMULA_152">#N/A</definedName>
    <definedName name="SHARED_FORMULA_153">#N/A</definedName>
    <definedName name="SHARED_FORMULA_154">#N/A</definedName>
    <definedName name="SHARED_FORMULA_155">#N/A</definedName>
    <definedName name="SHARED_FORMULA_156">#N/A</definedName>
    <definedName name="SHARED_FORMULA_157">#N/A</definedName>
    <definedName name="SHARED_FORMULA_158">#N/A</definedName>
    <definedName name="SHARED_FORMULA_159">#N/A</definedName>
    <definedName name="SHARED_FORMULA_16">#N/A</definedName>
    <definedName name="SHARED_FORMULA_160">#N/A</definedName>
    <definedName name="SHARED_FORMULA_17">#N/A</definedName>
    <definedName name="SHARED_FORMULA_18">#N/A</definedName>
    <definedName name="SHARED_FORMULA_19">#N/A</definedName>
    <definedName name="SHARED_FORMULA_2">#N/A</definedName>
    <definedName name="SHARED_FORMULA_20">#N/A</definedName>
    <definedName name="SHARED_FORMULA_21">#N/A</definedName>
    <definedName name="SHARED_FORMULA_22">#N/A</definedName>
    <definedName name="SHARED_FORMULA_23">#N/A</definedName>
    <definedName name="SHARED_FORMULA_24">#N/A</definedName>
    <definedName name="SHARED_FORMULA_25">#N/A</definedName>
    <definedName name="SHARED_FORMULA_26">#N/A</definedName>
    <definedName name="SHARED_FORMULA_27">#N/A</definedName>
    <definedName name="SHARED_FORMULA_28">#N/A</definedName>
    <definedName name="SHARED_FORMULA_29">#N/A</definedName>
    <definedName name="SHARED_FORMULA_3">#N/A</definedName>
    <definedName name="SHARED_FORMULA_30">#N/A</definedName>
    <definedName name="SHARED_FORMULA_31">#N/A</definedName>
    <definedName name="SHARED_FORMULA_32">#N/A</definedName>
    <definedName name="SHARED_FORMULA_33">#N/A</definedName>
    <definedName name="SHARED_FORMULA_34">#N/A</definedName>
    <definedName name="SHARED_FORMULA_35">#N/A</definedName>
    <definedName name="SHARED_FORMULA_36">#N/A</definedName>
    <definedName name="SHARED_FORMULA_37">#N/A</definedName>
    <definedName name="SHARED_FORMULA_38">#N/A</definedName>
    <definedName name="SHARED_FORMULA_39">#N/A</definedName>
    <definedName name="SHARED_FORMULA_4">#N/A</definedName>
    <definedName name="SHARED_FORMULA_40">#N/A</definedName>
    <definedName name="SHARED_FORMULA_41">#N/A</definedName>
    <definedName name="SHARED_FORMULA_42">#N/A</definedName>
    <definedName name="SHARED_FORMULA_43">#N/A</definedName>
    <definedName name="SHARED_FORMULA_44">#N/A</definedName>
    <definedName name="SHARED_FORMULA_45">#N/A</definedName>
    <definedName name="SHARED_FORMULA_46">#N/A</definedName>
    <definedName name="SHARED_FORMULA_47">#N/A</definedName>
    <definedName name="SHARED_FORMULA_48">#N/A</definedName>
    <definedName name="SHARED_FORMULA_49">#N/A</definedName>
    <definedName name="SHARED_FORMULA_5">#N/A</definedName>
    <definedName name="SHARED_FORMULA_50">#N/A</definedName>
    <definedName name="SHARED_FORMULA_51">#N/A</definedName>
    <definedName name="SHARED_FORMULA_52">#N/A</definedName>
    <definedName name="SHARED_FORMULA_53">#N/A</definedName>
    <definedName name="SHARED_FORMULA_54">#N/A</definedName>
    <definedName name="SHARED_FORMULA_55">#N/A</definedName>
    <definedName name="SHARED_FORMULA_56">#N/A</definedName>
    <definedName name="SHARED_FORMULA_57">#N/A</definedName>
    <definedName name="SHARED_FORMULA_58">#N/A</definedName>
    <definedName name="SHARED_FORMULA_59">#N/A</definedName>
    <definedName name="SHARED_FORMULA_6">#N/A</definedName>
    <definedName name="SHARED_FORMULA_60">#N/A</definedName>
    <definedName name="SHARED_FORMULA_61">#N/A</definedName>
    <definedName name="SHARED_FORMULA_62">#N/A</definedName>
    <definedName name="SHARED_FORMULA_63">#N/A</definedName>
    <definedName name="SHARED_FORMULA_64">#N/A</definedName>
    <definedName name="SHARED_FORMULA_65">#N/A</definedName>
    <definedName name="SHARED_FORMULA_66">#N/A</definedName>
    <definedName name="SHARED_FORMULA_67">#N/A</definedName>
    <definedName name="SHARED_FORMULA_68">#N/A</definedName>
    <definedName name="SHARED_FORMULA_69">#N/A</definedName>
    <definedName name="SHARED_FORMULA_7">#N/A</definedName>
    <definedName name="SHARED_FORMULA_70">#N/A</definedName>
    <definedName name="SHARED_FORMULA_71">#N/A</definedName>
    <definedName name="SHARED_FORMULA_72">#N/A</definedName>
    <definedName name="SHARED_FORMULA_73">#N/A</definedName>
    <definedName name="SHARED_FORMULA_74">#N/A</definedName>
    <definedName name="SHARED_FORMULA_75">#N/A</definedName>
    <definedName name="SHARED_FORMULA_76">#N/A</definedName>
    <definedName name="SHARED_FORMULA_77">#N/A</definedName>
    <definedName name="SHARED_FORMULA_78">#N/A</definedName>
    <definedName name="SHARED_FORMULA_79">#N/A</definedName>
    <definedName name="SHARED_FORMULA_8">#N/A</definedName>
    <definedName name="SHARED_FORMULA_80">#N/A</definedName>
    <definedName name="SHARED_FORMULA_81">#N/A</definedName>
    <definedName name="SHARED_FORMULA_82">#N/A</definedName>
    <definedName name="SHARED_FORMULA_83">#N/A</definedName>
    <definedName name="SHARED_FORMULA_84">#N/A</definedName>
    <definedName name="SHARED_FORMULA_85">#N/A</definedName>
    <definedName name="SHARED_FORMULA_86">#N/A</definedName>
    <definedName name="SHARED_FORMULA_87">#N/A</definedName>
    <definedName name="SHARED_FORMULA_88">#N/A</definedName>
    <definedName name="SHARED_FORMULA_89">#N/A</definedName>
    <definedName name="SHARED_FORMULA_9">#N/A</definedName>
    <definedName name="SHARED_FORMULA_90">#N/A</definedName>
    <definedName name="SHARED_FORMULA_91">#N/A</definedName>
    <definedName name="SHARED_FORMULA_92">#N/A</definedName>
    <definedName name="SHARED_FORMULA_93">#N/A</definedName>
    <definedName name="SHARED_FORMULA_94">#N/A</definedName>
    <definedName name="SHARED_FORMULA_95">#N/A</definedName>
    <definedName name="SHARED_FORMULA_96">#N/A</definedName>
    <definedName name="SHARED_FORMULA_97">#N/A</definedName>
    <definedName name="SHARED_FORMULA_98">#N/A</definedName>
    <definedName name="SHARED_FORMULA_99">#N/A</definedName>
    <definedName name="third">'[3]List of Indicators '!$C$98:$C$112</definedName>
    <definedName name="_xlnm.Print_Titles" localSheetId="1">'Anexo 1 POA 2018 CENTA Regiones'!$7:$10</definedName>
    <definedName name="_xlnm.Print_Titles" localSheetId="2">'POA 2018  ETS CENTA por región'!$7:$10</definedName>
    <definedName name="_xlnm.Print_Titles" localSheetId="0">'POA 2018 CENTA Consolid'!$7:$10</definedName>
    <definedName name="_xlnm.Print_Titles" localSheetId="3">'POA 2018 CENTA por región'!$7:$10</definedName>
    <definedName name="_xlnm.Print_Titles" localSheetId="5">'POA 2018 ETS CENTA Consolid'!$7:$10</definedName>
    <definedName name="_xlnm.Print_Titles" localSheetId="4">'RE-POA CENTA 2017'!$7:$10</definedName>
    <definedName name="TOTALES2012" localSheetId="2">#REF!</definedName>
    <definedName name="TOTALES2012" localSheetId="3">#REF!</definedName>
    <definedName name="TOTALES2012" localSheetId="4">#REF!</definedName>
    <definedName name="TOTALES2012">#REF!</definedName>
    <definedName name="UM1_12">'[6]9 B'!$C$10</definedName>
    <definedName name="unit">'[3]List of Indicators '!$F$1:$F$6</definedName>
    <definedName name="unitthird">'[3]List of Indicators '!$H$1:$H$5</definedName>
    <definedName name="valuevx" localSheetId="2">#REF!</definedName>
    <definedName name="valuevx" localSheetId="3">#REF!</definedName>
    <definedName name="valuevx" localSheetId="4">#REF!</definedName>
    <definedName name="valuevx">#REF!</definedName>
    <definedName name="year">'[3]List of Indicators '!$L$1:$L$4</definedName>
  </definedNames>
  <calcPr calcId="162913"/>
</workbook>
</file>

<file path=xl/calcChain.xml><?xml version="1.0" encoding="utf-8"?>
<calcChain xmlns="http://schemas.openxmlformats.org/spreadsheetml/2006/main">
  <c r="K139" i="5" l="1"/>
  <c r="K138" i="5"/>
  <c r="K137" i="5"/>
  <c r="K180" i="5"/>
  <c r="K262" i="5"/>
  <c r="K261" i="5"/>
  <c r="K260" i="5"/>
  <c r="K259" i="5"/>
  <c r="K258" i="5"/>
  <c r="K257" i="5"/>
  <c r="K256" i="5"/>
  <c r="K255" i="5"/>
  <c r="K254" i="5"/>
  <c r="K253" i="5"/>
  <c r="K252" i="5"/>
  <c r="K251" i="5"/>
  <c r="K250" i="5"/>
  <c r="K249" i="5"/>
  <c r="K248" i="5"/>
  <c r="K247" i="5"/>
  <c r="K240" i="5"/>
  <c r="K233" i="5"/>
  <c r="K218" i="5"/>
  <c r="K134" i="5"/>
  <c r="K133" i="5"/>
  <c r="K132" i="5"/>
  <c r="K131" i="5"/>
  <c r="K130" i="5"/>
  <c r="K129" i="5"/>
  <c r="K128" i="5"/>
  <c r="K127" i="5"/>
  <c r="K126" i="5"/>
  <c r="K125" i="5"/>
  <c r="K124" i="5"/>
  <c r="K123" i="5"/>
  <c r="K122" i="5"/>
  <c r="K121" i="5"/>
  <c r="K120" i="5"/>
  <c r="K119" i="5"/>
  <c r="K117" i="5"/>
  <c r="K116" i="5"/>
  <c r="K115" i="5"/>
  <c r="K114" i="5"/>
  <c r="K112" i="5"/>
  <c r="K107" i="5"/>
  <c r="K105" i="5"/>
  <c r="K90" i="5"/>
  <c r="K28" i="5"/>
  <c r="K32" i="5"/>
  <c r="K31" i="5"/>
  <c r="K30" i="5"/>
  <c r="K43" i="5"/>
  <c r="K50" i="5"/>
  <c r="K55" i="5"/>
  <c r="K54" i="5"/>
  <c r="K53" i="5"/>
  <c r="K52" i="5"/>
  <c r="K72" i="5"/>
  <c r="K71" i="5"/>
  <c r="K70" i="5"/>
  <c r="K69" i="5"/>
  <c r="K68" i="5"/>
  <c r="K67" i="5"/>
  <c r="K66" i="5"/>
  <c r="K65" i="5"/>
  <c r="K64" i="5"/>
  <c r="K63" i="5"/>
  <c r="K62" i="5"/>
  <c r="K61" i="5"/>
  <c r="K60" i="5"/>
  <c r="K59" i="5"/>
  <c r="K58" i="5"/>
  <c r="K57" i="5"/>
  <c r="J136" i="5"/>
  <c r="AK197" i="5"/>
  <c r="AJ197" i="5"/>
  <c r="AI197" i="5"/>
  <c r="AR238" i="8" l="1"/>
  <c r="AO238" i="8"/>
  <c r="AN238" i="8"/>
  <c r="AM238" i="8"/>
  <c r="AL238" i="8"/>
  <c r="AK238" i="8"/>
  <c r="AJ238" i="8"/>
  <c r="AI238" i="8"/>
  <c r="AH238" i="8"/>
  <c r="AG238" i="8"/>
  <c r="AF238" i="8"/>
  <c r="AE238" i="8"/>
  <c r="AD238" i="8"/>
  <c r="AC238" i="8"/>
  <c r="AB238" i="8"/>
  <c r="AA238" i="8"/>
  <c r="Z238" i="8"/>
  <c r="Y238" i="8"/>
  <c r="X238" i="8"/>
  <c r="W238" i="8"/>
  <c r="W237" i="8" s="1"/>
  <c r="V238" i="8"/>
  <c r="U238" i="8"/>
  <c r="T238" i="8"/>
  <c r="S238" i="8"/>
  <c r="R238" i="8"/>
  <c r="Q238" i="8"/>
  <c r="Q237" i="8" s="1"/>
  <c r="P238" i="8"/>
  <c r="O238" i="8"/>
  <c r="N238" i="8"/>
  <c r="M238" i="8"/>
  <c r="L238" i="8"/>
  <c r="E238" i="8"/>
  <c r="AN237" i="8"/>
  <c r="AJ237" i="8"/>
  <c r="AR234" i="8"/>
  <c r="AO234" i="8"/>
  <c r="AN234" i="8"/>
  <c r="AM234" i="8"/>
  <c r="AL234" i="8"/>
  <c r="AK234" i="8"/>
  <c r="AJ234" i="8"/>
  <c r="AI234" i="8"/>
  <c r="AH234" i="8"/>
  <c r="AG234" i="8"/>
  <c r="AF234" i="8"/>
  <c r="AE234" i="8"/>
  <c r="AD234" i="8"/>
  <c r="AC234" i="8"/>
  <c r="AB234" i="8"/>
  <c r="AA234" i="8"/>
  <c r="Z234" i="8"/>
  <c r="Y234" i="8"/>
  <c r="X234" i="8"/>
  <c r="W234" i="8"/>
  <c r="V234" i="8"/>
  <c r="U234" i="8"/>
  <c r="T234" i="8"/>
  <c r="S234" i="8"/>
  <c r="R234" i="8"/>
  <c r="Q234" i="8"/>
  <c r="P234" i="8"/>
  <c r="O234" i="8"/>
  <c r="N234" i="8"/>
  <c r="M234" i="8"/>
  <c r="L234" i="8"/>
  <c r="E234" i="8"/>
  <c r="AR233" i="8"/>
  <c r="AO233" i="8"/>
  <c r="AN233" i="8"/>
  <c r="AM233" i="8"/>
  <c r="AL233" i="8"/>
  <c r="AK233" i="8"/>
  <c r="AJ233" i="8"/>
  <c r="AI233" i="8"/>
  <c r="AH233" i="8"/>
  <c r="AG233" i="8"/>
  <c r="AF233" i="8"/>
  <c r="AE233" i="8"/>
  <c r="AD233" i="8"/>
  <c r="AC233" i="8"/>
  <c r="AC232" i="8" s="1"/>
  <c r="AB233" i="8"/>
  <c r="AA233" i="8"/>
  <c r="Z233" i="8"/>
  <c r="Y233" i="8"/>
  <c r="X233" i="8"/>
  <c r="W233" i="8"/>
  <c r="V233" i="8"/>
  <c r="U233" i="8"/>
  <c r="T233" i="8"/>
  <c r="S233" i="8"/>
  <c r="R233" i="8"/>
  <c r="Q233" i="8"/>
  <c r="Q232" i="8" s="1"/>
  <c r="P233" i="8"/>
  <c r="O233" i="8"/>
  <c r="N233" i="8"/>
  <c r="M233" i="8"/>
  <c r="L233" i="8"/>
  <c r="E233" i="8"/>
  <c r="AR232" i="8"/>
  <c r="AK232" i="8"/>
  <c r="AK197" i="8" s="1"/>
  <c r="AJ232" i="8"/>
  <c r="AI232" i="8"/>
  <c r="W232" i="8"/>
  <c r="AR231" i="8"/>
  <c r="AO231" i="8"/>
  <c r="AN231" i="8"/>
  <c r="AM231" i="8"/>
  <c r="AL231" i="8"/>
  <c r="AK231" i="8"/>
  <c r="AJ231" i="8"/>
  <c r="AI231" i="8"/>
  <c r="AH231" i="8"/>
  <c r="AG231" i="8"/>
  <c r="AF231" i="8"/>
  <c r="AE231" i="8"/>
  <c r="AD231" i="8"/>
  <c r="AC231" i="8"/>
  <c r="AB231" i="8"/>
  <c r="AA231" i="8"/>
  <c r="Z231" i="8"/>
  <c r="Y231" i="8"/>
  <c r="X231" i="8"/>
  <c r="W231" i="8"/>
  <c r="V231" i="8"/>
  <c r="U231" i="8"/>
  <c r="T231" i="8"/>
  <c r="S231" i="8"/>
  <c r="R231" i="8"/>
  <c r="Q231" i="8"/>
  <c r="P231" i="8"/>
  <c r="O231" i="8"/>
  <c r="N231" i="8"/>
  <c r="M231" i="8"/>
  <c r="L231" i="8"/>
  <c r="E231" i="8"/>
  <c r="AR230" i="8"/>
  <c r="AK230" i="8"/>
  <c r="AJ230" i="8"/>
  <c r="AI230" i="8"/>
  <c r="AC230" i="8"/>
  <c r="W230" i="8"/>
  <c r="Q230" i="8"/>
  <c r="AR227" i="8"/>
  <c r="AO227" i="8"/>
  <c r="AN227" i="8"/>
  <c r="AM227" i="8"/>
  <c r="AL227" i="8"/>
  <c r="AK227" i="8"/>
  <c r="AJ227" i="8"/>
  <c r="AI227" i="8"/>
  <c r="AH227" i="8"/>
  <c r="AG227" i="8"/>
  <c r="AF227" i="8"/>
  <c r="AE227" i="8"/>
  <c r="AD227" i="8"/>
  <c r="AC227" i="8"/>
  <c r="AB227" i="8"/>
  <c r="AA227" i="8"/>
  <c r="Z227" i="8"/>
  <c r="Y227" i="8"/>
  <c r="X227" i="8"/>
  <c r="W227" i="8"/>
  <c r="V227" i="8"/>
  <c r="U227" i="8"/>
  <c r="T227" i="8"/>
  <c r="S227" i="8"/>
  <c r="R227" i="8"/>
  <c r="Q227" i="8"/>
  <c r="P227" i="8"/>
  <c r="O227" i="8"/>
  <c r="N227" i="8"/>
  <c r="M227" i="8"/>
  <c r="L227" i="8"/>
  <c r="E227" i="8"/>
  <c r="AR226" i="8"/>
  <c r="AO226" i="8"/>
  <c r="AN226" i="8"/>
  <c r="AM226" i="8"/>
  <c r="AL226" i="8"/>
  <c r="AK226" i="8"/>
  <c r="AJ226" i="8"/>
  <c r="AI226" i="8"/>
  <c r="AH226" i="8"/>
  <c r="AG226" i="8"/>
  <c r="AF226" i="8"/>
  <c r="AE226" i="8"/>
  <c r="AD226" i="8"/>
  <c r="AC226" i="8"/>
  <c r="AB226" i="8"/>
  <c r="AA226" i="8"/>
  <c r="Z226" i="8"/>
  <c r="Y226" i="8"/>
  <c r="X226" i="8"/>
  <c r="W226" i="8"/>
  <c r="V226" i="8"/>
  <c r="U226" i="8"/>
  <c r="T226" i="8"/>
  <c r="S226" i="8"/>
  <c r="R226" i="8"/>
  <c r="Q226" i="8"/>
  <c r="P226" i="8"/>
  <c r="P225" i="8" s="1"/>
  <c r="O226" i="8"/>
  <c r="N226" i="8"/>
  <c r="M226" i="8"/>
  <c r="L226" i="8"/>
  <c r="E226" i="8"/>
  <c r="AR225" i="8"/>
  <c r="AK225" i="8"/>
  <c r="AJ225" i="8"/>
  <c r="AI225" i="8"/>
  <c r="AH225" i="8"/>
  <c r="U225" i="8"/>
  <c r="Q225" i="8"/>
  <c r="O225" i="8"/>
  <c r="AR223" i="8"/>
  <c r="AO223" i="8"/>
  <c r="AN223" i="8"/>
  <c r="AM223" i="8"/>
  <c r="AL223" i="8"/>
  <c r="AK223" i="8"/>
  <c r="AJ223" i="8"/>
  <c r="AI223" i="8"/>
  <c r="AH223" i="8"/>
  <c r="AG223" i="8"/>
  <c r="AF223" i="8"/>
  <c r="AE223" i="8"/>
  <c r="AD223" i="8"/>
  <c r="AC223" i="8"/>
  <c r="AB223" i="8"/>
  <c r="AA223" i="8"/>
  <c r="Z223" i="8"/>
  <c r="Y223" i="8"/>
  <c r="X223" i="8"/>
  <c r="W223" i="8"/>
  <c r="V223" i="8"/>
  <c r="U223" i="8"/>
  <c r="T223" i="8"/>
  <c r="S223" i="8"/>
  <c r="R223" i="8"/>
  <c r="Q223" i="8"/>
  <c r="P223" i="8"/>
  <c r="O223" i="8"/>
  <c r="N223" i="8"/>
  <c r="M223" i="8"/>
  <c r="L223" i="8"/>
  <c r="E223" i="8"/>
  <c r="AR221" i="8"/>
  <c r="AO221" i="8"/>
  <c r="AN221" i="8"/>
  <c r="AM221" i="8"/>
  <c r="AL221" i="8"/>
  <c r="AK221" i="8"/>
  <c r="AJ221" i="8"/>
  <c r="AI221" i="8"/>
  <c r="AH221" i="8"/>
  <c r="AG221" i="8"/>
  <c r="AF221" i="8"/>
  <c r="AE221" i="8"/>
  <c r="AD221" i="8"/>
  <c r="AC221" i="8"/>
  <c r="AB221" i="8"/>
  <c r="AA221" i="8"/>
  <c r="Z221" i="8"/>
  <c r="Y221" i="8"/>
  <c r="X221" i="8"/>
  <c r="W221" i="8"/>
  <c r="V221" i="8"/>
  <c r="U221" i="8"/>
  <c r="T221" i="8"/>
  <c r="S221" i="8"/>
  <c r="R221" i="8"/>
  <c r="Q221" i="8"/>
  <c r="P221" i="8"/>
  <c r="O221" i="8"/>
  <c r="N221" i="8"/>
  <c r="M221" i="8"/>
  <c r="L221" i="8"/>
  <c r="E221" i="8"/>
  <c r="AR220" i="8"/>
  <c r="AO220" i="8"/>
  <c r="AN220" i="8"/>
  <c r="AM220" i="8"/>
  <c r="AL220" i="8"/>
  <c r="AK220" i="8"/>
  <c r="AJ220" i="8"/>
  <c r="AI220" i="8"/>
  <c r="AH220" i="8"/>
  <c r="AG220" i="8"/>
  <c r="AF220" i="8"/>
  <c r="AE220" i="8"/>
  <c r="AD220" i="8"/>
  <c r="AC220" i="8"/>
  <c r="AB220" i="8"/>
  <c r="AB219" i="8" s="1"/>
  <c r="AA220" i="8"/>
  <c r="Z220" i="8"/>
  <c r="Y220" i="8"/>
  <c r="X220" i="8"/>
  <c r="W220" i="8"/>
  <c r="W219" i="8" s="1"/>
  <c r="V220" i="8"/>
  <c r="U220" i="8"/>
  <c r="T220" i="8"/>
  <c r="S220" i="8"/>
  <c r="R220" i="8"/>
  <c r="Q220" i="8"/>
  <c r="P220" i="8"/>
  <c r="P219" i="8" s="1"/>
  <c r="O220" i="8"/>
  <c r="O219" i="8" s="1"/>
  <c r="N220" i="8"/>
  <c r="M220" i="8"/>
  <c r="L220" i="8"/>
  <c r="E220" i="8"/>
  <c r="AR219" i="8"/>
  <c r="AK219" i="8"/>
  <c r="AJ219" i="8"/>
  <c r="AI219" i="8"/>
  <c r="AH219" i="8"/>
  <c r="AG219" i="8"/>
  <c r="AC219" i="8"/>
  <c r="AA219" i="8"/>
  <c r="V219" i="8"/>
  <c r="U219" i="8"/>
  <c r="Q219" i="8"/>
  <c r="AR218" i="8"/>
  <c r="AO218" i="8"/>
  <c r="AN218" i="8"/>
  <c r="AM218" i="8"/>
  <c r="AL218" i="8"/>
  <c r="AK218" i="8"/>
  <c r="AJ218" i="8"/>
  <c r="AI218" i="8"/>
  <c r="AH218" i="8"/>
  <c r="AG218" i="8"/>
  <c r="AF218" i="8"/>
  <c r="AE218" i="8"/>
  <c r="AD218" i="8"/>
  <c r="AC218" i="8"/>
  <c r="AB218" i="8"/>
  <c r="AA218" i="8"/>
  <c r="Z218" i="8"/>
  <c r="Y218" i="8"/>
  <c r="X218" i="8"/>
  <c r="W218" i="8"/>
  <c r="V218" i="8"/>
  <c r="U218" i="8"/>
  <c r="T218" i="8"/>
  <c r="S218" i="8"/>
  <c r="R218" i="8"/>
  <c r="Q218" i="8"/>
  <c r="P218" i="8"/>
  <c r="O218" i="8"/>
  <c r="N218" i="8"/>
  <c r="M218" i="8"/>
  <c r="L218" i="8"/>
  <c r="E218" i="8"/>
  <c r="AR217" i="8"/>
  <c r="AO217" i="8"/>
  <c r="AN217" i="8"/>
  <c r="AM217" i="8"/>
  <c r="AL217" i="8"/>
  <c r="AK217" i="8"/>
  <c r="AJ217" i="8"/>
  <c r="AI217" i="8"/>
  <c r="AH217" i="8"/>
  <c r="AG217" i="8"/>
  <c r="AF217" i="8"/>
  <c r="AE217" i="8"/>
  <c r="AD217" i="8"/>
  <c r="AC217" i="8"/>
  <c r="AC215" i="8" s="1"/>
  <c r="AB217" i="8"/>
  <c r="AA217" i="8"/>
  <c r="AA215" i="8" s="1"/>
  <c r="Z217" i="8"/>
  <c r="Y217" i="8"/>
  <c r="X217" i="8"/>
  <c r="W217" i="8"/>
  <c r="V217" i="8"/>
  <c r="U217" i="8"/>
  <c r="T217" i="8"/>
  <c r="S217" i="8"/>
  <c r="R217" i="8"/>
  <c r="Q217" i="8"/>
  <c r="Q215" i="8" s="1"/>
  <c r="P217" i="8"/>
  <c r="O217" i="8"/>
  <c r="O215" i="8" s="1"/>
  <c r="N217" i="8"/>
  <c r="M217" i="8"/>
  <c r="L217" i="8"/>
  <c r="E217" i="8"/>
  <c r="AR215" i="8"/>
  <c r="AK215" i="8"/>
  <c r="AJ215" i="8"/>
  <c r="AI215" i="8"/>
  <c r="AH215" i="8"/>
  <c r="AG215" i="8"/>
  <c r="AB215" i="8"/>
  <c r="W215" i="8"/>
  <c r="V215" i="8"/>
  <c r="U215" i="8"/>
  <c r="P215" i="8"/>
  <c r="AR211" i="8"/>
  <c r="AO211" i="8"/>
  <c r="AN211" i="8"/>
  <c r="AM211" i="8"/>
  <c r="AL211" i="8"/>
  <c r="AK211" i="8"/>
  <c r="AJ211" i="8"/>
  <c r="AI211" i="8"/>
  <c r="AH211" i="8"/>
  <c r="AG211" i="8"/>
  <c r="AF211" i="8"/>
  <c r="AE211" i="8"/>
  <c r="AD211" i="8"/>
  <c r="AC211" i="8"/>
  <c r="AB211" i="8"/>
  <c r="AA211" i="8"/>
  <c r="Z211" i="8"/>
  <c r="Y211" i="8"/>
  <c r="X211" i="8"/>
  <c r="W211" i="8"/>
  <c r="V211" i="8"/>
  <c r="U211" i="8"/>
  <c r="T211" i="8"/>
  <c r="S211" i="8"/>
  <c r="R211" i="8"/>
  <c r="Q211" i="8"/>
  <c r="P211" i="8"/>
  <c r="O211" i="8"/>
  <c r="N211" i="8"/>
  <c r="M211" i="8"/>
  <c r="L211" i="8"/>
  <c r="E211" i="8"/>
  <c r="AR210" i="8"/>
  <c r="AO210" i="8"/>
  <c r="AN210" i="8"/>
  <c r="AM210" i="8"/>
  <c r="AL210" i="8"/>
  <c r="AK210" i="8"/>
  <c r="AJ210" i="8"/>
  <c r="AI210" i="8"/>
  <c r="AH210" i="8"/>
  <c r="AG210" i="8"/>
  <c r="AF210" i="8"/>
  <c r="AE210" i="8"/>
  <c r="AD210" i="8"/>
  <c r="AC210" i="8"/>
  <c r="AC208" i="8" s="1"/>
  <c r="AB210" i="8"/>
  <c r="AB208" i="8" s="1"/>
  <c r="AA210" i="8"/>
  <c r="Z210" i="8"/>
  <c r="Y210" i="8"/>
  <c r="X210" i="8"/>
  <c r="W210" i="8"/>
  <c r="W208" i="8" s="1"/>
  <c r="V210" i="8"/>
  <c r="U210" i="8"/>
  <c r="U208" i="8" s="1"/>
  <c r="U197" i="8" s="1"/>
  <c r="T210" i="8"/>
  <c r="S210" i="8"/>
  <c r="R210" i="8"/>
  <c r="Q210" i="8"/>
  <c r="P210" i="8"/>
  <c r="P208" i="8" s="1"/>
  <c r="O210" i="8"/>
  <c r="O208" i="8" s="1"/>
  <c r="N210" i="8"/>
  <c r="M210" i="8"/>
  <c r="L210" i="8"/>
  <c r="E210" i="8"/>
  <c r="AR208" i="8"/>
  <c r="AK208" i="8"/>
  <c r="AJ208" i="8"/>
  <c r="AI208" i="8"/>
  <c r="AH208" i="8"/>
  <c r="AG208" i="8"/>
  <c r="AA208" i="8"/>
  <c r="V208" i="8"/>
  <c r="Q208" i="8"/>
  <c r="AR206" i="8"/>
  <c r="AO206" i="8"/>
  <c r="AN206" i="8"/>
  <c r="AM206" i="8"/>
  <c r="AL206" i="8"/>
  <c r="AK206" i="8"/>
  <c r="AJ206" i="8"/>
  <c r="AI206" i="8"/>
  <c r="AH206" i="8"/>
  <c r="AG206" i="8"/>
  <c r="AF206" i="8"/>
  <c r="AE206" i="8"/>
  <c r="AD206" i="8"/>
  <c r="AC206" i="8"/>
  <c r="AB206" i="8"/>
  <c r="AA206" i="8"/>
  <c r="Z206" i="8"/>
  <c r="Y206" i="8"/>
  <c r="X206" i="8"/>
  <c r="W206" i="8"/>
  <c r="V206" i="8"/>
  <c r="U206" i="8"/>
  <c r="T206" i="8"/>
  <c r="S206" i="8"/>
  <c r="R206" i="8"/>
  <c r="Q206" i="8"/>
  <c r="P206" i="8"/>
  <c r="O206" i="8"/>
  <c r="N206" i="8"/>
  <c r="M206" i="8"/>
  <c r="L206" i="8"/>
  <c r="E206" i="8"/>
  <c r="AR205" i="8"/>
  <c r="AO205" i="8"/>
  <c r="AN205" i="8"/>
  <c r="AM205" i="8"/>
  <c r="AL205" i="8"/>
  <c r="AK205" i="8"/>
  <c r="AJ205" i="8"/>
  <c r="AI205" i="8"/>
  <c r="AH205" i="8"/>
  <c r="AG205" i="8"/>
  <c r="AF205" i="8"/>
  <c r="AE205" i="8"/>
  <c r="AD205" i="8"/>
  <c r="AC205" i="8"/>
  <c r="AC204" i="8" s="1"/>
  <c r="AB205" i="8"/>
  <c r="AA205" i="8"/>
  <c r="AA204" i="8" s="1"/>
  <c r="Z205" i="8"/>
  <c r="Y205" i="8"/>
  <c r="X205" i="8"/>
  <c r="W205" i="8"/>
  <c r="V205" i="8"/>
  <c r="U205" i="8"/>
  <c r="T205" i="8"/>
  <c r="S205" i="8"/>
  <c r="R205" i="8"/>
  <c r="Q205" i="8"/>
  <c r="Q204" i="8" s="1"/>
  <c r="P205" i="8"/>
  <c r="O205" i="8"/>
  <c r="O204" i="8" s="1"/>
  <c r="N205" i="8"/>
  <c r="M205" i="8"/>
  <c r="L205" i="8"/>
  <c r="E205" i="8"/>
  <c r="AR204" i="8"/>
  <c r="AK204" i="8"/>
  <c r="AJ204" i="8"/>
  <c r="AI204" i="8"/>
  <c r="AH204" i="8"/>
  <c r="AG204" i="8"/>
  <c r="AB204" i="8"/>
  <c r="W204" i="8"/>
  <c r="V204" i="8"/>
  <c r="U204" i="8"/>
  <c r="P204" i="8"/>
  <c r="AR202" i="8"/>
  <c r="AO202" i="8"/>
  <c r="AN202" i="8"/>
  <c r="AM202" i="8"/>
  <c r="AL202" i="8"/>
  <c r="AK202" i="8"/>
  <c r="AJ202" i="8"/>
  <c r="AI202" i="8"/>
  <c r="AH202" i="8"/>
  <c r="AG202" i="8"/>
  <c r="AF202" i="8"/>
  <c r="AE202" i="8"/>
  <c r="AD202" i="8"/>
  <c r="AC202" i="8"/>
  <c r="AB202" i="8"/>
  <c r="AA202" i="8"/>
  <c r="Z202" i="8"/>
  <c r="Y202" i="8"/>
  <c r="X202" i="8"/>
  <c r="W202" i="8"/>
  <c r="V202" i="8"/>
  <c r="U202" i="8"/>
  <c r="T202" i="8"/>
  <c r="S202" i="8"/>
  <c r="R202" i="8"/>
  <c r="Q202" i="8"/>
  <c r="P202" i="8"/>
  <c r="O202" i="8"/>
  <c r="N202" i="8"/>
  <c r="M202" i="8"/>
  <c r="L202" i="8"/>
  <c r="E202" i="8"/>
  <c r="AR201" i="8"/>
  <c r="AO201" i="8"/>
  <c r="AN201" i="8"/>
  <c r="AM201" i="8"/>
  <c r="AL201" i="8"/>
  <c r="AK201" i="8"/>
  <c r="AJ201" i="8"/>
  <c r="AI201" i="8"/>
  <c r="AH201" i="8"/>
  <c r="AG201" i="8"/>
  <c r="AF201" i="8"/>
  <c r="AE201" i="8"/>
  <c r="AD201" i="8"/>
  <c r="AC201" i="8"/>
  <c r="AB201" i="8"/>
  <c r="AB198" i="8" s="1"/>
  <c r="AA201" i="8"/>
  <c r="Z201" i="8"/>
  <c r="Y201" i="8"/>
  <c r="X201" i="8"/>
  <c r="W201" i="8"/>
  <c r="W198" i="8" s="1"/>
  <c r="V201" i="8"/>
  <c r="U201" i="8"/>
  <c r="T201" i="8"/>
  <c r="S201" i="8"/>
  <c r="R201" i="8"/>
  <c r="Q201" i="8"/>
  <c r="P201" i="8"/>
  <c r="P198" i="8" s="1"/>
  <c r="O201" i="8"/>
  <c r="O198" i="8" s="1"/>
  <c r="N201" i="8"/>
  <c r="M201" i="8"/>
  <c r="L201" i="8"/>
  <c r="E201" i="8"/>
  <c r="AR198" i="8"/>
  <c r="AR197" i="8" s="1"/>
  <c r="AK198" i="8"/>
  <c r="AJ198" i="8"/>
  <c r="AI198" i="8"/>
  <c r="AH198" i="8"/>
  <c r="AH197" i="8" s="1"/>
  <c r="AG198" i="8"/>
  <c r="AC198" i="8"/>
  <c r="AA198" i="8"/>
  <c r="V198" i="8"/>
  <c r="U198" i="8"/>
  <c r="Q198" i="8"/>
  <c r="AO197" i="8"/>
  <c r="AN197" i="8"/>
  <c r="AM197" i="8"/>
  <c r="AL197" i="8"/>
  <c r="AG197" i="8"/>
  <c r="V197" i="8"/>
  <c r="AR196" i="8"/>
  <c r="AO196" i="8"/>
  <c r="AN196" i="8"/>
  <c r="AM196" i="8"/>
  <c r="AL196" i="8"/>
  <c r="AK196" i="8"/>
  <c r="AJ196" i="8"/>
  <c r="AI196" i="8"/>
  <c r="AH196" i="8"/>
  <c r="AG196" i="8"/>
  <c r="AF196" i="8"/>
  <c r="AE196" i="8"/>
  <c r="AD196" i="8"/>
  <c r="AC196" i="8"/>
  <c r="AB196" i="8"/>
  <c r="AA196" i="8"/>
  <c r="Z196" i="8"/>
  <c r="Y196" i="8"/>
  <c r="X196" i="8"/>
  <c r="W196" i="8"/>
  <c r="V196" i="8"/>
  <c r="U196" i="8"/>
  <c r="T196" i="8"/>
  <c r="S196" i="8"/>
  <c r="R196" i="8"/>
  <c r="Q196" i="8"/>
  <c r="P196" i="8"/>
  <c r="O196" i="8"/>
  <c r="N196" i="8"/>
  <c r="M196" i="8"/>
  <c r="L196" i="8"/>
  <c r="E196" i="8"/>
  <c r="AR195" i="8"/>
  <c r="AO195" i="8"/>
  <c r="AN195" i="8"/>
  <c r="AM195" i="8"/>
  <c r="AL195" i="8"/>
  <c r="AK195" i="8"/>
  <c r="AJ195" i="8"/>
  <c r="AI195" i="8"/>
  <c r="AH195" i="8"/>
  <c r="AG195" i="8"/>
  <c r="AF195" i="8"/>
  <c r="AE195" i="8"/>
  <c r="AD195" i="8"/>
  <c r="AC195" i="8"/>
  <c r="AB195" i="8"/>
  <c r="AA195" i="8"/>
  <c r="Z195" i="8"/>
  <c r="Y195" i="8"/>
  <c r="X195" i="8"/>
  <c r="W195" i="8"/>
  <c r="V195" i="8"/>
  <c r="U195" i="8"/>
  <c r="T195" i="8"/>
  <c r="S195" i="8"/>
  <c r="R195" i="8"/>
  <c r="Q195" i="8"/>
  <c r="P195" i="8"/>
  <c r="O195" i="8"/>
  <c r="N195" i="8"/>
  <c r="M195" i="8"/>
  <c r="L195" i="8"/>
  <c r="E195" i="8"/>
  <c r="AR194" i="8"/>
  <c r="AO194" i="8"/>
  <c r="AN194" i="8"/>
  <c r="AM194" i="8"/>
  <c r="AL194" i="8"/>
  <c r="AK194" i="8"/>
  <c r="AJ194" i="8"/>
  <c r="AI194" i="8"/>
  <c r="AH194" i="8"/>
  <c r="AG194" i="8"/>
  <c r="AF194" i="8"/>
  <c r="AE194" i="8"/>
  <c r="AD194" i="8"/>
  <c r="AC194" i="8"/>
  <c r="AB194" i="8"/>
  <c r="AA194" i="8"/>
  <c r="Z194" i="8"/>
  <c r="Y194" i="8"/>
  <c r="X194" i="8"/>
  <c r="W194" i="8"/>
  <c r="V194" i="8"/>
  <c r="U194" i="8"/>
  <c r="T194" i="8"/>
  <c r="S194" i="8"/>
  <c r="R194" i="8"/>
  <c r="Q194" i="8"/>
  <c r="P194" i="8"/>
  <c r="O194" i="8"/>
  <c r="N194" i="8"/>
  <c r="M194" i="8"/>
  <c r="L194" i="8"/>
  <c r="E194" i="8"/>
  <c r="AR193" i="8"/>
  <c r="AO193" i="8"/>
  <c r="AN193" i="8"/>
  <c r="AM193" i="8"/>
  <c r="AL193" i="8"/>
  <c r="AK193" i="8"/>
  <c r="AJ193" i="8"/>
  <c r="AI193" i="8"/>
  <c r="AH193" i="8"/>
  <c r="AG193" i="8"/>
  <c r="AF193" i="8"/>
  <c r="AE193" i="8"/>
  <c r="AD193" i="8"/>
  <c r="AC193" i="8"/>
  <c r="AB193" i="8"/>
  <c r="AA193" i="8"/>
  <c r="Z193" i="8"/>
  <c r="Y193" i="8"/>
  <c r="X193" i="8"/>
  <c r="W193" i="8"/>
  <c r="V193" i="8"/>
  <c r="U193" i="8"/>
  <c r="T193" i="8"/>
  <c r="S193" i="8"/>
  <c r="R193" i="8"/>
  <c r="Q193" i="8"/>
  <c r="P193" i="8"/>
  <c r="O193" i="8"/>
  <c r="N193" i="8"/>
  <c r="M193" i="8"/>
  <c r="L193" i="8"/>
  <c r="E193" i="8"/>
  <c r="AR192" i="8"/>
  <c r="AO192" i="8"/>
  <c r="AN192" i="8"/>
  <c r="AM192" i="8"/>
  <c r="AL192" i="8"/>
  <c r="AK192" i="8"/>
  <c r="AJ192" i="8"/>
  <c r="AI192" i="8"/>
  <c r="AH192" i="8"/>
  <c r="AG192" i="8"/>
  <c r="AF192" i="8"/>
  <c r="AE192" i="8"/>
  <c r="AD192" i="8"/>
  <c r="AC192" i="8"/>
  <c r="AB192" i="8"/>
  <c r="AA192" i="8"/>
  <c r="Z192" i="8"/>
  <c r="Y192" i="8"/>
  <c r="X192" i="8"/>
  <c r="W192" i="8"/>
  <c r="V192" i="8"/>
  <c r="U192" i="8"/>
  <c r="T192" i="8"/>
  <c r="S192" i="8"/>
  <c r="R192" i="8"/>
  <c r="Q192" i="8"/>
  <c r="P192" i="8"/>
  <c r="O192" i="8"/>
  <c r="N192" i="8"/>
  <c r="M192" i="8"/>
  <c r="L192" i="8"/>
  <c r="E192" i="8"/>
  <c r="AR191" i="8"/>
  <c r="AO191" i="8"/>
  <c r="AN191" i="8"/>
  <c r="AM191" i="8"/>
  <c r="AL191" i="8"/>
  <c r="AK191" i="8"/>
  <c r="AJ191" i="8"/>
  <c r="AI191" i="8"/>
  <c r="AH191" i="8"/>
  <c r="AG191" i="8"/>
  <c r="AF191" i="8"/>
  <c r="AE191" i="8"/>
  <c r="AD191" i="8"/>
  <c r="AC191" i="8"/>
  <c r="AB191" i="8"/>
  <c r="AA191" i="8"/>
  <c r="Z191" i="8"/>
  <c r="Y191" i="8"/>
  <c r="X191" i="8"/>
  <c r="W191" i="8"/>
  <c r="V191" i="8"/>
  <c r="U191" i="8"/>
  <c r="T191" i="8"/>
  <c r="S191" i="8"/>
  <c r="R191" i="8"/>
  <c r="Q191" i="8"/>
  <c r="P191" i="8"/>
  <c r="O191" i="8"/>
  <c r="N191" i="8"/>
  <c r="M191" i="8"/>
  <c r="L191" i="8"/>
  <c r="E191" i="8"/>
  <c r="AR190" i="8"/>
  <c r="AO190" i="8"/>
  <c r="AN190" i="8"/>
  <c r="AM190" i="8"/>
  <c r="AL190" i="8"/>
  <c r="AK190" i="8"/>
  <c r="AJ190" i="8"/>
  <c r="AI190" i="8"/>
  <c r="AH190" i="8"/>
  <c r="AG190" i="8"/>
  <c r="AF190" i="8"/>
  <c r="AE190" i="8"/>
  <c r="AD190" i="8"/>
  <c r="AC190" i="8"/>
  <c r="AB190" i="8"/>
  <c r="AA190" i="8"/>
  <c r="Z190" i="8"/>
  <c r="Y190" i="8"/>
  <c r="X190" i="8"/>
  <c r="W190" i="8"/>
  <c r="V190" i="8"/>
  <c r="U190" i="8"/>
  <c r="T190" i="8"/>
  <c r="S190" i="8"/>
  <c r="R190" i="8"/>
  <c r="Q190" i="8"/>
  <c r="P190" i="8"/>
  <c r="O190" i="8"/>
  <c r="N190" i="8"/>
  <c r="M190" i="8"/>
  <c r="L190" i="8"/>
  <c r="E190" i="8"/>
  <c r="AR189" i="8"/>
  <c r="AO189" i="8"/>
  <c r="AN189" i="8"/>
  <c r="AM189" i="8"/>
  <c r="AL189" i="8"/>
  <c r="AK189" i="8"/>
  <c r="AJ189" i="8"/>
  <c r="AI189" i="8"/>
  <c r="AH189" i="8"/>
  <c r="AG189" i="8"/>
  <c r="AF189" i="8"/>
  <c r="AE189" i="8"/>
  <c r="AD189" i="8"/>
  <c r="AC189" i="8"/>
  <c r="AB189" i="8"/>
  <c r="AA189" i="8"/>
  <c r="Z189" i="8"/>
  <c r="Y189" i="8"/>
  <c r="X189" i="8"/>
  <c r="W189" i="8"/>
  <c r="V189" i="8"/>
  <c r="U189" i="8"/>
  <c r="T189" i="8"/>
  <c r="S189" i="8"/>
  <c r="R189" i="8"/>
  <c r="Q189" i="8"/>
  <c r="P189" i="8"/>
  <c r="O189" i="8"/>
  <c r="N189" i="8"/>
  <c r="M189" i="8"/>
  <c r="L189" i="8"/>
  <c r="E189" i="8"/>
  <c r="AR188" i="8"/>
  <c r="AO188" i="8"/>
  <c r="AN188" i="8"/>
  <c r="AM188" i="8"/>
  <c r="AL188" i="8"/>
  <c r="AK188" i="8"/>
  <c r="AJ188" i="8"/>
  <c r="AI188" i="8"/>
  <c r="AH188" i="8"/>
  <c r="AG188" i="8"/>
  <c r="AF188" i="8"/>
  <c r="AE188" i="8"/>
  <c r="AD188" i="8"/>
  <c r="AC188" i="8"/>
  <c r="AB188" i="8"/>
  <c r="AA188" i="8"/>
  <c r="Z188" i="8"/>
  <c r="Y188" i="8"/>
  <c r="X188" i="8"/>
  <c r="W188" i="8"/>
  <c r="V188" i="8"/>
  <c r="U188" i="8"/>
  <c r="T188" i="8"/>
  <c r="S188" i="8"/>
  <c r="R188" i="8"/>
  <c r="Q188" i="8"/>
  <c r="P188" i="8"/>
  <c r="O188" i="8"/>
  <c r="N188" i="8"/>
  <c r="M188" i="8"/>
  <c r="L188" i="8"/>
  <c r="E188" i="8"/>
  <c r="AR187" i="8"/>
  <c r="AO187" i="8"/>
  <c r="AN187" i="8"/>
  <c r="AM187" i="8"/>
  <c r="AL187" i="8"/>
  <c r="AK187" i="8"/>
  <c r="AJ187" i="8"/>
  <c r="AI187" i="8"/>
  <c r="AH187" i="8"/>
  <c r="AG187" i="8"/>
  <c r="AF187" i="8"/>
  <c r="AE187" i="8"/>
  <c r="AD187" i="8"/>
  <c r="AC187" i="8"/>
  <c r="AB187" i="8"/>
  <c r="AA187" i="8"/>
  <c r="Z187" i="8"/>
  <c r="Y187" i="8"/>
  <c r="X187" i="8"/>
  <c r="W187" i="8"/>
  <c r="V187" i="8"/>
  <c r="U187" i="8"/>
  <c r="T187" i="8"/>
  <c r="S187" i="8"/>
  <c r="R187" i="8"/>
  <c r="Q187" i="8"/>
  <c r="P187" i="8"/>
  <c r="O187" i="8"/>
  <c r="N187" i="8"/>
  <c r="M187" i="8"/>
  <c r="L187" i="8"/>
  <c r="E187" i="8"/>
  <c r="AR186" i="8"/>
  <c r="AO186" i="8"/>
  <c r="AN186" i="8"/>
  <c r="AM186" i="8"/>
  <c r="AL186" i="8"/>
  <c r="AK186" i="8"/>
  <c r="AJ186" i="8"/>
  <c r="AI186" i="8"/>
  <c r="AH186" i="8"/>
  <c r="AG186" i="8"/>
  <c r="AF186" i="8"/>
  <c r="AE186" i="8"/>
  <c r="AD186" i="8"/>
  <c r="AC186" i="8"/>
  <c r="AB186" i="8"/>
  <c r="AA186" i="8"/>
  <c r="Z186" i="8"/>
  <c r="Y186" i="8"/>
  <c r="X186" i="8"/>
  <c r="W186" i="8"/>
  <c r="V186" i="8"/>
  <c r="U186" i="8"/>
  <c r="T186" i="8"/>
  <c r="S186" i="8"/>
  <c r="R186" i="8"/>
  <c r="Q186" i="8"/>
  <c r="P186" i="8"/>
  <c r="O186" i="8"/>
  <c r="N186" i="8"/>
  <c r="M186" i="8"/>
  <c r="L186" i="8"/>
  <c r="E186" i="8"/>
  <c r="AR185" i="8"/>
  <c r="AO185" i="8"/>
  <c r="AN185" i="8"/>
  <c r="AM185" i="8"/>
  <c r="AL185" i="8"/>
  <c r="AK185" i="8"/>
  <c r="AJ185" i="8"/>
  <c r="AI185" i="8"/>
  <c r="AH185" i="8"/>
  <c r="AG185" i="8"/>
  <c r="AF185" i="8"/>
  <c r="AE185" i="8"/>
  <c r="AD185" i="8"/>
  <c r="AC185" i="8"/>
  <c r="AB185" i="8"/>
  <c r="AA185" i="8"/>
  <c r="Z185" i="8"/>
  <c r="Y185" i="8"/>
  <c r="X185" i="8"/>
  <c r="W185" i="8"/>
  <c r="V185" i="8"/>
  <c r="U185" i="8"/>
  <c r="T185" i="8"/>
  <c r="S185" i="8"/>
  <c r="R185" i="8"/>
  <c r="Q185" i="8"/>
  <c r="P185" i="8"/>
  <c r="O185" i="8"/>
  <c r="N185" i="8"/>
  <c r="M185" i="8"/>
  <c r="L185" i="8"/>
  <c r="E185" i="8"/>
  <c r="AR184" i="8"/>
  <c r="AO184" i="8"/>
  <c r="AN184" i="8"/>
  <c r="AM184" i="8"/>
  <c r="AL184" i="8"/>
  <c r="AK184" i="8"/>
  <c r="AJ184" i="8"/>
  <c r="AI184" i="8"/>
  <c r="AH184" i="8"/>
  <c r="AG184" i="8"/>
  <c r="AF184" i="8"/>
  <c r="AE184" i="8"/>
  <c r="AD184" i="8"/>
  <c r="AC184" i="8"/>
  <c r="AB184" i="8"/>
  <c r="AA184" i="8"/>
  <c r="Z184" i="8"/>
  <c r="Y184" i="8"/>
  <c r="X184" i="8"/>
  <c r="W184" i="8"/>
  <c r="V184" i="8"/>
  <c r="U184" i="8"/>
  <c r="T184" i="8"/>
  <c r="S184" i="8"/>
  <c r="R184" i="8"/>
  <c r="Q184" i="8"/>
  <c r="P184" i="8"/>
  <c r="O184" i="8"/>
  <c r="N184" i="8"/>
  <c r="M184" i="8"/>
  <c r="L184" i="8"/>
  <c r="E184" i="8"/>
  <c r="AR183" i="8"/>
  <c r="AO183" i="8"/>
  <c r="AN183" i="8"/>
  <c r="AM183" i="8"/>
  <c r="AL183" i="8"/>
  <c r="AK183" i="8"/>
  <c r="AJ183" i="8"/>
  <c r="AI183" i="8"/>
  <c r="AH183" i="8"/>
  <c r="AG183" i="8"/>
  <c r="AF183" i="8"/>
  <c r="AE183" i="8"/>
  <c r="AD183" i="8"/>
  <c r="AC183" i="8"/>
  <c r="AB183" i="8"/>
  <c r="AA183" i="8"/>
  <c r="Z183" i="8"/>
  <c r="Y183" i="8"/>
  <c r="X183" i="8"/>
  <c r="W183" i="8"/>
  <c r="V183" i="8"/>
  <c r="U183" i="8"/>
  <c r="T183" i="8"/>
  <c r="S183" i="8"/>
  <c r="R183" i="8"/>
  <c r="Q183" i="8"/>
  <c r="P183" i="8"/>
  <c r="O183" i="8"/>
  <c r="N183" i="8"/>
  <c r="M183" i="8"/>
  <c r="L183" i="8"/>
  <c r="E183" i="8"/>
  <c r="AR182" i="8"/>
  <c r="AO182" i="8"/>
  <c r="AN182" i="8"/>
  <c r="AM182" i="8"/>
  <c r="AL182" i="8"/>
  <c r="AK182" i="8"/>
  <c r="AJ182" i="8"/>
  <c r="AI182" i="8"/>
  <c r="AH182" i="8"/>
  <c r="AG182" i="8"/>
  <c r="AF182" i="8"/>
  <c r="AE182" i="8"/>
  <c r="AD182" i="8"/>
  <c r="AC182" i="8"/>
  <c r="AB182" i="8"/>
  <c r="AA182" i="8"/>
  <c r="Z182" i="8"/>
  <c r="Y182" i="8"/>
  <c r="X182" i="8"/>
  <c r="W182" i="8"/>
  <c r="V182" i="8"/>
  <c r="U182" i="8"/>
  <c r="T182" i="8"/>
  <c r="S182" i="8"/>
  <c r="R182" i="8"/>
  <c r="Q182" i="8"/>
  <c r="P182" i="8"/>
  <c r="O182" i="8"/>
  <c r="N182" i="8"/>
  <c r="M182" i="8"/>
  <c r="L182" i="8"/>
  <c r="E182" i="8"/>
  <c r="AR181" i="8"/>
  <c r="AO181" i="8"/>
  <c r="AN181" i="8"/>
  <c r="AM181" i="8"/>
  <c r="AL181" i="8"/>
  <c r="AL180" i="8" s="1"/>
  <c r="AK181" i="8"/>
  <c r="AJ181" i="8"/>
  <c r="AI181" i="8"/>
  <c r="AH181" i="8"/>
  <c r="AH180" i="8" s="1"/>
  <c r="AG181" i="8"/>
  <c r="AF181" i="8"/>
  <c r="AE181" i="8"/>
  <c r="AD181" i="8"/>
  <c r="AC181" i="8"/>
  <c r="AB181" i="8"/>
  <c r="AA181" i="8"/>
  <c r="AA180" i="8" s="1"/>
  <c r="Z181" i="8"/>
  <c r="Y181" i="8"/>
  <c r="X181" i="8"/>
  <c r="W181" i="8"/>
  <c r="V181" i="8"/>
  <c r="V180" i="8" s="1"/>
  <c r="U181" i="8"/>
  <c r="T181" i="8"/>
  <c r="S181" i="8"/>
  <c r="R181" i="8"/>
  <c r="Q181" i="8"/>
  <c r="P181" i="8"/>
  <c r="O181" i="8"/>
  <c r="N181" i="8"/>
  <c r="M181" i="8"/>
  <c r="L181" i="8"/>
  <c r="E181" i="8"/>
  <c r="AR180" i="8"/>
  <c r="AP180" i="8"/>
  <c r="AO180" i="8"/>
  <c r="AN180" i="8"/>
  <c r="AM180" i="8"/>
  <c r="AK180" i="8"/>
  <c r="AJ180" i="8"/>
  <c r="AI180" i="8"/>
  <c r="AG180" i="8"/>
  <c r="AC180" i="8"/>
  <c r="AB180" i="8"/>
  <c r="W180" i="8"/>
  <c r="U180" i="8"/>
  <c r="Q180" i="8"/>
  <c r="P180" i="8"/>
  <c r="O180" i="8"/>
  <c r="AR179" i="8"/>
  <c r="AO179" i="8"/>
  <c r="AN179" i="8"/>
  <c r="AM179" i="8"/>
  <c r="AL179" i="8"/>
  <c r="AK179" i="8"/>
  <c r="AJ179" i="8"/>
  <c r="AI179" i="8"/>
  <c r="AH179" i="8"/>
  <c r="AG179" i="8"/>
  <c r="AF179" i="8"/>
  <c r="AE179" i="8"/>
  <c r="AD179" i="8"/>
  <c r="AC179" i="8"/>
  <c r="AB179" i="8"/>
  <c r="AA179" i="8"/>
  <c r="Z179" i="8"/>
  <c r="Y179" i="8"/>
  <c r="X179" i="8"/>
  <c r="W179" i="8"/>
  <c r="V179" i="8"/>
  <c r="U179" i="8"/>
  <c r="T179" i="8"/>
  <c r="S179" i="8"/>
  <c r="R179" i="8"/>
  <c r="Q179" i="8"/>
  <c r="P179" i="8"/>
  <c r="O179" i="8"/>
  <c r="N179" i="8"/>
  <c r="M179" i="8"/>
  <c r="L179" i="8"/>
  <c r="E179" i="8"/>
  <c r="AR178" i="8"/>
  <c r="AO178" i="8"/>
  <c r="AN178" i="8"/>
  <c r="AM178" i="8"/>
  <c r="AL178" i="8"/>
  <c r="AK178" i="8"/>
  <c r="AJ178" i="8"/>
  <c r="AI178" i="8"/>
  <c r="AH178" i="8"/>
  <c r="AG178" i="8"/>
  <c r="AF178" i="8"/>
  <c r="AE178" i="8"/>
  <c r="AD178" i="8"/>
  <c r="AC178" i="8"/>
  <c r="AB178" i="8"/>
  <c r="AA178" i="8"/>
  <c r="Z178" i="8"/>
  <c r="Y178" i="8"/>
  <c r="X178" i="8"/>
  <c r="W178" i="8"/>
  <c r="V178" i="8"/>
  <c r="U178" i="8"/>
  <c r="T178" i="8"/>
  <c r="S178" i="8"/>
  <c r="R178" i="8"/>
  <c r="Q178" i="8"/>
  <c r="P178" i="8"/>
  <c r="O178" i="8"/>
  <c r="N178" i="8"/>
  <c r="M178" i="8"/>
  <c r="L178" i="8"/>
  <c r="E178" i="8"/>
  <c r="AR177" i="8"/>
  <c r="AO177" i="8"/>
  <c r="AN177" i="8"/>
  <c r="AM177" i="8"/>
  <c r="AL177" i="8"/>
  <c r="AK177" i="8"/>
  <c r="AJ177" i="8"/>
  <c r="AI177" i="8"/>
  <c r="AH177" i="8"/>
  <c r="AG177" i="8"/>
  <c r="AF177" i="8"/>
  <c r="AE177" i="8"/>
  <c r="AD177" i="8"/>
  <c r="AC177" i="8"/>
  <c r="AB177" i="8"/>
  <c r="AA177" i="8"/>
  <c r="Z177" i="8"/>
  <c r="Y177" i="8"/>
  <c r="X177" i="8"/>
  <c r="W177" i="8"/>
  <c r="V177" i="8"/>
  <c r="V175" i="8" s="1"/>
  <c r="U177" i="8"/>
  <c r="T177" i="8"/>
  <c r="S177" i="8"/>
  <c r="R177" i="8"/>
  <c r="Q177" i="8"/>
  <c r="P177" i="8"/>
  <c r="O177" i="8"/>
  <c r="O175" i="8" s="1"/>
  <c r="N177" i="8"/>
  <c r="M177" i="8"/>
  <c r="L177" i="8"/>
  <c r="E177" i="8"/>
  <c r="AR175" i="8"/>
  <c r="AO175" i="8"/>
  <c r="AN175" i="8"/>
  <c r="AJ175" i="8"/>
  <c r="AI175" i="8"/>
  <c r="AC175" i="8"/>
  <c r="AB175" i="8"/>
  <c r="AA175" i="8"/>
  <c r="W175" i="8"/>
  <c r="U175" i="8"/>
  <c r="Q175" i="8"/>
  <c r="P175" i="8"/>
  <c r="AR174" i="8"/>
  <c r="AO174" i="8"/>
  <c r="AN174" i="8"/>
  <c r="AM174" i="8"/>
  <c r="AL174" i="8"/>
  <c r="AK174" i="8"/>
  <c r="AJ174" i="8"/>
  <c r="AJ173" i="8" s="1"/>
  <c r="AI174" i="8"/>
  <c r="AH174" i="8"/>
  <c r="AG174" i="8"/>
  <c r="AF174" i="8"/>
  <c r="AE174" i="8"/>
  <c r="AD174" i="8"/>
  <c r="AC174" i="8"/>
  <c r="AB174" i="8"/>
  <c r="AA174" i="8"/>
  <c r="Z174" i="8"/>
  <c r="Y174" i="8"/>
  <c r="X174" i="8"/>
  <c r="W174" i="8"/>
  <c r="V174" i="8"/>
  <c r="U174" i="8"/>
  <c r="T174" i="8"/>
  <c r="S174" i="8"/>
  <c r="R174" i="8"/>
  <c r="Q174" i="8"/>
  <c r="P174" i="8"/>
  <c r="O174" i="8"/>
  <c r="N174" i="8"/>
  <c r="M174" i="8"/>
  <c r="L174" i="8"/>
  <c r="E174" i="8"/>
  <c r="AK173" i="8"/>
  <c r="O173" i="8"/>
  <c r="AR172" i="8"/>
  <c r="AO172" i="8"/>
  <c r="AN172" i="8"/>
  <c r="AM172" i="8"/>
  <c r="AL172" i="8"/>
  <c r="AK172" i="8"/>
  <c r="AJ172" i="8"/>
  <c r="AI172" i="8"/>
  <c r="AH172" i="8"/>
  <c r="AG172" i="8"/>
  <c r="AF172" i="8"/>
  <c r="AE172" i="8"/>
  <c r="AD172" i="8"/>
  <c r="AC172" i="8"/>
  <c r="AB172" i="8"/>
  <c r="AA172" i="8"/>
  <c r="Z172" i="8"/>
  <c r="Y172" i="8"/>
  <c r="X172" i="8"/>
  <c r="W172" i="8"/>
  <c r="V172" i="8"/>
  <c r="U172" i="8"/>
  <c r="T172" i="8"/>
  <c r="S172" i="8"/>
  <c r="R172" i="8"/>
  <c r="Q172" i="8"/>
  <c r="P172" i="8"/>
  <c r="O172" i="8"/>
  <c r="N172" i="8"/>
  <c r="M172" i="8"/>
  <c r="L172" i="8"/>
  <c r="E172" i="8"/>
  <c r="AR171" i="8"/>
  <c r="AO171" i="8"/>
  <c r="AN171" i="8"/>
  <c r="AM171" i="8"/>
  <c r="AL171" i="8"/>
  <c r="AK171" i="8"/>
  <c r="AJ171" i="8"/>
  <c r="AI171" i="8"/>
  <c r="AH171" i="8"/>
  <c r="AG171" i="8"/>
  <c r="AF171" i="8"/>
  <c r="AE171" i="8"/>
  <c r="AD171" i="8"/>
  <c r="AC171" i="8"/>
  <c r="AC170" i="8" s="1"/>
  <c r="AB171" i="8"/>
  <c r="AA171" i="8"/>
  <c r="Z171" i="8"/>
  <c r="Y171" i="8"/>
  <c r="X171" i="8"/>
  <c r="W171" i="8"/>
  <c r="V171" i="8"/>
  <c r="U171" i="8"/>
  <c r="T171" i="8"/>
  <c r="S171" i="8"/>
  <c r="R171" i="8"/>
  <c r="Q171" i="8"/>
  <c r="Q170" i="8" s="1"/>
  <c r="P171" i="8"/>
  <c r="O171" i="8"/>
  <c r="N171" i="8"/>
  <c r="M171" i="8"/>
  <c r="L171" i="8"/>
  <c r="E171" i="8"/>
  <c r="AR170" i="8"/>
  <c r="AK170" i="8"/>
  <c r="AJ170" i="8"/>
  <c r="AI170" i="8"/>
  <c r="W170" i="8"/>
  <c r="AR169" i="8"/>
  <c r="AO169" i="8"/>
  <c r="AN169" i="8"/>
  <c r="AM169" i="8"/>
  <c r="AL169" i="8"/>
  <c r="AK169" i="8"/>
  <c r="AJ169" i="8"/>
  <c r="AI169" i="8"/>
  <c r="AH169" i="8"/>
  <c r="AG169" i="8"/>
  <c r="AF169" i="8"/>
  <c r="AE169" i="8"/>
  <c r="AD169" i="8"/>
  <c r="AC169" i="8"/>
  <c r="AC168" i="8" s="1"/>
  <c r="AB169" i="8"/>
  <c r="AA169" i="8"/>
  <c r="Z169" i="8"/>
  <c r="Y169" i="8"/>
  <c r="X169" i="8"/>
  <c r="W169" i="8"/>
  <c r="W168" i="8" s="1"/>
  <c r="V169" i="8"/>
  <c r="U169" i="8"/>
  <c r="T169" i="8"/>
  <c r="S169" i="8"/>
  <c r="R169" i="8"/>
  <c r="Q169" i="8"/>
  <c r="Q168" i="8" s="1"/>
  <c r="P169" i="8"/>
  <c r="O169" i="8"/>
  <c r="N169" i="8"/>
  <c r="M169" i="8"/>
  <c r="L169" i="8"/>
  <c r="E169" i="8"/>
  <c r="AR168" i="8"/>
  <c r="AK168" i="8"/>
  <c r="AJ168" i="8"/>
  <c r="AI168" i="8"/>
  <c r="AR167" i="8"/>
  <c r="AO167" i="8"/>
  <c r="AN167" i="8"/>
  <c r="AM167" i="8"/>
  <c r="AL167" i="8"/>
  <c r="AK167" i="8"/>
  <c r="AK166" i="8" s="1"/>
  <c r="AJ167" i="8"/>
  <c r="AI167" i="8"/>
  <c r="AH167" i="8"/>
  <c r="AG167" i="8"/>
  <c r="AF167" i="8"/>
  <c r="AE167" i="8"/>
  <c r="AD167" i="8"/>
  <c r="AC167" i="8"/>
  <c r="AB167" i="8"/>
  <c r="AA167" i="8"/>
  <c r="Z167" i="8"/>
  <c r="Y167" i="8"/>
  <c r="X167" i="8"/>
  <c r="W167" i="8"/>
  <c r="V167" i="8"/>
  <c r="U167" i="8"/>
  <c r="T167" i="8"/>
  <c r="S167" i="8"/>
  <c r="R167" i="8"/>
  <c r="Q167" i="8"/>
  <c r="P167" i="8"/>
  <c r="O167" i="8"/>
  <c r="O166" i="8" s="1"/>
  <c r="N167" i="8"/>
  <c r="M167" i="8"/>
  <c r="L167" i="8"/>
  <c r="E167" i="8"/>
  <c r="AJ166" i="8"/>
  <c r="AR165" i="8"/>
  <c r="AO165" i="8"/>
  <c r="AN165" i="8"/>
  <c r="AM165" i="8"/>
  <c r="AL165" i="8"/>
  <c r="AK165" i="8"/>
  <c r="AJ165" i="8"/>
  <c r="AI165" i="8"/>
  <c r="AH165" i="8"/>
  <c r="AG165" i="8"/>
  <c r="AF165" i="8"/>
  <c r="AE165" i="8"/>
  <c r="AD165" i="8"/>
  <c r="AC165" i="8"/>
  <c r="AB165" i="8"/>
  <c r="AA165" i="8"/>
  <c r="Z165" i="8"/>
  <c r="Y165" i="8"/>
  <c r="X165" i="8"/>
  <c r="W165" i="8"/>
  <c r="V165" i="8"/>
  <c r="U165" i="8"/>
  <c r="T165" i="8"/>
  <c r="S165" i="8"/>
  <c r="R165" i="8"/>
  <c r="Q165" i="8"/>
  <c r="P165" i="8"/>
  <c r="O165" i="8"/>
  <c r="N165" i="8"/>
  <c r="M165" i="8"/>
  <c r="L165" i="8"/>
  <c r="E165" i="8"/>
  <c r="AR164" i="8"/>
  <c r="AO164" i="8"/>
  <c r="AN164" i="8"/>
  <c r="AM164" i="8"/>
  <c r="AL164" i="8"/>
  <c r="AK164" i="8"/>
  <c r="AJ164" i="8"/>
  <c r="AI164" i="8"/>
  <c r="AH164" i="8"/>
  <c r="AG164" i="8"/>
  <c r="AF164" i="8"/>
  <c r="AE164" i="8"/>
  <c r="AD164" i="8"/>
  <c r="AC164" i="8"/>
  <c r="AB164" i="8"/>
  <c r="AA164" i="8"/>
  <c r="Z164" i="8"/>
  <c r="Y164" i="8"/>
  <c r="X164" i="8"/>
  <c r="W164" i="8"/>
  <c r="W163" i="8" s="1"/>
  <c r="V164" i="8"/>
  <c r="U164" i="8"/>
  <c r="T164" i="8"/>
  <c r="S164" i="8"/>
  <c r="R164" i="8"/>
  <c r="Q164" i="8"/>
  <c r="Q163" i="8" s="1"/>
  <c r="P164" i="8"/>
  <c r="P163" i="8" s="1"/>
  <c r="O164" i="8"/>
  <c r="O163" i="8" s="1"/>
  <c r="N164" i="8"/>
  <c r="M164" i="8"/>
  <c r="L164" i="8"/>
  <c r="E164" i="8"/>
  <c r="AR163" i="8"/>
  <c r="AK163" i="8"/>
  <c r="AJ163" i="8"/>
  <c r="AI163" i="8"/>
  <c r="AH163" i="8"/>
  <c r="V163" i="8"/>
  <c r="U163" i="8"/>
  <c r="AR162" i="8"/>
  <c r="AO162" i="8"/>
  <c r="AN162" i="8"/>
  <c r="AM162" i="8"/>
  <c r="AL162" i="8"/>
  <c r="AK162" i="8"/>
  <c r="AJ162" i="8"/>
  <c r="AI162" i="8"/>
  <c r="AH162" i="8"/>
  <c r="AG162" i="8"/>
  <c r="AF162" i="8"/>
  <c r="AE162" i="8"/>
  <c r="AD162" i="8"/>
  <c r="AC162" i="8"/>
  <c r="AB162" i="8"/>
  <c r="AA162" i="8"/>
  <c r="Z162" i="8"/>
  <c r="Y162" i="8"/>
  <c r="X162" i="8"/>
  <c r="W162" i="8"/>
  <c r="V162" i="8"/>
  <c r="U162" i="8"/>
  <c r="T162" i="8"/>
  <c r="S162" i="8"/>
  <c r="R162" i="8"/>
  <c r="Q162" i="8"/>
  <c r="P162" i="8"/>
  <c r="O162" i="8"/>
  <c r="N162" i="8"/>
  <c r="M162" i="8"/>
  <c r="L162" i="8"/>
  <c r="E162" i="8"/>
  <c r="AR160" i="8"/>
  <c r="AO160" i="8"/>
  <c r="AN160" i="8"/>
  <c r="AM160" i="8"/>
  <c r="AL160" i="8"/>
  <c r="AK160" i="8"/>
  <c r="AJ160" i="8"/>
  <c r="AI160" i="8"/>
  <c r="AH160" i="8"/>
  <c r="AG160" i="8"/>
  <c r="AF160" i="8"/>
  <c r="AE160" i="8"/>
  <c r="AD160" i="8"/>
  <c r="AC160" i="8"/>
  <c r="AB160" i="8"/>
  <c r="AA160" i="8"/>
  <c r="Z160" i="8"/>
  <c r="Y160" i="8"/>
  <c r="X160" i="8"/>
  <c r="W160" i="8"/>
  <c r="V160" i="8"/>
  <c r="U160" i="8"/>
  <c r="T160" i="8"/>
  <c r="S160" i="8"/>
  <c r="R160" i="8"/>
  <c r="Q160" i="8"/>
  <c r="P160" i="8"/>
  <c r="O160" i="8"/>
  <c r="N160" i="8"/>
  <c r="M160" i="8"/>
  <c r="L160" i="8"/>
  <c r="E160" i="8"/>
  <c r="AR159" i="8"/>
  <c r="AO159" i="8"/>
  <c r="AN159" i="8"/>
  <c r="AM159" i="8"/>
  <c r="AL159" i="8"/>
  <c r="AK159" i="8"/>
  <c r="AJ159" i="8"/>
  <c r="AI159" i="8"/>
  <c r="AH159" i="8"/>
  <c r="AG159" i="8"/>
  <c r="AF159" i="8"/>
  <c r="AE159" i="8"/>
  <c r="AD159" i="8"/>
  <c r="AC159" i="8"/>
  <c r="AB159" i="8"/>
  <c r="AA159" i="8"/>
  <c r="Z159" i="8"/>
  <c r="Y159" i="8"/>
  <c r="X159" i="8"/>
  <c r="W159" i="8"/>
  <c r="V159" i="8"/>
  <c r="U159" i="8"/>
  <c r="T159" i="8"/>
  <c r="S159" i="8"/>
  <c r="R159" i="8"/>
  <c r="Q159" i="8"/>
  <c r="P159" i="8"/>
  <c r="O159" i="8"/>
  <c r="N159" i="8"/>
  <c r="M159" i="8"/>
  <c r="L159" i="8"/>
  <c r="E159" i="8"/>
  <c r="AR158" i="8"/>
  <c r="AO158" i="8"/>
  <c r="AN158" i="8"/>
  <c r="AM158" i="8"/>
  <c r="AL158" i="8"/>
  <c r="AL157" i="8" s="1"/>
  <c r="AK158" i="8"/>
  <c r="AK157" i="8" s="1"/>
  <c r="AJ158" i="8"/>
  <c r="AI158" i="8"/>
  <c r="AH158" i="8"/>
  <c r="AH157" i="8" s="1"/>
  <c r="AG158" i="8"/>
  <c r="AG157" i="8" s="1"/>
  <c r="AF158" i="8"/>
  <c r="AE158" i="8"/>
  <c r="AD158" i="8"/>
  <c r="AC158" i="8"/>
  <c r="AC157" i="8" s="1"/>
  <c r="AB158" i="8"/>
  <c r="AB157" i="8" s="1"/>
  <c r="AA158" i="8"/>
  <c r="Z158" i="8"/>
  <c r="Y158" i="8"/>
  <c r="X158" i="8"/>
  <c r="W158" i="8"/>
  <c r="W157" i="8" s="1"/>
  <c r="V158" i="8"/>
  <c r="V157" i="8" s="1"/>
  <c r="U158" i="8"/>
  <c r="U157" i="8" s="1"/>
  <c r="T158" i="8"/>
  <c r="S158" i="8"/>
  <c r="R158" i="8"/>
  <c r="Q158" i="8"/>
  <c r="P158" i="8"/>
  <c r="P157" i="8" s="1"/>
  <c r="O158" i="8"/>
  <c r="O157" i="8" s="1"/>
  <c r="N158" i="8"/>
  <c r="M158" i="8"/>
  <c r="L158" i="8"/>
  <c r="E158" i="8"/>
  <c r="AR157" i="8"/>
  <c r="AO157" i="8"/>
  <c r="AO135" i="8" s="1"/>
  <c r="AX135" i="8" s="1"/>
  <c r="AJ157" i="8"/>
  <c r="AI157" i="8"/>
  <c r="AA157" i="8"/>
  <c r="Q157" i="8"/>
  <c r="AR156" i="8"/>
  <c r="AO156" i="8"/>
  <c r="AN156" i="8"/>
  <c r="AM156" i="8"/>
  <c r="AL156" i="8"/>
  <c r="AK156" i="8"/>
  <c r="AJ156" i="8"/>
  <c r="AI156" i="8"/>
  <c r="AH156" i="8"/>
  <c r="AG156" i="8"/>
  <c r="AF156" i="8"/>
  <c r="AE156" i="8"/>
  <c r="AD156" i="8"/>
  <c r="AC156" i="8"/>
  <c r="AB156" i="8"/>
  <c r="AA156" i="8"/>
  <c r="Z156" i="8"/>
  <c r="Y156" i="8"/>
  <c r="X156" i="8"/>
  <c r="W156" i="8"/>
  <c r="V156" i="8"/>
  <c r="U156" i="8"/>
  <c r="T156" i="8"/>
  <c r="S156" i="8"/>
  <c r="R156" i="8"/>
  <c r="Q156" i="8"/>
  <c r="P156" i="8"/>
  <c r="O156" i="8"/>
  <c r="N156" i="8"/>
  <c r="M156" i="8"/>
  <c r="L156" i="8"/>
  <c r="E156" i="8"/>
  <c r="AR155" i="8"/>
  <c r="AO155" i="8"/>
  <c r="AN155" i="8"/>
  <c r="AM155" i="8"/>
  <c r="AL155" i="8"/>
  <c r="AK155" i="8"/>
  <c r="AJ155" i="8"/>
  <c r="AI155" i="8"/>
  <c r="AH155" i="8"/>
  <c r="AG155" i="8"/>
  <c r="AF155" i="8"/>
  <c r="AE155" i="8"/>
  <c r="AD155" i="8"/>
  <c r="AC155" i="8"/>
  <c r="AB155" i="8"/>
  <c r="AA155" i="8"/>
  <c r="Z155" i="8"/>
  <c r="Y155" i="8"/>
  <c r="X155" i="8"/>
  <c r="W155" i="8"/>
  <c r="V155" i="8"/>
  <c r="U155" i="8"/>
  <c r="T155" i="8"/>
  <c r="S155" i="8"/>
  <c r="R155" i="8"/>
  <c r="Q155" i="8"/>
  <c r="P155" i="8"/>
  <c r="O155" i="8"/>
  <c r="N155" i="8"/>
  <c r="M155" i="8"/>
  <c r="L155" i="8"/>
  <c r="E155" i="8"/>
  <c r="AR154" i="8"/>
  <c r="AO154" i="8"/>
  <c r="AN154" i="8"/>
  <c r="AM154" i="8"/>
  <c r="AL154" i="8"/>
  <c r="AK154" i="8"/>
  <c r="AJ154" i="8"/>
  <c r="AI154" i="8"/>
  <c r="AH154" i="8"/>
  <c r="AG154" i="8"/>
  <c r="AF154" i="8"/>
  <c r="AE154" i="8"/>
  <c r="AD154" i="8"/>
  <c r="AC154" i="8"/>
  <c r="AB154" i="8"/>
  <c r="AB153" i="8" s="1"/>
  <c r="AA154" i="8"/>
  <c r="Z154" i="8"/>
  <c r="Y154" i="8"/>
  <c r="X154" i="8"/>
  <c r="W154" i="8"/>
  <c r="V154" i="8"/>
  <c r="U154" i="8"/>
  <c r="U153" i="8" s="1"/>
  <c r="T154" i="8"/>
  <c r="S154" i="8"/>
  <c r="R154" i="8"/>
  <c r="Q154" i="8"/>
  <c r="P154" i="8"/>
  <c r="P153" i="8" s="1"/>
  <c r="O154" i="8"/>
  <c r="N154" i="8"/>
  <c r="M154" i="8"/>
  <c r="L154" i="8"/>
  <c r="E154" i="8"/>
  <c r="AR153" i="8"/>
  <c r="AK153" i="8"/>
  <c r="AJ153" i="8"/>
  <c r="AI153" i="8"/>
  <c r="AH153" i="8"/>
  <c r="AG153" i="8"/>
  <c r="AC153" i="8"/>
  <c r="AA153" i="8"/>
  <c r="W153" i="8"/>
  <c r="V153" i="8"/>
  <c r="Q153" i="8"/>
  <c r="O153" i="8"/>
  <c r="AR152" i="8"/>
  <c r="AO152" i="8"/>
  <c r="AN152" i="8"/>
  <c r="AM152" i="8"/>
  <c r="AL152" i="8"/>
  <c r="AK152" i="8"/>
  <c r="AK151" i="8" s="1"/>
  <c r="AJ152" i="8"/>
  <c r="AI152" i="8"/>
  <c r="AH152" i="8"/>
  <c r="AG152" i="8"/>
  <c r="AF152" i="8"/>
  <c r="AE152" i="8"/>
  <c r="AD152" i="8"/>
  <c r="AC152" i="8"/>
  <c r="AB152" i="8"/>
  <c r="AA152" i="8"/>
  <c r="Z152" i="8"/>
  <c r="Y152" i="8"/>
  <c r="X152" i="8"/>
  <c r="W152" i="8"/>
  <c r="V152" i="8"/>
  <c r="U152" i="8"/>
  <c r="T152" i="8"/>
  <c r="S152" i="8"/>
  <c r="R152" i="8"/>
  <c r="Q152" i="8"/>
  <c r="P152" i="8"/>
  <c r="O152" i="8"/>
  <c r="N152" i="8"/>
  <c r="M152" i="8"/>
  <c r="L152" i="8"/>
  <c r="E152" i="8"/>
  <c r="AJ151" i="8"/>
  <c r="AH151" i="8"/>
  <c r="AR150" i="8"/>
  <c r="AO150" i="8"/>
  <c r="AN150" i="8"/>
  <c r="AM150" i="8"/>
  <c r="AL150" i="8"/>
  <c r="AK150" i="8"/>
  <c r="AJ150" i="8"/>
  <c r="AI150" i="8"/>
  <c r="AH150" i="8"/>
  <c r="AG150" i="8"/>
  <c r="AF150" i="8"/>
  <c r="AE150" i="8"/>
  <c r="AD150" i="8"/>
  <c r="AC150" i="8"/>
  <c r="AB150" i="8"/>
  <c r="AA150" i="8"/>
  <c r="Z150" i="8"/>
  <c r="Y150" i="8"/>
  <c r="X150" i="8"/>
  <c r="W150" i="8"/>
  <c r="V150" i="8"/>
  <c r="U150" i="8"/>
  <c r="T150" i="8"/>
  <c r="S150" i="8"/>
  <c r="R150" i="8"/>
  <c r="Q150" i="8"/>
  <c r="P150" i="8"/>
  <c r="O150" i="8"/>
  <c r="N150" i="8"/>
  <c r="M150" i="8"/>
  <c r="L150" i="8"/>
  <c r="E150" i="8"/>
  <c r="AR149" i="8"/>
  <c r="AO149" i="8"/>
  <c r="AN149" i="8"/>
  <c r="AM149" i="8"/>
  <c r="AL149" i="8"/>
  <c r="AK149" i="8"/>
  <c r="AJ149" i="8"/>
  <c r="AI149" i="8"/>
  <c r="AH149" i="8"/>
  <c r="AG149" i="8"/>
  <c r="AF149" i="8"/>
  <c r="AE149" i="8"/>
  <c r="AD149" i="8"/>
  <c r="AC149" i="8"/>
  <c r="AB149" i="8"/>
  <c r="AA149" i="8"/>
  <c r="Z149" i="8"/>
  <c r="Y149" i="8"/>
  <c r="X149" i="8"/>
  <c r="W149" i="8"/>
  <c r="V149" i="8"/>
  <c r="U149" i="8"/>
  <c r="T149" i="8"/>
  <c r="S149" i="8"/>
  <c r="R149" i="8"/>
  <c r="Q149" i="8"/>
  <c r="P149" i="8"/>
  <c r="O149" i="8"/>
  <c r="N149" i="8"/>
  <c r="M149" i="8"/>
  <c r="L149" i="8"/>
  <c r="E149" i="8"/>
  <c r="AR148" i="8"/>
  <c r="AO148" i="8"/>
  <c r="AN148" i="8"/>
  <c r="AM148" i="8"/>
  <c r="AL148" i="8"/>
  <c r="AK148" i="8"/>
  <c r="AJ148" i="8"/>
  <c r="AI148" i="8"/>
  <c r="AH148" i="8"/>
  <c r="AG148" i="8"/>
  <c r="AF148" i="8"/>
  <c r="AE148" i="8"/>
  <c r="AD148" i="8"/>
  <c r="AC148" i="8"/>
  <c r="AB148" i="8"/>
  <c r="AA148" i="8"/>
  <c r="Z148" i="8"/>
  <c r="Y148" i="8"/>
  <c r="X148" i="8"/>
  <c r="W148" i="8"/>
  <c r="V148" i="8"/>
  <c r="U148" i="8"/>
  <c r="T148" i="8"/>
  <c r="S148" i="8"/>
  <c r="R148" i="8"/>
  <c r="Q148" i="8"/>
  <c r="P148" i="8"/>
  <c r="O148" i="8"/>
  <c r="N148" i="8"/>
  <c r="M148" i="8"/>
  <c r="L148" i="8"/>
  <c r="E148" i="8"/>
  <c r="AR147" i="8"/>
  <c r="AO147" i="8"/>
  <c r="AN147" i="8"/>
  <c r="AM147" i="8"/>
  <c r="AL147" i="8"/>
  <c r="AK147" i="8"/>
  <c r="AJ147" i="8"/>
  <c r="AI147" i="8"/>
  <c r="AH147" i="8"/>
  <c r="AG147" i="8"/>
  <c r="AF147" i="8"/>
  <c r="AE147" i="8"/>
  <c r="AD147" i="8"/>
  <c r="AC147" i="8"/>
  <c r="AB147" i="8"/>
  <c r="AA147" i="8"/>
  <c r="Z147" i="8"/>
  <c r="Y147" i="8"/>
  <c r="X147" i="8"/>
  <c r="W147" i="8"/>
  <c r="W146" i="8" s="1"/>
  <c r="V147" i="8"/>
  <c r="V146" i="8" s="1"/>
  <c r="U147" i="8"/>
  <c r="T147" i="8"/>
  <c r="S147" i="8"/>
  <c r="R147" i="8"/>
  <c r="Q147" i="8"/>
  <c r="P147" i="8"/>
  <c r="P146" i="8" s="1"/>
  <c r="O147" i="8"/>
  <c r="N147" i="8"/>
  <c r="M147" i="8"/>
  <c r="L147" i="8"/>
  <c r="E147" i="8"/>
  <c r="AR146" i="8"/>
  <c r="AK146" i="8"/>
  <c r="AJ146" i="8"/>
  <c r="AI146" i="8"/>
  <c r="AH146" i="8"/>
  <c r="AH135" i="8" s="1"/>
  <c r="AG146" i="8"/>
  <c r="AC146" i="8"/>
  <c r="AB146" i="8"/>
  <c r="AA146" i="8"/>
  <c r="AA135" i="8" s="1"/>
  <c r="U146" i="8"/>
  <c r="Q146" i="8"/>
  <c r="O146" i="8"/>
  <c r="AR145" i="8"/>
  <c r="AO145" i="8"/>
  <c r="AN145" i="8"/>
  <c r="AM145" i="8"/>
  <c r="AL145" i="8"/>
  <c r="AK145" i="8"/>
  <c r="AJ145" i="8"/>
  <c r="AI145" i="8"/>
  <c r="AH145" i="8"/>
  <c r="AG145" i="8"/>
  <c r="AF145" i="8"/>
  <c r="AE145" i="8"/>
  <c r="AD145" i="8"/>
  <c r="AC145" i="8"/>
  <c r="AB145" i="8"/>
  <c r="AA145" i="8"/>
  <c r="Z145" i="8"/>
  <c r="Y145" i="8"/>
  <c r="X145" i="8"/>
  <c r="W145" i="8"/>
  <c r="V145" i="8"/>
  <c r="U145" i="8"/>
  <c r="T145" i="8"/>
  <c r="S145" i="8"/>
  <c r="R145" i="8"/>
  <c r="Q145" i="8"/>
  <c r="P145" i="8"/>
  <c r="O145" i="8"/>
  <c r="N145" i="8"/>
  <c r="M145" i="8"/>
  <c r="L145" i="8"/>
  <c r="E145" i="8"/>
  <c r="AR144" i="8"/>
  <c r="AO144" i="8"/>
  <c r="AN144" i="8"/>
  <c r="AM144" i="8"/>
  <c r="AL144" i="8"/>
  <c r="AK144" i="8"/>
  <c r="AJ144" i="8"/>
  <c r="AI144" i="8"/>
  <c r="AH144" i="8"/>
  <c r="AG144" i="8"/>
  <c r="AF144" i="8"/>
  <c r="AE144" i="8"/>
  <c r="AD144" i="8"/>
  <c r="AC144" i="8"/>
  <c r="AB144" i="8"/>
  <c r="AA144" i="8"/>
  <c r="Z144" i="8"/>
  <c r="Y144" i="8"/>
  <c r="X144" i="8"/>
  <c r="W144" i="8"/>
  <c r="V144" i="8"/>
  <c r="U144" i="8"/>
  <c r="T144" i="8"/>
  <c r="S144" i="8"/>
  <c r="R144" i="8"/>
  <c r="Q144" i="8"/>
  <c r="P144" i="8"/>
  <c r="O144" i="8"/>
  <c r="N144" i="8"/>
  <c r="M144" i="8"/>
  <c r="L144" i="8"/>
  <c r="E144" i="8"/>
  <c r="AR143" i="8"/>
  <c r="AO143" i="8"/>
  <c r="AN143" i="8"/>
  <c r="AM143" i="8"/>
  <c r="AL143" i="8"/>
  <c r="AK143" i="8"/>
  <c r="AJ143" i="8"/>
  <c r="AI143" i="8"/>
  <c r="AH143" i="8"/>
  <c r="AG143" i="8"/>
  <c r="AF143" i="8"/>
  <c r="AE143" i="8"/>
  <c r="AD143" i="8"/>
  <c r="AC143" i="8"/>
  <c r="AC142" i="8" s="1"/>
  <c r="AB143" i="8"/>
  <c r="AA143" i="8"/>
  <c r="Z143" i="8"/>
  <c r="Y143" i="8"/>
  <c r="X143" i="8"/>
  <c r="W143" i="8"/>
  <c r="V143" i="8"/>
  <c r="V142" i="8" s="1"/>
  <c r="U143" i="8"/>
  <c r="U142" i="8" s="1"/>
  <c r="T143" i="8"/>
  <c r="S143" i="8"/>
  <c r="R143" i="8"/>
  <c r="Q143" i="8"/>
  <c r="Q142" i="8" s="1"/>
  <c r="P143" i="8"/>
  <c r="O143" i="8"/>
  <c r="O142" i="8" s="1"/>
  <c r="N143" i="8"/>
  <c r="M143" i="8"/>
  <c r="L143" i="8"/>
  <c r="E143" i="8"/>
  <c r="AR142" i="8"/>
  <c r="AK142" i="8"/>
  <c r="AJ142" i="8"/>
  <c r="AI142" i="8"/>
  <c r="AH142" i="8"/>
  <c r="AG142" i="8"/>
  <c r="AB142" i="8"/>
  <c r="AA142" i="8"/>
  <c r="W142" i="8"/>
  <c r="P142" i="8"/>
  <c r="AR141" i="8"/>
  <c r="AO141" i="8"/>
  <c r="AN141" i="8"/>
  <c r="AM141" i="8"/>
  <c r="AL141" i="8"/>
  <c r="AK141" i="8"/>
  <c r="AJ141" i="8"/>
  <c r="AI141" i="8"/>
  <c r="AH141" i="8"/>
  <c r="AG141" i="8"/>
  <c r="AF141" i="8"/>
  <c r="AE141" i="8"/>
  <c r="AD141" i="8"/>
  <c r="AC141" i="8"/>
  <c r="AB141" i="8"/>
  <c r="AA141" i="8"/>
  <c r="Z141" i="8"/>
  <c r="Y141" i="8"/>
  <c r="X141" i="8"/>
  <c r="W141" i="8"/>
  <c r="V141" i="8"/>
  <c r="U141" i="8"/>
  <c r="T141" i="8"/>
  <c r="S141" i="8"/>
  <c r="R141" i="8"/>
  <c r="Q141" i="8"/>
  <c r="P141" i="8"/>
  <c r="O141" i="8"/>
  <c r="N141" i="8"/>
  <c r="M141" i="8"/>
  <c r="L141" i="8"/>
  <c r="E141" i="8"/>
  <c r="AR140" i="8"/>
  <c r="AO140" i="8"/>
  <c r="AN140" i="8"/>
  <c r="AM140" i="8"/>
  <c r="AL140" i="8"/>
  <c r="AK140" i="8"/>
  <c r="AJ140" i="8"/>
  <c r="AI140" i="8"/>
  <c r="AH140" i="8"/>
  <c r="AG140" i="8"/>
  <c r="AF140" i="8"/>
  <c r="AE140" i="8"/>
  <c r="AD140" i="8"/>
  <c r="AC140" i="8"/>
  <c r="AB140" i="8"/>
  <c r="AA140" i="8"/>
  <c r="Z140" i="8"/>
  <c r="Y140" i="8"/>
  <c r="X140" i="8"/>
  <c r="W140" i="8"/>
  <c r="V140" i="8"/>
  <c r="U140" i="8"/>
  <c r="T140" i="8"/>
  <c r="S140" i="8"/>
  <c r="R140" i="8"/>
  <c r="Q140" i="8"/>
  <c r="P140" i="8"/>
  <c r="O140" i="8"/>
  <c r="N140" i="8"/>
  <c r="M140" i="8"/>
  <c r="L140" i="8"/>
  <c r="E140" i="8"/>
  <c r="AR139" i="8"/>
  <c r="AO139" i="8"/>
  <c r="AN139" i="8"/>
  <c r="AM139" i="8"/>
  <c r="AL139" i="8"/>
  <c r="AK139" i="8"/>
  <c r="AJ139" i="8"/>
  <c r="AI139" i="8"/>
  <c r="AH139" i="8"/>
  <c r="AG139" i="8"/>
  <c r="AF139" i="8"/>
  <c r="AE139" i="8"/>
  <c r="AD139" i="8"/>
  <c r="AC139" i="8"/>
  <c r="AB139" i="8"/>
  <c r="AA139" i="8"/>
  <c r="Z139" i="8"/>
  <c r="Y139" i="8"/>
  <c r="X139" i="8"/>
  <c r="W139" i="8"/>
  <c r="V139" i="8"/>
  <c r="U139" i="8"/>
  <c r="T139" i="8"/>
  <c r="S139" i="8"/>
  <c r="R139" i="8"/>
  <c r="Q139" i="8"/>
  <c r="P139" i="8"/>
  <c r="O139" i="8"/>
  <c r="N139" i="8"/>
  <c r="M139" i="8"/>
  <c r="L139" i="8"/>
  <c r="E139" i="8"/>
  <c r="AR138" i="8"/>
  <c r="AO138" i="8"/>
  <c r="AN138" i="8"/>
  <c r="AM138" i="8"/>
  <c r="AL138" i="8"/>
  <c r="AK138" i="8"/>
  <c r="AJ138" i="8"/>
  <c r="AI138" i="8"/>
  <c r="AH138" i="8"/>
  <c r="AG138" i="8"/>
  <c r="AF138" i="8"/>
  <c r="AE138" i="8"/>
  <c r="AD138" i="8"/>
  <c r="AC138" i="8"/>
  <c r="AB138" i="8"/>
  <c r="AA138" i="8"/>
  <c r="Z138" i="8"/>
  <c r="Y138" i="8"/>
  <c r="X138" i="8"/>
  <c r="W138" i="8"/>
  <c r="V138" i="8"/>
  <c r="U138" i="8"/>
  <c r="T138" i="8"/>
  <c r="S138" i="8"/>
  <c r="R138" i="8"/>
  <c r="Q138" i="8"/>
  <c r="P138" i="8"/>
  <c r="O138" i="8"/>
  <c r="N138" i="8"/>
  <c r="M138" i="8"/>
  <c r="L138" i="8"/>
  <c r="E138" i="8"/>
  <c r="AR137" i="8"/>
  <c r="AO137" i="8"/>
  <c r="AN137" i="8"/>
  <c r="AM137" i="8"/>
  <c r="AL137" i="8"/>
  <c r="AK137" i="8"/>
  <c r="AJ137" i="8"/>
  <c r="AJ136" i="8" s="1"/>
  <c r="AI137" i="8"/>
  <c r="AH137" i="8"/>
  <c r="AG137" i="8"/>
  <c r="AF137" i="8"/>
  <c r="AE137" i="8"/>
  <c r="AD137" i="8"/>
  <c r="AC137" i="8"/>
  <c r="AC136" i="8" s="1"/>
  <c r="AB137" i="8"/>
  <c r="AB136" i="8" s="1"/>
  <c r="AA137" i="8"/>
  <c r="Z137" i="8"/>
  <c r="Y137" i="8"/>
  <c r="X137" i="8"/>
  <c r="W137" i="8"/>
  <c r="V137" i="8"/>
  <c r="V136" i="8" s="1"/>
  <c r="V135" i="8" s="1"/>
  <c r="U137" i="8"/>
  <c r="T137" i="8"/>
  <c r="S137" i="8"/>
  <c r="R137" i="8"/>
  <c r="Q137" i="8"/>
  <c r="P137" i="8"/>
  <c r="O137" i="8"/>
  <c r="N137" i="8"/>
  <c r="M137" i="8"/>
  <c r="L137" i="8"/>
  <c r="E137" i="8"/>
  <c r="AR136" i="8"/>
  <c r="AM136" i="8"/>
  <c r="AK136" i="8"/>
  <c r="AI136" i="8"/>
  <c r="AH136" i="8"/>
  <c r="AG136" i="8"/>
  <c r="AA136" i="8"/>
  <c r="W136" i="8"/>
  <c r="W135" i="8" s="1"/>
  <c r="U136" i="8"/>
  <c r="U135" i="8" s="1"/>
  <c r="Q136" i="8"/>
  <c r="P136" i="8"/>
  <c r="O136" i="8"/>
  <c r="AN135" i="8"/>
  <c r="AW135" i="8" s="1"/>
  <c r="E134" i="8"/>
  <c r="E133" i="8"/>
  <c r="E132" i="8"/>
  <c r="E131" i="8"/>
  <c r="E130" i="8"/>
  <c r="E129" i="8"/>
  <c r="E128" i="8"/>
  <c r="E127" i="8"/>
  <c r="E126" i="8"/>
  <c r="E125" i="8"/>
  <c r="E124" i="8"/>
  <c r="E123" i="8"/>
  <c r="E122" i="8"/>
  <c r="E121" i="8"/>
  <c r="E120" i="8"/>
  <c r="E119" i="8"/>
  <c r="E117" i="8"/>
  <c r="E116" i="8"/>
  <c r="E115" i="8"/>
  <c r="E114" i="8"/>
  <c r="E112" i="8"/>
  <c r="AR110" i="8"/>
  <c r="AQ110" i="8"/>
  <c r="AQ172" i="8" s="1"/>
  <c r="AQ234" i="8" s="1"/>
  <c r="AO110" i="8"/>
  <c r="AN110" i="8"/>
  <c r="AM110" i="8"/>
  <c r="AL110" i="8"/>
  <c r="AK110" i="8"/>
  <c r="AJ110" i="8"/>
  <c r="AI110" i="8"/>
  <c r="AH110" i="8"/>
  <c r="AG110" i="8"/>
  <c r="AF110" i="8"/>
  <c r="AE110" i="8"/>
  <c r="AD110" i="8"/>
  <c r="AC110" i="8"/>
  <c r="AB110" i="8"/>
  <c r="AA110" i="8"/>
  <c r="Z110" i="8"/>
  <c r="Y110" i="8"/>
  <c r="X110" i="8"/>
  <c r="W110" i="8"/>
  <c r="V110" i="8"/>
  <c r="U110" i="8"/>
  <c r="T110" i="8"/>
  <c r="S110" i="8"/>
  <c r="R110" i="8"/>
  <c r="Q110" i="8"/>
  <c r="P110" i="8"/>
  <c r="O110" i="8"/>
  <c r="N110" i="8"/>
  <c r="M110" i="8"/>
  <c r="L110" i="8"/>
  <c r="E110" i="8"/>
  <c r="AR109" i="8"/>
  <c r="AO109" i="8"/>
  <c r="AN109" i="8"/>
  <c r="AM109" i="8"/>
  <c r="AL109" i="8"/>
  <c r="AK109" i="8"/>
  <c r="AJ109" i="8"/>
  <c r="AI109" i="8"/>
  <c r="AH109" i="8"/>
  <c r="AG109" i="8"/>
  <c r="AF109" i="8"/>
  <c r="AE109" i="8"/>
  <c r="AD109" i="8"/>
  <c r="AC109" i="8"/>
  <c r="AB109" i="8"/>
  <c r="AA109" i="8"/>
  <c r="Z109" i="8"/>
  <c r="Y109" i="8"/>
  <c r="X109" i="8"/>
  <c r="W109" i="8"/>
  <c r="W108" i="8" s="1"/>
  <c r="V109" i="8"/>
  <c r="U109" i="8"/>
  <c r="T109" i="8"/>
  <c r="S109" i="8"/>
  <c r="R109" i="8"/>
  <c r="Q109" i="8"/>
  <c r="P109" i="8"/>
  <c r="O109" i="8"/>
  <c r="N109" i="8"/>
  <c r="M109" i="8"/>
  <c r="L109" i="8"/>
  <c r="E109" i="8"/>
  <c r="AR108" i="8"/>
  <c r="AK108" i="8"/>
  <c r="AJ108" i="8"/>
  <c r="AI108" i="8"/>
  <c r="AC108" i="8"/>
  <c r="Q108" i="8"/>
  <c r="E107" i="8"/>
  <c r="E105" i="8"/>
  <c r="AR103" i="8"/>
  <c r="AQ103" i="8"/>
  <c r="AQ165" i="8" s="1"/>
  <c r="AQ227" i="8" s="1"/>
  <c r="AO103" i="8"/>
  <c r="AN103" i="8"/>
  <c r="AM103" i="8"/>
  <c r="AL103" i="8"/>
  <c r="AK103" i="8"/>
  <c r="AJ103" i="8"/>
  <c r="AI103" i="8"/>
  <c r="AH103" i="8"/>
  <c r="AG103" i="8"/>
  <c r="AF103" i="8"/>
  <c r="AE103" i="8"/>
  <c r="AD103" i="8"/>
  <c r="AC103" i="8"/>
  <c r="AB103" i="8"/>
  <c r="AA103" i="8"/>
  <c r="Z103" i="8"/>
  <c r="Y103" i="8"/>
  <c r="X103" i="8"/>
  <c r="W103" i="8"/>
  <c r="V103" i="8"/>
  <c r="U103" i="8"/>
  <c r="T103" i="8"/>
  <c r="S103" i="8"/>
  <c r="R103" i="8"/>
  <c r="Q103" i="8"/>
  <c r="P103" i="8"/>
  <c r="P101" i="8" s="1"/>
  <c r="O103" i="8"/>
  <c r="N103" i="8"/>
  <c r="M103" i="8"/>
  <c r="L103" i="8"/>
  <c r="E103" i="8"/>
  <c r="AR102" i="8"/>
  <c r="AQ102" i="8"/>
  <c r="AQ164" i="8" s="1"/>
  <c r="AQ226" i="8" s="1"/>
  <c r="AO102" i="8"/>
  <c r="AN102" i="8"/>
  <c r="AM102" i="8"/>
  <c r="AL102" i="8"/>
  <c r="AK102" i="8"/>
  <c r="AK101" i="8" s="1"/>
  <c r="AJ102" i="8"/>
  <c r="AI102" i="8"/>
  <c r="AI101" i="8" s="1"/>
  <c r="AH102" i="8"/>
  <c r="AH101" i="8" s="1"/>
  <c r="AG102" i="8"/>
  <c r="AF102" i="8"/>
  <c r="AE102" i="8"/>
  <c r="AD102" i="8"/>
  <c r="AC102" i="8"/>
  <c r="AB102" i="8"/>
  <c r="AA102" i="8"/>
  <c r="Z102" i="8"/>
  <c r="Y102" i="8"/>
  <c r="X102" i="8"/>
  <c r="W102" i="8"/>
  <c r="V102" i="8"/>
  <c r="U102" i="8"/>
  <c r="U101" i="8" s="1"/>
  <c r="T102" i="8"/>
  <c r="S102" i="8"/>
  <c r="R102" i="8"/>
  <c r="Q102" i="8"/>
  <c r="Q101" i="8" s="1"/>
  <c r="P102" i="8"/>
  <c r="O102" i="8"/>
  <c r="N102" i="8"/>
  <c r="M102" i="8"/>
  <c r="L102" i="8"/>
  <c r="E102" i="8"/>
  <c r="AR101" i="8"/>
  <c r="AJ101" i="8"/>
  <c r="O101" i="8"/>
  <c r="AQ99" i="8"/>
  <c r="AQ161" i="8" s="1"/>
  <c r="AQ223" i="8" s="1"/>
  <c r="AQ98" i="8"/>
  <c r="AQ160" i="8" s="1"/>
  <c r="AQ222" i="8" s="1"/>
  <c r="AR97" i="8"/>
  <c r="AQ97" i="8"/>
  <c r="AQ159" i="8" s="1"/>
  <c r="AQ221" i="8" s="1"/>
  <c r="AO97" i="8"/>
  <c r="AN97" i="8"/>
  <c r="AM97" i="8"/>
  <c r="AL97" i="8"/>
  <c r="AK97" i="8"/>
  <c r="AJ97" i="8"/>
  <c r="AI97" i="8"/>
  <c r="AH97" i="8"/>
  <c r="AG97" i="8"/>
  <c r="AF97" i="8"/>
  <c r="AE97" i="8"/>
  <c r="AD97" i="8"/>
  <c r="AC97" i="8"/>
  <c r="AB97" i="8"/>
  <c r="AA97" i="8"/>
  <c r="Z97" i="8"/>
  <c r="Y97" i="8"/>
  <c r="X97" i="8"/>
  <c r="W97" i="8"/>
  <c r="V97" i="8"/>
  <c r="U97" i="8"/>
  <c r="T97" i="8"/>
  <c r="S97" i="8"/>
  <c r="R97" i="8"/>
  <c r="Q97" i="8"/>
  <c r="P97" i="8"/>
  <c r="O97" i="8"/>
  <c r="N97" i="8"/>
  <c r="M97" i="8"/>
  <c r="L97" i="8"/>
  <c r="E97" i="8"/>
  <c r="AR96" i="8"/>
  <c r="AO96" i="8"/>
  <c r="AN96" i="8"/>
  <c r="AM96" i="8"/>
  <c r="AL96" i="8"/>
  <c r="AK96" i="8"/>
  <c r="AJ96" i="8"/>
  <c r="AI96" i="8"/>
  <c r="AH96" i="8"/>
  <c r="AH95" i="8" s="1"/>
  <c r="AG96" i="8"/>
  <c r="AF96" i="8"/>
  <c r="AE96" i="8"/>
  <c r="AD96" i="8"/>
  <c r="AC96" i="8"/>
  <c r="AB96" i="8"/>
  <c r="AA96" i="8"/>
  <c r="AA95" i="8" s="1"/>
  <c r="Z96" i="8"/>
  <c r="Y96" i="8"/>
  <c r="X96" i="8"/>
  <c r="W96" i="8"/>
  <c r="V96" i="8"/>
  <c r="V95" i="8" s="1"/>
  <c r="U96" i="8"/>
  <c r="T96" i="8"/>
  <c r="S96" i="8"/>
  <c r="R96" i="8"/>
  <c r="Q96" i="8"/>
  <c r="P96" i="8"/>
  <c r="O96" i="8"/>
  <c r="N96" i="8"/>
  <c r="M96" i="8"/>
  <c r="L96" i="8"/>
  <c r="E96" i="8"/>
  <c r="AR95" i="8"/>
  <c r="AQ95" i="8"/>
  <c r="AK95" i="8"/>
  <c r="AJ95" i="8"/>
  <c r="AI95" i="8"/>
  <c r="AG95" i="8"/>
  <c r="AC95" i="8"/>
  <c r="AB95" i="8"/>
  <c r="W95" i="8"/>
  <c r="U95" i="8"/>
  <c r="Q95" i="8"/>
  <c r="P95" i="8"/>
  <c r="O95" i="8"/>
  <c r="AR94" i="8"/>
  <c r="AR91" i="8" s="1"/>
  <c r="AQ94" i="8"/>
  <c r="AQ156" i="8" s="1"/>
  <c r="AQ218" i="8" s="1"/>
  <c r="AO94" i="8"/>
  <c r="AN94" i="8"/>
  <c r="AM94" i="8"/>
  <c r="AL94" i="8"/>
  <c r="AK94" i="8"/>
  <c r="AJ94" i="8"/>
  <c r="AI94" i="8"/>
  <c r="AH94" i="8"/>
  <c r="AG94" i="8"/>
  <c r="AF94" i="8"/>
  <c r="AE94" i="8"/>
  <c r="AD94" i="8"/>
  <c r="AC94" i="8"/>
  <c r="AB94" i="8"/>
  <c r="AA94" i="8"/>
  <c r="Z94" i="8"/>
  <c r="Y94" i="8"/>
  <c r="X94" i="8"/>
  <c r="W94" i="8"/>
  <c r="V94" i="8"/>
  <c r="U94" i="8"/>
  <c r="T94" i="8"/>
  <c r="S94" i="8"/>
  <c r="R94" i="8"/>
  <c r="Q94" i="8"/>
  <c r="P94" i="8"/>
  <c r="O94" i="8"/>
  <c r="N94" i="8"/>
  <c r="M94" i="8"/>
  <c r="L94" i="8"/>
  <c r="E94" i="8"/>
  <c r="AR93" i="8"/>
  <c r="AO93" i="8"/>
  <c r="AN93" i="8"/>
  <c r="AM93" i="8"/>
  <c r="AL93" i="8"/>
  <c r="AK93" i="8"/>
  <c r="AJ93" i="8"/>
  <c r="AJ91" i="8" s="1"/>
  <c r="AI93" i="8"/>
  <c r="AI91" i="8" s="1"/>
  <c r="AH93" i="8"/>
  <c r="AG93" i="8"/>
  <c r="AF93" i="8"/>
  <c r="AE93" i="8"/>
  <c r="AD93" i="8"/>
  <c r="AC93" i="8"/>
  <c r="AC91" i="8" s="1"/>
  <c r="AC73" i="8" s="1"/>
  <c r="AB93" i="8"/>
  <c r="AA93" i="8"/>
  <c r="AA91" i="8" s="1"/>
  <c r="Z93" i="8"/>
  <c r="Y93" i="8"/>
  <c r="X93" i="8"/>
  <c r="W93" i="8"/>
  <c r="W91" i="8" s="1"/>
  <c r="V93" i="8"/>
  <c r="U93" i="8"/>
  <c r="T93" i="8"/>
  <c r="S93" i="8"/>
  <c r="R93" i="8"/>
  <c r="Q93" i="8"/>
  <c r="P93" i="8"/>
  <c r="O93" i="8"/>
  <c r="O91" i="8" s="1"/>
  <c r="N93" i="8"/>
  <c r="M93" i="8"/>
  <c r="L93" i="8"/>
  <c r="E93" i="8"/>
  <c r="E92" i="8"/>
  <c r="AQ91" i="8"/>
  <c r="AK91" i="8"/>
  <c r="AH91" i="8"/>
  <c r="AG91" i="8"/>
  <c r="AB91" i="8"/>
  <c r="V91" i="8"/>
  <c r="U91" i="8"/>
  <c r="Q91" i="8"/>
  <c r="P91" i="8"/>
  <c r="E90" i="8"/>
  <c r="AQ89" i="8"/>
  <c r="E88" i="8"/>
  <c r="AR87" i="8"/>
  <c r="AQ87" i="8"/>
  <c r="AQ149" i="8" s="1"/>
  <c r="AQ211" i="8" s="1"/>
  <c r="AO87" i="8"/>
  <c r="AN87" i="8"/>
  <c r="AM87" i="8"/>
  <c r="AL87" i="8"/>
  <c r="AK87" i="8"/>
  <c r="AJ87" i="8"/>
  <c r="AI87" i="8"/>
  <c r="AH87" i="8"/>
  <c r="AG87" i="8"/>
  <c r="AF87" i="8"/>
  <c r="AE87" i="8"/>
  <c r="AD87" i="8"/>
  <c r="AC87" i="8"/>
  <c r="AB87" i="8"/>
  <c r="AA87" i="8"/>
  <c r="Z87" i="8"/>
  <c r="Y87" i="8"/>
  <c r="X87" i="8"/>
  <c r="W87" i="8"/>
  <c r="V87" i="8"/>
  <c r="U87" i="8"/>
  <c r="T87" i="8"/>
  <c r="S87" i="8"/>
  <c r="R87" i="8"/>
  <c r="Q87" i="8"/>
  <c r="P87" i="8"/>
  <c r="O87" i="8"/>
  <c r="N87" i="8"/>
  <c r="M87" i="8"/>
  <c r="L87" i="8"/>
  <c r="E87" i="8"/>
  <c r="AR86" i="8"/>
  <c r="AO86" i="8"/>
  <c r="AN86" i="8"/>
  <c r="AM86" i="8"/>
  <c r="AL86" i="8"/>
  <c r="AK86" i="8"/>
  <c r="AK84" i="8" s="1"/>
  <c r="AJ86" i="8"/>
  <c r="AJ84" i="8" s="1"/>
  <c r="AI86" i="8"/>
  <c r="AH86" i="8"/>
  <c r="AG86" i="8"/>
  <c r="AG84" i="8" s="1"/>
  <c r="AF86" i="8"/>
  <c r="AE86" i="8"/>
  <c r="AD86" i="8"/>
  <c r="AC86" i="8"/>
  <c r="AB86" i="8"/>
  <c r="AB84" i="8" s="1"/>
  <c r="AA86" i="8"/>
  <c r="Z86" i="8"/>
  <c r="Y86" i="8"/>
  <c r="X86" i="8"/>
  <c r="W86" i="8"/>
  <c r="V86" i="8"/>
  <c r="U86" i="8"/>
  <c r="T86" i="8"/>
  <c r="S86" i="8"/>
  <c r="R86" i="8"/>
  <c r="Q86" i="8"/>
  <c r="P86" i="8"/>
  <c r="P84" i="8" s="1"/>
  <c r="P73" i="8" s="1"/>
  <c r="O86" i="8"/>
  <c r="N86" i="8"/>
  <c r="M86" i="8"/>
  <c r="L86" i="8"/>
  <c r="E86" i="8"/>
  <c r="E85" i="8"/>
  <c r="AR84" i="8"/>
  <c r="AQ84" i="8"/>
  <c r="AI84" i="8"/>
  <c r="AH84" i="8"/>
  <c r="AC84" i="8"/>
  <c r="AA84" i="8"/>
  <c r="W84" i="8"/>
  <c r="V84" i="8"/>
  <c r="U84" i="8"/>
  <c r="Q84" i="8"/>
  <c r="O84" i="8"/>
  <c r="E83" i="8"/>
  <c r="AR82" i="8"/>
  <c r="AR80" i="8" s="1"/>
  <c r="AQ82" i="8"/>
  <c r="AQ144" i="8" s="1"/>
  <c r="AQ206" i="8" s="1"/>
  <c r="AO82" i="8"/>
  <c r="AN82" i="8"/>
  <c r="AM82" i="8"/>
  <c r="AL82" i="8"/>
  <c r="AK82" i="8"/>
  <c r="AJ82" i="8"/>
  <c r="AI82" i="8"/>
  <c r="AH82" i="8"/>
  <c r="AG82" i="8"/>
  <c r="AF82" i="8"/>
  <c r="AE82" i="8"/>
  <c r="AD82" i="8"/>
  <c r="AC82" i="8"/>
  <c r="AB82" i="8"/>
  <c r="AA82" i="8"/>
  <c r="Z82" i="8"/>
  <c r="Y82" i="8"/>
  <c r="X82" i="8"/>
  <c r="W82" i="8"/>
  <c r="V82" i="8"/>
  <c r="U82" i="8"/>
  <c r="T82" i="8"/>
  <c r="S82" i="8"/>
  <c r="R82" i="8"/>
  <c r="Q82" i="8"/>
  <c r="P82" i="8"/>
  <c r="O82" i="8"/>
  <c r="N82" i="8"/>
  <c r="M82" i="8"/>
  <c r="L82" i="8"/>
  <c r="E82" i="8"/>
  <c r="AR81" i="8"/>
  <c r="AO81" i="8"/>
  <c r="AN81" i="8"/>
  <c r="AM81" i="8"/>
  <c r="AL81" i="8"/>
  <c r="AK81" i="8"/>
  <c r="AJ81" i="8"/>
  <c r="AI81" i="8"/>
  <c r="AI80" i="8" s="1"/>
  <c r="AH81" i="8"/>
  <c r="AG81" i="8"/>
  <c r="AF81" i="8"/>
  <c r="AE81" i="8"/>
  <c r="AD81" i="8"/>
  <c r="AC81" i="8"/>
  <c r="AB81" i="8"/>
  <c r="AB80" i="8" s="1"/>
  <c r="AA81" i="8"/>
  <c r="AA80" i="8" s="1"/>
  <c r="Z81" i="8"/>
  <c r="Y81" i="8"/>
  <c r="X81" i="8"/>
  <c r="W81" i="8"/>
  <c r="W80" i="8" s="1"/>
  <c r="V81" i="8"/>
  <c r="U81" i="8"/>
  <c r="U80" i="8" s="1"/>
  <c r="T81" i="8"/>
  <c r="S81" i="8"/>
  <c r="R81" i="8"/>
  <c r="Q81" i="8"/>
  <c r="P81" i="8"/>
  <c r="O81" i="8"/>
  <c r="O80" i="8" s="1"/>
  <c r="O73" i="8" s="1"/>
  <c r="N81" i="8"/>
  <c r="M81" i="8"/>
  <c r="L81" i="8"/>
  <c r="E81" i="8"/>
  <c r="AQ80" i="8"/>
  <c r="AK80" i="8"/>
  <c r="AJ80" i="8"/>
  <c r="AH80" i="8"/>
  <c r="AG80" i="8"/>
  <c r="AC80" i="8"/>
  <c r="V80" i="8"/>
  <c r="Q80" i="8"/>
  <c r="P80" i="8"/>
  <c r="E79" i="8"/>
  <c r="AR78" i="8"/>
  <c r="AQ78" i="8"/>
  <c r="AQ140" i="8" s="1"/>
  <c r="AQ202" i="8" s="1"/>
  <c r="AO78" i="8"/>
  <c r="AN78" i="8"/>
  <c r="AM78" i="8"/>
  <c r="AL78" i="8"/>
  <c r="AK78" i="8"/>
  <c r="AJ78" i="8"/>
  <c r="AI78" i="8"/>
  <c r="AH78" i="8"/>
  <c r="AG78" i="8"/>
  <c r="AF78" i="8"/>
  <c r="AE78" i="8"/>
  <c r="AD78" i="8"/>
  <c r="AC78" i="8"/>
  <c r="AB78" i="8"/>
  <c r="AA78" i="8"/>
  <c r="Z78" i="8"/>
  <c r="Y78" i="8"/>
  <c r="X78" i="8"/>
  <c r="W78" i="8"/>
  <c r="V78" i="8"/>
  <c r="U78" i="8"/>
  <c r="T78" i="8"/>
  <c r="S78" i="8"/>
  <c r="R78" i="8"/>
  <c r="Q78" i="8"/>
  <c r="P78" i="8"/>
  <c r="O78" i="8"/>
  <c r="N78" i="8"/>
  <c r="M78" i="8"/>
  <c r="L78" i="8"/>
  <c r="E78" i="8"/>
  <c r="AR77" i="8"/>
  <c r="AR74" i="8" s="1"/>
  <c r="AR73" i="8" s="1"/>
  <c r="AO77" i="8"/>
  <c r="AN77" i="8"/>
  <c r="AM77" i="8"/>
  <c r="AL77" i="8"/>
  <c r="AK77" i="8"/>
  <c r="AK74" i="8" s="1"/>
  <c r="AJ77" i="8"/>
  <c r="AI77" i="8"/>
  <c r="AH77" i="8"/>
  <c r="AH74" i="8" s="1"/>
  <c r="AH73" i="8" s="1"/>
  <c r="AG77" i="8"/>
  <c r="AG74" i="8" s="1"/>
  <c r="AF77" i="8"/>
  <c r="AE77" i="8"/>
  <c r="AD77" i="8"/>
  <c r="AC77" i="8"/>
  <c r="AC74" i="8" s="1"/>
  <c r="AB77" i="8"/>
  <c r="AA77" i="8"/>
  <c r="AA74" i="8" s="1"/>
  <c r="Z77" i="8"/>
  <c r="Y77" i="8"/>
  <c r="X77" i="8"/>
  <c r="W77" i="8"/>
  <c r="V77" i="8"/>
  <c r="U77" i="8"/>
  <c r="T77" i="8"/>
  <c r="S77" i="8"/>
  <c r="R77" i="8"/>
  <c r="Q77" i="8"/>
  <c r="Q74" i="8" s="1"/>
  <c r="P77" i="8"/>
  <c r="O77" i="8"/>
  <c r="N77" i="8"/>
  <c r="M77" i="8"/>
  <c r="L77" i="8"/>
  <c r="E77" i="8"/>
  <c r="E76" i="8"/>
  <c r="E75" i="8"/>
  <c r="AJ74" i="8"/>
  <c r="AI74" i="8"/>
  <c r="AB74" i="8"/>
  <c r="AB73" i="8" s="1"/>
  <c r="W74" i="8"/>
  <c r="V74" i="8"/>
  <c r="U74" i="8"/>
  <c r="P74" i="8"/>
  <c r="O74" i="8"/>
  <c r="AO73" i="8"/>
  <c r="AX73" i="8" s="1"/>
  <c r="AN73" i="8"/>
  <c r="AW73" i="8" s="1"/>
  <c r="AM73" i="8"/>
  <c r="AV73" i="8" s="1"/>
  <c r="AL73" i="8"/>
  <c r="AU73" i="8" s="1"/>
  <c r="V73" i="8"/>
  <c r="AQ72" i="8"/>
  <c r="AQ134" i="8" s="1"/>
  <c r="AQ196" i="8" s="1"/>
  <c r="AQ258" i="8" s="1"/>
  <c r="H72" i="8"/>
  <c r="H134" i="8" s="1"/>
  <c r="G72" i="8"/>
  <c r="G134" i="8" s="1"/>
  <c r="F72" i="8"/>
  <c r="F134" i="8" s="1"/>
  <c r="E72" i="8"/>
  <c r="D72" i="8"/>
  <c r="D134" i="8" s="1"/>
  <c r="C72" i="8"/>
  <c r="C134" i="8" s="1"/>
  <c r="B72" i="8"/>
  <c r="B134" i="8" s="1"/>
  <c r="B196" i="8" s="1"/>
  <c r="B258" i="8" s="1"/>
  <c r="A72" i="8"/>
  <c r="A134" i="8" s="1"/>
  <c r="A196" i="8" s="1"/>
  <c r="A258" i="8" s="1"/>
  <c r="AQ71" i="8"/>
  <c r="AQ133" i="8" s="1"/>
  <c r="AQ195" i="8" s="1"/>
  <c r="AQ257" i="8" s="1"/>
  <c r="H71" i="8"/>
  <c r="H133" i="8" s="1"/>
  <c r="G71" i="8"/>
  <c r="G133" i="8" s="1"/>
  <c r="F71" i="8"/>
  <c r="F133" i="8" s="1"/>
  <c r="E71" i="8"/>
  <c r="D71" i="8"/>
  <c r="D133" i="8" s="1"/>
  <c r="C71" i="8"/>
  <c r="C133" i="8" s="1"/>
  <c r="B71" i="8"/>
  <c r="B133" i="8" s="1"/>
  <c r="B195" i="8" s="1"/>
  <c r="B257" i="8" s="1"/>
  <c r="A71" i="8"/>
  <c r="A133" i="8" s="1"/>
  <c r="A195" i="8" s="1"/>
  <c r="A257" i="8" s="1"/>
  <c r="AQ70" i="8"/>
  <c r="AQ132" i="8" s="1"/>
  <c r="AQ194" i="8" s="1"/>
  <c r="AQ256" i="8" s="1"/>
  <c r="H70" i="8"/>
  <c r="H132" i="8" s="1"/>
  <c r="G70" i="8"/>
  <c r="G132" i="8" s="1"/>
  <c r="F70" i="8"/>
  <c r="F132" i="8" s="1"/>
  <c r="E70" i="8"/>
  <c r="D70" i="8"/>
  <c r="D132" i="8" s="1"/>
  <c r="C70" i="8"/>
  <c r="C132" i="8" s="1"/>
  <c r="B70" i="8"/>
  <c r="B132" i="8" s="1"/>
  <c r="B194" i="8" s="1"/>
  <c r="B256" i="8" s="1"/>
  <c r="A70" i="8"/>
  <c r="A132" i="8" s="1"/>
  <c r="A194" i="8" s="1"/>
  <c r="A256" i="8" s="1"/>
  <c r="AQ69" i="8"/>
  <c r="AQ131" i="8" s="1"/>
  <c r="AQ193" i="8" s="1"/>
  <c r="AQ255" i="8" s="1"/>
  <c r="H69" i="8"/>
  <c r="H131" i="8" s="1"/>
  <c r="G69" i="8"/>
  <c r="G131" i="8" s="1"/>
  <c r="F69" i="8"/>
  <c r="F131" i="8" s="1"/>
  <c r="E69" i="8"/>
  <c r="D69" i="8"/>
  <c r="D131" i="8" s="1"/>
  <c r="C69" i="8"/>
  <c r="C131" i="8" s="1"/>
  <c r="B69" i="8"/>
  <c r="B131" i="8" s="1"/>
  <c r="B193" i="8" s="1"/>
  <c r="B255" i="8" s="1"/>
  <c r="A69" i="8"/>
  <c r="A131" i="8" s="1"/>
  <c r="A193" i="8" s="1"/>
  <c r="A255" i="8" s="1"/>
  <c r="AQ68" i="8"/>
  <c r="AQ130" i="8" s="1"/>
  <c r="AQ192" i="8" s="1"/>
  <c r="AQ254" i="8" s="1"/>
  <c r="H68" i="8"/>
  <c r="H130" i="8" s="1"/>
  <c r="G68" i="8"/>
  <c r="G130" i="8" s="1"/>
  <c r="F68" i="8"/>
  <c r="F130" i="8" s="1"/>
  <c r="E68" i="8"/>
  <c r="D68" i="8"/>
  <c r="D130" i="8" s="1"/>
  <c r="C68" i="8"/>
  <c r="C130" i="8" s="1"/>
  <c r="B68" i="8"/>
  <c r="B130" i="8" s="1"/>
  <c r="B192" i="8" s="1"/>
  <c r="B254" i="8" s="1"/>
  <c r="A68" i="8"/>
  <c r="A130" i="8" s="1"/>
  <c r="A192" i="8" s="1"/>
  <c r="A254" i="8" s="1"/>
  <c r="AQ67" i="8"/>
  <c r="AQ129" i="8" s="1"/>
  <c r="AQ191" i="8" s="1"/>
  <c r="AQ253" i="8" s="1"/>
  <c r="H67" i="8"/>
  <c r="H129" i="8" s="1"/>
  <c r="G67" i="8"/>
  <c r="G129" i="8" s="1"/>
  <c r="F67" i="8"/>
  <c r="F129" i="8" s="1"/>
  <c r="E67" i="8"/>
  <c r="D67" i="8"/>
  <c r="D129" i="8" s="1"/>
  <c r="C67" i="8"/>
  <c r="C129" i="8" s="1"/>
  <c r="B67" i="8"/>
  <c r="B129" i="8" s="1"/>
  <c r="B191" i="8" s="1"/>
  <c r="B253" i="8" s="1"/>
  <c r="A67" i="8"/>
  <c r="A129" i="8" s="1"/>
  <c r="A191" i="8" s="1"/>
  <c r="A253" i="8" s="1"/>
  <c r="AQ66" i="8"/>
  <c r="AQ128" i="8" s="1"/>
  <c r="AQ190" i="8" s="1"/>
  <c r="AQ252" i="8" s="1"/>
  <c r="H66" i="8"/>
  <c r="H128" i="8" s="1"/>
  <c r="G66" i="8"/>
  <c r="G128" i="8" s="1"/>
  <c r="F66" i="8"/>
  <c r="F128" i="8" s="1"/>
  <c r="E66" i="8"/>
  <c r="D66" i="8"/>
  <c r="D128" i="8" s="1"/>
  <c r="C66" i="8"/>
  <c r="C128" i="8" s="1"/>
  <c r="B66" i="8"/>
  <c r="B128" i="8" s="1"/>
  <c r="B190" i="8" s="1"/>
  <c r="B252" i="8" s="1"/>
  <c r="A66" i="8"/>
  <c r="A128" i="8" s="1"/>
  <c r="A190" i="8" s="1"/>
  <c r="A252" i="8" s="1"/>
  <c r="AQ65" i="8"/>
  <c r="AQ127" i="8" s="1"/>
  <c r="AQ189" i="8" s="1"/>
  <c r="AQ251" i="8" s="1"/>
  <c r="H65" i="8"/>
  <c r="H127" i="8" s="1"/>
  <c r="G65" i="8"/>
  <c r="G127" i="8" s="1"/>
  <c r="F65" i="8"/>
  <c r="F127" i="8" s="1"/>
  <c r="E65" i="8"/>
  <c r="D65" i="8"/>
  <c r="D127" i="8" s="1"/>
  <c r="C65" i="8"/>
  <c r="C127" i="8" s="1"/>
  <c r="B65" i="8"/>
  <c r="B127" i="8" s="1"/>
  <c r="B189" i="8" s="1"/>
  <c r="B251" i="8" s="1"/>
  <c r="A65" i="8"/>
  <c r="A127" i="8" s="1"/>
  <c r="A189" i="8" s="1"/>
  <c r="A251" i="8" s="1"/>
  <c r="AQ64" i="8"/>
  <c r="AQ126" i="8" s="1"/>
  <c r="AQ188" i="8" s="1"/>
  <c r="AQ250" i="8" s="1"/>
  <c r="H64" i="8"/>
  <c r="H126" i="8" s="1"/>
  <c r="G64" i="8"/>
  <c r="G126" i="8" s="1"/>
  <c r="F64" i="8"/>
  <c r="F126" i="8" s="1"/>
  <c r="E64" i="8"/>
  <c r="D64" i="8"/>
  <c r="D126" i="8" s="1"/>
  <c r="C64" i="8"/>
  <c r="C126" i="8" s="1"/>
  <c r="B64" i="8"/>
  <c r="B126" i="8" s="1"/>
  <c r="B188" i="8" s="1"/>
  <c r="B250" i="8" s="1"/>
  <c r="A64" i="8"/>
  <c r="A126" i="8" s="1"/>
  <c r="A188" i="8" s="1"/>
  <c r="A250" i="8" s="1"/>
  <c r="AQ63" i="8"/>
  <c r="AQ125" i="8" s="1"/>
  <c r="AQ187" i="8" s="1"/>
  <c r="AQ249" i="8" s="1"/>
  <c r="H63" i="8"/>
  <c r="H125" i="8" s="1"/>
  <c r="G63" i="8"/>
  <c r="G125" i="8" s="1"/>
  <c r="F63" i="8"/>
  <c r="F125" i="8" s="1"/>
  <c r="E63" i="8"/>
  <c r="D63" i="8"/>
  <c r="D125" i="8" s="1"/>
  <c r="C63" i="8"/>
  <c r="C125" i="8" s="1"/>
  <c r="B63" i="8"/>
  <c r="B125" i="8" s="1"/>
  <c r="B187" i="8" s="1"/>
  <c r="B249" i="8" s="1"/>
  <c r="A63" i="8"/>
  <c r="A125" i="8" s="1"/>
  <c r="A187" i="8" s="1"/>
  <c r="A249" i="8" s="1"/>
  <c r="AQ62" i="8"/>
  <c r="AQ124" i="8" s="1"/>
  <c r="AQ186" i="8" s="1"/>
  <c r="AQ248" i="8" s="1"/>
  <c r="H62" i="8"/>
  <c r="H124" i="8" s="1"/>
  <c r="G62" i="8"/>
  <c r="G124" i="8" s="1"/>
  <c r="F62" i="8"/>
  <c r="F124" i="8" s="1"/>
  <c r="E62" i="8"/>
  <c r="D62" i="8"/>
  <c r="D124" i="8" s="1"/>
  <c r="C62" i="8"/>
  <c r="C124" i="8" s="1"/>
  <c r="B62" i="8"/>
  <c r="B124" i="8" s="1"/>
  <c r="B186" i="8" s="1"/>
  <c r="B248" i="8" s="1"/>
  <c r="A62" i="8"/>
  <c r="A124" i="8" s="1"/>
  <c r="A186" i="8" s="1"/>
  <c r="A248" i="8" s="1"/>
  <c r="AQ61" i="8"/>
  <c r="AQ123" i="8" s="1"/>
  <c r="AQ185" i="8" s="1"/>
  <c r="AQ247" i="8" s="1"/>
  <c r="H61" i="8"/>
  <c r="H123" i="8" s="1"/>
  <c r="G61" i="8"/>
  <c r="G123" i="8" s="1"/>
  <c r="F61" i="8"/>
  <c r="F123" i="8" s="1"/>
  <c r="E61" i="8"/>
  <c r="D61" i="8"/>
  <c r="D123" i="8" s="1"/>
  <c r="C61" i="8"/>
  <c r="C123" i="8" s="1"/>
  <c r="B61" i="8"/>
  <c r="B123" i="8" s="1"/>
  <c r="B185" i="8" s="1"/>
  <c r="B247" i="8" s="1"/>
  <c r="A61" i="8"/>
  <c r="A123" i="8" s="1"/>
  <c r="A185" i="8" s="1"/>
  <c r="A247" i="8" s="1"/>
  <c r="AQ60" i="8"/>
  <c r="AQ122" i="8" s="1"/>
  <c r="AQ184" i="8" s="1"/>
  <c r="AQ246" i="8" s="1"/>
  <c r="H60" i="8"/>
  <c r="H122" i="8" s="1"/>
  <c r="G60" i="8"/>
  <c r="G122" i="8" s="1"/>
  <c r="F60" i="8"/>
  <c r="F122" i="8" s="1"/>
  <c r="E60" i="8"/>
  <c r="D60" i="8"/>
  <c r="D122" i="8" s="1"/>
  <c r="C60" i="8"/>
  <c r="C122" i="8" s="1"/>
  <c r="B60" i="8"/>
  <c r="B122" i="8" s="1"/>
  <c r="B184" i="8" s="1"/>
  <c r="B246" i="8" s="1"/>
  <c r="A60" i="8"/>
  <c r="A122" i="8" s="1"/>
  <c r="A184" i="8" s="1"/>
  <c r="A246" i="8" s="1"/>
  <c r="AQ59" i="8"/>
  <c r="AQ121" i="8" s="1"/>
  <c r="AQ183" i="8" s="1"/>
  <c r="AQ245" i="8" s="1"/>
  <c r="H59" i="8"/>
  <c r="H121" i="8" s="1"/>
  <c r="G59" i="8"/>
  <c r="G121" i="8" s="1"/>
  <c r="F59" i="8"/>
  <c r="F121" i="8" s="1"/>
  <c r="E59" i="8"/>
  <c r="D59" i="8"/>
  <c r="D121" i="8" s="1"/>
  <c r="C59" i="8"/>
  <c r="C121" i="8" s="1"/>
  <c r="B59" i="8"/>
  <c r="B121" i="8" s="1"/>
  <c r="B183" i="8" s="1"/>
  <c r="B245" i="8" s="1"/>
  <c r="A59" i="8"/>
  <c r="A121" i="8" s="1"/>
  <c r="A183" i="8" s="1"/>
  <c r="A245" i="8" s="1"/>
  <c r="AQ58" i="8"/>
  <c r="AQ120" i="8" s="1"/>
  <c r="AQ182" i="8" s="1"/>
  <c r="AQ244" i="8" s="1"/>
  <c r="H58" i="8"/>
  <c r="H120" i="8" s="1"/>
  <c r="G58" i="8"/>
  <c r="G120" i="8" s="1"/>
  <c r="F58" i="8"/>
  <c r="F120" i="8" s="1"/>
  <c r="E58" i="8"/>
  <c r="D58" i="8"/>
  <c r="D120" i="8" s="1"/>
  <c r="C58" i="8"/>
  <c r="C120" i="8" s="1"/>
  <c r="B58" i="8"/>
  <c r="B120" i="8" s="1"/>
  <c r="B182" i="8" s="1"/>
  <c r="B244" i="8" s="1"/>
  <c r="A58" i="8"/>
  <c r="A120" i="8" s="1"/>
  <c r="A182" i="8" s="1"/>
  <c r="A244" i="8" s="1"/>
  <c r="AQ57" i="8"/>
  <c r="AQ119" i="8" s="1"/>
  <c r="AQ181" i="8" s="1"/>
  <c r="AQ243" i="8" s="1"/>
  <c r="H57" i="8"/>
  <c r="H119" i="8" s="1"/>
  <c r="G57" i="8"/>
  <c r="G119" i="8" s="1"/>
  <c r="F57" i="8"/>
  <c r="F119" i="8" s="1"/>
  <c r="E57" i="8"/>
  <c r="D57" i="8"/>
  <c r="D119" i="8" s="1"/>
  <c r="C57" i="8"/>
  <c r="C119" i="8" s="1"/>
  <c r="B57" i="8"/>
  <c r="B119" i="8" s="1"/>
  <c r="B181" i="8" s="1"/>
  <c r="B243" i="8" s="1"/>
  <c r="A57" i="8"/>
  <c r="A119" i="8" s="1"/>
  <c r="A181" i="8" s="1"/>
  <c r="A243" i="8" s="1"/>
  <c r="D56" i="8"/>
  <c r="D118" i="8" s="1"/>
  <c r="C56" i="8"/>
  <c r="C118" i="8" s="1"/>
  <c r="B56" i="8"/>
  <c r="B118" i="8" s="1"/>
  <c r="B180" i="8" s="1"/>
  <c r="B242" i="8" s="1"/>
  <c r="A56" i="8"/>
  <c r="A118" i="8" s="1"/>
  <c r="A180" i="8" s="1"/>
  <c r="A242" i="8" s="1"/>
  <c r="AQ55" i="8"/>
  <c r="AQ117" i="8" s="1"/>
  <c r="AQ179" i="8" s="1"/>
  <c r="AQ241" i="8" s="1"/>
  <c r="H55" i="8"/>
  <c r="H117" i="8" s="1"/>
  <c r="G55" i="8"/>
  <c r="G117" i="8" s="1"/>
  <c r="F55" i="8"/>
  <c r="F117" i="8" s="1"/>
  <c r="E55" i="8"/>
  <c r="D55" i="8"/>
  <c r="D117" i="8" s="1"/>
  <c r="C55" i="8"/>
  <c r="C117" i="8" s="1"/>
  <c r="B55" i="8"/>
  <c r="B117" i="8" s="1"/>
  <c r="B179" i="8" s="1"/>
  <c r="B241" i="8" s="1"/>
  <c r="A55" i="8"/>
  <c r="A117" i="8" s="1"/>
  <c r="A179" i="8" s="1"/>
  <c r="A241" i="8" s="1"/>
  <c r="AQ54" i="8"/>
  <c r="AQ116" i="8" s="1"/>
  <c r="AQ178" i="8" s="1"/>
  <c r="AQ240" i="8" s="1"/>
  <c r="H54" i="8"/>
  <c r="H116" i="8" s="1"/>
  <c r="G54" i="8"/>
  <c r="G116" i="8" s="1"/>
  <c r="F54" i="8"/>
  <c r="F116" i="8" s="1"/>
  <c r="E54" i="8"/>
  <c r="D54" i="8"/>
  <c r="D116" i="8" s="1"/>
  <c r="C54" i="8"/>
  <c r="C116" i="8" s="1"/>
  <c r="B54" i="8"/>
  <c r="B116" i="8" s="1"/>
  <c r="B178" i="8" s="1"/>
  <c r="B240" i="8" s="1"/>
  <c r="A54" i="8"/>
  <c r="A116" i="8" s="1"/>
  <c r="A178" i="8" s="1"/>
  <c r="A240" i="8" s="1"/>
  <c r="AQ53" i="8"/>
  <c r="AQ115" i="8" s="1"/>
  <c r="AQ177" i="8" s="1"/>
  <c r="AQ239" i="8" s="1"/>
  <c r="H53" i="8"/>
  <c r="H115" i="8" s="1"/>
  <c r="G53" i="8"/>
  <c r="G115" i="8" s="1"/>
  <c r="F53" i="8"/>
  <c r="F115" i="8" s="1"/>
  <c r="E53" i="8"/>
  <c r="D53" i="8"/>
  <c r="D115" i="8" s="1"/>
  <c r="C53" i="8"/>
  <c r="C115" i="8" s="1"/>
  <c r="B53" i="8"/>
  <c r="B115" i="8" s="1"/>
  <c r="B177" i="8" s="1"/>
  <c r="B239" i="8" s="1"/>
  <c r="A53" i="8"/>
  <c r="A115" i="8" s="1"/>
  <c r="A177" i="8" s="1"/>
  <c r="A239" i="8" s="1"/>
  <c r="AQ52" i="8"/>
  <c r="AQ114" i="8" s="1"/>
  <c r="AQ176" i="8" s="1"/>
  <c r="AQ238" i="8" s="1"/>
  <c r="H52" i="8"/>
  <c r="H114" i="8" s="1"/>
  <c r="G52" i="8"/>
  <c r="G114" i="8" s="1"/>
  <c r="F52" i="8"/>
  <c r="F114" i="8" s="1"/>
  <c r="E52" i="8"/>
  <c r="D52" i="8"/>
  <c r="D114" i="8" s="1"/>
  <c r="C52" i="8"/>
  <c r="C114" i="8" s="1"/>
  <c r="B52" i="8"/>
  <c r="B114" i="8" s="1"/>
  <c r="B176" i="8" s="1"/>
  <c r="B238" i="8" s="1"/>
  <c r="A52" i="8"/>
  <c r="A114" i="8" s="1"/>
  <c r="A176" i="8" s="1"/>
  <c r="A238" i="8" s="1"/>
  <c r="D51" i="8"/>
  <c r="D113" i="8" s="1"/>
  <c r="C51" i="8"/>
  <c r="C113" i="8" s="1"/>
  <c r="B51" i="8"/>
  <c r="B113" i="8" s="1"/>
  <c r="B175" i="8" s="1"/>
  <c r="B237" i="8" s="1"/>
  <c r="A51" i="8"/>
  <c r="A113" i="8" s="1"/>
  <c r="A175" i="8" s="1"/>
  <c r="A237" i="8" s="1"/>
  <c r="AQ50" i="8"/>
  <c r="AQ112" i="8" s="1"/>
  <c r="AQ174" i="8" s="1"/>
  <c r="AQ236" i="8" s="1"/>
  <c r="H50" i="8"/>
  <c r="H112" i="8" s="1"/>
  <c r="G50" i="8"/>
  <c r="G112" i="8" s="1"/>
  <c r="F50" i="8"/>
  <c r="F112" i="8" s="1"/>
  <c r="E50" i="8"/>
  <c r="D50" i="8"/>
  <c r="D112" i="8" s="1"/>
  <c r="C50" i="8"/>
  <c r="C112" i="8" s="1"/>
  <c r="B50" i="8"/>
  <c r="B112" i="8" s="1"/>
  <c r="B174" i="8" s="1"/>
  <c r="B236" i="8" s="1"/>
  <c r="A50" i="8"/>
  <c r="A112" i="8" s="1"/>
  <c r="A174" i="8" s="1"/>
  <c r="A236" i="8" s="1"/>
  <c r="D49" i="8"/>
  <c r="D111" i="8" s="1"/>
  <c r="C49" i="8"/>
  <c r="C111" i="8" s="1"/>
  <c r="B49" i="8"/>
  <c r="B111" i="8" s="1"/>
  <c r="B173" i="8" s="1"/>
  <c r="B235" i="8" s="1"/>
  <c r="A49" i="8"/>
  <c r="A111" i="8" s="1"/>
  <c r="A173" i="8" s="1"/>
  <c r="A235" i="8" s="1"/>
  <c r="AR48" i="8"/>
  <c r="AO48" i="8"/>
  <c r="AN48" i="8"/>
  <c r="AM48" i="8"/>
  <c r="AL48" i="8"/>
  <c r="AK48" i="8"/>
  <c r="AJ48" i="8"/>
  <c r="AI48" i="8"/>
  <c r="AH48" i="8"/>
  <c r="AG48" i="8"/>
  <c r="AF48" i="8"/>
  <c r="AE48" i="8"/>
  <c r="AD48" i="8"/>
  <c r="AC48" i="8"/>
  <c r="AB48" i="8"/>
  <c r="AA48" i="8"/>
  <c r="Z48" i="8"/>
  <c r="Y48" i="8"/>
  <c r="X48" i="8"/>
  <c r="W48" i="8"/>
  <c r="V48" i="8"/>
  <c r="U48" i="8"/>
  <c r="T48" i="8"/>
  <c r="S48" i="8"/>
  <c r="R48" i="8"/>
  <c r="Q48" i="8"/>
  <c r="P48" i="8"/>
  <c r="O48" i="8"/>
  <c r="N48" i="8"/>
  <c r="M48" i="8"/>
  <c r="L48" i="8"/>
  <c r="H48" i="8"/>
  <c r="H110" i="8" s="1"/>
  <c r="G48" i="8"/>
  <c r="G110" i="8" s="1"/>
  <c r="F48" i="8"/>
  <c r="F110" i="8" s="1"/>
  <c r="E48" i="8"/>
  <c r="D48" i="8"/>
  <c r="D110" i="8" s="1"/>
  <c r="C48" i="8"/>
  <c r="C110" i="8" s="1"/>
  <c r="B48" i="8"/>
  <c r="B110" i="8" s="1"/>
  <c r="B172" i="8" s="1"/>
  <c r="B234" i="8" s="1"/>
  <c r="A48" i="8"/>
  <c r="A110" i="8" s="1"/>
  <c r="A172" i="8" s="1"/>
  <c r="A234" i="8" s="1"/>
  <c r="AR47" i="8"/>
  <c r="AQ47" i="8"/>
  <c r="AQ109" i="8" s="1"/>
  <c r="AQ171" i="8" s="1"/>
  <c r="AQ233" i="8" s="1"/>
  <c r="AO47" i="8"/>
  <c r="AN47" i="8"/>
  <c r="AM47" i="8"/>
  <c r="AL47" i="8"/>
  <c r="AK47" i="8"/>
  <c r="AK46" i="8" s="1"/>
  <c r="AJ47" i="8"/>
  <c r="AJ46" i="8" s="1"/>
  <c r="AI47" i="8"/>
  <c r="AH47" i="8"/>
  <c r="AG47" i="8"/>
  <c r="AF47" i="8"/>
  <c r="AE47" i="8"/>
  <c r="AD47" i="8"/>
  <c r="AC47" i="8"/>
  <c r="AB47" i="8"/>
  <c r="AA47" i="8"/>
  <c r="Z47" i="8"/>
  <c r="Y47" i="8"/>
  <c r="X47" i="8"/>
  <c r="W47" i="8"/>
  <c r="W46" i="8" s="1"/>
  <c r="V47" i="8"/>
  <c r="U47" i="8"/>
  <c r="T47" i="8"/>
  <c r="S47" i="8"/>
  <c r="R47" i="8"/>
  <c r="Q47" i="8"/>
  <c r="Q46" i="8" s="1"/>
  <c r="P47" i="8"/>
  <c r="O47" i="8"/>
  <c r="N47" i="8"/>
  <c r="M47" i="8"/>
  <c r="L47" i="8"/>
  <c r="H47" i="8"/>
  <c r="H109" i="8" s="1"/>
  <c r="G47" i="8"/>
  <c r="G109" i="8" s="1"/>
  <c r="F47" i="8"/>
  <c r="F109" i="8" s="1"/>
  <c r="E47" i="8"/>
  <c r="D47" i="8"/>
  <c r="D109" i="8" s="1"/>
  <c r="C47" i="8"/>
  <c r="C109" i="8" s="1"/>
  <c r="B47" i="8"/>
  <c r="B109" i="8" s="1"/>
  <c r="B171" i="8" s="1"/>
  <c r="B233" i="8" s="1"/>
  <c r="A47" i="8"/>
  <c r="A109" i="8" s="1"/>
  <c r="A171" i="8" s="1"/>
  <c r="A233" i="8" s="1"/>
  <c r="AR46" i="8"/>
  <c r="AI46" i="8"/>
  <c r="AC46" i="8"/>
  <c r="D46" i="8"/>
  <c r="D108" i="8" s="1"/>
  <c r="C46" i="8"/>
  <c r="C108" i="8" s="1"/>
  <c r="B46" i="8"/>
  <c r="B108" i="8" s="1"/>
  <c r="B170" i="8" s="1"/>
  <c r="B232" i="8" s="1"/>
  <c r="A46" i="8"/>
  <c r="A108" i="8" s="1"/>
  <c r="A170" i="8" s="1"/>
  <c r="A232" i="8" s="1"/>
  <c r="AR45" i="8"/>
  <c r="AQ45" i="8"/>
  <c r="AQ107" i="8" s="1"/>
  <c r="AQ169" i="8" s="1"/>
  <c r="AQ231" i="8" s="1"/>
  <c r="AO45" i="8"/>
  <c r="AN45" i="8"/>
  <c r="AM45" i="8"/>
  <c r="AL45" i="8"/>
  <c r="AK45" i="8"/>
  <c r="AJ45" i="8"/>
  <c r="AJ44" i="8" s="1"/>
  <c r="AI45" i="8"/>
  <c r="AH45" i="8"/>
  <c r="AG45" i="8"/>
  <c r="AF45" i="8"/>
  <c r="AE45" i="8"/>
  <c r="AD45" i="8"/>
  <c r="AC45" i="8"/>
  <c r="AB45" i="8"/>
  <c r="AA45" i="8"/>
  <c r="Z45" i="8"/>
  <c r="Y45" i="8"/>
  <c r="X45" i="8"/>
  <c r="W45" i="8"/>
  <c r="V45" i="8"/>
  <c r="U45" i="8"/>
  <c r="T45" i="8"/>
  <c r="S45" i="8"/>
  <c r="R45" i="8"/>
  <c r="Q45" i="8"/>
  <c r="P45" i="8"/>
  <c r="O45" i="8"/>
  <c r="N45" i="8"/>
  <c r="M45" i="8"/>
  <c r="L45" i="8"/>
  <c r="H45" i="8"/>
  <c r="H107" i="8" s="1"/>
  <c r="G45" i="8"/>
  <c r="G107" i="8" s="1"/>
  <c r="F45" i="8"/>
  <c r="F107" i="8" s="1"/>
  <c r="E45" i="8"/>
  <c r="D45" i="8"/>
  <c r="D107" i="8" s="1"/>
  <c r="C45" i="8"/>
  <c r="C107" i="8" s="1"/>
  <c r="B45" i="8"/>
  <c r="B107" i="8" s="1"/>
  <c r="B169" i="8" s="1"/>
  <c r="B231" i="8" s="1"/>
  <c r="A45" i="8"/>
  <c r="A107" i="8" s="1"/>
  <c r="A169" i="8" s="1"/>
  <c r="A231" i="8" s="1"/>
  <c r="AR44" i="8"/>
  <c r="AK44" i="8"/>
  <c r="AI44" i="8"/>
  <c r="AC44" i="8"/>
  <c r="W44" i="8"/>
  <c r="Q44" i="8"/>
  <c r="D44" i="8"/>
  <c r="D106" i="8" s="1"/>
  <c r="C44" i="8"/>
  <c r="C106" i="8" s="1"/>
  <c r="B44" i="8"/>
  <c r="B106" i="8" s="1"/>
  <c r="B168" i="8" s="1"/>
  <c r="B230" i="8" s="1"/>
  <c r="A44" i="8"/>
  <c r="A106" i="8" s="1"/>
  <c r="A168" i="8" s="1"/>
  <c r="A230" i="8" s="1"/>
  <c r="AQ43" i="8"/>
  <c r="AQ105" i="8" s="1"/>
  <c r="AQ167" i="8" s="1"/>
  <c r="AQ229" i="8" s="1"/>
  <c r="H43" i="8"/>
  <c r="H105" i="8" s="1"/>
  <c r="G43" i="8"/>
  <c r="G105" i="8" s="1"/>
  <c r="F43" i="8"/>
  <c r="F105" i="8" s="1"/>
  <c r="E43" i="8"/>
  <c r="D43" i="8"/>
  <c r="D105" i="8" s="1"/>
  <c r="C43" i="8"/>
  <c r="C105" i="8" s="1"/>
  <c r="B43" i="8"/>
  <c r="B105" i="8" s="1"/>
  <c r="B167" i="8" s="1"/>
  <c r="B229" i="8" s="1"/>
  <c r="A43" i="8"/>
  <c r="A105" i="8" s="1"/>
  <c r="A167" i="8" s="1"/>
  <c r="A229" i="8" s="1"/>
  <c r="D42" i="8"/>
  <c r="C42" i="8"/>
  <c r="C104" i="8" s="1"/>
  <c r="B42" i="8"/>
  <c r="B104" i="8" s="1"/>
  <c r="B166" i="8" s="1"/>
  <c r="B228" i="8" s="1"/>
  <c r="A42" i="8"/>
  <c r="A104" i="8" s="1"/>
  <c r="A166" i="8" s="1"/>
  <c r="A228" i="8" s="1"/>
  <c r="AR41" i="8"/>
  <c r="AN41" i="8"/>
  <c r="AM41" i="8"/>
  <c r="AL41" i="8"/>
  <c r="AK41" i="8"/>
  <c r="AJ41" i="8"/>
  <c r="AI41" i="8"/>
  <c r="AH41" i="8"/>
  <c r="AG41" i="8"/>
  <c r="AF41" i="8"/>
  <c r="AE41" i="8"/>
  <c r="AD41" i="8"/>
  <c r="AC41" i="8"/>
  <c r="AB41" i="8"/>
  <c r="AA41" i="8"/>
  <c r="Z41" i="8"/>
  <c r="Z39" i="8" s="1"/>
  <c r="Y41" i="8"/>
  <c r="X41" i="8"/>
  <c r="W41" i="8"/>
  <c r="V41" i="8"/>
  <c r="U41" i="8"/>
  <c r="T41" i="8"/>
  <c r="S41" i="8"/>
  <c r="R41" i="8"/>
  <c r="Q41" i="8"/>
  <c r="Q39" i="8" s="1"/>
  <c r="P41" i="8"/>
  <c r="O41" i="8"/>
  <c r="N41" i="8"/>
  <c r="M41" i="8"/>
  <c r="L41" i="8"/>
  <c r="H41" i="8"/>
  <c r="G41" i="8"/>
  <c r="G103" i="8" s="1"/>
  <c r="F41" i="8"/>
  <c r="E41" i="8"/>
  <c r="D41" i="8"/>
  <c r="C41" i="8"/>
  <c r="C103" i="8" s="1"/>
  <c r="B41" i="8"/>
  <c r="B103" i="8" s="1"/>
  <c r="B165" i="8" s="1"/>
  <c r="B227" i="8" s="1"/>
  <c r="A41" i="8"/>
  <c r="A103" i="8" s="1"/>
  <c r="A165" i="8" s="1"/>
  <c r="A227" i="8" s="1"/>
  <c r="AR40" i="8"/>
  <c r="AN40" i="8"/>
  <c r="AM40" i="8"/>
  <c r="AL40" i="8"/>
  <c r="AK40" i="8"/>
  <c r="AJ40" i="8"/>
  <c r="AJ39" i="8" s="1"/>
  <c r="AI40" i="8"/>
  <c r="AH40" i="8"/>
  <c r="AG40" i="8"/>
  <c r="AF40" i="8"/>
  <c r="AE40" i="8"/>
  <c r="AD40" i="8"/>
  <c r="AC40" i="8"/>
  <c r="AB40" i="8"/>
  <c r="AB39" i="8" s="1"/>
  <c r="AA40" i="8"/>
  <c r="Z40" i="8"/>
  <c r="Y40" i="8"/>
  <c r="X40" i="8"/>
  <c r="X39" i="8" s="1"/>
  <c r="W40" i="8"/>
  <c r="V40" i="8"/>
  <c r="U40" i="8"/>
  <c r="T40" i="8"/>
  <c r="T39" i="8" s="1"/>
  <c r="S40" i="8"/>
  <c r="R40" i="8"/>
  <c r="Q40" i="8"/>
  <c r="P40" i="8"/>
  <c r="O40" i="8"/>
  <c r="N40" i="8"/>
  <c r="M40" i="8"/>
  <c r="L40" i="8"/>
  <c r="H40" i="8"/>
  <c r="G40" i="8"/>
  <c r="G102" i="8" s="1"/>
  <c r="F40" i="8"/>
  <c r="E40" i="8"/>
  <c r="D40" i="8"/>
  <c r="C40" i="8"/>
  <c r="C102" i="8" s="1"/>
  <c r="B40" i="8"/>
  <c r="B102" i="8" s="1"/>
  <c r="B164" i="8" s="1"/>
  <c r="B226" i="8" s="1"/>
  <c r="A40" i="8"/>
  <c r="A102" i="8" s="1"/>
  <c r="A164" i="8" s="1"/>
  <c r="A226" i="8" s="1"/>
  <c r="AR39" i="8"/>
  <c r="AK39" i="8"/>
  <c r="AI39" i="8"/>
  <c r="AH39" i="8"/>
  <c r="AC39" i="8"/>
  <c r="AA39" i="8"/>
  <c r="Y39" i="8"/>
  <c r="U39" i="8"/>
  <c r="S39" i="8"/>
  <c r="P39" i="8"/>
  <c r="O39" i="8"/>
  <c r="D39" i="8"/>
  <c r="D101" i="8" s="1"/>
  <c r="C39" i="8"/>
  <c r="C101" i="8" s="1"/>
  <c r="B39" i="8"/>
  <c r="B101" i="8" s="1"/>
  <c r="B163" i="8" s="1"/>
  <c r="B225" i="8" s="1"/>
  <c r="A39" i="8"/>
  <c r="A101" i="8" s="1"/>
  <c r="A163" i="8" s="1"/>
  <c r="A225" i="8" s="1"/>
  <c r="AQ38" i="8"/>
  <c r="AQ100" i="8" s="1"/>
  <c r="AQ162" i="8" s="1"/>
  <c r="AQ224" i="8" s="1"/>
  <c r="H38" i="8"/>
  <c r="H100" i="8" s="1"/>
  <c r="H162" i="8" s="1"/>
  <c r="H224" i="8" s="1"/>
  <c r="G38" i="8"/>
  <c r="G100" i="8" s="1"/>
  <c r="G162" i="8" s="1"/>
  <c r="G224" i="8" s="1"/>
  <c r="F38" i="8"/>
  <c r="F100" i="8" s="1"/>
  <c r="F162" i="8" s="1"/>
  <c r="F224" i="8" s="1"/>
  <c r="D38" i="8"/>
  <c r="D100" i="8" s="1"/>
  <c r="D162" i="8" s="1"/>
  <c r="D224" i="8" s="1"/>
  <c r="C38" i="8"/>
  <c r="C100" i="8" s="1"/>
  <c r="C162" i="8" s="1"/>
  <c r="C224" i="8" s="1"/>
  <c r="B38" i="8"/>
  <c r="B100" i="8" s="1"/>
  <c r="B162" i="8" s="1"/>
  <c r="B224" i="8" s="1"/>
  <c r="A38" i="8"/>
  <c r="A100" i="8" s="1"/>
  <c r="A162" i="8" s="1"/>
  <c r="A224" i="8" s="1"/>
  <c r="H37" i="8"/>
  <c r="H99" i="8" s="1"/>
  <c r="G37" i="8"/>
  <c r="G99" i="8" s="1"/>
  <c r="F37" i="8"/>
  <c r="F99" i="8" s="1"/>
  <c r="D37" i="8"/>
  <c r="C37" i="8"/>
  <c r="C99" i="8" s="1"/>
  <c r="B37" i="8"/>
  <c r="B99" i="8" s="1"/>
  <c r="B161" i="8" s="1"/>
  <c r="B223" i="8" s="1"/>
  <c r="A37" i="8"/>
  <c r="A99" i="8" s="1"/>
  <c r="A161" i="8" s="1"/>
  <c r="A223" i="8" s="1"/>
  <c r="H36" i="8"/>
  <c r="H98" i="8" s="1"/>
  <c r="G36" i="8"/>
  <c r="F36" i="8"/>
  <c r="F98" i="8" s="1"/>
  <c r="D36" i="8"/>
  <c r="D98" i="8" s="1"/>
  <c r="C36" i="8"/>
  <c r="C98" i="8" s="1"/>
  <c r="B36" i="8"/>
  <c r="B98" i="8" s="1"/>
  <c r="B160" i="8" s="1"/>
  <c r="B222" i="8" s="1"/>
  <c r="A36" i="8"/>
  <c r="A98" i="8" s="1"/>
  <c r="A160" i="8" s="1"/>
  <c r="A222" i="8" s="1"/>
  <c r="AR35" i="8"/>
  <c r="AR33" i="8" s="1"/>
  <c r="AO35" i="8"/>
  <c r="AN35" i="8"/>
  <c r="AM35" i="8"/>
  <c r="AL35" i="8"/>
  <c r="AK35" i="8"/>
  <c r="AJ35" i="8"/>
  <c r="AI35" i="8"/>
  <c r="AH35" i="8"/>
  <c r="AG35" i="8"/>
  <c r="AF35" i="8"/>
  <c r="AE35" i="8"/>
  <c r="AD35" i="8"/>
  <c r="AC35" i="8"/>
  <c r="AB35" i="8"/>
  <c r="AA35" i="8"/>
  <c r="Z35" i="8"/>
  <c r="Y35" i="8"/>
  <c r="X35" i="8"/>
  <c r="W35" i="8"/>
  <c r="V35" i="8"/>
  <c r="U35" i="8"/>
  <c r="T35" i="8"/>
  <c r="S35" i="8"/>
  <c r="R35" i="8"/>
  <c r="Q35" i="8"/>
  <c r="P35" i="8"/>
  <c r="O35" i="8"/>
  <c r="N35" i="8"/>
  <c r="M35" i="8"/>
  <c r="L35" i="8"/>
  <c r="H35" i="8"/>
  <c r="G35" i="8"/>
  <c r="G97" i="8" s="1"/>
  <c r="F35" i="8"/>
  <c r="E35" i="8"/>
  <c r="D35" i="8"/>
  <c r="C35" i="8"/>
  <c r="C97" i="8" s="1"/>
  <c r="B35" i="8"/>
  <c r="B97" i="8" s="1"/>
  <c r="B159" i="8" s="1"/>
  <c r="B221" i="8" s="1"/>
  <c r="A35" i="8"/>
  <c r="A97" i="8" s="1"/>
  <c r="A159" i="8" s="1"/>
  <c r="A221" i="8" s="1"/>
  <c r="AR34" i="8"/>
  <c r="AQ34" i="8"/>
  <c r="AQ96" i="8" s="1"/>
  <c r="AQ158" i="8" s="1"/>
  <c r="AQ220" i="8" s="1"/>
  <c r="AO34" i="8"/>
  <c r="AN34" i="8"/>
  <c r="AM34" i="8"/>
  <c r="AL34" i="8"/>
  <c r="AL33" i="8" s="1"/>
  <c r="AL11" i="8" s="1"/>
  <c r="AK34" i="8"/>
  <c r="AJ34" i="8"/>
  <c r="AJ33" i="8" s="1"/>
  <c r="AI34" i="8"/>
  <c r="AH34" i="8"/>
  <c r="AH33" i="8" s="1"/>
  <c r="AG34" i="8"/>
  <c r="AF34" i="8"/>
  <c r="AE34" i="8"/>
  <c r="AD34" i="8"/>
  <c r="AC34" i="8"/>
  <c r="AB34" i="8"/>
  <c r="AB33" i="8" s="1"/>
  <c r="AA34" i="8"/>
  <c r="Z34" i="8"/>
  <c r="Y34" i="8"/>
  <c r="X34" i="8"/>
  <c r="W34" i="8"/>
  <c r="V34" i="8"/>
  <c r="U34" i="8"/>
  <c r="U33" i="8" s="1"/>
  <c r="T34" i="8"/>
  <c r="S34" i="8"/>
  <c r="R34" i="8"/>
  <c r="Q34" i="8"/>
  <c r="P34" i="8"/>
  <c r="O34" i="8"/>
  <c r="N34" i="8"/>
  <c r="M34" i="8"/>
  <c r="L34" i="8"/>
  <c r="H34" i="8"/>
  <c r="H96" i="8" s="1"/>
  <c r="G34" i="8"/>
  <c r="G96" i="8" s="1"/>
  <c r="F34" i="8"/>
  <c r="F96" i="8" s="1"/>
  <c r="E34" i="8"/>
  <c r="D34" i="8"/>
  <c r="D96" i="8" s="1"/>
  <c r="C34" i="8"/>
  <c r="C96" i="8" s="1"/>
  <c r="B34" i="8"/>
  <c r="B96" i="8" s="1"/>
  <c r="B158" i="8" s="1"/>
  <c r="B220" i="8" s="1"/>
  <c r="A34" i="8"/>
  <c r="A96" i="8" s="1"/>
  <c r="A158" i="8" s="1"/>
  <c r="A220" i="8" s="1"/>
  <c r="AK33" i="8"/>
  <c r="AI33" i="8"/>
  <c r="AG33" i="8"/>
  <c r="AC33" i="8"/>
  <c r="AA33" i="8"/>
  <c r="W33" i="8"/>
  <c r="V33" i="8"/>
  <c r="Q33" i="8"/>
  <c r="P33" i="8"/>
  <c r="O33" i="8"/>
  <c r="D33" i="8"/>
  <c r="D95" i="8" s="1"/>
  <c r="C33" i="8"/>
  <c r="C95" i="8" s="1"/>
  <c r="B33" i="8"/>
  <c r="B95" i="8" s="1"/>
  <c r="B157" i="8" s="1"/>
  <c r="B219" i="8" s="1"/>
  <c r="A33" i="8"/>
  <c r="A95" i="8" s="1"/>
  <c r="A157" i="8" s="1"/>
  <c r="A219" i="8" s="1"/>
  <c r="H32" i="8"/>
  <c r="H94" i="8" s="1"/>
  <c r="G32" i="8"/>
  <c r="G94" i="8" s="1"/>
  <c r="F32" i="8"/>
  <c r="F94" i="8" s="1"/>
  <c r="E32" i="8"/>
  <c r="D32" i="8"/>
  <c r="D94" i="8" s="1"/>
  <c r="C32" i="8"/>
  <c r="C94" i="8" s="1"/>
  <c r="B32" i="8"/>
  <c r="B94" i="8" s="1"/>
  <c r="B156" i="8" s="1"/>
  <c r="B218" i="8" s="1"/>
  <c r="A32" i="8"/>
  <c r="A94" i="8" s="1"/>
  <c r="A156" i="8" s="1"/>
  <c r="A218" i="8" s="1"/>
  <c r="AQ31" i="8"/>
  <c r="AQ93" i="8" s="1"/>
  <c r="AQ155" i="8" s="1"/>
  <c r="AQ217" i="8" s="1"/>
  <c r="H31" i="8"/>
  <c r="H93" i="8" s="1"/>
  <c r="G31" i="8"/>
  <c r="G93" i="8" s="1"/>
  <c r="F31" i="8"/>
  <c r="F93" i="8" s="1"/>
  <c r="E31" i="8"/>
  <c r="D31" i="8"/>
  <c r="D93" i="8" s="1"/>
  <c r="C31" i="8"/>
  <c r="C93" i="8" s="1"/>
  <c r="B31" i="8"/>
  <c r="B93" i="8" s="1"/>
  <c r="B155" i="8" s="1"/>
  <c r="B217" i="8" s="1"/>
  <c r="A31" i="8"/>
  <c r="A93" i="8" s="1"/>
  <c r="A155" i="8" s="1"/>
  <c r="A217" i="8" s="1"/>
  <c r="AQ30" i="8"/>
  <c r="AQ92" i="8" s="1"/>
  <c r="AQ154" i="8" s="1"/>
  <c r="AQ216" i="8" s="1"/>
  <c r="H30" i="8"/>
  <c r="H92" i="8" s="1"/>
  <c r="G30" i="8"/>
  <c r="G92" i="8" s="1"/>
  <c r="F30" i="8"/>
  <c r="F92" i="8" s="1"/>
  <c r="E30" i="8"/>
  <c r="D30" i="8"/>
  <c r="D92" i="8" s="1"/>
  <c r="C30" i="8"/>
  <c r="C92" i="8" s="1"/>
  <c r="B30" i="8"/>
  <c r="B92" i="8" s="1"/>
  <c r="B154" i="8" s="1"/>
  <c r="B216" i="8" s="1"/>
  <c r="A30" i="8"/>
  <c r="A92" i="8" s="1"/>
  <c r="A154" i="8" s="1"/>
  <c r="A216" i="8" s="1"/>
  <c r="D29" i="8"/>
  <c r="D91" i="8" s="1"/>
  <c r="C29" i="8"/>
  <c r="B29" i="8"/>
  <c r="B91" i="8" s="1"/>
  <c r="B153" i="8" s="1"/>
  <c r="B215" i="8" s="1"/>
  <c r="A29" i="8"/>
  <c r="A91" i="8" s="1"/>
  <c r="A153" i="8" s="1"/>
  <c r="A215" i="8" s="1"/>
  <c r="AQ28" i="8"/>
  <c r="AQ90" i="8" s="1"/>
  <c r="AQ152" i="8" s="1"/>
  <c r="AQ214" i="8" s="1"/>
  <c r="H28" i="8"/>
  <c r="H90" i="8" s="1"/>
  <c r="G28" i="8"/>
  <c r="G90" i="8" s="1"/>
  <c r="F28" i="8"/>
  <c r="F90" i="8" s="1"/>
  <c r="E28" i="8"/>
  <c r="D28" i="8"/>
  <c r="D90" i="8" s="1"/>
  <c r="C28" i="8"/>
  <c r="C90" i="8" s="1"/>
  <c r="B28" i="8"/>
  <c r="B90" i="8" s="1"/>
  <c r="B152" i="8" s="1"/>
  <c r="B214" i="8" s="1"/>
  <c r="A28" i="8"/>
  <c r="A90" i="8" s="1"/>
  <c r="A152" i="8" s="1"/>
  <c r="A214" i="8" s="1"/>
  <c r="D27" i="8"/>
  <c r="D89" i="8" s="1"/>
  <c r="C27" i="8"/>
  <c r="C89" i="8" s="1"/>
  <c r="B27" i="8"/>
  <c r="B89" i="8" s="1"/>
  <c r="B151" i="8" s="1"/>
  <c r="B213" i="8" s="1"/>
  <c r="A27" i="8"/>
  <c r="A89" i="8" s="1"/>
  <c r="A151" i="8" s="1"/>
  <c r="A213" i="8" s="1"/>
  <c r="AQ26" i="8"/>
  <c r="AQ88" i="8" s="1"/>
  <c r="AQ150" i="8" s="1"/>
  <c r="AQ212" i="8" s="1"/>
  <c r="H26" i="8"/>
  <c r="G26" i="8"/>
  <c r="G88" i="8" s="1"/>
  <c r="F26" i="8"/>
  <c r="D26" i="8"/>
  <c r="C26" i="8"/>
  <c r="C88" i="8" s="1"/>
  <c r="B26" i="8"/>
  <c r="B88" i="8" s="1"/>
  <c r="B150" i="8" s="1"/>
  <c r="B212" i="8" s="1"/>
  <c r="A26" i="8"/>
  <c r="A88" i="8" s="1"/>
  <c r="A150" i="8" s="1"/>
  <c r="A212" i="8" s="1"/>
  <c r="AR25" i="8"/>
  <c r="AR22" i="8" s="1"/>
  <c r="AO25" i="8"/>
  <c r="AN25" i="8"/>
  <c r="AM25" i="8"/>
  <c r="AL25" i="8"/>
  <c r="AK25" i="8"/>
  <c r="AJ25" i="8"/>
  <c r="AI25" i="8"/>
  <c r="AH25" i="8"/>
  <c r="AG25" i="8"/>
  <c r="AF25" i="8"/>
  <c r="AE25" i="8"/>
  <c r="AD25" i="8"/>
  <c r="AC25" i="8"/>
  <c r="AB25" i="8"/>
  <c r="AA25" i="8"/>
  <c r="Z25" i="8"/>
  <c r="Y25" i="8"/>
  <c r="X25" i="8"/>
  <c r="W25" i="8"/>
  <c r="V25" i="8"/>
  <c r="U25" i="8"/>
  <c r="T25" i="8"/>
  <c r="S25" i="8"/>
  <c r="R25" i="8"/>
  <c r="Q25" i="8"/>
  <c r="P25" i="8"/>
  <c r="O25" i="8"/>
  <c r="N25" i="8"/>
  <c r="M25" i="8"/>
  <c r="L25" i="8"/>
  <c r="H25" i="8"/>
  <c r="G25" i="8"/>
  <c r="G87" i="8" s="1"/>
  <c r="F25" i="8"/>
  <c r="E25" i="8"/>
  <c r="D25" i="8"/>
  <c r="C25" i="8"/>
  <c r="C87" i="8" s="1"/>
  <c r="B25" i="8"/>
  <c r="B87" i="8" s="1"/>
  <c r="B149" i="8" s="1"/>
  <c r="B211" i="8" s="1"/>
  <c r="A25" i="8"/>
  <c r="A87" i="8" s="1"/>
  <c r="A149" i="8" s="1"/>
  <c r="A211" i="8" s="1"/>
  <c r="AR24" i="8"/>
  <c r="AQ24" i="8"/>
  <c r="AQ86" i="8" s="1"/>
  <c r="AQ148" i="8" s="1"/>
  <c r="AQ210" i="8" s="1"/>
  <c r="AO24" i="8"/>
  <c r="AN24" i="8"/>
  <c r="AM24" i="8"/>
  <c r="AL24" i="8"/>
  <c r="AK24" i="8"/>
  <c r="AJ24" i="8"/>
  <c r="AJ22" i="8" s="1"/>
  <c r="AI24" i="8"/>
  <c r="AH24" i="8"/>
  <c r="AH22" i="8" s="1"/>
  <c r="AG24" i="8"/>
  <c r="AF24" i="8"/>
  <c r="AE24" i="8"/>
  <c r="AD24" i="8"/>
  <c r="AC24" i="8"/>
  <c r="AB24" i="8"/>
  <c r="AA24" i="8"/>
  <c r="AA22" i="8" s="1"/>
  <c r="AA11" i="8" s="1"/>
  <c r="Z24" i="8"/>
  <c r="Y24" i="8"/>
  <c r="X24" i="8"/>
  <c r="W24" i="8"/>
  <c r="V24" i="8"/>
  <c r="V22" i="8" s="1"/>
  <c r="U24" i="8"/>
  <c r="T24" i="8"/>
  <c r="S24" i="8"/>
  <c r="R24" i="8"/>
  <c r="Q24" i="8"/>
  <c r="P24" i="8"/>
  <c r="O24" i="8"/>
  <c r="O22" i="8" s="1"/>
  <c r="N24" i="8"/>
  <c r="M24" i="8"/>
  <c r="L24" i="8"/>
  <c r="H24" i="8"/>
  <c r="H86" i="8" s="1"/>
  <c r="G24" i="8"/>
  <c r="G86" i="8" s="1"/>
  <c r="F24" i="8"/>
  <c r="F86" i="8" s="1"/>
  <c r="E24" i="8"/>
  <c r="D24" i="8"/>
  <c r="D86" i="8" s="1"/>
  <c r="C24" i="8"/>
  <c r="C86" i="8" s="1"/>
  <c r="B24" i="8"/>
  <c r="B86" i="8" s="1"/>
  <c r="B148" i="8" s="1"/>
  <c r="B210" i="8" s="1"/>
  <c r="A24" i="8"/>
  <c r="A86" i="8" s="1"/>
  <c r="A148" i="8" s="1"/>
  <c r="A210" i="8" s="1"/>
  <c r="AQ23" i="8"/>
  <c r="AQ85" i="8" s="1"/>
  <c r="AQ147" i="8" s="1"/>
  <c r="AQ209" i="8" s="1"/>
  <c r="H23" i="8"/>
  <c r="H85" i="8" s="1"/>
  <c r="G23" i="8"/>
  <c r="F23" i="8"/>
  <c r="F85" i="8" s="1"/>
  <c r="D23" i="8"/>
  <c r="D85" i="8" s="1"/>
  <c r="C23" i="8"/>
  <c r="B23" i="8"/>
  <c r="B85" i="8" s="1"/>
  <c r="B147" i="8" s="1"/>
  <c r="B209" i="8" s="1"/>
  <c r="A23" i="8"/>
  <c r="A85" i="8" s="1"/>
  <c r="A147" i="8" s="1"/>
  <c r="A209" i="8" s="1"/>
  <c r="AK22" i="8"/>
  <c r="AI22" i="8"/>
  <c r="AG22" i="8"/>
  <c r="AC22" i="8"/>
  <c r="AB22" i="8"/>
  <c r="W22" i="8"/>
  <c r="U22" i="8"/>
  <c r="Q22" i="8"/>
  <c r="P22" i="8"/>
  <c r="D22" i="8"/>
  <c r="D84" i="8" s="1"/>
  <c r="C22" i="8"/>
  <c r="B22" i="8"/>
  <c r="B84" i="8" s="1"/>
  <c r="B146" i="8" s="1"/>
  <c r="B208" i="8" s="1"/>
  <c r="A22" i="8"/>
  <c r="A84" i="8" s="1"/>
  <c r="A146" i="8" s="1"/>
  <c r="A208" i="8" s="1"/>
  <c r="AQ21" i="8"/>
  <c r="AQ83" i="8" s="1"/>
  <c r="AQ145" i="8" s="1"/>
  <c r="AQ207" i="8" s="1"/>
  <c r="H21" i="8"/>
  <c r="G21" i="8"/>
  <c r="G83" i="8" s="1"/>
  <c r="F21" i="8"/>
  <c r="D21" i="8"/>
  <c r="C21" i="8"/>
  <c r="C83" i="8" s="1"/>
  <c r="B21" i="8"/>
  <c r="B83" i="8" s="1"/>
  <c r="B145" i="8" s="1"/>
  <c r="B207" i="8" s="1"/>
  <c r="A21" i="8"/>
  <c r="A83" i="8" s="1"/>
  <c r="A145" i="8" s="1"/>
  <c r="A207" i="8" s="1"/>
  <c r="AR20" i="8"/>
  <c r="AR18" i="8" s="1"/>
  <c r="AO20" i="8"/>
  <c r="AN20" i="8"/>
  <c r="AM20" i="8"/>
  <c r="AL20" i="8"/>
  <c r="AK20" i="8"/>
  <c r="AJ20" i="8"/>
  <c r="AI20" i="8"/>
  <c r="AH20" i="8"/>
  <c r="AG20" i="8"/>
  <c r="AF20" i="8"/>
  <c r="AE20" i="8"/>
  <c r="AD20" i="8"/>
  <c r="AC20" i="8"/>
  <c r="AB20" i="8"/>
  <c r="AA20" i="8"/>
  <c r="Z20" i="8"/>
  <c r="Y20" i="8"/>
  <c r="X20" i="8"/>
  <c r="W20" i="8"/>
  <c r="V20" i="8"/>
  <c r="U20" i="8"/>
  <c r="T20" i="8"/>
  <c r="S20" i="8"/>
  <c r="R20" i="8"/>
  <c r="Q20" i="8"/>
  <c r="P20" i="8"/>
  <c r="O20" i="8"/>
  <c r="N20" i="8"/>
  <c r="M20" i="8"/>
  <c r="L20" i="8"/>
  <c r="H20" i="8"/>
  <c r="G20" i="8"/>
  <c r="G82" i="8" s="1"/>
  <c r="F20" i="8"/>
  <c r="E20" i="8"/>
  <c r="D20" i="8"/>
  <c r="C20" i="8"/>
  <c r="C82" i="8" s="1"/>
  <c r="B20" i="8"/>
  <c r="B82" i="8" s="1"/>
  <c r="B144" i="8" s="1"/>
  <c r="B206" i="8" s="1"/>
  <c r="A20" i="8"/>
  <c r="A82" i="8" s="1"/>
  <c r="A144" i="8" s="1"/>
  <c r="A206" i="8" s="1"/>
  <c r="AR19" i="8"/>
  <c r="AQ19" i="8"/>
  <c r="AQ81" i="8" s="1"/>
  <c r="AQ143" i="8" s="1"/>
  <c r="AQ205" i="8" s="1"/>
  <c r="AO19" i="8"/>
  <c r="AN19" i="8"/>
  <c r="AM19" i="8"/>
  <c r="AL19" i="8"/>
  <c r="AK19" i="8"/>
  <c r="AK18" i="8" s="1"/>
  <c r="AK11" i="8" s="1"/>
  <c r="AJ19" i="8"/>
  <c r="AJ18" i="8" s="1"/>
  <c r="AI19" i="8"/>
  <c r="AH19" i="8"/>
  <c r="AH18" i="8" s="1"/>
  <c r="AG19" i="8"/>
  <c r="AF19" i="8"/>
  <c r="AE19" i="8"/>
  <c r="AD19" i="8"/>
  <c r="AC19" i="8"/>
  <c r="AC18" i="8" s="1"/>
  <c r="AB19" i="8"/>
  <c r="AA19" i="8"/>
  <c r="Z19" i="8"/>
  <c r="Y19" i="8"/>
  <c r="X19" i="8"/>
  <c r="W19" i="8"/>
  <c r="V19" i="8"/>
  <c r="V18" i="8" s="1"/>
  <c r="U19" i="8"/>
  <c r="U18" i="8" s="1"/>
  <c r="T19" i="8"/>
  <c r="S19" i="8"/>
  <c r="R19" i="8"/>
  <c r="Q19" i="8"/>
  <c r="P19" i="8"/>
  <c r="O19" i="8"/>
  <c r="N19" i="8"/>
  <c r="M19" i="8"/>
  <c r="L19" i="8"/>
  <c r="H19" i="8"/>
  <c r="H81" i="8" s="1"/>
  <c r="G19" i="8"/>
  <c r="G81" i="8" s="1"/>
  <c r="F19" i="8"/>
  <c r="F81" i="8" s="1"/>
  <c r="E19" i="8"/>
  <c r="D19" i="8"/>
  <c r="D81" i="8" s="1"/>
  <c r="C19" i="8"/>
  <c r="C81" i="8" s="1"/>
  <c r="B19" i="8"/>
  <c r="B81" i="8" s="1"/>
  <c r="B143" i="8" s="1"/>
  <c r="B205" i="8" s="1"/>
  <c r="A19" i="8"/>
  <c r="A81" i="8" s="1"/>
  <c r="A143" i="8" s="1"/>
  <c r="A205" i="8" s="1"/>
  <c r="AI18" i="8"/>
  <c r="AG18" i="8"/>
  <c r="AB18" i="8"/>
  <c r="AA18" i="8"/>
  <c r="W18" i="8"/>
  <c r="Q18" i="8"/>
  <c r="P18" i="8"/>
  <c r="O18" i="8"/>
  <c r="D18" i="8"/>
  <c r="D80" i="8" s="1"/>
  <c r="C18" i="8"/>
  <c r="C80" i="8" s="1"/>
  <c r="B18" i="8"/>
  <c r="B80" i="8" s="1"/>
  <c r="B142" i="8" s="1"/>
  <c r="B204" i="8" s="1"/>
  <c r="A18" i="8"/>
  <c r="A80" i="8" s="1"/>
  <c r="A142" i="8" s="1"/>
  <c r="A204" i="8" s="1"/>
  <c r="AQ17" i="8"/>
  <c r="AQ79" i="8" s="1"/>
  <c r="AQ141" i="8" s="1"/>
  <c r="AQ203" i="8" s="1"/>
  <c r="H17" i="8"/>
  <c r="H79" i="8" s="1"/>
  <c r="G17" i="8"/>
  <c r="G79" i="8" s="1"/>
  <c r="F17" i="8"/>
  <c r="F79" i="8" s="1"/>
  <c r="D17" i="8"/>
  <c r="D79" i="8" s="1"/>
  <c r="C17" i="8"/>
  <c r="C79" i="8" s="1"/>
  <c r="B17" i="8"/>
  <c r="B79" i="8" s="1"/>
  <c r="B141" i="8" s="1"/>
  <c r="B203" i="8" s="1"/>
  <c r="A17" i="8"/>
  <c r="A79" i="8" s="1"/>
  <c r="A141" i="8" s="1"/>
  <c r="A203" i="8" s="1"/>
  <c r="AR16" i="8"/>
  <c r="AO16" i="8"/>
  <c r="AN16" i="8"/>
  <c r="AM16" i="8"/>
  <c r="AL16" i="8"/>
  <c r="AK16" i="8"/>
  <c r="AJ16" i="8"/>
  <c r="AI16" i="8"/>
  <c r="AH16" i="8"/>
  <c r="AG16" i="8"/>
  <c r="AF16" i="8"/>
  <c r="AE16" i="8"/>
  <c r="AD16" i="8"/>
  <c r="AC16" i="8"/>
  <c r="AB16" i="8"/>
  <c r="AA16" i="8"/>
  <c r="Z16" i="8"/>
  <c r="Y16" i="8"/>
  <c r="X16" i="8"/>
  <c r="W16" i="8"/>
  <c r="V16" i="8"/>
  <c r="U16" i="8"/>
  <c r="T16" i="8"/>
  <c r="S16" i="8"/>
  <c r="R16" i="8"/>
  <c r="Q16" i="8"/>
  <c r="P16" i="8"/>
  <c r="O16" i="8"/>
  <c r="N16" i="8"/>
  <c r="M16" i="8"/>
  <c r="L16" i="8"/>
  <c r="H16" i="8"/>
  <c r="H78" i="8" s="1"/>
  <c r="G16" i="8"/>
  <c r="G78" i="8" s="1"/>
  <c r="F16" i="8"/>
  <c r="F78" i="8" s="1"/>
  <c r="E16" i="8"/>
  <c r="D16" i="8"/>
  <c r="D78" i="8" s="1"/>
  <c r="C16" i="8"/>
  <c r="C78" i="8" s="1"/>
  <c r="B16" i="8"/>
  <c r="B78" i="8" s="1"/>
  <c r="B140" i="8" s="1"/>
  <c r="B202" i="8" s="1"/>
  <c r="A16" i="8"/>
  <c r="A78" i="8" s="1"/>
  <c r="A140" i="8" s="1"/>
  <c r="A202" i="8" s="1"/>
  <c r="AR15" i="8"/>
  <c r="AQ15" i="8"/>
  <c r="AQ77" i="8" s="1"/>
  <c r="AQ139" i="8" s="1"/>
  <c r="AQ201" i="8" s="1"/>
  <c r="AO15" i="8"/>
  <c r="AN15" i="8"/>
  <c r="AM15" i="8"/>
  <c r="AL15" i="8"/>
  <c r="AK15" i="8"/>
  <c r="AK12" i="8" s="1"/>
  <c r="AJ15" i="8"/>
  <c r="AJ12" i="8" s="1"/>
  <c r="AI15" i="8"/>
  <c r="AH15" i="8"/>
  <c r="AG15" i="8"/>
  <c r="AG12" i="8" s="1"/>
  <c r="AF15" i="8"/>
  <c r="AE15" i="8"/>
  <c r="AD15" i="8"/>
  <c r="AC15" i="8"/>
  <c r="AC12" i="8" s="1"/>
  <c r="AC11" i="8" s="1"/>
  <c r="AB15" i="8"/>
  <c r="AB12" i="8" s="1"/>
  <c r="AB11" i="8" s="1"/>
  <c r="AA15" i="8"/>
  <c r="Z15" i="8"/>
  <c r="Y15" i="8"/>
  <c r="X15" i="8"/>
  <c r="W15" i="8"/>
  <c r="W12" i="8" s="1"/>
  <c r="V15" i="8"/>
  <c r="U15" i="8"/>
  <c r="U12" i="8" s="1"/>
  <c r="U11" i="8" s="1"/>
  <c r="T15" i="8"/>
  <c r="S15" i="8"/>
  <c r="R15" i="8"/>
  <c r="Q15" i="8"/>
  <c r="Q12" i="8" s="1"/>
  <c r="Q11" i="8" s="1"/>
  <c r="P15" i="8"/>
  <c r="P12" i="8" s="1"/>
  <c r="P11" i="8" s="1"/>
  <c r="O15" i="8"/>
  <c r="N15" i="8"/>
  <c r="M15" i="8"/>
  <c r="L15" i="8"/>
  <c r="H15" i="8"/>
  <c r="H77" i="8" s="1"/>
  <c r="G15" i="8"/>
  <c r="F15" i="8"/>
  <c r="F77" i="8" s="1"/>
  <c r="E15" i="8"/>
  <c r="D15" i="8"/>
  <c r="D77" i="8" s="1"/>
  <c r="C15" i="8"/>
  <c r="B15" i="8"/>
  <c r="B77" i="8" s="1"/>
  <c r="B139" i="8" s="1"/>
  <c r="B201" i="8" s="1"/>
  <c r="A15" i="8"/>
  <c r="A77" i="8" s="1"/>
  <c r="A139" i="8" s="1"/>
  <c r="A201" i="8" s="1"/>
  <c r="AQ14" i="8"/>
  <c r="AQ76" i="8" s="1"/>
  <c r="AQ138" i="8" s="1"/>
  <c r="AQ200" i="8" s="1"/>
  <c r="H14" i="8"/>
  <c r="H76" i="8" s="1"/>
  <c r="G14" i="8"/>
  <c r="G76" i="8" s="1"/>
  <c r="F14" i="8"/>
  <c r="F76" i="8" s="1"/>
  <c r="D14" i="8"/>
  <c r="D76" i="8" s="1"/>
  <c r="C14" i="8"/>
  <c r="C76" i="8" s="1"/>
  <c r="B14" i="8"/>
  <c r="B76" i="8" s="1"/>
  <c r="B138" i="8" s="1"/>
  <c r="B200" i="8" s="1"/>
  <c r="A14" i="8"/>
  <c r="A76" i="8" s="1"/>
  <c r="A138" i="8" s="1"/>
  <c r="A200" i="8" s="1"/>
  <c r="AQ13" i="8"/>
  <c r="AQ75" i="8" s="1"/>
  <c r="AQ137" i="8" s="1"/>
  <c r="AQ199" i="8" s="1"/>
  <c r="H13" i="8"/>
  <c r="H75" i="8" s="1"/>
  <c r="G13" i="8"/>
  <c r="F13" i="8"/>
  <c r="F75" i="8" s="1"/>
  <c r="D13" i="8"/>
  <c r="D75" i="8" s="1"/>
  <c r="C13" i="8"/>
  <c r="B13" i="8"/>
  <c r="B75" i="8" s="1"/>
  <c r="B137" i="8" s="1"/>
  <c r="B199" i="8" s="1"/>
  <c r="A13" i="8"/>
  <c r="A75" i="8" s="1"/>
  <c r="A137" i="8" s="1"/>
  <c r="A199" i="8" s="1"/>
  <c r="AR12" i="8"/>
  <c r="AI12" i="8"/>
  <c r="AI11" i="8" s="1"/>
  <c r="AH12" i="8"/>
  <c r="AA12" i="8"/>
  <c r="V12" i="8"/>
  <c r="O12" i="8"/>
  <c r="O11" i="8" s="1"/>
  <c r="D12" i="8"/>
  <c r="D74" i="8" s="1"/>
  <c r="C12" i="8"/>
  <c r="C74" i="8" s="1"/>
  <c r="B12" i="8"/>
  <c r="B74" i="8" s="1"/>
  <c r="B136" i="8" s="1"/>
  <c r="B198" i="8" s="1"/>
  <c r="A12" i="8"/>
  <c r="A74" i="8" s="1"/>
  <c r="A136" i="8" s="1"/>
  <c r="A198" i="8" s="1"/>
  <c r="AO11" i="8"/>
  <c r="AN11" i="8"/>
  <c r="AM11" i="8"/>
  <c r="AK72" i="1"/>
  <c r="AJ72" i="1"/>
  <c r="AI72" i="1"/>
  <c r="CB72" i="1" s="1"/>
  <c r="AJ11" i="1"/>
  <c r="AL76" i="1"/>
  <c r="AL78" i="1"/>
  <c r="CL23" i="1"/>
  <c r="CL22" i="1"/>
  <c r="CL19" i="1"/>
  <c r="CL18" i="1"/>
  <c r="CN14" i="1"/>
  <c r="CN13" i="1"/>
  <c r="CM14" i="1"/>
  <c r="CL14" i="1"/>
  <c r="CM13" i="1"/>
  <c r="CL13" i="1"/>
  <c r="CN12" i="1"/>
  <c r="CM12" i="1"/>
  <c r="CL12" i="1"/>
  <c r="CN11" i="1"/>
  <c r="CM11" i="1"/>
  <c r="CL11" i="1"/>
  <c r="CL76" i="1"/>
  <c r="CN75" i="1"/>
  <c r="CM75" i="1"/>
  <c r="CL75" i="1"/>
  <c r="CN74" i="1"/>
  <c r="CM74" i="1"/>
  <c r="CL74" i="1"/>
  <c r="CL73" i="1"/>
  <c r="CN72" i="1"/>
  <c r="CM72" i="1"/>
  <c r="CL72" i="1"/>
  <c r="CN71" i="1"/>
  <c r="CM71" i="1"/>
  <c r="CL71" i="1"/>
  <c r="CN70" i="1"/>
  <c r="CM70" i="1"/>
  <c r="CL70" i="1"/>
  <c r="CN69" i="1"/>
  <c r="CM69" i="1"/>
  <c r="CL69" i="1"/>
  <c r="CN68" i="1"/>
  <c r="CM68" i="1"/>
  <c r="CL68" i="1"/>
  <c r="CN67" i="1"/>
  <c r="CM67" i="1"/>
  <c r="CL67" i="1"/>
  <c r="CN66" i="1"/>
  <c r="CM66" i="1"/>
  <c r="CL66" i="1"/>
  <c r="CN65" i="1"/>
  <c r="CM65" i="1"/>
  <c r="CL65" i="1"/>
  <c r="CN64" i="1"/>
  <c r="CM64" i="1"/>
  <c r="CL64" i="1"/>
  <c r="CN63" i="1"/>
  <c r="CM63" i="1"/>
  <c r="CL63" i="1"/>
  <c r="CN62" i="1"/>
  <c r="CL62" i="1"/>
  <c r="CN61" i="1"/>
  <c r="CM61" i="1"/>
  <c r="CL61" i="1"/>
  <c r="CN60" i="1"/>
  <c r="CM60" i="1"/>
  <c r="CL60" i="1"/>
  <c r="CL59" i="1"/>
  <c r="CN58" i="1"/>
  <c r="CM58" i="1"/>
  <c r="CL58" i="1"/>
  <c r="CN57" i="1"/>
  <c r="CM57" i="1"/>
  <c r="CL57" i="1"/>
  <c r="CN56" i="1"/>
  <c r="CM56" i="1"/>
  <c r="CL56" i="1"/>
  <c r="CN55" i="1"/>
  <c r="CM55" i="1"/>
  <c r="CL55" i="1"/>
  <c r="CN54" i="1"/>
  <c r="CM54" i="1"/>
  <c r="CL54" i="1"/>
  <c r="CN53" i="1"/>
  <c r="CM53" i="1"/>
  <c r="CL53" i="1"/>
  <c r="CN52" i="1"/>
  <c r="CM52" i="1"/>
  <c r="CL52" i="1"/>
  <c r="CN51" i="1"/>
  <c r="CM51" i="1"/>
  <c r="CL51" i="1"/>
  <c r="CN50" i="1"/>
  <c r="CM50" i="1"/>
  <c r="CL50" i="1"/>
  <c r="CN49" i="1"/>
  <c r="CM49" i="1"/>
  <c r="CL49" i="1"/>
  <c r="CN48" i="1"/>
  <c r="CM48" i="1"/>
  <c r="CL48" i="1"/>
  <c r="CN47" i="1"/>
  <c r="CM47" i="1"/>
  <c r="CL47" i="1"/>
  <c r="CN46" i="1"/>
  <c r="CM46" i="1"/>
  <c r="CL46" i="1"/>
  <c r="CN45" i="1"/>
  <c r="CM45" i="1"/>
  <c r="CL45" i="1"/>
  <c r="CN44" i="1"/>
  <c r="CM44" i="1"/>
  <c r="CN43" i="1"/>
  <c r="CM43" i="1"/>
  <c r="CN42" i="1"/>
  <c r="CM42" i="1"/>
  <c r="CL42" i="1"/>
  <c r="CN41" i="1"/>
  <c r="CM41" i="1"/>
  <c r="CL41" i="1"/>
  <c r="CN40" i="1"/>
  <c r="CM40" i="1"/>
  <c r="CN39" i="1"/>
  <c r="CM39" i="1"/>
  <c r="CL39" i="1"/>
  <c r="CN38" i="1"/>
  <c r="CM38" i="1"/>
  <c r="CN37" i="1"/>
  <c r="CM37" i="1"/>
  <c r="CN36" i="1"/>
  <c r="CM36" i="1"/>
  <c r="CL36" i="1"/>
  <c r="CN35" i="1"/>
  <c r="CM35" i="1"/>
  <c r="CN34" i="1"/>
  <c r="CM34" i="1"/>
  <c r="CN33" i="1"/>
  <c r="CM33" i="1"/>
  <c r="CL33" i="1"/>
  <c r="CN32" i="1"/>
  <c r="CL32" i="1"/>
  <c r="CN31" i="1"/>
  <c r="CM31" i="1"/>
  <c r="CL31" i="1"/>
  <c r="CN30" i="1"/>
  <c r="CM30" i="1"/>
  <c r="CL30" i="1"/>
  <c r="CN29" i="1"/>
  <c r="CM29" i="1"/>
  <c r="CL29" i="1"/>
  <c r="CN28" i="1"/>
  <c r="CM28" i="1"/>
  <c r="CN27" i="1"/>
  <c r="CM27" i="1"/>
  <c r="CN26" i="1"/>
  <c r="CL26" i="1"/>
  <c r="CN25" i="1"/>
  <c r="CL25" i="1"/>
  <c r="CN24" i="1"/>
  <c r="CM24" i="1"/>
  <c r="CL24" i="1"/>
  <c r="CN23" i="1"/>
  <c r="CM23" i="1"/>
  <c r="CN22" i="1"/>
  <c r="CM22" i="1"/>
  <c r="CN21" i="1"/>
  <c r="CM21" i="1"/>
  <c r="CL21" i="1"/>
  <c r="CN20" i="1"/>
  <c r="CM20" i="1"/>
  <c r="CL20" i="1"/>
  <c r="CN19" i="1"/>
  <c r="CM19" i="1"/>
  <c r="CN18" i="1"/>
  <c r="CM18" i="1"/>
  <c r="CN17" i="1"/>
  <c r="CM17" i="1"/>
  <c r="CL17" i="1"/>
  <c r="CN16" i="1"/>
  <c r="CM16" i="1"/>
  <c r="CL16" i="1"/>
  <c r="CN15" i="1"/>
  <c r="CM15" i="1"/>
  <c r="CL15" i="1"/>
  <c r="AI32" i="1"/>
  <c r="AH32" i="1"/>
  <c r="CM32" i="1" s="1"/>
  <c r="CK75" i="1"/>
  <c r="CJ75" i="1"/>
  <c r="CI75" i="1"/>
  <c r="CH75" i="1"/>
  <c r="CG75" i="1"/>
  <c r="CF75" i="1"/>
  <c r="CE75" i="1"/>
  <c r="CD75" i="1"/>
  <c r="CC75" i="1"/>
  <c r="CB75" i="1"/>
  <c r="CA75" i="1"/>
  <c r="BZ75" i="1"/>
  <c r="BY75" i="1"/>
  <c r="BX75" i="1"/>
  <c r="BW75" i="1"/>
  <c r="BV75" i="1"/>
  <c r="BU75" i="1"/>
  <c r="BT75" i="1"/>
  <c r="BS75" i="1"/>
  <c r="BR75" i="1"/>
  <c r="BQ75" i="1"/>
  <c r="BP75" i="1"/>
  <c r="BO75" i="1"/>
  <c r="BN75" i="1"/>
  <c r="BM75" i="1"/>
  <c r="BL75" i="1"/>
  <c r="BK75" i="1"/>
  <c r="BJ75" i="1"/>
  <c r="BI75" i="1"/>
  <c r="BH75" i="1"/>
  <c r="BG75" i="1"/>
  <c r="BF75" i="1"/>
  <c r="BE75" i="1"/>
  <c r="BD75" i="1"/>
  <c r="BC75" i="1"/>
  <c r="BB75" i="1"/>
  <c r="BA75" i="1"/>
  <c r="AZ75" i="1"/>
  <c r="AY75" i="1"/>
  <c r="AX75" i="1"/>
  <c r="AW75" i="1"/>
  <c r="AV75" i="1"/>
  <c r="AU75" i="1"/>
  <c r="AT75" i="1"/>
  <c r="CK74" i="1"/>
  <c r="CJ74" i="1"/>
  <c r="CI74" i="1"/>
  <c r="CH74" i="1"/>
  <c r="CG74" i="1"/>
  <c r="CF74" i="1"/>
  <c r="CE74" i="1"/>
  <c r="CD74" i="1"/>
  <c r="CC74" i="1"/>
  <c r="CB74" i="1"/>
  <c r="CA74" i="1"/>
  <c r="BZ74" i="1"/>
  <c r="BY74" i="1"/>
  <c r="BX74" i="1"/>
  <c r="BW74" i="1"/>
  <c r="BV74" i="1"/>
  <c r="BU74" i="1"/>
  <c r="BT74" i="1"/>
  <c r="BS74" i="1"/>
  <c r="BR74" i="1"/>
  <c r="BQ74" i="1"/>
  <c r="BP74" i="1"/>
  <c r="BO74" i="1"/>
  <c r="BN74" i="1"/>
  <c r="BM74" i="1"/>
  <c r="BL74" i="1"/>
  <c r="BK74" i="1"/>
  <c r="BJ74" i="1"/>
  <c r="BI74" i="1"/>
  <c r="BH74" i="1"/>
  <c r="BG74" i="1"/>
  <c r="BF74" i="1"/>
  <c r="BE74" i="1"/>
  <c r="BD74" i="1"/>
  <c r="BC74" i="1"/>
  <c r="BB74" i="1"/>
  <c r="BA74" i="1"/>
  <c r="AZ74" i="1"/>
  <c r="AY74" i="1"/>
  <c r="AX74" i="1"/>
  <c r="AW74" i="1"/>
  <c r="AV74" i="1"/>
  <c r="AU74" i="1"/>
  <c r="AT74" i="1"/>
  <c r="CK73" i="1"/>
  <c r="CJ73" i="1"/>
  <c r="CI73" i="1"/>
  <c r="CH73" i="1"/>
  <c r="CG73" i="1"/>
  <c r="CF73" i="1"/>
  <c r="CE73" i="1"/>
  <c r="CC73" i="1"/>
  <c r="CA73" i="1"/>
  <c r="BZ73" i="1"/>
  <c r="BY73" i="1"/>
  <c r="BX73" i="1"/>
  <c r="BW73" i="1"/>
  <c r="BV73" i="1"/>
  <c r="BU73" i="1"/>
  <c r="BT73" i="1"/>
  <c r="BS73" i="1"/>
  <c r="BR73" i="1"/>
  <c r="BQ73" i="1"/>
  <c r="BP73" i="1"/>
  <c r="BO73" i="1"/>
  <c r="BN73" i="1"/>
  <c r="BM73" i="1"/>
  <c r="BL73" i="1"/>
  <c r="BK73" i="1"/>
  <c r="BJ73" i="1"/>
  <c r="BI73" i="1"/>
  <c r="BH73" i="1"/>
  <c r="BG73" i="1"/>
  <c r="BF73" i="1"/>
  <c r="BE73" i="1"/>
  <c r="BD73" i="1"/>
  <c r="BC73" i="1"/>
  <c r="BB73" i="1"/>
  <c r="BA73" i="1"/>
  <c r="AZ73" i="1"/>
  <c r="AY73" i="1"/>
  <c r="AX73" i="1"/>
  <c r="AW73" i="1"/>
  <c r="AV73" i="1"/>
  <c r="AU73" i="1"/>
  <c r="AT73" i="1"/>
  <c r="CK72" i="1"/>
  <c r="CJ72" i="1"/>
  <c r="CI72" i="1"/>
  <c r="CH72" i="1"/>
  <c r="CG72" i="1"/>
  <c r="CF72" i="1"/>
  <c r="CE72" i="1"/>
  <c r="CD72" i="1"/>
  <c r="CC72" i="1"/>
  <c r="CA72" i="1"/>
  <c r="BZ72" i="1"/>
  <c r="BY72" i="1"/>
  <c r="BX72" i="1"/>
  <c r="BW72" i="1"/>
  <c r="BV72" i="1"/>
  <c r="BU72" i="1"/>
  <c r="BT72" i="1"/>
  <c r="BS72" i="1"/>
  <c r="BR72" i="1"/>
  <c r="BQ72" i="1"/>
  <c r="BP72" i="1"/>
  <c r="BO72" i="1"/>
  <c r="BN72" i="1"/>
  <c r="BM72" i="1"/>
  <c r="BL72" i="1"/>
  <c r="BK72" i="1"/>
  <c r="BJ72" i="1"/>
  <c r="BI72" i="1"/>
  <c r="BH72" i="1"/>
  <c r="BG72" i="1"/>
  <c r="BF72" i="1"/>
  <c r="BE72" i="1"/>
  <c r="BD72" i="1"/>
  <c r="BC72" i="1"/>
  <c r="BB72" i="1"/>
  <c r="BA72" i="1"/>
  <c r="AZ72" i="1"/>
  <c r="AY72" i="1"/>
  <c r="AX72" i="1"/>
  <c r="AW72" i="1"/>
  <c r="AV72" i="1"/>
  <c r="AU72" i="1"/>
  <c r="AT72" i="1"/>
  <c r="CK71" i="1"/>
  <c r="CJ71" i="1"/>
  <c r="CI71" i="1"/>
  <c r="CH71" i="1"/>
  <c r="CG71" i="1"/>
  <c r="CF71" i="1"/>
  <c r="CE71" i="1"/>
  <c r="CD71" i="1"/>
  <c r="CC71" i="1"/>
  <c r="CB71" i="1"/>
  <c r="CA71" i="1"/>
  <c r="BZ71" i="1"/>
  <c r="BY71" i="1"/>
  <c r="BX71" i="1"/>
  <c r="BW71" i="1"/>
  <c r="BV71" i="1"/>
  <c r="BU71" i="1"/>
  <c r="BT71" i="1"/>
  <c r="BS71" i="1"/>
  <c r="BR71" i="1"/>
  <c r="BQ71" i="1"/>
  <c r="BP71" i="1"/>
  <c r="BO71" i="1"/>
  <c r="BN71" i="1"/>
  <c r="BM71" i="1"/>
  <c r="BL71" i="1"/>
  <c r="BK71" i="1"/>
  <c r="BJ71" i="1"/>
  <c r="BI71" i="1"/>
  <c r="BH71" i="1"/>
  <c r="BG71" i="1"/>
  <c r="BF71" i="1"/>
  <c r="BE71" i="1"/>
  <c r="BD71" i="1"/>
  <c r="BC71" i="1"/>
  <c r="BB71" i="1"/>
  <c r="BA71" i="1"/>
  <c r="AZ71" i="1"/>
  <c r="AY71" i="1"/>
  <c r="AX71" i="1"/>
  <c r="AW71" i="1"/>
  <c r="AV71" i="1"/>
  <c r="AU71" i="1"/>
  <c r="AT71" i="1"/>
  <c r="CK70" i="1"/>
  <c r="CJ70" i="1"/>
  <c r="CI70" i="1"/>
  <c r="CH70" i="1"/>
  <c r="CG70" i="1"/>
  <c r="CF70" i="1"/>
  <c r="CE70" i="1"/>
  <c r="CD70" i="1"/>
  <c r="CC70" i="1"/>
  <c r="CB70" i="1"/>
  <c r="CA70" i="1"/>
  <c r="BZ70" i="1"/>
  <c r="BY70" i="1"/>
  <c r="BX70" i="1"/>
  <c r="BW70" i="1"/>
  <c r="BV70" i="1"/>
  <c r="BU70" i="1"/>
  <c r="BT70" i="1"/>
  <c r="BS70" i="1"/>
  <c r="BR70" i="1"/>
  <c r="BQ70" i="1"/>
  <c r="BP70" i="1"/>
  <c r="BO70" i="1"/>
  <c r="BN70" i="1"/>
  <c r="BM70" i="1"/>
  <c r="BL70" i="1"/>
  <c r="BK70" i="1"/>
  <c r="BJ70" i="1"/>
  <c r="BI70" i="1"/>
  <c r="BH70" i="1"/>
  <c r="BG70" i="1"/>
  <c r="BF70" i="1"/>
  <c r="BE70" i="1"/>
  <c r="BD70" i="1"/>
  <c r="BC70" i="1"/>
  <c r="BB70" i="1"/>
  <c r="BA70" i="1"/>
  <c r="AZ70" i="1"/>
  <c r="AY70" i="1"/>
  <c r="AX70" i="1"/>
  <c r="AW70" i="1"/>
  <c r="AV70" i="1"/>
  <c r="AU70" i="1"/>
  <c r="AT70" i="1"/>
  <c r="CK69" i="1"/>
  <c r="CJ69" i="1"/>
  <c r="CI69" i="1"/>
  <c r="CH69" i="1"/>
  <c r="CG69" i="1"/>
  <c r="CF69" i="1"/>
  <c r="CE69" i="1"/>
  <c r="CD69" i="1"/>
  <c r="CC69" i="1"/>
  <c r="CB69" i="1"/>
  <c r="CA69" i="1"/>
  <c r="BZ69" i="1"/>
  <c r="BY69" i="1"/>
  <c r="BX69" i="1"/>
  <c r="BW69" i="1"/>
  <c r="BV69" i="1"/>
  <c r="BU69" i="1"/>
  <c r="BT69" i="1"/>
  <c r="BS69" i="1"/>
  <c r="BR69" i="1"/>
  <c r="BQ69" i="1"/>
  <c r="BP69" i="1"/>
  <c r="BO69" i="1"/>
  <c r="BN69" i="1"/>
  <c r="BM69" i="1"/>
  <c r="BL69" i="1"/>
  <c r="BK69" i="1"/>
  <c r="BJ69" i="1"/>
  <c r="BI69" i="1"/>
  <c r="BH69" i="1"/>
  <c r="BG69" i="1"/>
  <c r="BF69" i="1"/>
  <c r="BE69" i="1"/>
  <c r="BD69" i="1"/>
  <c r="BC69" i="1"/>
  <c r="BB69" i="1"/>
  <c r="BA69" i="1"/>
  <c r="AZ69" i="1"/>
  <c r="AY69" i="1"/>
  <c r="AX69" i="1"/>
  <c r="AW69" i="1"/>
  <c r="AV69" i="1"/>
  <c r="AU69" i="1"/>
  <c r="AT69" i="1"/>
  <c r="CK68" i="1"/>
  <c r="CJ68" i="1"/>
  <c r="CI68" i="1"/>
  <c r="CH68" i="1"/>
  <c r="CG68" i="1"/>
  <c r="CF68" i="1"/>
  <c r="CE68" i="1"/>
  <c r="CD68" i="1"/>
  <c r="CC68" i="1"/>
  <c r="CB68" i="1"/>
  <c r="CA68" i="1"/>
  <c r="BZ68" i="1"/>
  <c r="BY68" i="1"/>
  <c r="BX68" i="1"/>
  <c r="BW68" i="1"/>
  <c r="BV68" i="1"/>
  <c r="BU68" i="1"/>
  <c r="BT68" i="1"/>
  <c r="BS68" i="1"/>
  <c r="BR68" i="1"/>
  <c r="BQ68" i="1"/>
  <c r="BP68" i="1"/>
  <c r="BO68" i="1"/>
  <c r="BN68" i="1"/>
  <c r="BM68" i="1"/>
  <c r="BL68" i="1"/>
  <c r="BK68" i="1"/>
  <c r="BJ68" i="1"/>
  <c r="BI68" i="1"/>
  <c r="BH68" i="1"/>
  <c r="BG68" i="1"/>
  <c r="BF68" i="1"/>
  <c r="BE68" i="1"/>
  <c r="BD68" i="1"/>
  <c r="BC68" i="1"/>
  <c r="BB68" i="1"/>
  <c r="BA68" i="1"/>
  <c r="AZ68" i="1"/>
  <c r="AY68" i="1"/>
  <c r="AX68" i="1"/>
  <c r="AW68" i="1"/>
  <c r="AV68" i="1"/>
  <c r="AU68" i="1"/>
  <c r="AT68" i="1"/>
  <c r="CK67" i="1"/>
  <c r="CJ67" i="1"/>
  <c r="CI67" i="1"/>
  <c r="CH67" i="1"/>
  <c r="CG67" i="1"/>
  <c r="CF67" i="1"/>
  <c r="CE67" i="1"/>
  <c r="CD67" i="1"/>
  <c r="CC67" i="1"/>
  <c r="CB67" i="1"/>
  <c r="CA67" i="1"/>
  <c r="BZ67" i="1"/>
  <c r="BY67" i="1"/>
  <c r="BX67" i="1"/>
  <c r="BW67" i="1"/>
  <c r="BV67" i="1"/>
  <c r="BU67" i="1"/>
  <c r="BT67" i="1"/>
  <c r="BS67" i="1"/>
  <c r="BR67" i="1"/>
  <c r="BQ67" i="1"/>
  <c r="BP67" i="1"/>
  <c r="BO67" i="1"/>
  <c r="BN67" i="1"/>
  <c r="BM67" i="1"/>
  <c r="BL67" i="1"/>
  <c r="BK67" i="1"/>
  <c r="BJ67" i="1"/>
  <c r="BI67" i="1"/>
  <c r="BH67" i="1"/>
  <c r="BG67" i="1"/>
  <c r="BF67" i="1"/>
  <c r="BE67" i="1"/>
  <c r="BD67" i="1"/>
  <c r="BC67" i="1"/>
  <c r="BB67" i="1"/>
  <c r="BA67" i="1"/>
  <c r="AZ67" i="1"/>
  <c r="AY67" i="1"/>
  <c r="AX67" i="1"/>
  <c r="AW67" i="1"/>
  <c r="AV67" i="1"/>
  <c r="AU67" i="1"/>
  <c r="AT67" i="1"/>
  <c r="CK66" i="1"/>
  <c r="CJ66" i="1"/>
  <c r="CI66" i="1"/>
  <c r="CH66" i="1"/>
  <c r="CG66" i="1"/>
  <c r="CF66" i="1"/>
  <c r="CE66" i="1"/>
  <c r="CD66" i="1"/>
  <c r="CC66" i="1"/>
  <c r="CB66" i="1"/>
  <c r="CA66" i="1"/>
  <c r="BZ66" i="1"/>
  <c r="BY66" i="1"/>
  <c r="BX66" i="1"/>
  <c r="BW66" i="1"/>
  <c r="BV66" i="1"/>
  <c r="BU66" i="1"/>
  <c r="BT66" i="1"/>
  <c r="BS66" i="1"/>
  <c r="BR66" i="1"/>
  <c r="BQ66" i="1"/>
  <c r="BP66" i="1"/>
  <c r="BO66" i="1"/>
  <c r="BN66" i="1"/>
  <c r="BM66" i="1"/>
  <c r="BL66" i="1"/>
  <c r="BK66" i="1"/>
  <c r="BJ66" i="1"/>
  <c r="BI66" i="1"/>
  <c r="BH66" i="1"/>
  <c r="BG66" i="1"/>
  <c r="BF66" i="1"/>
  <c r="BE66" i="1"/>
  <c r="BD66" i="1"/>
  <c r="BC66" i="1"/>
  <c r="BB66" i="1"/>
  <c r="BA66" i="1"/>
  <c r="AZ66" i="1"/>
  <c r="AY66" i="1"/>
  <c r="AX66" i="1"/>
  <c r="AW66" i="1"/>
  <c r="AV66" i="1"/>
  <c r="AU66" i="1"/>
  <c r="AT66" i="1"/>
  <c r="CK65" i="1"/>
  <c r="CJ65" i="1"/>
  <c r="CI65" i="1"/>
  <c r="CH65" i="1"/>
  <c r="CG65" i="1"/>
  <c r="CF65" i="1"/>
  <c r="CE65" i="1"/>
  <c r="CD65" i="1"/>
  <c r="CC65" i="1"/>
  <c r="CB65" i="1"/>
  <c r="CA65" i="1"/>
  <c r="BZ65" i="1"/>
  <c r="BY65" i="1"/>
  <c r="BX65" i="1"/>
  <c r="BW65" i="1"/>
  <c r="BV65" i="1"/>
  <c r="BU65" i="1"/>
  <c r="BT65" i="1"/>
  <c r="BS65" i="1"/>
  <c r="BR65" i="1"/>
  <c r="BQ65" i="1"/>
  <c r="BP65" i="1"/>
  <c r="BO65" i="1"/>
  <c r="BN65" i="1"/>
  <c r="BM65" i="1"/>
  <c r="BL65" i="1"/>
  <c r="BK65" i="1"/>
  <c r="BJ65" i="1"/>
  <c r="BI65" i="1"/>
  <c r="BH65" i="1"/>
  <c r="BG65" i="1"/>
  <c r="BF65" i="1"/>
  <c r="BE65" i="1"/>
  <c r="BD65" i="1"/>
  <c r="BC65" i="1"/>
  <c r="BB65" i="1"/>
  <c r="BA65" i="1"/>
  <c r="AZ65" i="1"/>
  <c r="AY65" i="1"/>
  <c r="AX65" i="1"/>
  <c r="AW65" i="1"/>
  <c r="AV65" i="1"/>
  <c r="AU65" i="1"/>
  <c r="AT65" i="1"/>
  <c r="CK64" i="1"/>
  <c r="CJ64" i="1"/>
  <c r="CI64" i="1"/>
  <c r="CH64" i="1"/>
  <c r="CG64" i="1"/>
  <c r="CF64" i="1"/>
  <c r="CE64" i="1"/>
  <c r="CD64" i="1"/>
  <c r="CC64" i="1"/>
  <c r="CB64" i="1"/>
  <c r="CA64" i="1"/>
  <c r="BZ64" i="1"/>
  <c r="BY64" i="1"/>
  <c r="BX64" i="1"/>
  <c r="BW64" i="1"/>
  <c r="BV64" i="1"/>
  <c r="BU64" i="1"/>
  <c r="BT64" i="1"/>
  <c r="BS64" i="1"/>
  <c r="BR64" i="1"/>
  <c r="BQ64" i="1"/>
  <c r="BP64" i="1"/>
  <c r="BO64" i="1"/>
  <c r="BN64" i="1"/>
  <c r="BM64" i="1"/>
  <c r="BL64" i="1"/>
  <c r="BK64" i="1"/>
  <c r="BJ64" i="1"/>
  <c r="BI64" i="1"/>
  <c r="BH64" i="1"/>
  <c r="BG64" i="1"/>
  <c r="BF64" i="1"/>
  <c r="BE64" i="1"/>
  <c r="BD64" i="1"/>
  <c r="BC64" i="1"/>
  <c r="BB64" i="1"/>
  <c r="BA64" i="1"/>
  <c r="AZ64" i="1"/>
  <c r="AY64" i="1"/>
  <c r="AX64" i="1"/>
  <c r="AW64" i="1"/>
  <c r="AV64" i="1"/>
  <c r="AU64" i="1"/>
  <c r="AT64" i="1"/>
  <c r="CK63" i="1"/>
  <c r="CJ63" i="1"/>
  <c r="CI63" i="1"/>
  <c r="CH63" i="1"/>
  <c r="CG63" i="1"/>
  <c r="CF63" i="1"/>
  <c r="CE63" i="1"/>
  <c r="CD63" i="1"/>
  <c r="CC63" i="1"/>
  <c r="CB63" i="1"/>
  <c r="CA63" i="1"/>
  <c r="BZ63" i="1"/>
  <c r="BY63" i="1"/>
  <c r="BX63" i="1"/>
  <c r="BW63" i="1"/>
  <c r="BV63" i="1"/>
  <c r="BU63" i="1"/>
  <c r="BT63" i="1"/>
  <c r="BS63" i="1"/>
  <c r="BR63" i="1"/>
  <c r="BQ63" i="1"/>
  <c r="BP63" i="1"/>
  <c r="BO63" i="1"/>
  <c r="BN63" i="1"/>
  <c r="BM63" i="1"/>
  <c r="BL63" i="1"/>
  <c r="BK63" i="1"/>
  <c r="BJ63" i="1"/>
  <c r="BI63" i="1"/>
  <c r="BH63" i="1"/>
  <c r="BG63" i="1"/>
  <c r="BF63" i="1"/>
  <c r="BE63" i="1"/>
  <c r="BD63" i="1"/>
  <c r="BC63" i="1"/>
  <c r="BB63" i="1"/>
  <c r="BA63" i="1"/>
  <c r="AZ63" i="1"/>
  <c r="AY63" i="1"/>
  <c r="AX63" i="1"/>
  <c r="AW63" i="1"/>
  <c r="AV63" i="1"/>
  <c r="AU63" i="1"/>
  <c r="AT63" i="1"/>
  <c r="CK62" i="1"/>
  <c r="CJ62" i="1"/>
  <c r="CI62" i="1"/>
  <c r="CH62" i="1"/>
  <c r="CG62" i="1"/>
  <c r="CF62" i="1"/>
  <c r="CE62" i="1"/>
  <c r="CD62" i="1"/>
  <c r="CC62" i="1"/>
  <c r="CA62" i="1"/>
  <c r="BZ62" i="1"/>
  <c r="BY62" i="1"/>
  <c r="BX62" i="1"/>
  <c r="BW62" i="1"/>
  <c r="BV62" i="1"/>
  <c r="BU62" i="1"/>
  <c r="BT62" i="1"/>
  <c r="BS62" i="1"/>
  <c r="BR62" i="1"/>
  <c r="BQ62" i="1"/>
  <c r="BP62" i="1"/>
  <c r="BO62" i="1"/>
  <c r="BN62" i="1"/>
  <c r="BM62" i="1"/>
  <c r="BL62" i="1"/>
  <c r="BK62" i="1"/>
  <c r="BJ62" i="1"/>
  <c r="BI62" i="1"/>
  <c r="BH62" i="1"/>
  <c r="BG62" i="1"/>
  <c r="BF62" i="1"/>
  <c r="BE62" i="1"/>
  <c r="BD62" i="1"/>
  <c r="BC62" i="1"/>
  <c r="BB62" i="1"/>
  <c r="BA62" i="1"/>
  <c r="AZ62" i="1"/>
  <c r="AY62" i="1"/>
  <c r="AX62" i="1"/>
  <c r="AW62" i="1"/>
  <c r="AV62" i="1"/>
  <c r="AU62" i="1"/>
  <c r="AT62" i="1"/>
  <c r="CK61" i="1"/>
  <c r="CJ61" i="1"/>
  <c r="CI61" i="1"/>
  <c r="CH61" i="1"/>
  <c r="CG61" i="1"/>
  <c r="CF61" i="1"/>
  <c r="CE61" i="1"/>
  <c r="CD61" i="1"/>
  <c r="CC61" i="1"/>
  <c r="CB61" i="1"/>
  <c r="CA61" i="1"/>
  <c r="BZ61" i="1"/>
  <c r="BY61" i="1"/>
  <c r="BX61" i="1"/>
  <c r="BW61" i="1"/>
  <c r="BV61" i="1"/>
  <c r="BU61" i="1"/>
  <c r="BT61" i="1"/>
  <c r="BS61" i="1"/>
  <c r="BR61" i="1"/>
  <c r="BQ61" i="1"/>
  <c r="BP61" i="1"/>
  <c r="BO61" i="1"/>
  <c r="BN61" i="1"/>
  <c r="BM61" i="1"/>
  <c r="BL61" i="1"/>
  <c r="BK61" i="1"/>
  <c r="BJ61" i="1"/>
  <c r="BI61" i="1"/>
  <c r="BH61" i="1"/>
  <c r="BG61" i="1"/>
  <c r="BF61" i="1"/>
  <c r="BE61" i="1"/>
  <c r="BD61" i="1"/>
  <c r="BC61" i="1"/>
  <c r="BB61" i="1"/>
  <c r="BA61" i="1"/>
  <c r="AZ61" i="1"/>
  <c r="AY61" i="1"/>
  <c r="AX61" i="1"/>
  <c r="AW61" i="1"/>
  <c r="AV61" i="1"/>
  <c r="AU61" i="1"/>
  <c r="AT61" i="1"/>
  <c r="CK60" i="1"/>
  <c r="CJ60" i="1"/>
  <c r="CI60" i="1"/>
  <c r="CH60" i="1"/>
  <c r="CG60" i="1"/>
  <c r="CF60" i="1"/>
  <c r="CE60" i="1"/>
  <c r="CD60" i="1"/>
  <c r="CC60" i="1"/>
  <c r="CB60" i="1"/>
  <c r="CA60" i="1"/>
  <c r="BZ60" i="1"/>
  <c r="BY60" i="1"/>
  <c r="BX60" i="1"/>
  <c r="BW60" i="1"/>
  <c r="BV60" i="1"/>
  <c r="BU60" i="1"/>
  <c r="BT60" i="1"/>
  <c r="BS60" i="1"/>
  <c r="BR60" i="1"/>
  <c r="BQ60" i="1"/>
  <c r="BP60" i="1"/>
  <c r="BO60" i="1"/>
  <c r="BN60" i="1"/>
  <c r="BM60" i="1"/>
  <c r="BL60" i="1"/>
  <c r="BK60" i="1"/>
  <c r="BJ60" i="1"/>
  <c r="BI60" i="1"/>
  <c r="BH60" i="1"/>
  <c r="BG60" i="1"/>
  <c r="BF60" i="1"/>
  <c r="BE60" i="1"/>
  <c r="BD60" i="1"/>
  <c r="BC60" i="1"/>
  <c r="BB60" i="1"/>
  <c r="BA60" i="1"/>
  <c r="AZ60" i="1"/>
  <c r="AY60" i="1"/>
  <c r="AX60" i="1"/>
  <c r="AW60" i="1"/>
  <c r="AV60" i="1"/>
  <c r="AU60" i="1"/>
  <c r="AT60" i="1"/>
  <c r="CK59" i="1"/>
  <c r="CJ59" i="1"/>
  <c r="CI59" i="1"/>
  <c r="CE59" i="1"/>
  <c r="BY59" i="1"/>
  <c r="BX59" i="1"/>
  <c r="BW59" i="1"/>
  <c r="BS59" i="1"/>
  <c r="BR59" i="1"/>
  <c r="BQ59" i="1"/>
  <c r="BM59" i="1"/>
  <c r="BL59" i="1"/>
  <c r="BK59" i="1"/>
  <c r="BG59" i="1"/>
  <c r="BF59" i="1"/>
  <c r="BE59" i="1"/>
  <c r="BD59" i="1"/>
  <c r="BC59" i="1"/>
  <c r="BB59" i="1"/>
  <c r="BA59" i="1"/>
  <c r="AZ59" i="1"/>
  <c r="AY59" i="1"/>
  <c r="AX59" i="1"/>
  <c r="AW59" i="1"/>
  <c r="AV59" i="1"/>
  <c r="AU59" i="1"/>
  <c r="AT59" i="1"/>
  <c r="CK58" i="1"/>
  <c r="CJ58" i="1"/>
  <c r="CI58" i="1"/>
  <c r="CH58" i="1"/>
  <c r="CG58" i="1"/>
  <c r="CF58" i="1"/>
  <c r="CE58" i="1"/>
  <c r="CD58" i="1"/>
  <c r="CC58" i="1"/>
  <c r="CB58" i="1"/>
  <c r="CA58" i="1"/>
  <c r="BZ58" i="1"/>
  <c r="BY58" i="1"/>
  <c r="BX58" i="1"/>
  <c r="BW58" i="1"/>
  <c r="BV58" i="1"/>
  <c r="BU58" i="1"/>
  <c r="BT58" i="1"/>
  <c r="BS58" i="1"/>
  <c r="BR58" i="1"/>
  <c r="BQ58" i="1"/>
  <c r="BP58" i="1"/>
  <c r="BO58" i="1"/>
  <c r="BN58" i="1"/>
  <c r="BM58" i="1"/>
  <c r="BL58" i="1"/>
  <c r="BK58" i="1"/>
  <c r="BJ58" i="1"/>
  <c r="BI58" i="1"/>
  <c r="BH58" i="1"/>
  <c r="BG58" i="1"/>
  <c r="BF58" i="1"/>
  <c r="BE58" i="1"/>
  <c r="BD58" i="1"/>
  <c r="BC58" i="1"/>
  <c r="BB58" i="1"/>
  <c r="BA58" i="1"/>
  <c r="AZ58" i="1"/>
  <c r="AY58" i="1"/>
  <c r="AX58" i="1"/>
  <c r="AW58" i="1"/>
  <c r="AV58" i="1"/>
  <c r="AU58" i="1"/>
  <c r="AT58" i="1"/>
  <c r="CK57" i="1"/>
  <c r="CJ57" i="1"/>
  <c r="CI57" i="1"/>
  <c r="CH57" i="1"/>
  <c r="CG57" i="1"/>
  <c r="CF57" i="1"/>
  <c r="CE57" i="1"/>
  <c r="CD57" i="1"/>
  <c r="CC57" i="1"/>
  <c r="CB57" i="1"/>
  <c r="CA57" i="1"/>
  <c r="BZ57" i="1"/>
  <c r="BY57" i="1"/>
  <c r="BX57" i="1"/>
  <c r="BW57" i="1"/>
  <c r="BV57" i="1"/>
  <c r="BU57" i="1"/>
  <c r="BT57" i="1"/>
  <c r="BS57" i="1"/>
  <c r="BR57" i="1"/>
  <c r="BQ57" i="1"/>
  <c r="BP57" i="1"/>
  <c r="BO57" i="1"/>
  <c r="BN57" i="1"/>
  <c r="BM57" i="1"/>
  <c r="BL57" i="1"/>
  <c r="BK57" i="1"/>
  <c r="BJ57" i="1"/>
  <c r="BI57" i="1"/>
  <c r="BH57" i="1"/>
  <c r="BG57" i="1"/>
  <c r="BF57" i="1"/>
  <c r="BE57" i="1"/>
  <c r="BD57" i="1"/>
  <c r="BC57" i="1"/>
  <c r="BB57" i="1"/>
  <c r="BA57" i="1"/>
  <c r="AZ57" i="1"/>
  <c r="AY57" i="1"/>
  <c r="AX57" i="1"/>
  <c r="AW57" i="1"/>
  <c r="AV57" i="1"/>
  <c r="AU57" i="1"/>
  <c r="AT57" i="1"/>
  <c r="CK56" i="1"/>
  <c r="CJ56" i="1"/>
  <c r="CI56" i="1"/>
  <c r="CH56" i="1"/>
  <c r="CG56" i="1"/>
  <c r="CF56" i="1"/>
  <c r="CE56" i="1"/>
  <c r="CD56" i="1"/>
  <c r="CC56" i="1"/>
  <c r="CB56" i="1"/>
  <c r="CA56" i="1"/>
  <c r="BZ56" i="1"/>
  <c r="BY56" i="1"/>
  <c r="BX56" i="1"/>
  <c r="BW56" i="1"/>
  <c r="BV56" i="1"/>
  <c r="BU56" i="1"/>
  <c r="BT56" i="1"/>
  <c r="BS56" i="1"/>
  <c r="BR56" i="1"/>
  <c r="BQ56" i="1"/>
  <c r="BP56" i="1"/>
  <c r="BO56" i="1"/>
  <c r="BN56" i="1"/>
  <c r="BM56" i="1"/>
  <c r="BL56" i="1"/>
  <c r="BK56" i="1"/>
  <c r="BJ56" i="1"/>
  <c r="BI56" i="1"/>
  <c r="BH56" i="1"/>
  <c r="BG56" i="1"/>
  <c r="BF56" i="1"/>
  <c r="BE56" i="1"/>
  <c r="BD56" i="1"/>
  <c r="BC56" i="1"/>
  <c r="BB56" i="1"/>
  <c r="BA56" i="1"/>
  <c r="AZ56" i="1"/>
  <c r="AY56" i="1"/>
  <c r="AX56" i="1"/>
  <c r="AW56" i="1"/>
  <c r="AV56" i="1"/>
  <c r="AU56" i="1"/>
  <c r="AT56" i="1"/>
  <c r="CK55" i="1"/>
  <c r="CJ55" i="1"/>
  <c r="CI55" i="1"/>
  <c r="CH55" i="1"/>
  <c r="CG55" i="1"/>
  <c r="CF55" i="1"/>
  <c r="CE55" i="1"/>
  <c r="CD55" i="1"/>
  <c r="CC55" i="1"/>
  <c r="CB55" i="1"/>
  <c r="CA55" i="1"/>
  <c r="BZ55" i="1"/>
  <c r="BY55" i="1"/>
  <c r="BX55" i="1"/>
  <c r="BW55" i="1"/>
  <c r="BV55" i="1"/>
  <c r="BU55" i="1"/>
  <c r="BT55" i="1"/>
  <c r="BS55" i="1"/>
  <c r="BR55" i="1"/>
  <c r="BQ55" i="1"/>
  <c r="BP55" i="1"/>
  <c r="BO55" i="1"/>
  <c r="BN55" i="1"/>
  <c r="BM55" i="1"/>
  <c r="BL55" i="1"/>
  <c r="BK55" i="1"/>
  <c r="BJ55" i="1"/>
  <c r="BI55" i="1"/>
  <c r="BH55" i="1"/>
  <c r="BG55" i="1"/>
  <c r="BF55" i="1"/>
  <c r="BE55" i="1"/>
  <c r="BD55" i="1"/>
  <c r="BC55" i="1"/>
  <c r="BB55" i="1"/>
  <c r="BA55" i="1"/>
  <c r="AZ55" i="1"/>
  <c r="AY55" i="1"/>
  <c r="AX55" i="1"/>
  <c r="AW55" i="1"/>
  <c r="AV55" i="1"/>
  <c r="AU55" i="1"/>
  <c r="AT55" i="1"/>
  <c r="CK54" i="1"/>
  <c r="CJ54" i="1"/>
  <c r="CI54" i="1"/>
  <c r="CH54" i="1"/>
  <c r="CG54" i="1"/>
  <c r="CF54" i="1"/>
  <c r="CE54" i="1"/>
  <c r="CD54" i="1"/>
  <c r="CC54" i="1"/>
  <c r="CB54" i="1"/>
  <c r="CA54" i="1"/>
  <c r="BZ54" i="1"/>
  <c r="BY54" i="1"/>
  <c r="BX54" i="1"/>
  <c r="BW54" i="1"/>
  <c r="BV54" i="1"/>
  <c r="BU54" i="1"/>
  <c r="BT54" i="1"/>
  <c r="BS54" i="1"/>
  <c r="BR54" i="1"/>
  <c r="BQ54" i="1"/>
  <c r="BP54" i="1"/>
  <c r="BO54" i="1"/>
  <c r="BN54" i="1"/>
  <c r="BM54" i="1"/>
  <c r="BL54" i="1"/>
  <c r="BK54" i="1"/>
  <c r="BJ54" i="1"/>
  <c r="BI54" i="1"/>
  <c r="BH54" i="1"/>
  <c r="BG54" i="1"/>
  <c r="BF54" i="1"/>
  <c r="BE54" i="1"/>
  <c r="BD54" i="1"/>
  <c r="BC54" i="1"/>
  <c r="BB54" i="1"/>
  <c r="BA54" i="1"/>
  <c r="AZ54" i="1"/>
  <c r="AY54" i="1"/>
  <c r="AX54" i="1"/>
  <c r="AW54" i="1"/>
  <c r="AV54" i="1"/>
  <c r="AU54" i="1"/>
  <c r="AT54" i="1"/>
  <c r="CK53" i="1"/>
  <c r="CJ53" i="1"/>
  <c r="CI53" i="1"/>
  <c r="CH53" i="1"/>
  <c r="CG53" i="1"/>
  <c r="CF53" i="1"/>
  <c r="CE53" i="1"/>
  <c r="CD53" i="1"/>
  <c r="CC53" i="1"/>
  <c r="CB53" i="1"/>
  <c r="CA53" i="1"/>
  <c r="BZ53" i="1"/>
  <c r="BY53" i="1"/>
  <c r="BX53" i="1"/>
  <c r="BW53" i="1"/>
  <c r="BV53" i="1"/>
  <c r="BU53" i="1"/>
  <c r="BT53" i="1"/>
  <c r="BS53" i="1"/>
  <c r="BR53" i="1"/>
  <c r="BQ53" i="1"/>
  <c r="BP53" i="1"/>
  <c r="BO53" i="1"/>
  <c r="BN53" i="1"/>
  <c r="BM53" i="1"/>
  <c r="BL53" i="1"/>
  <c r="BK53" i="1"/>
  <c r="BJ53" i="1"/>
  <c r="BI53" i="1"/>
  <c r="BH53" i="1"/>
  <c r="BG53" i="1"/>
  <c r="BF53" i="1"/>
  <c r="BE53" i="1"/>
  <c r="BD53" i="1"/>
  <c r="BC53" i="1"/>
  <c r="BB53" i="1"/>
  <c r="BA53" i="1"/>
  <c r="AZ53" i="1"/>
  <c r="AY53" i="1"/>
  <c r="AX53" i="1"/>
  <c r="AW53" i="1"/>
  <c r="AV53" i="1"/>
  <c r="AU53" i="1"/>
  <c r="AT53" i="1"/>
  <c r="CK52" i="1"/>
  <c r="CJ52" i="1"/>
  <c r="CI52" i="1"/>
  <c r="CH52" i="1"/>
  <c r="CG52" i="1"/>
  <c r="CF52" i="1"/>
  <c r="CE52" i="1"/>
  <c r="CD52" i="1"/>
  <c r="CC52" i="1"/>
  <c r="CB52" i="1"/>
  <c r="CA52" i="1"/>
  <c r="BZ52" i="1"/>
  <c r="BY52" i="1"/>
  <c r="BX52" i="1"/>
  <c r="BW52" i="1"/>
  <c r="BV52" i="1"/>
  <c r="BU52" i="1"/>
  <c r="BT52" i="1"/>
  <c r="BS52" i="1"/>
  <c r="BR52" i="1"/>
  <c r="BQ52" i="1"/>
  <c r="BP52" i="1"/>
  <c r="BO52" i="1"/>
  <c r="BN52" i="1"/>
  <c r="BM52" i="1"/>
  <c r="BL52" i="1"/>
  <c r="BK52" i="1"/>
  <c r="BJ52" i="1"/>
  <c r="BI52" i="1"/>
  <c r="BH52" i="1"/>
  <c r="BG52" i="1"/>
  <c r="BF52" i="1"/>
  <c r="BE52" i="1"/>
  <c r="BD52" i="1"/>
  <c r="BC52" i="1"/>
  <c r="BB52" i="1"/>
  <c r="BA52" i="1"/>
  <c r="AZ52" i="1"/>
  <c r="AY52" i="1"/>
  <c r="AX52" i="1"/>
  <c r="AW52" i="1"/>
  <c r="AV52" i="1"/>
  <c r="AU52" i="1"/>
  <c r="AT52" i="1"/>
  <c r="CK51" i="1"/>
  <c r="CJ51" i="1"/>
  <c r="CI51" i="1"/>
  <c r="CH51" i="1"/>
  <c r="CG51" i="1"/>
  <c r="CF51" i="1"/>
  <c r="CE51" i="1"/>
  <c r="CD51" i="1"/>
  <c r="CC51" i="1"/>
  <c r="CB51" i="1"/>
  <c r="CA51" i="1"/>
  <c r="BZ51" i="1"/>
  <c r="BY51" i="1"/>
  <c r="BX51" i="1"/>
  <c r="BW51" i="1"/>
  <c r="BV51" i="1"/>
  <c r="BU51" i="1"/>
  <c r="BT51" i="1"/>
  <c r="BS51" i="1"/>
  <c r="BR51" i="1"/>
  <c r="BQ51" i="1"/>
  <c r="BP51" i="1"/>
  <c r="BO51" i="1"/>
  <c r="BN51" i="1"/>
  <c r="BM51" i="1"/>
  <c r="BL51" i="1"/>
  <c r="BK51" i="1"/>
  <c r="BJ51" i="1"/>
  <c r="BI51" i="1"/>
  <c r="BH51" i="1"/>
  <c r="BG51" i="1"/>
  <c r="BF51" i="1"/>
  <c r="BE51" i="1"/>
  <c r="BD51" i="1"/>
  <c r="BC51" i="1"/>
  <c r="BB51" i="1"/>
  <c r="BA51" i="1"/>
  <c r="AZ51" i="1"/>
  <c r="AY51" i="1"/>
  <c r="AX51" i="1"/>
  <c r="AW51" i="1"/>
  <c r="AV51" i="1"/>
  <c r="AU51" i="1"/>
  <c r="AT51" i="1"/>
  <c r="CK50" i="1"/>
  <c r="CJ50" i="1"/>
  <c r="CI50" i="1"/>
  <c r="CH50" i="1"/>
  <c r="CG50" i="1"/>
  <c r="CF50" i="1"/>
  <c r="CE50" i="1"/>
  <c r="CD50" i="1"/>
  <c r="CC50" i="1"/>
  <c r="CB50" i="1"/>
  <c r="CA50" i="1"/>
  <c r="BZ50" i="1"/>
  <c r="BY50" i="1"/>
  <c r="BX50" i="1"/>
  <c r="BW50" i="1"/>
  <c r="BV50" i="1"/>
  <c r="BU50" i="1"/>
  <c r="BT50" i="1"/>
  <c r="BS50" i="1"/>
  <c r="BR50" i="1"/>
  <c r="BQ50" i="1"/>
  <c r="BP50" i="1"/>
  <c r="BO50" i="1"/>
  <c r="BN50" i="1"/>
  <c r="BM50" i="1"/>
  <c r="BL50" i="1"/>
  <c r="BK50" i="1"/>
  <c r="BJ50" i="1"/>
  <c r="BI50" i="1"/>
  <c r="BH50" i="1"/>
  <c r="BG50" i="1"/>
  <c r="BF50" i="1"/>
  <c r="BE50" i="1"/>
  <c r="BD50" i="1"/>
  <c r="BC50" i="1"/>
  <c r="BB50" i="1"/>
  <c r="BA50" i="1"/>
  <c r="AZ50" i="1"/>
  <c r="AY50" i="1"/>
  <c r="AX50" i="1"/>
  <c r="AW50" i="1"/>
  <c r="AV50" i="1"/>
  <c r="AU50" i="1"/>
  <c r="AT50" i="1"/>
  <c r="CK49" i="1"/>
  <c r="CJ49" i="1"/>
  <c r="CI49" i="1"/>
  <c r="CH49" i="1"/>
  <c r="CG49" i="1"/>
  <c r="CF49" i="1"/>
  <c r="CE49" i="1"/>
  <c r="CD49" i="1"/>
  <c r="CC49" i="1"/>
  <c r="CB49" i="1"/>
  <c r="CA49" i="1"/>
  <c r="BZ49" i="1"/>
  <c r="BY49" i="1"/>
  <c r="BX49" i="1"/>
  <c r="BW49" i="1"/>
  <c r="BV49" i="1"/>
  <c r="BU49" i="1"/>
  <c r="BT49" i="1"/>
  <c r="BS49" i="1"/>
  <c r="BR49" i="1"/>
  <c r="BQ49" i="1"/>
  <c r="BP49" i="1"/>
  <c r="BO49" i="1"/>
  <c r="BN49" i="1"/>
  <c r="BM49" i="1"/>
  <c r="BL49" i="1"/>
  <c r="BK49" i="1"/>
  <c r="BJ49" i="1"/>
  <c r="BI49" i="1"/>
  <c r="BH49" i="1"/>
  <c r="BG49" i="1"/>
  <c r="BF49" i="1"/>
  <c r="BE49" i="1"/>
  <c r="BD49" i="1"/>
  <c r="BC49" i="1"/>
  <c r="BB49" i="1"/>
  <c r="BA49" i="1"/>
  <c r="AZ49" i="1"/>
  <c r="AY49" i="1"/>
  <c r="AX49" i="1"/>
  <c r="AW49" i="1"/>
  <c r="AV49" i="1"/>
  <c r="AU49" i="1"/>
  <c r="AT49" i="1"/>
  <c r="CK48" i="1"/>
  <c r="CJ48" i="1"/>
  <c r="CI48" i="1"/>
  <c r="CH48" i="1"/>
  <c r="CG48" i="1"/>
  <c r="CF48" i="1"/>
  <c r="CE48" i="1"/>
  <c r="CD48" i="1"/>
  <c r="CC48" i="1"/>
  <c r="CB48" i="1"/>
  <c r="CA48" i="1"/>
  <c r="BZ48" i="1"/>
  <c r="BY48" i="1"/>
  <c r="BX48" i="1"/>
  <c r="BW48" i="1"/>
  <c r="BV48" i="1"/>
  <c r="BU48" i="1"/>
  <c r="BT48" i="1"/>
  <c r="BS48" i="1"/>
  <c r="BR48" i="1"/>
  <c r="BQ48" i="1"/>
  <c r="BP48" i="1"/>
  <c r="BO48" i="1"/>
  <c r="BN48" i="1"/>
  <c r="BM48" i="1"/>
  <c r="BL48" i="1"/>
  <c r="BK48" i="1"/>
  <c r="BJ48" i="1"/>
  <c r="BI48" i="1"/>
  <c r="BH48" i="1"/>
  <c r="BG48" i="1"/>
  <c r="BF48" i="1"/>
  <c r="BE48" i="1"/>
  <c r="BD48" i="1"/>
  <c r="BC48" i="1"/>
  <c r="BB48" i="1"/>
  <c r="BA48" i="1"/>
  <c r="AZ48" i="1"/>
  <c r="AY48" i="1"/>
  <c r="AX48" i="1"/>
  <c r="AW48" i="1"/>
  <c r="AV48" i="1"/>
  <c r="AU48" i="1"/>
  <c r="AT48" i="1"/>
  <c r="CK47" i="1"/>
  <c r="CJ47" i="1"/>
  <c r="CI47" i="1"/>
  <c r="CH47" i="1"/>
  <c r="CG47" i="1"/>
  <c r="CF47" i="1"/>
  <c r="CE47" i="1"/>
  <c r="CD47" i="1"/>
  <c r="CC47" i="1"/>
  <c r="CB47" i="1"/>
  <c r="CA47" i="1"/>
  <c r="BZ47" i="1"/>
  <c r="BY47" i="1"/>
  <c r="BX47" i="1"/>
  <c r="BW47" i="1"/>
  <c r="BV47" i="1"/>
  <c r="BU47" i="1"/>
  <c r="BT47" i="1"/>
  <c r="BS47" i="1"/>
  <c r="BR47" i="1"/>
  <c r="BQ47" i="1"/>
  <c r="BP47" i="1"/>
  <c r="BO47" i="1"/>
  <c r="BN47" i="1"/>
  <c r="BM47" i="1"/>
  <c r="BL47" i="1"/>
  <c r="BK47" i="1"/>
  <c r="BJ47" i="1"/>
  <c r="BI47" i="1"/>
  <c r="BH47" i="1"/>
  <c r="BG47" i="1"/>
  <c r="BF47" i="1"/>
  <c r="BE47" i="1"/>
  <c r="BD47" i="1"/>
  <c r="BC47" i="1"/>
  <c r="BB47" i="1"/>
  <c r="BA47" i="1"/>
  <c r="AZ47" i="1"/>
  <c r="AY47" i="1"/>
  <c r="AX47" i="1"/>
  <c r="AW47" i="1"/>
  <c r="AV47" i="1"/>
  <c r="AU47" i="1"/>
  <c r="AT47" i="1"/>
  <c r="CK46" i="1"/>
  <c r="CJ46" i="1"/>
  <c r="CI46" i="1"/>
  <c r="CH46" i="1"/>
  <c r="CG46" i="1"/>
  <c r="CF46" i="1"/>
  <c r="CE46" i="1"/>
  <c r="CD46" i="1"/>
  <c r="CC46" i="1"/>
  <c r="CB46" i="1"/>
  <c r="CA46" i="1"/>
  <c r="BZ46" i="1"/>
  <c r="BY46" i="1"/>
  <c r="BX46" i="1"/>
  <c r="BW46" i="1"/>
  <c r="BV46" i="1"/>
  <c r="BU46" i="1"/>
  <c r="BT46" i="1"/>
  <c r="BS46" i="1"/>
  <c r="BR46" i="1"/>
  <c r="BQ46" i="1"/>
  <c r="BP46" i="1"/>
  <c r="BO46" i="1"/>
  <c r="BN46" i="1"/>
  <c r="BM46" i="1"/>
  <c r="BL46" i="1"/>
  <c r="BK46" i="1"/>
  <c r="BJ46" i="1"/>
  <c r="BI46" i="1"/>
  <c r="BH46" i="1"/>
  <c r="BG46" i="1"/>
  <c r="BF46" i="1"/>
  <c r="BE46" i="1"/>
  <c r="BD46" i="1"/>
  <c r="BC46" i="1"/>
  <c r="BB46" i="1"/>
  <c r="BA46" i="1"/>
  <c r="AZ46" i="1"/>
  <c r="AY46" i="1"/>
  <c r="AX46" i="1"/>
  <c r="AW46" i="1"/>
  <c r="AV46" i="1"/>
  <c r="AU46" i="1"/>
  <c r="AT46" i="1"/>
  <c r="CK45" i="1"/>
  <c r="CJ45" i="1"/>
  <c r="CI45" i="1"/>
  <c r="CH45" i="1"/>
  <c r="CG45" i="1"/>
  <c r="CF45" i="1"/>
  <c r="CE45" i="1"/>
  <c r="CD45" i="1"/>
  <c r="CC45" i="1"/>
  <c r="CB45" i="1"/>
  <c r="CA45" i="1"/>
  <c r="BZ45" i="1"/>
  <c r="BY45" i="1"/>
  <c r="BX45" i="1"/>
  <c r="BW45" i="1"/>
  <c r="BV45" i="1"/>
  <c r="BU45" i="1"/>
  <c r="BT45" i="1"/>
  <c r="BS45" i="1"/>
  <c r="BR45" i="1"/>
  <c r="BQ45" i="1"/>
  <c r="BP45" i="1"/>
  <c r="BO45" i="1"/>
  <c r="BN45" i="1"/>
  <c r="BM45" i="1"/>
  <c r="BL45" i="1"/>
  <c r="BK45" i="1"/>
  <c r="BJ45" i="1"/>
  <c r="BI45" i="1"/>
  <c r="BH45" i="1"/>
  <c r="BG45" i="1"/>
  <c r="BF45" i="1"/>
  <c r="BE45" i="1"/>
  <c r="BD45" i="1"/>
  <c r="BC45" i="1"/>
  <c r="BB45" i="1"/>
  <c r="BA45" i="1"/>
  <c r="AZ45" i="1"/>
  <c r="AY45" i="1"/>
  <c r="AX45" i="1"/>
  <c r="AW45" i="1"/>
  <c r="AV45" i="1"/>
  <c r="AU45" i="1"/>
  <c r="AT45" i="1"/>
  <c r="CK44" i="1"/>
  <c r="CJ44" i="1"/>
  <c r="CI44" i="1"/>
  <c r="CH44" i="1"/>
  <c r="CG44" i="1"/>
  <c r="CF44" i="1"/>
  <c r="CE44" i="1"/>
  <c r="CD44" i="1"/>
  <c r="CC44" i="1"/>
  <c r="CB44" i="1"/>
  <c r="CA44" i="1"/>
  <c r="BZ44" i="1"/>
  <c r="BY44" i="1"/>
  <c r="BX44" i="1"/>
  <c r="BW44" i="1"/>
  <c r="BV44" i="1"/>
  <c r="BU44" i="1"/>
  <c r="BT44" i="1"/>
  <c r="BS44" i="1"/>
  <c r="BR44" i="1"/>
  <c r="BQ44" i="1"/>
  <c r="BP44" i="1"/>
  <c r="BO44" i="1"/>
  <c r="BN44" i="1"/>
  <c r="BM44" i="1"/>
  <c r="BL44" i="1"/>
  <c r="BK44" i="1"/>
  <c r="BJ44" i="1"/>
  <c r="BI44" i="1"/>
  <c r="BH44" i="1"/>
  <c r="BG44" i="1"/>
  <c r="BF44" i="1"/>
  <c r="BE44" i="1"/>
  <c r="BD44" i="1"/>
  <c r="BC44" i="1"/>
  <c r="BB44" i="1"/>
  <c r="BA44" i="1"/>
  <c r="AZ44" i="1"/>
  <c r="AY44" i="1"/>
  <c r="AW44" i="1"/>
  <c r="AV44" i="1"/>
  <c r="AU44" i="1"/>
  <c r="AT44" i="1"/>
  <c r="CK43" i="1"/>
  <c r="CJ43" i="1"/>
  <c r="CI43" i="1"/>
  <c r="CH43" i="1"/>
  <c r="CG43" i="1"/>
  <c r="CF43" i="1"/>
  <c r="CE43" i="1"/>
  <c r="CD43" i="1"/>
  <c r="CC43" i="1"/>
  <c r="CB43" i="1"/>
  <c r="CA43" i="1"/>
  <c r="BZ43" i="1"/>
  <c r="BY43" i="1"/>
  <c r="BX43" i="1"/>
  <c r="BW43" i="1"/>
  <c r="BV43" i="1"/>
  <c r="BU43" i="1"/>
  <c r="BT43" i="1"/>
  <c r="BS43" i="1"/>
  <c r="BR43" i="1"/>
  <c r="BQ43" i="1"/>
  <c r="BP43" i="1"/>
  <c r="BO43" i="1"/>
  <c r="BN43" i="1"/>
  <c r="BM43" i="1"/>
  <c r="BL43" i="1"/>
  <c r="BK43" i="1"/>
  <c r="BJ43" i="1"/>
  <c r="BI43" i="1"/>
  <c r="BH43" i="1"/>
  <c r="BG43" i="1"/>
  <c r="BF43" i="1"/>
  <c r="BE43" i="1"/>
  <c r="BD43" i="1"/>
  <c r="BC43" i="1"/>
  <c r="BB43" i="1"/>
  <c r="BA43" i="1"/>
  <c r="AZ43" i="1"/>
  <c r="AY43" i="1"/>
  <c r="AW43" i="1"/>
  <c r="AV43" i="1"/>
  <c r="AU43" i="1"/>
  <c r="AT43" i="1"/>
  <c r="CK42" i="1"/>
  <c r="CJ42" i="1"/>
  <c r="CI42" i="1"/>
  <c r="CH42" i="1"/>
  <c r="CG42" i="1"/>
  <c r="CF42" i="1"/>
  <c r="CE42" i="1"/>
  <c r="CD42" i="1"/>
  <c r="CC42" i="1"/>
  <c r="CB42" i="1"/>
  <c r="CA42" i="1"/>
  <c r="BZ42" i="1"/>
  <c r="BY42" i="1"/>
  <c r="BX42" i="1"/>
  <c r="BW42" i="1"/>
  <c r="BV42" i="1"/>
  <c r="BU42" i="1"/>
  <c r="BT42" i="1"/>
  <c r="BS42" i="1"/>
  <c r="BR42" i="1"/>
  <c r="BQ42" i="1"/>
  <c r="BP42" i="1"/>
  <c r="BO42" i="1"/>
  <c r="BN42" i="1"/>
  <c r="BM42" i="1"/>
  <c r="BL42" i="1"/>
  <c r="BK42" i="1"/>
  <c r="BJ42" i="1"/>
  <c r="BI42" i="1"/>
  <c r="BH42" i="1"/>
  <c r="BG42" i="1"/>
  <c r="BF42" i="1"/>
  <c r="BE42" i="1"/>
  <c r="BD42" i="1"/>
  <c r="BC42" i="1"/>
  <c r="BB42" i="1"/>
  <c r="BA42" i="1"/>
  <c r="AZ42" i="1"/>
  <c r="AY42" i="1"/>
  <c r="AX42" i="1"/>
  <c r="AW42" i="1"/>
  <c r="AV42" i="1"/>
  <c r="AU42" i="1"/>
  <c r="AT42" i="1"/>
  <c r="CK41" i="1"/>
  <c r="CJ41" i="1"/>
  <c r="CI41" i="1"/>
  <c r="CH41" i="1"/>
  <c r="CG41" i="1"/>
  <c r="CF41" i="1"/>
  <c r="CE41" i="1"/>
  <c r="CD41" i="1"/>
  <c r="CC41" i="1"/>
  <c r="CB41" i="1"/>
  <c r="CA41" i="1"/>
  <c r="BZ41" i="1"/>
  <c r="BY41" i="1"/>
  <c r="BX41" i="1"/>
  <c r="BW41" i="1"/>
  <c r="BV41" i="1"/>
  <c r="BU41" i="1"/>
  <c r="BT41" i="1"/>
  <c r="BS41" i="1"/>
  <c r="BR41" i="1"/>
  <c r="BQ41" i="1"/>
  <c r="BP41" i="1"/>
  <c r="BO41" i="1"/>
  <c r="BN41" i="1"/>
  <c r="BM41" i="1"/>
  <c r="BL41" i="1"/>
  <c r="BK41" i="1"/>
  <c r="BJ41" i="1"/>
  <c r="BI41" i="1"/>
  <c r="BH41" i="1"/>
  <c r="BG41" i="1"/>
  <c r="BF41" i="1"/>
  <c r="BE41" i="1"/>
  <c r="BD41" i="1"/>
  <c r="BC41" i="1"/>
  <c r="BB41" i="1"/>
  <c r="BA41" i="1"/>
  <c r="AZ41" i="1"/>
  <c r="AY41" i="1"/>
  <c r="AX41" i="1"/>
  <c r="AW41" i="1"/>
  <c r="AV41" i="1"/>
  <c r="AU41" i="1"/>
  <c r="AT41" i="1"/>
  <c r="CK40" i="1"/>
  <c r="CJ40" i="1"/>
  <c r="CI40" i="1"/>
  <c r="CH40" i="1"/>
  <c r="CG40" i="1"/>
  <c r="CF40" i="1"/>
  <c r="CE40" i="1"/>
  <c r="CD40" i="1"/>
  <c r="CC40" i="1"/>
  <c r="CB40" i="1"/>
  <c r="CA40" i="1"/>
  <c r="BZ40" i="1"/>
  <c r="BY40" i="1"/>
  <c r="BX40" i="1"/>
  <c r="BW40" i="1"/>
  <c r="BV40" i="1"/>
  <c r="BU40" i="1"/>
  <c r="BT40" i="1"/>
  <c r="BS40" i="1"/>
  <c r="BR40" i="1"/>
  <c r="BQ40" i="1"/>
  <c r="BP40" i="1"/>
  <c r="BO40" i="1"/>
  <c r="BN40" i="1"/>
  <c r="BM40" i="1"/>
  <c r="BL40" i="1"/>
  <c r="BK40" i="1"/>
  <c r="BJ40" i="1"/>
  <c r="BI40" i="1"/>
  <c r="BH40" i="1"/>
  <c r="BG40" i="1"/>
  <c r="BF40" i="1"/>
  <c r="BE40" i="1"/>
  <c r="BD40" i="1"/>
  <c r="BC40" i="1"/>
  <c r="BB40" i="1"/>
  <c r="BA40" i="1"/>
  <c r="AZ40" i="1"/>
  <c r="AY40" i="1"/>
  <c r="AW40" i="1"/>
  <c r="AV40" i="1"/>
  <c r="AU40" i="1"/>
  <c r="AT40" i="1"/>
  <c r="CK39" i="1"/>
  <c r="CJ39" i="1"/>
  <c r="CI39" i="1"/>
  <c r="CH39" i="1"/>
  <c r="CG39" i="1"/>
  <c r="CF39" i="1"/>
  <c r="CE39" i="1"/>
  <c r="CD39" i="1"/>
  <c r="CC39" i="1"/>
  <c r="CB39" i="1"/>
  <c r="CA39" i="1"/>
  <c r="BZ39" i="1"/>
  <c r="BY39" i="1"/>
  <c r="BX39" i="1"/>
  <c r="BW39" i="1"/>
  <c r="BV39" i="1"/>
  <c r="BU39" i="1"/>
  <c r="BT39" i="1"/>
  <c r="BS39" i="1"/>
  <c r="BR39" i="1"/>
  <c r="BQ39" i="1"/>
  <c r="BP39" i="1"/>
  <c r="BO39" i="1"/>
  <c r="BN39" i="1"/>
  <c r="BM39" i="1"/>
  <c r="BL39" i="1"/>
  <c r="BK39" i="1"/>
  <c r="BJ39" i="1"/>
  <c r="BI39" i="1"/>
  <c r="BH39" i="1"/>
  <c r="BG39" i="1"/>
  <c r="BF39" i="1"/>
  <c r="BE39" i="1"/>
  <c r="BD39" i="1"/>
  <c r="BC39" i="1"/>
  <c r="BB39" i="1"/>
  <c r="BA39" i="1"/>
  <c r="AZ39" i="1"/>
  <c r="AY39" i="1"/>
  <c r="AX39" i="1"/>
  <c r="AW39" i="1"/>
  <c r="AV39" i="1"/>
  <c r="AU39" i="1"/>
  <c r="AT39" i="1"/>
  <c r="CK38" i="1"/>
  <c r="CJ38" i="1"/>
  <c r="CI38" i="1"/>
  <c r="CH38" i="1"/>
  <c r="CG38" i="1"/>
  <c r="CF38" i="1"/>
  <c r="CE38" i="1"/>
  <c r="CD38" i="1"/>
  <c r="CC38" i="1"/>
  <c r="CB38" i="1"/>
  <c r="CA38" i="1"/>
  <c r="BZ38" i="1"/>
  <c r="BY38" i="1"/>
  <c r="BX38" i="1"/>
  <c r="BW38" i="1"/>
  <c r="BV38" i="1"/>
  <c r="BU38" i="1"/>
  <c r="BT38" i="1"/>
  <c r="BS38" i="1"/>
  <c r="BR38" i="1"/>
  <c r="BQ38" i="1"/>
  <c r="BP38" i="1"/>
  <c r="BO38" i="1"/>
  <c r="BN38" i="1"/>
  <c r="BM38" i="1"/>
  <c r="BL38" i="1"/>
  <c r="BK38" i="1"/>
  <c r="BJ38" i="1"/>
  <c r="BI38" i="1"/>
  <c r="BH38" i="1"/>
  <c r="BG38" i="1"/>
  <c r="BF38" i="1"/>
  <c r="BE38" i="1"/>
  <c r="BD38" i="1"/>
  <c r="BC38" i="1"/>
  <c r="BB38" i="1"/>
  <c r="BA38" i="1"/>
  <c r="AZ38" i="1"/>
  <c r="AY38" i="1"/>
  <c r="AW38" i="1"/>
  <c r="AV38" i="1"/>
  <c r="AU38" i="1"/>
  <c r="AT38" i="1"/>
  <c r="CK37" i="1"/>
  <c r="CJ37" i="1"/>
  <c r="CI37" i="1"/>
  <c r="CH37" i="1"/>
  <c r="CG37" i="1"/>
  <c r="CF37" i="1"/>
  <c r="CE37" i="1"/>
  <c r="CD37" i="1"/>
  <c r="CC37" i="1"/>
  <c r="CB37" i="1"/>
  <c r="CA37" i="1"/>
  <c r="BZ37" i="1"/>
  <c r="BY37" i="1"/>
  <c r="BX37" i="1"/>
  <c r="BW37" i="1"/>
  <c r="BV37" i="1"/>
  <c r="BU37" i="1"/>
  <c r="BT37" i="1"/>
  <c r="BS37" i="1"/>
  <c r="BR37" i="1"/>
  <c r="BQ37" i="1"/>
  <c r="BP37" i="1"/>
  <c r="BO37" i="1"/>
  <c r="BN37" i="1"/>
  <c r="BM37" i="1"/>
  <c r="BL37" i="1"/>
  <c r="BK37" i="1"/>
  <c r="BJ37" i="1"/>
  <c r="BI37" i="1"/>
  <c r="BH37" i="1"/>
  <c r="BG37" i="1"/>
  <c r="BF37" i="1"/>
  <c r="BE37" i="1"/>
  <c r="BD37" i="1"/>
  <c r="BC37" i="1"/>
  <c r="BB37" i="1"/>
  <c r="BA37" i="1"/>
  <c r="AZ37" i="1"/>
  <c r="AY37" i="1"/>
  <c r="AW37" i="1"/>
  <c r="AV37" i="1"/>
  <c r="AU37" i="1"/>
  <c r="AT37" i="1"/>
  <c r="CK36" i="1"/>
  <c r="CJ36" i="1"/>
  <c r="CI36" i="1"/>
  <c r="CH36" i="1"/>
  <c r="CG36" i="1"/>
  <c r="CF36" i="1"/>
  <c r="CE36" i="1"/>
  <c r="CD36" i="1"/>
  <c r="CC36" i="1"/>
  <c r="CB36" i="1"/>
  <c r="CA36" i="1"/>
  <c r="BZ36" i="1"/>
  <c r="BY36" i="1"/>
  <c r="BX36" i="1"/>
  <c r="BW36" i="1"/>
  <c r="BV36" i="1"/>
  <c r="BU36" i="1"/>
  <c r="BT36" i="1"/>
  <c r="BS36" i="1"/>
  <c r="BR36" i="1"/>
  <c r="BQ36" i="1"/>
  <c r="BP36" i="1"/>
  <c r="BO36" i="1"/>
  <c r="BN36" i="1"/>
  <c r="BM36" i="1"/>
  <c r="BL36" i="1"/>
  <c r="BK36" i="1"/>
  <c r="BJ36" i="1"/>
  <c r="BI36" i="1"/>
  <c r="BH36" i="1"/>
  <c r="BG36" i="1"/>
  <c r="BF36" i="1"/>
  <c r="BE36" i="1"/>
  <c r="BD36" i="1"/>
  <c r="BC36" i="1"/>
  <c r="BB36" i="1"/>
  <c r="BA36" i="1"/>
  <c r="AZ36" i="1"/>
  <c r="AY36" i="1"/>
  <c r="AX36" i="1"/>
  <c r="AW36" i="1"/>
  <c r="AV36" i="1"/>
  <c r="AU36" i="1"/>
  <c r="AT36" i="1"/>
  <c r="CK35" i="1"/>
  <c r="CJ35" i="1"/>
  <c r="CI35" i="1"/>
  <c r="CH35" i="1"/>
  <c r="CG35" i="1"/>
  <c r="CF35" i="1"/>
  <c r="CE35" i="1"/>
  <c r="CD35" i="1"/>
  <c r="CC35" i="1"/>
  <c r="CB35" i="1"/>
  <c r="CA35" i="1"/>
  <c r="BZ35" i="1"/>
  <c r="BY35" i="1"/>
  <c r="BX35" i="1"/>
  <c r="BW35" i="1"/>
  <c r="BV35" i="1"/>
  <c r="BU35" i="1"/>
  <c r="BT35" i="1"/>
  <c r="BS35" i="1"/>
  <c r="BR35" i="1"/>
  <c r="BQ35" i="1"/>
  <c r="BP35" i="1"/>
  <c r="BO35" i="1"/>
  <c r="BN35" i="1"/>
  <c r="BM35" i="1"/>
  <c r="BL35" i="1"/>
  <c r="BK35" i="1"/>
  <c r="BJ35" i="1"/>
  <c r="BI35" i="1"/>
  <c r="BH35" i="1"/>
  <c r="BG35" i="1"/>
  <c r="BF35" i="1"/>
  <c r="BE35" i="1"/>
  <c r="BD35" i="1"/>
  <c r="BC35" i="1"/>
  <c r="BB35" i="1"/>
  <c r="BA35" i="1"/>
  <c r="AZ35" i="1"/>
  <c r="AY35" i="1"/>
  <c r="AW35" i="1"/>
  <c r="AV35" i="1"/>
  <c r="AU35" i="1"/>
  <c r="AT35" i="1"/>
  <c r="CK34" i="1"/>
  <c r="CJ34" i="1"/>
  <c r="CI34" i="1"/>
  <c r="CH34" i="1"/>
  <c r="CG34" i="1"/>
  <c r="CF34" i="1"/>
  <c r="CE34" i="1"/>
  <c r="CD34" i="1"/>
  <c r="CC34" i="1"/>
  <c r="BZ34" i="1"/>
  <c r="BY34" i="1"/>
  <c r="BX34" i="1"/>
  <c r="BW34" i="1"/>
  <c r="BV34" i="1"/>
  <c r="BU34" i="1"/>
  <c r="BT34" i="1"/>
  <c r="BS34" i="1"/>
  <c r="BR34" i="1"/>
  <c r="BQ34" i="1"/>
  <c r="BP34" i="1"/>
  <c r="BO34" i="1"/>
  <c r="BN34" i="1"/>
  <c r="BM34" i="1"/>
  <c r="BL34" i="1"/>
  <c r="BK34" i="1"/>
  <c r="BJ34" i="1"/>
  <c r="BI34" i="1"/>
  <c r="BH34" i="1"/>
  <c r="BG34" i="1"/>
  <c r="BF34" i="1"/>
  <c r="BE34" i="1"/>
  <c r="BD34" i="1"/>
  <c r="BC34" i="1"/>
  <c r="BB34" i="1"/>
  <c r="BA34" i="1"/>
  <c r="AZ34" i="1"/>
  <c r="AY34" i="1"/>
  <c r="AW34" i="1"/>
  <c r="AV34" i="1"/>
  <c r="AU34" i="1"/>
  <c r="AT34" i="1"/>
  <c r="CK33" i="1"/>
  <c r="CJ33" i="1"/>
  <c r="CI33" i="1"/>
  <c r="CH33" i="1"/>
  <c r="CG33" i="1"/>
  <c r="CF33" i="1"/>
  <c r="CE33" i="1"/>
  <c r="CD33" i="1"/>
  <c r="CC33" i="1"/>
  <c r="CB33" i="1"/>
  <c r="CA33" i="1"/>
  <c r="BZ33" i="1"/>
  <c r="BY33" i="1"/>
  <c r="BX33" i="1"/>
  <c r="BW33" i="1"/>
  <c r="BV33" i="1"/>
  <c r="BU33" i="1"/>
  <c r="BT33" i="1"/>
  <c r="BS33" i="1"/>
  <c r="BR33" i="1"/>
  <c r="BQ33" i="1"/>
  <c r="BP33" i="1"/>
  <c r="BO33" i="1"/>
  <c r="BN33" i="1"/>
  <c r="BM33" i="1"/>
  <c r="BL33" i="1"/>
  <c r="BK33" i="1"/>
  <c r="BJ33" i="1"/>
  <c r="BI33" i="1"/>
  <c r="BH33" i="1"/>
  <c r="BG33" i="1"/>
  <c r="BF33" i="1"/>
  <c r="BE33" i="1"/>
  <c r="BD33" i="1"/>
  <c r="BC33" i="1"/>
  <c r="BB33" i="1"/>
  <c r="BA33" i="1"/>
  <c r="AZ33" i="1"/>
  <c r="AY33" i="1"/>
  <c r="AX33" i="1"/>
  <c r="AW33" i="1"/>
  <c r="AV33" i="1"/>
  <c r="AU33" i="1"/>
  <c r="AT33" i="1"/>
  <c r="CK32" i="1"/>
  <c r="CJ32" i="1"/>
  <c r="CI32" i="1"/>
  <c r="CH32" i="1"/>
  <c r="CG32" i="1"/>
  <c r="CF32" i="1"/>
  <c r="CE32" i="1"/>
  <c r="CD32" i="1"/>
  <c r="CC32" i="1"/>
  <c r="BZ32" i="1"/>
  <c r="BY32" i="1"/>
  <c r="BX32" i="1"/>
  <c r="BW32" i="1"/>
  <c r="BV32" i="1"/>
  <c r="BU32" i="1"/>
  <c r="BT32" i="1"/>
  <c r="BS32" i="1"/>
  <c r="BR32" i="1"/>
  <c r="BQ32" i="1"/>
  <c r="BP32" i="1"/>
  <c r="BO32" i="1"/>
  <c r="BN32" i="1"/>
  <c r="BM32" i="1"/>
  <c r="BL32" i="1"/>
  <c r="BK32" i="1"/>
  <c r="BJ32" i="1"/>
  <c r="BI32" i="1"/>
  <c r="BH32" i="1"/>
  <c r="BG32" i="1"/>
  <c r="BF32" i="1"/>
  <c r="BE32" i="1"/>
  <c r="BD32" i="1"/>
  <c r="BC32" i="1"/>
  <c r="BB32" i="1"/>
  <c r="BA32" i="1"/>
  <c r="AZ32" i="1"/>
  <c r="AY32" i="1"/>
  <c r="AX32" i="1"/>
  <c r="AW32" i="1"/>
  <c r="AV32" i="1"/>
  <c r="AU32" i="1"/>
  <c r="AT32" i="1"/>
  <c r="CK31" i="1"/>
  <c r="CJ31" i="1"/>
  <c r="CI31" i="1"/>
  <c r="CH31" i="1"/>
  <c r="CG31" i="1"/>
  <c r="CF31" i="1"/>
  <c r="CE31" i="1"/>
  <c r="CD31" i="1"/>
  <c r="CC31" i="1"/>
  <c r="CB31" i="1"/>
  <c r="CA31" i="1"/>
  <c r="BZ31" i="1"/>
  <c r="BY31" i="1"/>
  <c r="BX31" i="1"/>
  <c r="BW31" i="1"/>
  <c r="BV31" i="1"/>
  <c r="BU31" i="1"/>
  <c r="BT31" i="1"/>
  <c r="BS31" i="1"/>
  <c r="BR31" i="1"/>
  <c r="BQ31" i="1"/>
  <c r="BP31" i="1"/>
  <c r="BO31" i="1"/>
  <c r="BN31" i="1"/>
  <c r="BM31" i="1"/>
  <c r="BL31" i="1"/>
  <c r="BK31" i="1"/>
  <c r="BJ31" i="1"/>
  <c r="BI31" i="1"/>
  <c r="BH31" i="1"/>
  <c r="BG31" i="1"/>
  <c r="BF31" i="1"/>
  <c r="BE31" i="1"/>
  <c r="BD31" i="1"/>
  <c r="BC31" i="1"/>
  <c r="BB31" i="1"/>
  <c r="BA31" i="1"/>
  <c r="AZ31" i="1"/>
  <c r="AY31" i="1"/>
  <c r="AX31" i="1"/>
  <c r="AW31" i="1"/>
  <c r="AV31" i="1"/>
  <c r="AU31" i="1"/>
  <c r="AT31" i="1"/>
  <c r="CK30" i="1"/>
  <c r="CJ30" i="1"/>
  <c r="CI30" i="1"/>
  <c r="CH30" i="1"/>
  <c r="CG30" i="1"/>
  <c r="CF30" i="1"/>
  <c r="CE30" i="1"/>
  <c r="CD30" i="1"/>
  <c r="CC30" i="1"/>
  <c r="CB30" i="1"/>
  <c r="CA30" i="1"/>
  <c r="BZ30" i="1"/>
  <c r="BY30" i="1"/>
  <c r="BX30" i="1"/>
  <c r="BW30" i="1"/>
  <c r="BV30" i="1"/>
  <c r="BU30" i="1"/>
  <c r="BT30" i="1"/>
  <c r="BS30" i="1"/>
  <c r="BR30" i="1"/>
  <c r="BQ30" i="1"/>
  <c r="BP30" i="1"/>
  <c r="BO30" i="1"/>
  <c r="BN30" i="1"/>
  <c r="BM30" i="1"/>
  <c r="BL30" i="1"/>
  <c r="BK30" i="1"/>
  <c r="BJ30" i="1"/>
  <c r="BI30" i="1"/>
  <c r="BH30" i="1"/>
  <c r="BG30" i="1"/>
  <c r="BF30" i="1"/>
  <c r="BE30" i="1"/>
  <c r="BD30" i="1"/>
  <c r="BC30" i="1"/>
  <c r="BB30" i="1"/>
  <c r="BA30" i="1"/>
  <c r="AZ30" i="1"/>
  <c r="AY30" i="1"/>
  <c r="AX30" i="1"/>
  <c r="AW30" i="1"/>
  <c r="AV30" i="1"/>
  <c r="AU30" i="1"/>
  <c r="AT30" i="1"/>
  <c r="CK29" i="1"/>
  <c r="CJ29" i="1"/>
  <c r="CI29" i="1"/>
  <c r="CH29" i="1"/>
  <c r="CG29" i="1"/>
  <c r="CF29" i="1"/>
  <c r="CE29" i="1"/>
  <c r="CD29" i="1"/>
  <c r="CC29" i="1"/>
  <c r="CB29" i="1"/>
  <c r="CA29" i="1"/>
  <c r="BZ29" i="1"/>
  <c r="BY29" i="1"/>
  <c r="BX29" i="1"/>
  <c r="BW29" i="1"/>
  <c r="BV29" i="1"/>
  <c r="BU29" i="1"/>
  <c r="BT29" i="1"/>
  <c r="BS29" i="1"/>
  <c r="BR29" i="1"/>
  <c r="BQ29" i="1"/>
  <c r="BP29" i="1"/>
  <c r="BO29" i="1"/>
  <c r="BN29" i="1"/>
  <c r="BM29" i="1"/>
  <c r="BL29" i="1"/>
  <c r="BK29" i="1"/>
  <c r="BJ29" i="1"/>
  <c r="BI29" i="1"/>
  <c r="BH29" i="1"/>
  <c r="BG29" i="1"/>
  <c r="BF29" i="1"/>
  <c r="BE29" i="1"/>
  <c r="BD29" i="1"/>
  <c r="BC29" i="1"/>
  <c r="BB29" i="1"/>
  <c r="BA29" i="1"/>
  <c r="AZ29" i="1"/>
  <c r="AY29" i="1"/>
  <c r="AX29" i="1"/>
  <c r="AW29" i="1"/>
  <c r="AV29" i="1"/>
  <c r="AU29" i="1"/>
  <c r="AT29" i="1"/>
  <c r="CK28" i="1"/>
  <c r="CJ28" i="1"/>
  <c r="CI28" i="1"/>
  <c r="CH28" i="1"/>
  <c r="CG28" i="1"/>
  <c r="CF28" i="1"/>
  <c r="CE28" i="1"/>
  <c r="CD28" i="1"/>
  <c r="CC28" i="1"/>
  <c r="CB28" i="1"/>
  <c r="CA28" i="1"/>
  <c r="BZ28" i="1"/>
  <c r="BY28" i="1"/>
  <c r="BX28" i="1"/>
  <c r="BW28" i="1"/>
  <c r="BV28" i="1"/>
  <c r="BU28" i="1"/>
  <c r="BT28" i="1"/>
  <c r="BS28" i="1"/>
  <c r="BR28" i="1"/>
  <c r="BQ28" i="1"/>
  <c r="BP28" i="1"/>
  <c r="BO28" i="1"/>
  <c r="BN28" i="1"/>
  <c r="BM28" i="1"/>
  <c r="BL28" i="1"/>
  <c r="BK28" i="1"/>
  <c r="BJ28" i="1"/>
  <c r="BI28" i="1"/>
  <c r="BH28" i="1"/>
  <c r="BG28" i="1"/>
  <c r="BF28" i="1"/>
  <c r="BE28" i="1"/>
  <c r="BD28" i="1"/>
  <c r="BC28" i="1"/>
  <c r="BB28" i="1"/>
  <c r="BA28" i="1"/>
  <c r="AZ28" i="1"/>
  <c r="AY28" i="1"/>
  <c r="AW28" i="1"/>
  <c r="AV28" i="1"/>
  <c r="AU28" i="1"/>
  <c r="AT28" i="1"/>
  <c r="CK27" i="1"/>
  <c r="CJ27" i="1"/>
  <c r="CI27" i="1"/>
  <c r="CH27" i="1"/>
  <c r="CG27" i="1"/>
  <c r="CF27" i="1"/>
  <c r="CE27" i="1"/>
  <c r="CD27" i="1"/>
  <c r="CC27" i="1"/>
  <c r="CB27" i="1"/>
  <c r="CA27" i="1"/>
  <c r="BZ27" i="1"/>
  <c r="BY27" i="1"/>
  <c r="BX27" i="1"/>
  <c r="BW27" i="1"/>
  <c r="BV27" i="1"/>
  <c r="BU27" i="1"/>
  <c r="BT27" i="1"/>
  <c r="BS27" i="1"/>
  <c r="BR27" i="1"/>
  <c r="BQ27" i="1"/>
  <c r="BP27" i="1"/>
  <c r="BO27" i="1"/>
  <c r="BN27" i="1"/>
  <c r="BM27" i="1"/>
  <c r="BL27" i="1"/>
  <c r="BK27" i="1"/>
  <c r="BJ27" i="1"/>
  <c r="BI27" i="1"/>
  <c r="BH27" i="1"/>
  <c r="BG27" i="1"/>
  <c r="BF27" i="1"/>
  <c r="BE27" i="1"/>
  <c r="BD27" i="1"/>
  <c r="BC27" i="1"/>
  <c r="BB27" i="1"/>
  <c r="BA27" i="1"/>
  <c r="AZ27" i="1"/>
  <c r="AY27" i="1"/>
  <c r="AW27" i="1"/>
  <c r="AV27" i="1"/>
  <c r="AU27" i="1"/>
  <c r="AT27" i="1"/>
  <c r="CK26" i="1"/>
  <c r="CJ26" i="1"/>
  <c r="CI26" i="1"/>
  <c r="CH26" i="1"/>
  <c r="CG26" i="1"/>
  <c r="CF26" i="1"/>
  <c r="CE26" i="1"/>
  <c r="CD26" i="1"/>
  <c r="CC26" i="1"/>
  <c r="CA26" i="1"/>
  <c r="BZ26" i="1"/>
  <c r="BY26" i="1"/>
  <c r="BX26" i="1"/>
  <c r="BW26" i="1"/>
  <c r="BV26" i="1"/>
  <c r="BU26" i="1"/>
  <c r="BT26" i="1"/>
  <c r="BS26" i="1"/>
  <c r="BR26" i="1"/>
  <c r="BQ26" i="1"/>
  <c r="BP26" i="1"/>
  <c r="BO26" i="1"/>
  <c r="BN26" i="1"/>
  <c r="BM26" i="1"/>
  <c r="BL26" i="1"/>
  <c r="BK26" i="1"/>
  <c r="BJ26" i="1"/>
  <c r="BI26" i="1"/>
  <c r="BH26" i="1"/>
  <c r="BG26" i="1"/>
  <c r="BF26" i="1"/>
  <c r="BE26" i="1"/>
  <c r="BD26" i="1"/>
  <c r="BC26" i="1"/>
  <c r="BB26" i="1"/>
  <c r="BA26" i="1"/>
  <c r="AZ26" i="1"/>
  <c r="AY26" i="1"/>
  <c r="AX26" i="1"/>
  <c r="AW26" i="1"/>
  <c r="AV26" i="1"/>
  <c r="AU26" i="1"/>
  <c r="AT26" i="1"/>
  <c r="CK25" i="1"/>
  <c r="CJ25" i="1"/>
  <c r="CI25" i="1"/>
  <c r="CH25" i="1"/>
  <c r="CG25" i="1"/>
  <c r="CF25" i="1"/>
  <c r="CE25" i="1"/>
  <c r="CD25" i="1"/>
  <c r="CC25" i="1"/>
  <c r="CA25" i="1"/>
  <c r="BZ25" i="1"/>
  <c r="BY25" i="1"/>
  <c r="BX25" i="1"/>
  <c r="BW25" i="1"/>
  <c r="BV25" i="1"/>
  <c r="BU25" i="1"/>
  <c r="BT25" i="1"/>
  <c r="BS25" i="1"/>
  <c r="BR25" i="1"/>
  <c r="BQ25" i="1"/>
  <c r="BP25" i="1"/>
  <c r="BO25" i="1"/>
  <c r="BN25" i="1"/>
  <c r="BM25" i="1"/>
  <c r="BL25" i="1"/>
  <c r="BK25" i="1"/>
  <c r="BJ25" i="1"/>
  <c r="BI25" i="1"/>
  <c r="BH25" i="1"/>
  <c r="BG25" i="1"/>
  <c r="BF25" i="1"/>
  <c r="BE25" i="1"/>
  <c r="BD25" i="1"/>
  <c r="BC25" i="1"/>
  <c r="BB25" i="1"/>
  <c r="BA25" i="1"/>
  <c r="AZ25" i="1"/>
  <c r="AY25" i="1"/>
  <c r="AX25" i="1"/>
  <c r="AW25" i="1"/>
  <c r="AV25" i="1"/>
  <c r="AU25" i="1"/>
  <c r="AT25" i="1"/>
  <c r="CK24" i="1"/>
  <c r="CJ24" i="1"/>
  <c r="CI24" i="1"/>
  <c r="CH24" i="1"/>
  <c r="CG24" i="1"/>
  <c r="CF24" i="1"/>
  <c r="CE24" i="1"/>
  <c r="CD24" i="1"/>
  <c r="CC24" i="1"/>
  <c r="CB24" i="1"/>
  <c r="CA24" i="1"/>
  <c r="BZ24" i="1"/>
  <c r="BY24" i="1"/>
  <c r="BX24" i="1"/>
  <c r="BW24" i="1"/>
  <c r="BV24" i="1"/>
  <c r="BU24" i="1"/>
  <c r="BT24" i="1"/>
  <c r="BS24" i="1"/>
  <c r="BR24" i="1"/>
  <c r="BQ24" i="1"/>
  <c r="BP24" i="1"/>
  <c r="BO24" i="1"/>
  <c r="BN24" i="1"/>
  <c r="BM24" i="1"/>
  <c r="BL24" i="1"/>
  <c r="BK24" i="1"/>
  <c r="BJ24" i="1"/>
  <c r="BI24" i="1"/>
  <c r="BH24" i="1"/>
  <c r="BG24" i="1"/>
  <c r="BF24" i="1"/>
  <c r="BE24" i="1"/>
  <c r="BD24" i="1"/>
  <c r="BC24" i="1"/>
  <c r="BB24" i="1"/>
  <c r="BA24" i="1"/>
  <c r="AZ24" i="1"/>
  <c r="AY24" i="1"/>
  <c r="AX24" i="1"/>
  <c r="AW24" i="1"/>
  <c r="AV24" i="1"/>
  <c r="AU24" i="1"/>
  <c r="AT24" i="1"/>
  <c r="CK23" i="1"/>
  <c r="CJ23" i="1"/>
  <c r="CI23" i="1"/>
  <c r="CH23" i="1"/>
  <c r="CG23" i="1"/>
  <c r="CF23" i="1"/>
  <c r="CE23" i="1"/>
  <c r="CD23" i="1"/>
  <c r="CC23" i="1"/>
  <c r="CB23" i="1"/>
  <c r="CA23" i="1"/>
  <c r="BZ23" i="1"/>
  <c r="BY23" i="1"/>
  <c r="BX23" i="1"/>
  <c r="BW23" i="1"/>
  <c r="BV23" i="1"/>
  <c r="BU23" i="1"/>
  <c r="BT23" i="1"/>
  <c r="BS23" i="1"/>
  <c r="BR23" i="1"/>
  <c r="BQ23" i="1"/>
  <c r="BP23" i="1"/>
  <c r="BO23" i="1"/>
  <c r="BN23" i="1"/>
  <c r="BM23" i="1"/>
  <c r="BL23" i="1"/>
  <c r="BK23" i="1"/>
  <c r="BJ23" i="1"/>
  <c r="BI23" i="1"/>
  <c r="BH23" i="1"/>
  <c r="BG23" i="1"/>
  <c r="BF23" i="1"/>
  <c r="BE23" i="1"/>
  <c r="BD23" i="1"/>
  <c r="BC23" i="1"/>
  <c r="BB23" i="1"/>
  <c r="BA23" i="1"/>
  <c r="AZ23" i="1"/>
  <c r="AY23" i="1"/>
  <c r="AX23" i="1"/>
  <c r="AW23" i="1"/>
  <c r="AV23" i="1"/>
  <c r="AU23" i="1"/>
  <c r="AT23" i="1"/>
  <c r="CK22" i="1"/>
  <c r="CJ22" i="1"/>
  <c r="CI22" i="1"/>
  <c r="CH22" i="1"/>
  <c r="CG22" i="1"/>
  <c r="CF22" i="1"/>
  <c r="CE22" i="1"/>
  <c r="CD22" i="1"/>
  <c r="CC22" i="1"/>
  <c r="CB22" i="1"/>
  <c r="CA22" i="1"/>
  <c r="BZ22" i="1"/>
  <c r="BY22" i="1"/>
  <c r="BX22" i="1"/>
  <c r="BW22" i="1"/>
  <c r="BV22" i="1"/>
  <c r="BU22" i="1"/>
  <c r="BT22" i="1"/>
  <c r="BS22" i="1"/>
  <c r="BR22" i="1"/>
  <c r="BQ22" i="1"/>
  <c r="BP22" i="1"/>
  <c r="BO22" i="1"/>
  <c r="BN22" i="1"/>
  <c r="BM22" i="1"/>
  <c r="BL22" i="1"/>
  <c r="BK22" i="1"/>
  <c r="BJ22" i="1"/>
  <c r="BI22" i="1"/>
  <c r="BH22" i="1"/>
  <c r="BG22" i="1"/>
  <c r="BF22" i="1"/>
  <c r="BE22" i="1"/>
  <c r="BD22" i="1"/>
  <c r="BC22" i="1"/>
  <c r="BB22" i="1"/>
  <c r="BA22" i="1"/>
  <c r="AZ22" i="1"/>
  <c r="AY22" i="1"/>
  <c r="AX22" i="1"/>
  <c r="AW22" i="1"/>
  <c r="AV22" i="1"/>
  <c r="AU22" i="1"/>
  <c r="AT22" i="1"/>
  <c r="CK21" i="1"/>
  <c r="CJ21" i="1"/>
  <c r="CI21" i="1"/>
  <c r="CH21" i="1"/>
  <c r="CG21" i="1"/>
  <c r="CF21" i="1"/>
  <c r="CE21" i="1"/>
  <c r="CD21" i="1"/>
  <c r="CC21" i="1"/>
  <c r="CB21" i="1"/>
  <c r="CA21" i="1"/>
  <c r="BZ21" i="1"/>
  <c r="BY21" i="1"/>
  <c r="BX21" i="1"/>
  <c r="BW21" i="1"/>
  <c r="BV21" i="1"/>
  <c r="BU21" i="1"/>
  <c r="BT21" i="1"/>
  <c r="BS21" i="1"/>
  <c r="BR21" i="1"/>
  <c r="BQ21" i="1"/>
  <c r="BP21" i="1"/>
  <c r="BO21" i="1"/>
  <c r="BN21" i="1"/>
  <c r="BM21" i="1"/>
  <c r="BL21" i="1"/>
  <c r="BK21" i="1"/>
  <c r="BJ21" i="1"/>
  <c r="BI21" i="1"/>
  <c r="BH21" i="1"/>
  <c r="BG21" i="1"/>
  <c r="BF21" i="1"/>
  <c r="BE21" i="1"/>
  <c r="BD21" i="1"/>
  <c r="BC21" i="1"/>
  <c r="BB21" i="1"/>
  <c r="BA21" i="1"/>
  <c r="AZ21" i="1"/>
  <c r="AY21" i="1"/>
  <c r="AX21" i="1"/>
  <c r="AW21" i="1"/>
  <c r="AV21" i="1"/>
  <c r="AU21" i="1"/>
  <c r="AT21" i="1"/>
  <c r="CK20" i="1"/>
  <c r="CJ20" i="1"/>
  <c r="CI20" i="1"/>
  <c r="CH20" i="1"/>
  <c r="CG20" i="1"/>
  <c r="CF20" i="1"/>
  <c r="CE20" i="1"/>
  <c r="CD20" i="1"/>
  <c r="CC20" i="1"/>
  <c r="CB20" i="1"/>
  <c r="CA20" i="1"/>
  <c r="BZ20" i="1"/>
  <c r="BY20" i="1"/>
  <c r="BX20" i="1"/>
  <c r="BW20" i="1"/>
  <c r="BV20" i="1"/>
  <c r="BU20" i="1"/>
  <c r="BT20" i="1"/>
  <c r="BS20" i="1"/>
  <c r="BR20" i="1"/>
  <c r="BQ20" i="1"/>
  <c r="BP20" i="1"/>
  <c r="BO20" i="1"/>
  <c r="BN20" i="1"/>
  <c r="BM20" i="1"/>
  <c r="BL20" i="1"/>
  <c r="BK20" i="1"/>
  <c r="BJ20" i="1"/>
  <c r="BI20" i="1"/>
  <c r="BH20" i="1"/>
  <c r="BG20" i="1"/>
  <c r="BF20" i="1"/>
  <c r="BE20" i="1"/>
  <c r="BD20" i="1"/>
  <c r="BC20" i="1"/>
  <c r="BB20" i="1"/>
  <c r="BA20" i="1"/>
  <c r="AZ20" i="1"/>
  <c r="AY20" i="1"/>
  <c r="AX20" i="1"/>
  <c r="AW20" i="1"/>
  <c r="AV20" i="1"/>
  <c r="AU20" i="1"/>
  <c r="AT20" i="1"/>
  <c r="CK19" i="1"/>
  <c r="CJ19" i="1"/>
  <c r="CI19" i="1"/>
  <c r="CH19" i="1"/>
  <c r="CG19" i="1"/>
  <c r="CF19" i="1"/>
  <c r="CE19" i="1"/>
  <c r="CD19" i="1"/>
  <c r="CC19" i="1"/>
  <c r="CB19" i="1"/>
  <c r="CA19" i="1"/>
  <c r="BZ19" i="1"/>
  <c r="BY19" i="1"/>
  <c r="BX19" i="1"/>
  <c r="BW19" i="1"/>
  <c r="BV19" i="1"/>
  <c r="BU19" i="1"/>
  <c r="BT19" i="1"/>
  <c r="BS19" i="1"/>
  <c r="BR19" i="1"/>
  <c r="BQ19" i="1"/>
  <c r="BP19" i="1"/>
  <c r="BO19" i="1"/>
  <c r="BN19" i="1"/>
  <c r="BM19" i="1"/>
  <c r="BL19" i="1"/>
  <c r="BK19" i="1"/>
  <c r="BJ19" i="1"/>
  <c r="BI19" i="1"/>
  <c r="BH19" i="1"/>
  <c r="BG19" i="1"/>
  <c r="BF19" i="1"/>
  <c r="BE19" i="1"/>
  <c r="BD19" i="1"/>
  <c r="BC19" i="1"/>
  <c r="BB19" i="1"/>
  <c r="BA19" i="1"/>
  <c r="AZ19" i="1"/>
  <c r="AY19" i="1"/>
  <c r="AX19" i="1"/>
  <c r="AW19" i="1"/>
  <c r="AV19" i="1"/>
  <c r="AU19" i="1"/>
  <c r="AT19" i="1"/>
  <c r="CK18" i="1"/>
  <c r="CJ18" i="1"/>
  <c r="CI18" i="1"/>
  <c r="CH18" i="1"/>
  <c r="CG18" i="1"/>
  <c r="CF18" i="1"/>
  <c r="CE18" i="1"/>
  <c r="CD18" i="1"/>
  <c r="CC18" i="1"/>
  <c r="CB18" i="1"/>
  <c r="CA18" i="1"/>
  <c r="BZ18" i="1"/>
  <c r="BY18" i="1"/>
  <c r="BX18" i="1"/>
  <c r="BW18" i="1"/>
  <c r="BV18" i="1"/>
  <c r="BU18" i="1"/>
  <c r="BT18" i="1"/>
  <c r="BS18" i="1"/>
  <c r="BR18" i="1"/>
  <c r="BQ18" i="1"/>
  <c r="BP18" i="1"/>
  <c r="BO18" i="1"/>
  <c r="BN18" i="1"/>
  <c r="BM18" i="1"/>
  <c r="BL18" i="1"/>
  <c r="BK18" i="1"/>
  <c r="BJ18" i="1"/>
  <c r="BI18" i="1"/>
  <c r="BH18" i="1"/>
  <c r="BG18" i="1"/>
  <c r="BF18" i="1"/>
  <c r="BE18" i="1"/>
  <c r="BD18" i="1"/>
  <c r="BC18" i="1"/>
  <c r="BB18" i="1"/>
  <c r="BA18" i="1"/>
  <c r="AZ18" i="1"/>
  <c r="AY18" i="1"/>
  <c r="AX18" i="1"/>
  <c r="AW18" i="1"/>
  <c r="AV18" i="1"/>
  <c r="AU18" i="1"/>
  <c r="AT18" i="1"/>
  <c r="CK17" i="1"/>
  <c r="CJ17" i="1"/>
  <c r="CI17" i="1"/>
  <c r="CH17" i="1"/>
  <c r="CG17" i="1"/>
  <c r="CF17" i="1"/>
  <c r="CE17" i="1"/>
  <c r="CD17" i="1"/>
  <c r="CC17" i="1"/>
  <c r="CB17" i="1"/>
  <c r="CA17" i="1"/>
  <c r="BZ17" i="1"/>
  <c r="BY17" i="1"/>
  <c r="BX17" i="1"/>
  <c r="BW17" i="1"/>
  <c r="BV17" i="1"/>
  <c r="BU17" i="1"/>
  <c r="BT17" i="1"/>
  <c r="BS17" i="1"/>
  <c r="BR17" i="1"/>
  <c r="BQ17" i="1"/>
  <c r="BP17" i="1"/>
  <c r="BO17" i="1"/>
  <c r="BN17" i="1"/>
  <c r="BM17" i="1"/>
  <c r="BL17" i="1"/>
  <c r="BK17" i="1"/>
  <c r="BJ17" i="1"/>
  <c r="BI17" i="1"/>
  <c r="BH17" i="1"/>
  <c r="BG17" i="1"/>
  <c r="BF17" i="1"/>
  <c r="BE17" i="1"/>
  <c r="BD17" i="1"/>
  <c r="BC17" i="1"/>
  <c r="BB17" i="1"/>
  <c r="BA17" i="1"/>
  <c r="AZ17" i="1"/>
  <c r="AY17" i="1"/>
  <c r="AX17" i="1"/>
  <c r="AW17" i="1"/>
  <c r="AV17" i="1"/>
  <c r="AU17" i="1"/>
  <c r="AT17" i="1"/>
  <c r="CK16" i="1"/>
  <c r="CJ16" i="1"/>
  <c r="CI16" i="1"/>
  <c r="CH16" i="1"/>
  <c r="CG16" i="1"/>
  <c r="CF16" i="1"/>
  <c r="CE16" i="1"/>
  <c r="CD16" i="1"/>
  <c r="CC16" i="1"/>
  <c r="CB16" i="1"/>
  <c r="CA16" i="1"/>
  <c r="BZ16" i="1"/>
  <c r="BY16" i="1"/>
  <c r="BX16" i="1"/>
  <c r="BW16" i="1"/>
  <c r="BV16" i="1"/>
  <c r="BU16" i="1"/>
  <c r="BT16" i="1"/>
  <c r="BS16" i="1"/>
  <c r="BR16" i="1"/>
  <c r="BQ16" i="1"/>
  <c r="BP16" i="1"/>
  <c r="BO16" i="1"/>
  <c r="BN16" i="1"/>
  <c r="BM16" i="1"/>
  <c r="BL16" i="1"/>
  <c r="BK16" i="1"/>
  <c r="BJ16" i="1"/>
  <c r="BI16" i="1"/>
  <c r="BH16" i="1"/>
  <c r="BG16" i="1"/>
  <c r="BF16" i="1"/>
  <c r="BE16" i="1"/>
  <c r="BD16" i="1"/>
  <c r="BC16" i="1"/>
  <c r="BB16" i="1"/>
  <c r="BA16" i="1"/>
  <c r="AZ16" i="1"/>
  <c r="AY16" i="1"/>
  <c r="AX16" i="1"/>
  <c r="AW16" i="1"/>
  <c r="AV16" i="1"/>
  <c r="AU16" i="1"/>
  <c r="AT16" i="1"/>
  <c r="CK15" i="1"/>
  <c r="CJ15" i="1"/>
  <c r="CI15" i="1"/>
  <c r="CH15" i="1"/>
  <c r="CG15" i="1"/>
  <c r="CF15" i="1"/>
  <c r="CE15" i="1"/>
  <c r="CD15" i="1"/>
  <c r="CC15" i="1"/>
  <c r="CB15" i="1"/>
  <c r="CA15" i="1"/>
  <c r="BZ15" i="1"/>
  <c r="BY15" i="1"/>
  <c r="BX15" i="1"/>
  <c r="BW15" i="1"/>
  <c r="BV15" i="1"/>
  <c r="BU15" i="1"/>
  <c r="BT15" i="1"/>
  <c r="BS15" i="1"/>
  <c r="BR15" i="1"/>
  <c r="BQ15" i="1"/>
  <c r="BP15" i="1"/>
  <c r="BO15" i="1"/>
  <c r="BN15" i="1"/>
  <c r="BM15" i="1"/>
  <c r="BL15" i="1"/>
  <c r="BK15" i="1"/>
  <c r="BJ15" i="1"/>
  <c r="BI15" i="1"/>
  <c r="BH15" i="1"/>
  <c r="BG15" i="1"/>
  <c r="BF15" i="1"/>
  <c r="BE15" i="1"/>
  <c r="BD15" i="1"/>
  <c r="BC15" i="1"/>
  <c r="BB15" i="1"/>
  <c r="BA15" i="1"/>
  <c r="AZ15" i="1"/>
  <c r="AY15" i="1"/>
  <c r="AX15" i="1"/>
  <c r="AW15" i="1"/>
  <c r="AV15" i="1"/>
  <c r="AU15" i="1"/>
  <c r="AT15" i="1"/>
  <c r="AO73" i="7"/>
  <c r="AJ73" i="7" s="1"/>
  <c r="CL72" i="7"/>
  <c r="CK72" i="7"/>
  <c r="CJ72" i="7"/>
  <c r="BZ72" i="7"/>
  <c r="BY72" i="7"/>
  <c r="BX72" i="7"/>
  <c r="BT72" i="7"/>
  <c r="BS72" i="7"/>
  <c r="BR72" i="7"/>
  <c r="BN72" i="7"/>
  <c r="BM72" i="7"/>
  <c r="BL72" i="7"/>
  <c r="BB72" i="7"/>
  <c r="AY72" i="7"/>
  <c r="AX72" i="7"/>
  <c r="AW72" i="7"/>
  <c r="AV72" i="7"/>
  <c r="AU72" i="7"/>
  <c r="AT72" i="7"/>
  <c r="AL72" i="7"/>
  <c r="AL74" i="7" s="1"/>
  <c r="CL71" i="7"/>
  <c r="CK71" i="7"/>
  <c r="CJ71" i="7"/>
  <c r="CI71" i="7"/>
  <c r="CH71" i="7"/>
  <c r="CG71" i="7"/>
  <c r="CF71" i="7"/>
  <c r="CE71" i="7"/>
  <c r="CD71" i="7"/>
  <c r="CC71" i="7"/>
  <c r="CB71" i="7"/>
  <c r="CA71" i="7"/>
  <c r="BZ71" i="7"/>
  <c r="BY71" i="7"/>
  <c r="BX71" i="7"/>
  <c r="BW71" i="7"/>
  <c r="BV71" i="7"/>
  <c r="BU71" i="7"/>
  <c r="BT71" i="7"/>
  <c r="BS71" i="7"/>
  <c r="BR71" i="7"/>
  <c r="BQ71" i="7"/>
  <c r="BP71" i="7"/>
  <c r="BO71" i="7"/>
  <c r="BN71" i="7"/>
  <c r="BM71" i="7"/>
  <c r="BL71" i="7"/>
  <c r="BK71" i="7"/>
  <c r="BJ71" i="7"/>
  <c r="BI71" i="7"/>
  <c r="BB71" i="7"/>
  <c r="BA71" i="7"/>
  <c r="AZ71" i="7"/>
  <c r="AY71" i="7"/>
  <c r="AX71" i="7"/>
  <c r="AW71" i="7"/>
  <c r="AV71" i="7"/>
  <c r="AU71" i="7"/>
  <c r="AT71" i="7"/>
  <c r="CL70" i="7"/>
  <c r="CK70" i="7"/>
  <c r="CJ70" i="7"/>
  <c r="CI70" i="7"/>
  <c r="CH70" i="7"/>
  <c r="CG70" i="7"/>
  <c r="CF70" i="7"/>
  <c r="CE70" i="7"/>
  <c r="CD70" i="7"/>
  <c r="CC70" i="7"/>
  <c r="CB70" i="7"/>
  <c r="CA70" i="7"/>
  <c r="BZ70" i="7"/>
  <c r="BY70" i="7"/>
  <c r="BX70" i="7"/>
  <c r="BW70" i="7"/>
  <c r="BV70" i="7"/>
  <c r="BU70" i="7"/>
  <c r="BT70" i="7"/>
  <c r="BS70" i="7"/>
  <c r="BR70" i="7"/>
  <c r="BQ70" i="7"/>
  <c r="BP70" i="7"/>
  <c r="BO70" i="7"/>
  <c r="BN70" i="7"/>
  <c r="BM70" i="7"/>
  <c r="BL70" i="7"/>
  <c r="BK70" i="7"/>
  <c r="BJ70" i="7"/>
  <c r="BI70" i="7"/>
  <c r="BB70" i="7"/>
  <c r="BA70" i="7"/>
  <c r="AZ70" i="7"/>
  <c r="AY70" i="7"/>
  <c r="AX70" i="7"/>
  <c r="AW70" i="7"/>
  <c r="AV70" i="7"/>
  <c r="AU70" i="7"/>
  <c r="AT70" i="7"/>
  <c r="CL69" i="7"/>
  <c r="CK69" i="7"/>
  <c r="CJ69" i="7"/>
  <c r="CI69" i="7"/>
  <c r="CG69" i="7"/>
  <c r="CE69" i="7"/>
  <c r="CD69" i="7"/>
  <c r="CC69" i="7"/>
  <c r="CB69" i="7"/>
  <c r="CA69" i="7"/>
  <c r="BZ69" i="7"/>
  <c r="BY69" i="7"/>
  <c r="BX69" i="7"/>
  <c r="BW69" i="7"/>
  <c r="BV69" i="7"/>
  <c r="BU69" i="7"/>
  <c r="BT69" i="7"/>
  <c r="BS69" i="7"/>
  <c r="BR69" i="7"/>
  <c r="BQ69" i="7"/>
  <c r="BP69" i="7"/>
  <c r="BO69" i="7"/>
  <c r="BN69" i="7"/>
  <c r="BM69" i="7"/>
  <c r="BL69" i="7"/>
  <c r="BK69" i="7"/>
  <c r="BJ69" i="7"/>
  <c r="BI69" i="7"/>
  <c r="BB69" i="7"/>
  <c r="AY69" i="7"/>
  <c r="AX69" i="7"/>
  <c r="AW69" i="7"/>
  <c r="AV69" i="7"/>
  <c r="AU69" i="7"/>
  <c r="AT69" i="7"/>
  <c r="AK69" i="7"/>
  <c r="CH69" i="7" s="1"/>
  <c r="AI69" i="7"/>
  <c r="CF69" i="7" s="1"/>
  <c r="CL68" i="7"/>
  <c r="CK68" i="7"/>
  <c r="CJ68" i="7"/>
  <c r="CI68" i="7"/>
  <c r="CH68" i="7"/>
  <c r="CG68" i="7"/>
  <c r="CF68" i="7"/>
  <c r="CE68" i="7"/>
  <c r="CD68" i="7"/>
  <c r="CC68" i="7"/>
  <c r="CB68" i="7"/>
  <c r="CA68" i="7"/>
  <c r="BZ68" i="7"/>
  <c r="BY68" i="7"/>
  <c r="BX68" i="7"/>
  <c r="BW68" i="7"/>
  <c r="BV68" i="7"/>
  <c r="BU68" i="7"/>
  <c r="BT68" i="7"/>
  <c r="BS68" i="7"/>
  <c r="BR68" i="7"/>
  <c r="BQ68" i="7"/>
  <c r="BP68" i="7"/>
  <c r="BO68" i="7"/>
  <c r="BN68" i="7"/>
  <c r="BM68" i="7"/>
  <c r="BL68" i="7"/>
  <c r="BK68" i="7"/>
  <c r="BJ68" i="7"/>
  <c r="BI68" i="7"/>
  <c r="BB68" i="7"/>
  <c r="BA68" i="7"/>
  <c r="AZ68" i="7"/>
  <c r="AY68" i="7"/>
  <c r="AX68" i="7"/>
  <c r="AW68" i="7"/>
  <c r="AV68" i="7"/>
  <c r="AU68" i="7"/>
  <c r="AT68" i="7"/>
  <c r="CL67" i="7"/>
  <c r="CK67" i="7"/>
  <c r="CJ67" i="7"/>
  <c r="CI67" i="7"/>
  <c r="CH67" i="7"/>
  <c r="CG67" i="7"/>
  <c r="CF67" i="7"/>
  <c r="CE67" i="7"/>
  <c r="CD67" i="7"/>
  <c r="CC67" i="7"/>
  <c r="CB67" i="7"/>
  <c r="CA67" i="7"/>
  <c r="BZ67" i="7"/>
  <c r="BY67" i="7"/>
  <c r="BX67" i="7"/>
  <c r="BW67" i="7"/>
  <c r="BV67" i="7"/>
  <c r="BU67" i="7"/>
  <c r="BT67" i="7"/>
  <c r="BS67" i="7"/>
  <c r="BR67" i="7"/>
  <c r="BQ67" i="7"/>
  <c r="BP67" i="7"/>
  <c r="BO67" i="7"/>
  <c r="BN67" i="7"/>
  <c r="BM67" i="7"/>
  <c r="BL67" i="7"/>
  <c r="BK67" i="7"/>
  <c r="BJ67" i="7"/>
  <c r="BI67" i="7"/>
  <c r="BB67" i="7"/>
  <c r="BA67" i="7"/>
  <c r="AZ67" i="7"/>
  <c r="AY67" i="7"/>
  <c r="AX67" i="7"/>
  <c r="AW67" i="7"/>
  <c r="AV67" i="7"/>
  <c r="AU67" i="7"/>
  <c r="AT67" i="7"/>
  <c r="CL66" i="7"/>
  <c r="CK66" i="7"/>
  <c r="CJ66" i="7"/>
  <c r="CI66" i="7"/>
  <c r="CH66" i="7"/>
  <c r="CG66" i="7"/>
  <c r="CF66" i="7"/>
  <c r="CE66" i="7"/>
  <c r="CD66" i="7"/>
  <c r="CC66" i="7"/>
  <c r="CB66" i="7"/>
  <c r="CA66" i="7"/>
  <c r="BZ66" i="7"/>
  <c r="BY66" i="7"/>
  <c r="BX66" i="7"/>
  <c r="BW66" i="7"/>
  <c r="BV66" i="7"/>
  <c r="BU66" i="7"/>
  <c r="BT66" i="7"/>
  <c r="BS66" i="7"/>
  <c r="BR66" i="7"/>
  <c r="BQ66" i="7"/>
  <c r="BP66" i="7"/>
  <c r="BO66" i="7"/>
  <c r="BN66" i="7"/>
  <c r="BM66" i="7"/>
  <c r="BL66" i="7"/>
  <c r="BK66" i="7"/>
  <c r="BJ66" i="7"/>
  <c r="BI66" i="7"/>
  <c r="BB66" i="7"/>
  <c r="BA66" i="7"/>
  <c r="AZ66" i="7"/>
  <c r="AY66" i="7"/>
  <c r="AX66" i="7"/>
  <c r="AW66" i="7"/>
  <c r="AV66" i="7"/>
  <c r="AU66" i="7"/>
  <c r="AT66" i="7"/>
  <c r="CL65" i="7"/>
  <c r="CK65" i="7"/>
  <c r="CJ65" i="7"/>
  <c r="CI65" i="7"/>
  <c r="CH65" i="7"/>
  <c r="CG65" i="7"/>
  <c r="CF65" i="7"/>
  <c r="CE65" i="7"/>
  <c r="CD65" i="7"/>
  <c r="CC65" i="7"/>
  <c r="CB65" i="7"/>
  <c r="CA65" i="7"/>
  <c r="BZ65" i="7"/>
  <c r="BY65" i="7"/>
  <c r="BX65" i="7"/>
  <c r="BW65" i="7"/>
  <c r="BV65" i="7"/>
  <c r="BU65" i="7"/>
  <c r="BT65" i="7"/>
  <c r="BS65" i="7"/>
  <c r="BR65" i="7"/>
  <c r="BQ65" i="7"/>
  <c r="BP65" i="7"/>
  <c r="BO65" i="7"/>
  <c r="BN65" i="7"/>
  <c r="BM65" i="7"/>
  <c r="BL65" i="7"/>
  <c r="BK65" i="7"/>
  <c r="BJ65" i="7"/>
  <c r="BI65" i="7"/>
  <c r="BB65" i="7"/>
  <c r="BA65" i="7"/>
  <c r="AZ65" i="7"/>
  <c r="AY65" i="7"/>
  <c r="AX65" i="7"/>
  <c r="AW65" i="7"/>
  <c r="AV65" i="7"/>
  <c r="AU65" i="7"/>
  <c r="AT65" i="7"/>
  <c r="CL64" i="7"/>
  <c r="CK64" i="7"/>
  <c r="CJ64" i="7"/>
  <c r="CI64" i="7"/>
  <c r="CH64" i="7"/>
  <c r="CG64" i="7"/>
  <c r="CF64" i="7"/>
  <c r="CE64" i="7"/>
  <c r="CD64" i="7"/>
  <c r="CC64" i="7"/>
  <c r="CB64" i="7"/>
  <c r="CA64" i="7"/>
  <c r="BZ64" i="7"/>
  <c r="BY64" i="7"/>
  <c r="BX64" i="7"/>
  <c r="BW64" i="7"/>
  <c r="BV64" i="7"/>
  <c r="BU64" i="7"/>
  <c r="BT64" i="7"/>
  <c r="BS64" i="7"/>
  <c r="BR64" i="7"/>
  <c r="BQ64" i="7"/>
  <c r="BP64" i="7"/>
  <c r="BO64" i="7"/>
  <c r="BN64" i="7"/>
  <c r="BM64" i="7"/>
  <c r="BL64" i="7"/>
  <c r="BK64" i="7"/>
  <c r="BJ64" i="7"/>
  <c r="BI64" i="7"/>
  <c r="BB64" i="7"/>
  <c r="BA64" i="7"/>
  <c r="AZ64" i="7"/>
  <c r="AY64" i="7"/>
  <c r="AX64" i="7"/>
  <c r="AW64" i="7"/>
  <c r="AV64" i="7"/>
  <c r="AU64" i="7"/>
  <c r="AT64" i="7"/>
  <c r="CL63" i="7"/>
  <c r="CK63" i="7"/>
  <c r="CJ63" i="7"/>
  <c r="CI63" i="7"/>
  <c r="CH63" i="7"/>
  <c r="CG63" i="7"/>
  <c r="CF63" i="7"/>
  <c r="CE63" i="7"/>
  <c r="CD63" i="7"/>
  <c r="CC63" i="7"/>
  <c r="CB63" i="7"/>
  <c r="CA63" i="7"/>
  <c r="BZ63" i="7"/>
  <c r="BY63" i="7"/>
  <c r="BX63" i="7"/>
  <c r="BW63" i="7"/>
  <c r="BV63" i="7"/>
  <c r="BU63" i="7"/>
  <c r="BT63" i="7"/>
  <c r="BS63" i="7"/>
  <c r="BR63" i="7"/>
  <c r="BQ63" i="7"/>
  <c r="BP63" i="7"/>
  <c r="BO63" i="7"/>
  <c r="BN63" i="7"/>
  <c r="BM63" i="7"/>
  <c r="BL63" i="7"/>
  <c r="BK63" i="7"/>
  <c r="BJ63" i="7"/>
  <c r="BI63" i="7"/>
  <c r="BB63" i="7"/>
  <c r="BA63" i="7"/>
  <c r="AZ63" i="7"/>
  <c r="AY63" i="7"/>
  <c r="AX63" i="7"/>
  <c r="AW63" i="7"/>
  <c r="AV63" i="7"/>
  <c r="AU63" i="7"/>
  <c r="AT63" i="7"/>
  <c r="CL62" i="7"/>
  <c r="CK62" i="7"/>
  <c r="CJ62" i="7"/>
  <c r="CI62" i="7"/>
  <c r="CH62" i="7"/>
  <c r="CG62" i="7"/>
  <c r="CF62" i="7"/>
  <c r="CE62" i="7"/>
  <c r="CD62" i="7"/>
  <c r="CC62" i="7"/>
  <c r="CB62" i="7"/>
  <c r="CA62" i="7"/>
  <c r="BZ62" i="7"/>
  <c r="BY62" i="7"/>
  <c r="BX62" i="7"/>
  <c r="BW62" i="7"/>
  <c r="BV62" i="7"/>
  <c r="BU62" i="7"/>
  <c r="BT62" i="7"/>
  <c r="BS62" i="7"/>
  <c r="BR62" i="7"/>
  <c r="BQ62" i="7"/>
  <c r="BP62" i="7"/>
  <c r="BO62" i="7"/>
  <c r="BN62" i="7"/>
  <c r="BM62" i="7"/>
  <c r="BL62" i="7"/>
  <c r="BK62" i="7"/>
  <c r="BJ62" i="7"/>
  <c r="BI62" i="7"/>
  <c r="BB62" i="7"/>
  <c r="BA62" i="7"/>
  <c r="AZ62" i="7"/>
  <c r="AY62" i="7"/>
  <c r="AX62" i="7"/>
  <c r="AW62" i="7"/>
  <c r="AV62" i="7"/>
  <c r="AU62" i="7"/>
  <c r="AT62" i="7"/>
  <c r="CL61" i="7"/>
  <c r="CK61" i="7"/>
  <c r="CJ61" i="7"/>
  <c r="CI61" i="7"/>
  <c r="CH61" i="7"/>
  <c r="CG61" i="7"/>
  <c r="CF61" i="7"/>
  <c r="CE61" i="7"/>
  <c r="CD61" i="7"/>
  <c r="CC61" i="7"/>
  <c r="CB61" i="7"/>
  <c r="CA61" i="7"/>
  <c r="BZ61" i="7"/>
  <c r="BY61" i="7"/>
  <c r="BX61" i="7"/>
  <c r="BW61" i="7"/>
  <c r="BV61" i="7"/>
  <c r="BU61" i="7"/>
  <c r="BT61" i="7"/>
  <c r="BS61" i="7"/>
  <c r="BR61" i="7"/>
  <c r="BQ61" i="7"/>
  <c r="BP61" i="7"/>
  <c r="BO61" i="7"/>
  <c r="BN61" i="7"/>
  <c r="BM61" i="7"/>
  <c r="BL61" i="7"/>
  <c r="BK61" i="7"/>
  <c r="BJ61" i="7"/>
  <c r="BI61" i="7"/>
  <c r="BB61" i="7"/>
  <c r="BA61" i="7"/>
  <c r="AZ61" i="7"/>
  <c r="AY61" i="7"/>
  <c r="AX61" i="7"/>
  <c r="AW61" i="7"/>
  <c r="AV61" i="7"/>
  <c r="AU61" i="7"/>
  <c r="AT61" i="7"/>
  <c r="CL60" i="7"/>
  <c r="CK60" i="7"/>
  <c r="CJ60" i="7"/>
  <c r="CI60" i="7"/>
  <c r="CH60" i="7"/>
  <c r="CG60" i="7"/>
  <c r="CF60" i="7"/>
  <c r="CE60" i="7"/>
  <c r="CD60" i="7"/>
  <c r="CC60" i="7"/>
  <c r="CB60" i="7"/>
  <c r="CA60" i="7"/>
  <c r="BZ60" i="7"/>
  <c r="BY60" i="7"/>
  <c r="BX60" i="7"/>
  <c r="BW60" i="7"/>
  <c r="BV60" i="7"/>
  <c r="BU60" i="7"/>
  <c r="BT60" i="7"/>
  <c r="BS60" i="7"/>
  <c r="BR60" i="7"/>
  <c r="BQ60" i="7"/>
  <c r="BP60" i="7"/>
  <c r="BO60" i="7"/>
  <c r="BN60" i="7"/>
  <c r="BM60" i="7"/>
  <c r="BL60" i="7"/>
  <c r="BK60" i="7"/>
  <c r="BJ60" i="7"/>
  <c r="BI60" i="7"/>
  <c r="BB60" i="7"/>
  <c r="BA60" i="7"/>
  <c r="AZ60" i="7"/>
  <c r="AY60" i="7"/>
  <c r="AX60" i="7"/>
  <c r="AW60" i="7"/>
  <c r="AV60" i="7"/>
  <c r="AU60" i="7"/>
  <c r="AT60" i="7"/>
  <c r="CL59" i="7"/>
  <c r="CK59" i="7"/>
  <c r="CJ59" i="7"/>
  <c r="CI59" i="7"/>
  <c r="CH59" i="7"/>
  <c r="CG59" i="7"/>
  <c r="CF59" i="7"/>
  <c r="CE59" i="7"/>
  <c r="CD59" i="7"/>
  <c r="CC59" i="7"/>
  <c r="CB59" i="7"/>
  <c r="CA59" i="7"/>
  <c r="BZ59" i="7"/>
  <c r="BY59" i="7"/>
  <c r="BX59" i="7"/>
  <c r="BW59" i="7"/>
  <c r="BV59" i="7"/>
  <c r="BU59" i="7"/>
  <c r="BT59" i="7"/>
  <c r="BS59" i="7"/>
  <c r="BR59" i="7"/>
  <c r="BQ59" i="7"/>
  <c r="BP59" i="7"/>
  <c r="BO59" i="7"/>
  <c r="BN59" i="7"/>
  <c r="BM59" i="7"/>
  <c r="BL59" i="7"/>
  <c r="BK59" i="7"/>
  <c r="BJ59" i="7"/>
  <c r="BI59" i="7"/>
  <c r="BB59" i="7"/>
  <c r="BA59" i="7"/>
  <c r="AZ59" i="7"/>
  <c r="AY59" i="7"/>
  <c r="AX59" i="7"/>
  <c r="AW59" i="7"/>
  <c r="AV59" i="7"/>
  <c r="AU59" i="7"/>
  <c r="AT59" i="7"/>
  <c r="CL58" i="7"/>
  <c r="CK58" i="7"/>
  <c r="CJ58" i="7"/>
  <c r="CI58" i="7"/>
  <c r="CH58" i="7"/>
  <c r="CG58" i="7"/>
  <c r="CE58" i="7"/>
  <c r="CD58" i="7"/>
  <c r="CC58" i="7"/>
  <c r="CB58" i="7"/>
  <c r="CA58" i="7"/>
  <c r="BZ58" i="7"/>
  <c r="BY58" i="7"/>
  <c r="BX58" i="7"/>
  <c r="BW58" i="7"/>
  <c r="BV58" i="7"/>
  <c r="BU58" i="7"/>
  <c r="BT58" i="7"/>
  <c r="BS58" i="7"/>
  <c r="BR58" i="7"/>
  <c r="BQ58" i="7"/>
  <c r="BP58" i="7"/>
  <c r="BO58" i="7"/>
  <c r="BN58" i="7"/>
  <c r="BM58" i="7"/>
  <c r="BL58" i="7"/>
  <c r="BK58" i="7"/>
  <c r="BJ58" i="7"/>
  <c r="BI58" i="7"/>
  <c r="BB58" i="7"/>
  <c r="BA58" i="7"/>
  <c r="AY58" i="7"/>
  <c r="AX58" i="7"/>
  <c r="AW58" i="7"/>
  <c r="AV58" i="7"/>
  <c r="AU58" i="7"/>
  <c r="AT58" i="7"/>
  <c r="AI58" i="7"/>
  <c r="CF58" i="7" s="1"/>
  <c r="CL57" i="7"/>
  <c r="CK57" i="7"/>
  <c r="CJ57" i="7"/>
  <c r="CI57" i="7"/>
  <c r="CH57" i="7"/>
  <c r="CG57" i="7"/>
  <c r="CF57" i="7"/>
  <c r="CE57" i="7"/>
  <c r="CD57" i="7"/>
  <c r="CC57" i="7"/>
  <c r="CB57" i="7"/>
  <c r="CA57" i="7"/>
  <c r="BZ57" i="7"/>
  <c r="BY57" i="7"/>
  <c r="BX57" i="7"/>
  <c r="BW57" i="7"/>
  <c r="BV57" i="7"/>
  <c r="BU57" i="7"/>
  <c r="BT57" i="7"/>
  <c r="BS57" i="7"/>
  <c r="BR57" i="7"/>
  <c r="BQ57" i="7"/>
  <c r="BP57" i="7"/>
  <c r="BO57" i="7"/>
  <c r="BN57" i="7"/>
  <c r="BM57" i="7"/>
  <c r="BL57" i="7"/>
  <c r="BK57" i="7"/>
  <c r="BJ57" i="7"/>
  <c r="BI57" i="7"/>
  <c r="BB57" i="7"/>
  <c r="BA57" i="7"/>
  <c r="AZ57" i="7"/>
  <c r="AY57" i="7"/>
  <c r="AX57" i="7"/>
  <c r="AW57" i="7"/>
  <c r="AV57" i="7"/>
  <c r="AU57" i="7"/>
  <c r="AT57" i="7"/>
  <c r="CL56" i="7"/>
  <c r="CK56" i="7"/>
  <c r="CJ56" i="7"/>
  <c r="CI56" i="7"/>
  <c r="CH56" i="7"/>
  <c r="CG56" i="7"/>
  <c r="CF56" i="7"/>
  <c r="CE56" i="7"/>
  <c r="CD56" i="7"/>
  <c r="CC56" i="7"/>
  <c r="CB56" i="7"/>
  <c r="CA56" i="7"/>
  <c r="BZ56" i="7"/>
  <c r="BY56" i="7"/>
  <c r="BX56" i="7"/>
  <c r="BW56" i="7"/>
  <c r="BV56" i="7"/>
  <c r="BU56" i="7"/>
  <c r="BT56" i="7"/>
  <c r="BS56" i="7"/>
  <c r="BR56" i="7"/>
  <c r="BQ56" i="7"/>
  <c r="BP56" i="7"/>
  <c r="BO56" i="7"/>
  <c r="BN56" i="7"/>
  <c r="BM56" i="7"/>
  <c r="BL56" i="7"/>
  <c r="BK56" i="7"/>
  <c r="BJ56" i="7"/>
  <c r="BI56" i="7"/>
  <c r="BB56" i="7"/>
  <c r="BA56" i="7"/>
  <c r="AZ56" i="7"/>
  <c r="AY56" i="7"/>
  <c r="AX56" i="7"/>
  <c r="AW56" i="7"/>
  <c r="AV56" i="7"/>
  <c r="AU56" i="7"/>
  <c r="AT56" i="7"/>
  <c r="CI55" i="7"/>
  <c r="CC55" i="7"/>
  <c r="CB55" i="7"/>
  <c r="CA55" i="7"/>
  <c r="BW55" i="7"/>
  <c r="BV55" i="7"/>
  <c r="BU55" i="7"/>
  <c r="BQ55" i="7"/>
  <c r="BP55" i="7"/>
  <c r="BO55" i="7"/>
  <c r="BK55" i="7"/>
  <c r="BJ55" i="7"/>
  <c r="BI55" i="7"/>
  <c r="BB55" i="7"/>
  <c r="AY55" i="7"/>
  <c r="AX55" i="7"/>
  <c r="AW55" i="7"/>
  <c r="AV55" i="7"/>
  <c r="AU55" i="7"/>
  <c r="AT55" i="7"/>
  <c r="AO55" i="7"/>
  <c r="AO72" i="7" s="1"/>
  <c r="AN55" i="7"/>
  <c r="CK55" i="7" s="1"/>
  <c r="AM55" i="7"/>
  <c r="AM72" i="7" s="1"/>
  <c r="AK55" i="7"/>
  <c r="AK72" i="7" s="1"/>
  <c r="AJ55" i="7"/>
  <c r="CG55" i="7" s="1"/>
  <c r="AI55" i="7"/>
  <c r="AH55" i="7"/>
  <c r="CE55" i="7" s="1"/>
  <c r="AG55" i="7"/>
  <c r="AG72" i="7" s="1"/>
  <c r="CA72" i="7" s="1"/>
  <c r="AC55" i="7"/>
  <c r="AC72" i="7" s="1"/>
  <c r="BW72" i="7" s="1"/>
  <c r="AB55" i="7"/>
  <c r="AB72" i="7" s="1"/>
  <c r="BV72" i="7" s="1"/>
  <c r="AA55" i="7"/>
  <c r="AA72" i="7" s="1"/>
  <c r="BU72" i="7" s="1"/>
  <c r="W55" i="7"/>
  <c r="W72" i="7" s="1"/>
  <c r="BQ72" i="7" s="1"/>
  <c r="V55" i="7"/>
  <c r="BS55" i="7" s="1"/>
  <c r="U55" i="7"/>
  <c r="U72" i="7" s="1"/>
  <c r="BO72" i="7" s="1"/>
  <c r="Q55" i="7"/>
  <c r="Q72" i="7" s="1"/>
  <c r="BK72" i="7" s="1"/>
  <c r="P55" i="7"/>
  <c r="P72" i="7" s="1"/>
  <c r="BJ72" i="7" s="1"/>
  <c r="O55" i="7"/>
  <c r="O72" i="7" s="1"/>
  <c r="BI72" i="7" s="1"/>
  <c r="CL54" i="7"/>
  <c r="CK54" i="7"/>
  <c r="CJ54" i="7"/>
  <c r="CI54" i="7"/>
  <c r="CH54" i="7"/>
  <c r="CG54" i="7"/>
  <c r="CF54" i="7"/>
  <c r="CE54" i="7"/>
  <c r="CD54" i="7"/>
  <c r="CC54" i="7"/>
  <c r="CB54" i="7"/>
  <c r="CA54" i="7"/>
  <c r="BZ54" i="7"/>
  <c r="BY54" i="7"/>
  <c r="BX54" i="7"/>
  <c r="BW54" i="7"/>
  <c r="BV54" i="7"/>
  <c r="BU54" i="7"/>
  <c r="BT54" i="7"/>
  <c r="BS54" i="7"/>
  <c r="BR54" i="7"/>
  <c r="BQ54" i="7"/>
  <c r="BP54" i="7"/>
  <c r="BO54" i="7"/>
  <c r="BN54" i="7"/>
  <c r="BM54" i="7"/>
  <c r="BL54" i="7"/>
  <c r="BK54" i="7"/>
  <c r="BJ54" i="7"/>
  <c r="BI54" i="7"/>
  <c r="BB54" i="7"/>
  <c r="BA54" i="7"/>
  <c r="AZ54" i="7"/>
  <c r="AY54" i="7"/>
  <c r="AX54" i="7"/>
  <c r="AW54" i="7"/>
  <c r="AV54" i="7"/>
  <c r="AU54" i="7"/>
  <c r="AT54" i="7"/>
  <c r="CL53" i="7"/>
  <c r="CK53" i="7"/>
  <c r="CJ53" i="7"/>
  <c r="CI53" i="7"/>
  <c r="CH53" i="7"/>
  <c r="CG53" i="7"/>
  <c r="CF53" i="7"/>
  <c r="CE53" i="7"/>
  <c r="CD53" i="7"/>
  <c r="CC53" i="7"/>
  <c r="CB53" i="7"/>
  <c r="CA53" i="7"/>
  <c r="BZ53" i="7"/>
  <c r="BY53" i="7"/>
  <c r="BX53" i="7"/>
  <c r="BW53" i="7"/>
  <c r="BV53" i="7"/>
  <c r="BU53" i="7"/>
  <c r="BT53" i="7"/>
  <c r="BS53" i="7"/>
  <c r="BR53" i="7"/>
  <c r="BQ53" i="7"/>
  <c r="BP53" i="7"/>
  <c r="BO53" i="7"/>
  <c r="BN53" i="7"/>
  <c r="BM53" i="7"/>
  <c r="BL53" i="7"/>
  <c r="BK53" i="7"/>
  <c r="BJ53" i="7"/>
  <c r="BI53" i="7"/>
  <c r="BB53" i="7"/>
  <c r="BA53" i="7"/>
  <c r="AZ53" i="7"/>
  <c r="AY53" i="7"/>
  <c r="AX53" i="7"/>
  <c r="AW53" i="7"/>
  <c r="AV53" i="7"/>
  <c r="AU53" i="7"/>
  <c r="AT53" i="7"/>
  <c r="CL52" i="7"/>
  <c r="CK52" i="7"/>
  <c r="CJ52" i="7"/>
  <c r="CI52" i="7"/>
  <c r="CH52" i="7"/>
  <c r="CG52" i="7"/>
  <c r="CF52" i="7"/>
  <c r="CE52" i="7"/>
  <c r="CD52" i="7"/>
  <c r="CC52" i="7"/>
  <c r="CB52" i="7"/>
  <c r="CA52" i="7"/>
  <c r="BZ52" i="7"/>
  <c r="BY52" i="7"/>
  <c r="BX52" i="7"/>
  <c r="BW52" i="7"/>
  <c r="BV52" i="7"/>
  <c r="BU52" i="7"/>
  <c r="BT52" i="7"/>
  <c r="BS52" i="7"/>
  <c r="BR52" i="7"/>
  <c r="BQ52" i="7"/>
  <c r="BP52" i="7"/>
  <c r="BO52" i="7"/>
  <c r="BN52" i="7"/>
  <c r="BM52" i="7"/>
  <c r="BL52" i="7"/>
  <c r="BK52" i="7"/>
  <c r="BJ52" i="7"/>
  <c r="BI52" i="7"/>
  <c r="BB52" i="7"/>
  <c r="BA52" i="7"/>
  <c r="AZ52" i="7"/>
  <c r="AY52" i="7"/>
  <c r="AX52" i="7"/>
  <c r="AW52" i="7"/>
  <c r="AV52" i="7"/>
  <c r="AU52" i="7"/>
  <c r="AT52" i="7"/>
  <c r="CL51" i="7"/>
  <c r="CK51" i="7"/>
  <c r="CJ51" i="7"/>
  <c r="CI51" i="7"/>
  <c r="CH51" i="7"/>
  <c r="CG51" i="7"/>
  <c r="CF51" i="7"/>
  <c r="CE51" i="7"/>
  <c r="CD51" i="7"/>
  <c r="CC51" i="7"/>
  <c r="CB51" i="7"/>
  <c r="CA51" i="7"/>
  <c r="BZ51" i="7"/>
  <c r="BY51" i="7"/>
  <c r="BX51" i="7"/>
  <c r="BW51" i="7"/>
  <c r="BV51" i="7"/>
  <c r="BU51" i="7"/>
  <c r="BT51" i="7"/>
  <c r="BS51" i="7"/>
  <c r="BR51" i="7"/>
  <c r="BQ51" i="7"/>
  <c r="BP51" i="7"/>
  <c r="BO51" i="7"/>
  <c r="BN51" i="7"/>
  <c r="BM51" i="7"/>
  <c r="BL51" i="7"/>
  <c r="BK51" i="7"/>
  <c r="BJ51" i="7"/>
  <c r="BI51" i="7"/>
  <c r="BB51" i="7"/>
  <c r="BA51" i="7"/>
  <c r="AZ51" i="7"/>
  <c r="AY51" i="7"/>
  <c r="AX51" i="7"/>
  <c r="AW51" i="7"/>
  <c r="AV51" i="7"/>
  <c r="AU51" i="7"/>
  <c r="AT51" i="7"/>
  <c r="CL50" i="7"/>
  <c r="CK50" i="7"/>
  <c r="CJ50" i="7"/>
  <c r="CI50" i="7"/>
  <c r="CH50" i="7"/>
  <c r="CG50" i="7"/>
  <c r="CF50" i="7"/>
  <c r="CE50" i="7"/>
  <c r="CD50" i="7"/>
  <c r="CC50" i="7"/>
  <c r="CB50" i="7"/>
  <c r="CA50" i="7"/>
  <c r="BZ50" i="7"/>
  <c r="BY50" i="7"/>
  <c r="BX50" i="7"/>
  <c r="BW50" i="7"/>
  <c r="BV50" i="7"/>
  <c r="BU50" i="7"/>
  <c r="BT50" i="7"/>
  <c r="BS50" i="7"/>
  <c r="BR50" i="7"/>
  <c r="BQ50" i="7"/>
  <c r="BP50" i="7"/>
  <c r="BO50" i="7"/>
  <c r="BN50" i="7"/>
  <c r="BM50" i="7"/>
  <c r="BL50" i="7"/>
  <c r="BK50" i="7"/>
  <c r="BJ50" i="7"/>
  <c r="BI50" i="7"/>
  <c r="BB50" i="7"/>
  <c r="BA50" i="7"/>
  <c r="AZ50" i="7"/>
  <c r="AY50" i="7"/>
  <c r="AX50" i="7"/>
  <c r="AW50" i="7"/>
  <c r="AV50" i="7"/>
  <c r="AU50" i="7"/>
  <c r="AT50" i="7"/>
  <c r="CL49" i="7"/>
  <c r="CK49" i="7"/>
  <c r="CJ49" i="7"/>
  <c r="CI49" i="7"/>
  <c r="CH49" i="7"/>
  <c r="CG49" i="7"/>
  <c r="CF49" i="7"/>
  <c r="CE49" i="7"/>
  <c r="CD49" i="7"/>
  <c r="CC49" i="7"/>
  <c r="CB49" i="7"/>
  <c r="CA49" i="7"/>
  <c r="BZ49" i="7"/>
  <c r="BY49" i="7"/>
  <c r="BX49" i="7"/>
  <c r="BW49" i="7"/>
  <c r="BV49" i="7"/>
  <c r="BU49" i="7"/>
  <c r="BT49" i="7"/>
  <c r="BS49" i="7"/>
  <c r="BR49" i="7"/>
  <c r="BQ49" i="7"/>
  <c r="BP49" i="7"/>
  <c r="BO49" i="7"/>
  <c r="BN49" i="7"/>
  <c r="BM49" i="7"/>
  <c r="BL49" i="7"/>
  <c r="BK49" i="7"/>
  <c r="BJ49" i="7"/>
  <c r="BI49" i="7"/>
  <c r="BB49" i="7"/>
  <c r="BA49" i="7"/>
  <c r="AZ49" i="7"/>
  <c r="AY49" i="7"/>
  <c r="AX49" i="7"/>
  <c r="AW49" i="7"/>
  <c r="AV49" i="7"/>
  <c r="AU49" i="7"/>
  <c r="AT49" i="7"/>
  <c r="CL48" i="7"/>
  <c r="CK48" i="7"/>
  <c r="CJ48" i="7"/>
  <c r="CI48" i="7"/>
  <c r="CH48" i="7"/>
  <c r="CG48" i="7"/>
  <c r="CF48" i="7"/>
  <c r="CE48" i="7"/>
  <c r="CD48" i="7"/>
  <c r="CC48" i="7"/>
  <c r="CB48" i="7"/>
  <c r="CA48" i="7"/>
  <c r="BZ48" i="7"/>
  <c r="BY48" i="7"/>
  <c r="BX48" i="7"/>
  <c r="BW48" i="7"/>
  <c r="BV48" i="7"/>
  <c r="BU48" i="7"/>
  <c r="BT48" i="7"/>
  <c r="BS48" i="7"/>
  <c r="BR48" i="7"/>
  <c r="BQ48" i="7"/>
  <c r="BP48" i="7"/>
  <c r="BO48" i="7"/>
  <c r="BN48" i="7"/>
  <c r="BM48" i="7"/>
  <c r="BL48" i="7"/>
  <c r="BK48" i="7"/>
  <c r="BJ48" i="7"/>
  <c r="BI48" i="7"/>
  <c r="BB48" i="7"/>
  <c r="BA48" i="7"/>
  <c r="AZ48" i="7"/>
  <c r="AY48" i="7"/>
  <c r="AX48" i="7"/>
  <c r="AW48" i="7"/>
  <c r="AV48" i="7"/>
  <c r="AU48" i="7"/>
  <c r="AT48" i="7"/>
  <c r="CL47" i="7"/>
  <c r="CK47" i="7"/>
  <c r="CJ47" i="7"/>
  <c r="CI47" i="7"/>
  <c r="CH47" i="7"/>
  <c r="CG47" i="7"/>
  <c r="CF47" i="7"/>
  <c r="CE47" i="7"/>
  <c r="CD47" i="7"/>
  <c r="CC47" i="7"/>
  <c r="CB47" i="7"/>
  <c r="CA47" i="7"/>
  <c r="BZ47" i="7"/>
  <c r="BY47" i="7"/>
  <c r="BX47" i="7"/>
  <c r="BW47" i="7"/>
  <c r="BV47" i="7"/>
  <c r="BU47" i="7"/>
  <c r="BT47" i="7"/>
  <c r="BS47" i="7"/>
  <c r="BR47" i="7"/>
  <c r="BQ47" i="7"/>
  <c r="BP47" i="7"/>
  <c r="BO47" i="7"/>
  <c r="BN47" i="7"/>
  <c r="BM47" i="7"/>
  <c r="BL47" i="7"/>
  <c r="BK47" i="7"/>
  <c r="BJ47" i="7"/>
  <c r="BI47" i="7"/>
  <c r="BB47" i="7"/>
  <c r="BA47" i="7"/>
  <c r="AZ47" i="7"/>
  <c r="AY47" i="7"/>
  <c r="AX47" i="7"/>
  <c r="AW47" i="7"/>
  <c r="AV47" i="7"/>
  <c r="AU47" i="7"/>
  <c r="AT47" i="7"/>
  <c r="CL46" i="7"/>
  <c r="CK46" i="7"/>
  <c r="CJ46" i="7"/>
  <c r="CI46" i="7"/>
  <c r="CH46" i="7"/>
  <c r="CG46" i="7"/>
  <c r="CF46" i="7"/>
  <c r="CE46" i="7"/>
  <c r="CD46" i="7"/>
  <c r="CC46" i="7"/>
  <c r="CB46" i="7"/>
  <c r="CA46" i="7"/>
  <c r="BZ46" i="7"/>
  <c r="BY46" i="7"/>
  <c r="BX46" i="7"/>
  <c r="BW46" i="7"/>
  <c r="BV46" i="7"/>
  <c r="BU46" i="7"/>
  <c r="BT46" i="7"/>
  <c r="BS46" i="7"/>
  <c r="BR46" i="7"/>
  <c r="BQ46" i="7"/>
  <c r="BP46" i="7"/>
  <c r="BO46" i="7"/>
  <c r="BN46" i="7"/>
  <c r="BM46" i="7"/>
  <c r="BL46" i="7"/>
  <c r="BK46" i="7"/>
  <c r="BJ46" i="7"/>
  <c r="BI46" i="7"/>
  <c r="BB46" i="7"/>
  <c r="BA46" i="7"/>
  <c r="AZ46" i="7"/>
  <c r="AY46" i="7"/>
  <c r="AX46" i="7"/>
  <c r="AW46" i="7"/>
  <c r="AV46" i="7"/>
  <c r="AU46" i="7"/>
  <c r="AT46" i="7"/>
  <c r="CL45" i="7"/>
  <c r="CK45" i="7"/>
  <c r="CJ45" i="7"/>
  <c r="CI45" i="7"/>
  <c r="CH45" i="7"/>
  <c r="CG45" i="7"/>
  <c r="CF45" i="7"/>
  <c r="CE45" i="7"/>
  <c r="CD45" i="7"/>
  <c r="CC45" i="7"/>
  <c r="CB45" i="7"/>
  <c r="CA45" i="7"/>
  <c r="BZ45" i="7"/>
  <c r="BY45" i="7"/>
  <c r="BX45" i="7"/>
  <c r="BW45" i="7"/>
  <c r="BV45" i="7"/>
  <c r="BU45" i="7"/>
  <c r="BT45" i="7"/>
  <c r="BS45" i="7"/>
  <c r="BR45" i="7"/>
  <c r="BQ45" i="7"/>
  <c r="BP45" i="7"/>
  <c r="BO45" i="7"/>
  <c r="BN45" i="7"/>
  <c r="BM45" i="7"/>
  <c r="BL45" i="7"/>
  <c r="BK45" i="7"/>
  <c r="BJ45" i="7"/>
  <c r="BI45" i="7"/>
  <c r="BB45" i="7"/>
  <c r="BA45" i="7"/>
  <c r="AZ45" i="7"/>
  <c r="AY45" i="7"/>
  <c r="AX45" i="7"/>
  <c r="AW45" i="7"/>
  <c r="AV45" i="7"/>
  <c r="AU45" i="7"/>
  <c r="AT45" i="7"/>
  <c r="CL44" i="7"/>
  <c r="CK44" i="7"/>
  <c r="CJ44" i="7"/>
  <c r="CI44" i="7"/>
  <c r="CH44" i="7"/>
  <c r="CG44" i="7"/>
  <c r="CF44" i="7"/>
  <c r="CE44" i="7"/>
  <c r="CD44" i="7"/>
  <c r="CC44" i="7"/>
  <c r="CB44" i="7"/>
  <c r="CA44" i="7"/>
  <c r="BZ44" i="7"/>
  <c r="BY44" i="7"/>
  <c r="BX44" i="7"/>
  <c r="BW44" i="7"/>
  <c r="BV44" i="7"/>
  <c r="BU44" i="7"/>
  <c r="BT44" i="7"/>
  <c r="BS44" i="7"/>
  <c r="BR44" i="7"/>
  <c r="BQ44" i="7"/>
  <c r="BP44" i="7"/>
  <c r="BO44" i="7"/>
  <c r="BN44" i="7"/>
  <c r="BM44" i="7"/>
  <c r="BL44" i="7"/>
  <c r="BK44" i="7"/>
  <c r="BJ44" i="7"/>
  <c r="BI44" i="7"/>
  <c r="BB44" i="7"/>
  <c r="BA44" i="7"/>
  <c r="AZ44" i="7"/>
  <c r="AY44" i="7"/>
  <c r="AX44" i="7"/>
  <c r="AW44" i="7"/>
  <c r="AV44" i="7"/>
  <c r="AU44" i="7"/>
  <c r="AT44" i="7"/>
  <c r="CL43" i="7"/>
  <c r="CK43" i="7"/>
  <c r="CJ43" i="7"/>
  <c r="CI43" i="7"/>
  <c r="CH43" i="7"/>
  <c r="CG43" i="7"/>
  <c r="CF43" i="7"/>
  <c r="CE43" i="7"/>
  <c r="CD43" i="7"/>
  <c r="CC43" i="7"/>
  <c r="CB43" i="7"/>
  <c r="CA43" i="7"/>
  <c r="BZ43" i="7"/>
  <c r="BY43" i="7"/>
  <c r="BX43" i="7"/>
  <c r="BW43" i="7"/>
  <c r="BV43" i="7"/>
  <c r="BU43" i="7"/>
  <c r="BT43" i="7"/>
  <c r="BS43" i="7"/>
  <c r="BR43" i="7"/>
  <c r="BQ43" i="7"/>
  <c r="BP43" i="7"/>
  <c r="BO43" i="7"/>
  <c r="BN43" i="7"/>
  <c r="BM43" i="7"/>
  <c r="BL43" i="7"/>
  <c r="BK43" i="7"/>
  <c r="BJ43" i="7"/>
  <c r="BI43" i="7"/>
  <c r="BB43" i="7"/>
  <c r="BA43" i="7"/>
  <c r="AZ43" i="7"/>
  <c r="AY43" i="7"/>
  <c r="AX43" i="7"/>
  <c r="AW43" i="7"/>
  <c r="AV43" i="7"/>
  <c r="AU43" i="7"/>
  <c r="AT43" i="7"/>
  <c r="CL42" i="7"/>
  <c r="CK42" i="7"/>
  <c r="CJ42" i="7"/>
  <c r="CI42" i="7"/>
  <c r="CH42" i="7"/>
  <c r="CG42" i="7"/>
  <c r="CF42" i="7"/>
  <c r="CE42" i="7"/>
  <c r="CD42" i="7"/>
  <c r="CC42" i="7"/>
  <c r="CB42" i="7"/>
  <c r="CA42" i="7"/>
  <c r="BZ42" i="7"/>
  <c r="BY42" i="7"/>
  <c r="BX42" i="7"/>
  <c r="BW42" i="7"/>
  <c r="BV42" i="7"/>
  <c r="BU42" i="7"/>
  <c r="BT42" i="7"/>
  <c r="BS42" i="7"/>
  <c r="BR42" i="7"/>
  <c r="BQ42" i="7"/>
  <c r="BP42" i="7"/>
  <c r="BO42" i="7"/>
  <c r="BN42" i="7"/>
  <c r="BM42" i="7"/>
  <c r="BL42" i="7"/>
  <c r="BK42" i="7"/>
  <c r="BJ42" i="7"/>
  <c r="BI42" i="7"/>
  <c r="BB42" i="7"/>
  <c r="BA42" i="7"/>
  <c r="AZ42" i="7"/>
  <c r="AY42" i="7"/>
  <c r="AX42" i="7"/>
  <c r="AW42" i="7"/>
  <c r="AV42" i="7"/>
  <c r="AU42" i="7"/>
  <c r="AT42" i="7"/>
  <c r="CL41" i="7"/>
  <c r="CK41" i="7"/>
  <c r="CJ41" i="7"/>
  <c r="CI41" i="7"/>
  <c r="CH41" i="7"/>
  <c r="CG41" i="7"/>
  <c r="CF41" i="7"/>
  <c r="CE41" i="7"/>
  <c r="CD41" i="7"/>
  <c r="CC41" i="7"/>
  <c r="CB41" i="7"/>
  <c r="CA41" i="7"/>
  <c r="BZ41" i="7"/>
  <c r="BY41" i="7"/>
  <c r="BX41" i="7"/>
  <c r="BW41" i="7"/>
  <c r="BV41" i="7"/>
  <c r="BU41" i="7"/>
  <c r="BT41" i="7"/>
  <c r="BS41" i="7"/>
  <c r="BR41" i="7"/>
  <c r="BQ41" i="7"/>
  <c r="BP41" i="7"/>
  <c r="BO41" i="7"/>
  <c r="BN41" i="7"/>
  <c r="BM41" i="7"/>
  <c r="BL41" i="7"/>
  <c r="BK41" i="7"/>
  <c r="BJ41" i="7"/>
  <c r="BI41" i="7"/>
  <c r="BB41" i="7"/>
  <c r="BA41" i="7"/>
  <c r="AZ41" i="7"/>
  <c r="AY41" i="7"/>
  <c r="AX41" i="7"/>
  <c r="AW41" i="7"/>
  <c r="AV41" i="7"/>
  <c r="AU41" i="7"/>
  <c r="AT41" i="7"/>
  <c r="CL40" i="7"/>
  <c r="CK40" i="7"/>
  <c r="CJ40" i="7"/>
  <c r="CI40" i="7"/>
  <c r="CH40" i="7"/>
  <c r="CG40" i="7"/>
  <c r="CF40" i="7"/>
  <c r="CE40" i="7"/>
  <c r="CD40" i="7"/>
  <c r="CC40" i="7"/>
  <c r="CB40" i="7"/>
  <c r="CA40" i="7"/>
  <c r="BZ40" i="7"/>
  <c r="BY40" i="7"/>
  <c r="BX40" i="7"/>
  <c r="BW40" i="7"/>
  <c r="BV40" i="7"/>
  <c r="BU40" i="7"/>
  <c r="BT40" i="7"/>
  <c r="BS40" i="7"/>
  <c r="BR40" i="7"/>
  <c r="BQ40" i="7"/>
  <c r="BP40" i="7"/>
  <c r="BO40" i="7"/>
  <c r="BN40" i="7"/>
  <c r="BM40" i="7"/>
  <c r="BL40" i="7"/>
  <c r="BK40" i="7"/>
  <c r="BJ40" i="7"/>
  <c r="BI40" i="7"/>
  <c r="BA40" i="7"/>
  <c r="AZ40" i="7"/>
  <c r="AY40" i="7"/>
  <c r="AX40" i="7"/>
  <c r="AW40" i="7"/>
  <c r="AU40" i="7"/>
  <c r="AT40" i="7"/>
  <c r="E40" i="7"/>
  <c r="BB40" i="7" s="1"/>
  <c r="CL39" i="7"/>
  <c r="CK39" i="7"/>
  <c r="CJ39" i="7"/>
  <c r="CI39" i="7"/>
  <c r="CH39" i="7"/>
  <c r="CG39" i="7"/>
  <c r="CF39" i="7"/>
  <c r="CE39" i="7"/>
  <c r="CD39" i="7"/>
  <c r="CC39" i="7"/>
  <c r="CB39" i="7"/>
  <c r="CA39" i="7"/>
  <c r="BZ39" i="7"/>
  <c r="BY39" i="7"/>
  <c r="BX39" i="7"/>
  <c r="BW39" i="7"/>
  <c r="BV39" i="7"/>
  <c r="BU39" i="7"/>
  <c r="BT39" i="7"/>
  <c r="BS39" i="7"/>
  <c r="BR39" i="7"/>
  <c r="BQ39" i="7"/>
  <c r="BP39" i="7"/>
  <c r="BO39" i="7"/>
  <c r="BN39" i="7"/>
  <c r="BM39" i="7"/>
  <c r="BL39" i="7"/>
  <c r="BK39" i="7"/>
  <c r="BJ39" i="7"/>
  <c r="BI39" i="7"/>
  <c r="BA39" i="7"/>
  <c r="AZ39" i="7"/>
  <c r="AY39" i="7"/>
  <c r="AX39" i="7"/>
  <c r="AW39" i="7"/>
  <c r="AU39" i="7"/>
  <c r="AT39" i="7"/>
  <c r="E39" i="7"/>
  <c r="BB39" i="7" s="1"/>
  <c r="CL38" i="7"/>
  <c r="CK38" i="7"/>
  <c r="CJ38" i="7"/>
  <c r="CI38" i="7"/>
  <c r="CH38" i="7"/>
  <c r="CG38" i="7"/>
  <c r="CF38" i="7"/>
  <c r="CE38" i="7"/>
  <c r="CD38" i="7"/>
  <c r="CC38" i="7"/>
  <c r="CB38" i="7"/>
  <c r="CA38" i="7"/>
  <c r="BZ38" i="7"/>
  <c r="BY38" i="7"/>
  <c r="BX38" i="7"/>
  <c r="BW38" i="7"/>
  <c r="BV38" i="7"/>
  <c r="BU38" i="7"/>
  <c r="BT38" i="7"/>
  <c r="BS38" i="7"/>
  <c r="BR38" i="7"/>
  <c r="BQ38" i="7"/>
  <c r="BP38" i="7"/>
  <c r="BO38" i="7"/>
  <c r="BN38" i="7"/>
  <c r="BM38" i="7"/>
  <c r="BL38" i="7"/>
  <c r="BK38" i="7"/>
  <c r="BJ38" i="7"/>
  <c r="BI38" i="7"/>
  <c r="BB38" i="7"/>
  <c r="BA38" i="7"/>
  <c r="AZ38" i="7"/>
  <c r="AY38" i="7"/>
  <c r="AX38" i="7"/>
  <c r="AW38" i="7"/>
  <c r="AV38" i="7"/>
  <c r="AU38" i="7"/>
  <c r="AT38" i="7"/>
  <c r="CL37" i="7"/>
  <c r="CK37" i="7"/>
  <c r="CJ37" i="7"/>
  <c r="CI37" i="7"/>
  <c r="CH37" i="7"/>
  <c r="CG37" i="7"/>
  <c r="CF37" i="7"/>
  <c r="CE37" i="7"/>
  <c r="CD37" i="7"/>
  <c r="CC37" i="7"/>
  <c r="CB37" i="7"/>
  <c r="CA37" i="7"/>
  <c r="BZ37" i="7"/>
  <c r="BY37" i="7"/>
  <c r="BX37" i="7"/>
  <c r="BW37" i="7"/>
  <c r="BV37" i="7"/>
  <c r="BU37" i="7"/>
  <c r="BT37" i="7"/>
  <c r="BS37" i="7"/>
  <c r="BR37" i="7"/>
  <c r="BQ37" i="7"/>
  <c r="BP37" i="7"/>
  <c r="BO37" i="7"/>
  <c r="BN37" i="7"/>
  <c r="BM37" i="7"/>
  <c r="BL37" i="7"/>
  <c r="BK37" i="7"/>
  <c r="BJ37" i="7"/>
  <c r="BI37" i="7"/>
  <c r="BB37" i="7"/>
  <c r="BA37" i="7"/>
  <c r="AZ37" i="7"/>
  <c r="AV37" i="7"/>
  <c r="CL36" i="7"/>
  <c r="CK36" i="7"/>
  <c r="CJ36" i="7"/>
  <c r="CI36" i="7"/>
  <c r="CH36" i="7"/>
  <c r="CG36" i="7"/>
  <c r="CF36" i="7"/>
  <c r="CE36" i="7"/>
  <c r="CD36" i="7"/>
  <c r="CC36" i="7"/>
  <c r="CB36" i="7"/>
  <c r="CA36" i="7"/>
  <c r="BZ36" i="7"/>
  <c r="BY36" i="7"/>
  <c r="BX36" i="7"/>
  <c r="BW36" i="7"/>
  <c r="BV36" i="7"/>
  <c r="BU36" i="7"/>
  <c r="BT36" i="7"/>
  <c r="BS36" i="7"/>
  <c r="BR36" i="7"/>
  <c r="BQ36" i="7"/>
  <c r="BP36" i="7"/>
  <c r="BO36" i="7"/>
  <c r="BN36" i="7"/>
  <c r="BM36" i="7"/>
  <c r="BL36" i="7"/>
  <c r="BK36" i="7"/>
  <c r="BJ36" i="7"/>
  <c r="BI36" i="7"/>
  <c r="BA36" i="7"/>
  <c r="AZ36" i="7"/>
  <c r="AY36" i="7"/>
  <c r="AX36" i="7"/>
  <c r="AW36" i="7"/>
  <c r="AU36" i="7"/>
  <c r="AT36" i="7"/>
  <c r="E36" i="7"/>
  <c r="BB36" i="7" s="1"/>
  <c r="CL35" i="7"/>
  <c r="CK35" i="7"/>
  <c r="CJ35" i="7"/>
  <c r="CI35" i="7"/>
  <c r="CH35" i="7"/>
  <c r="CG35" i="7"/>
  <c r="CF35" i="7"/>
  <c r="CE35" i="7"/>
  <c r="CD35" i="7"/>
  <c r="CC35" i="7"/>
  <c r="CB35" i="7"/>
  <c r="CA35" i="7"/>
  <c r="BZ35" i="7"/>
  <c r="BY35" i="7"/>
  <c r="BX35" i="7"/>
  <c r="BW35" i="7"/>
  <c r="BV35" i="7"/>
  <c r="BU35" i="7"/>
  <c r="BT35" i="7"/>
  <c r="BS35" i="7"/>
  <c r="BR35" i="7"/>
  <c r="BQ35" i="7"/>
  <c r="BP35" i="7"/>
  <c r="BO35" i="7"/>
  <c r="BN35" i="7"/>
  <c r="BM35" i="7"/>
  <c r="BL35" i="7"/>
  <c r="BK35" i="7"/>
  <c r="BJ35" i="7"/>
  <c r="BI35" i="7"/>
  <c r="BB35" i="7"/>
  <c r="BA35" i="7"/>
  <c r="AZ35" i="7"/>
  <c r="AY35" i="7"/>
  <c r="AX35" i="7"/>
  <c r="AW35" i="7"/>
  <c r="AV35" i="7"/>
  <c r="AU35" i="7"/>
  <c r="AT35" i="7"/>
  <c r="CL34" i="7"/>
  <c r="CK34" i="7"/>
  <c r="CJ34" i="7"/>
  <c r="CI34" i="7"/>
  <c r="CH34" i="7"/>
  <c r="CG34" i="7"/>
  <c r="CF34" i="7"/>
  <c r="CE34" i="7"/>
  <c r="CD34" i="7"/>
  <c r="CC34" i="7"/>
  <c r="CB34" i="7"/>
  <c r="CA34" i="7"/>
  <c r="BZ34" i="7"/>
  <c r="BY34" i="7"/>
  <c r="BX34" i="7"/>
  <c r="BW34" i="7"/>
  <c r="BV34" i="7"/>
  <c r="BU34" i="7"/>
  <c r="BT34" i="7"/>
  <c r="BS34" i="7"/>
  <c r="BR34" i="7"/>
  <c r="BQ34" i="7"/>
  <c r="BP34" i="7"/>
  <c r="BO34" i="7"/>
  <c r="BN34" i="7"/>
  <c r="BM34" i="7"/>
  <c r="BL34" i="7"/>
  <c r="BK34" i="7"/>
  <c r="BJ34" i="7"/>
  <c r="BI34" i="7"/>
  <c r="BA34" i="7"/>
  <c r="AZ34" i="7"/>
  <c r="AY34" i="7"/>
  <c r="AX34" i="7"/>
  <c r="AW34" i="7"/>
  <c r="AU34" i="7"/>
  <c r="AT34" i="7"/>
  <c r="E34" i="7"/>
  <c r="BB34" i="7" s="1"/>
  <c r="CL33" i="7"/>
  <c r="CK33" i="7"/>
  <c r="CJ33" i="7"/>
  <c r="CI33" i="7"/>
  <c r="CH33" i="7"/>
  <c r="CG33" i="7"/>
  <c r="CF33" i="7"/>
  <c r="CE33" i="7"/>
  <c r="CD33" i="7"/>
  <c r="CC33" i="7"/>
  <c r="CB33" i="7"/>
  <c r="CA33" i="7"/>
  <c r="BZ33" i="7"/>
  <c r="BY33" i="7"/>
  <c r="BX33" i="7"/>
  <c r="BW33" i="7"/>
  <c r="BV33" i="7"/>
  <c r="BU33" i="7"/>
  <c r="BT33" i="7"/>
  <c r="BS33" i="7"/>
  <c r="BR33" i="7"/>
  <c r="BQ33" i="7"/>
  <c r="BP33" i="7"/>
  <c r="BO33" i="7"/>
  <c r="BN33" i="7"/>
  <c r="BM33" i="7"/>
  <c r="BL33" i="7"/>
  <c r="BK33" i="7"/>
  <c r="BJ33" i="7"/>
  <c r="BI33" i="7"/>
  <c r="BA33" i="7"/>
  <c r="AZ33" i="7"/>
  <c r="AY33" i="7"/>
  <c r="AX33" i="7"/>
  <c r="AW33" i="7"/>
  <c r="AU33" i="7"/>
  <c r="AT33" i="7"/>
  <c r="E33" i="7"/>
  <c r="BB33" i="7" s="1"/>
  <c r="CL32" i="7"/>
  <c r="CK32" i="7"/>
  <c r="CJ32" i="7"/>
  <c r="CI32" i="7"/>
  <c r="CH32" i="7"/>
  <c r="CG32" i="7"/>
  <c r="CF32" i="7"/>
  <c r="CE32" i="7"/>
  <c r="CD32" i="7"/>
  <c r="CC32" i="7"/>
  <c r="CB32" i="7"/>
  <c r="CA32" i="7"/>
  <c r="BZ32" i="7"/>
  <c r="BY32" i="7"/>
  <c r="BX32" i="7"/>
  <c r="BW32" i="7"/>
  <c r="BV32" i="7"/>
  <c r="BU32" i="7"/>
  <c r="BT32" i="7"/>
  <c r="BS32" i="7"/>
  <c r="BR32" i="7"/>
  <c r="BQ32" i="7"/>
  <c r="BP32" i="7"/>
  <c r="BO32" i="7"/>
  <c r="BN32" i="7"/>
  <c r="BM32" i="7"/>
  <c r="BL32" i="7"/>
  <c r="BK32" i="7"/>
  <c r="BJ32" i="7"/>
  <c r="BI32" i="7"/>
  <c r="BB32" i="7"/>
  <c r="BA32" i="7"/>
  <c r="AZ32" i="7"/>
  <c r="AY32" i="7"/>
  <c r="AX32" i="7"/>
  <c r="AW32" i="7"/>
  <c r="AV32" i="7"/>
  <c r="AU32" i="7"/>
  <c r="AT32" i="7"/>
  <c r="CL31" i="7"/>
  <c r="CK31" i="7"/>
  <c r="CJ31" i="7"/>
  <c r="CI31" i="7"/>
  <c r="CH31" i="7"/>
  <c r="CG31" i="7"/>
  <c r="CF31" i="7"/>
  <c r="CE31" i="7"/>
  <c r="CD31" i="7"/>
  <c r="CC31" i="7"/>
  <c r="CB31" i="7"/>
  <c r="CA31" i="7"/>
  <c r="BZ31" i="7"/>
  <c r="BY31" i="7"/>
  <c r="BX31" i="7"/>
  <c r="BW31" i="7"/>
  <c r="BV31" i="7"/>
  <c r="BU31" i="7"/>
  <c r="BT31" i="7"/>
  <c r="BS31" i="7"/>
  <c r="BR31" i="7"/>
  <c r="BQ31" i="7"/>
  <c r="BP31" i="7"/>
  <c r="BO31" i="7"/>
  <c r="BN31" i="7"/>
  <c r="BM31" i="7"/>
  <c r="BL31" i="7"/>
  <c r="BK31" i="7"/>
  <c r="BJ31" i="7"/>
  <c r="BI31" i="7"/>
  <c r="BA31" i="7"/>
  <c r="AZ31" i="7"/>
  <c r="AY31" i="7"/>
  <c r="AX31" i="7"/>
  <c r="AW31" i="7"/>
  <c r="AU31" i="7"/>
  <c r="AT31" i="7"/>
  <c r="E31" i="7"/>
  <c r="BB31" i="7" s="1"/>
  <c r="CL30" i="7"/>
  <c r="CK30" i="7"/>
  <c r="CJ30" i="7"/>
  <c r="CI30" i="7"/>
  <c r="CH30" i="7"/>
  <c r="CG30" i="7"/>
  <c r="CD30" i="7"/>
  <c r="CC30" i="7"/>
  <c r="CB30" i="7"/>
  <c r="CA30" i="7"/>
  <c r="BZ30" i="7"/>
  <c r="BY30" i="7"/>
  <c r="BX30" i="7"/>
  <c r="BW30" i="7"/>
  <c r="BV30" i="7"/>
  <c r="BU30" i="7"/>
  <c r="BT30" i="7"/>
  <c r="BS30" i="7"/>
  <c r="BR30" i="7"/>
  <c r="BQ30" i="7"/>
  <c r="BP30" i="7"/>
  <c r="BO30" i="7"/>
  <c r="BN30" i="7"/>
  <c r="BM30" i="7"/>
  <c r="BL30" i="7"/>
  <c r="BK30" i="7"/>
  <c r="BJ30" i="7"/>
  <c r="BI30" i="7"/>
  <c r="BA30" i="7"/>
  <c r="AY30" i="7"/>
  <c r="AX30" i="7"/>
  <c r="AW30" i="7"/>
  <c r="AU30" i="7"/>
  <c r="AT30" i="7"/>
  <c r="AI30" i="7"/>
  <c r="CF30" i="7" s="1"/>
  <c r="AH30" i="7"/>
  <c r="CA34" i="1" s="1"/>
  <c r="E30" i="7"/>
  <c r="BB30" i="7" s="1"/>
  <c r="CL29" i="7"/>
  <c r="CK29" i="7"/>
  <c r="CJ29" i="7"/>
  <c r="CI29" i="7"/>
  <c r="CH29" i="7"/>
  <c r="CG29" i="7"/>
  <c r="CF29" i="7"/>
  <c r="CE29" i="7"/>
  <c r="CD29" i="7"/>
  <c r="CC29" i="7"/>
  <c r="CB29" i="7"/>
  <c r="CA29" i="7"/>
  <c r="BZ29" i="7"/>
  <c r="BY29" i="7"/>
  <c r="BX29" i="7"/>
  <c r="BW29" i="7"/>
  <c r="BV29" i="7"/>
  <c r="BU29" i="7"/>
  <c r="BT29" i="7"/>
  <c r="BS29" i="7"/>
  <c r="BR29" i="7"/>
  <c r="BQ29" i="7"/>
  <c r="BP29" i="7"/>
  <c r="BO29" i="7"/>
  <c r="BN29" i="7"/>
  <c r="BM29" i="7"/>
  <c r="BL29" i="7"/>
  <c r="BK29" i="7"/>
  <c r="BJ29" i="7"/>
  <c r="BI29" i="7"/>
  <c r="BB29" i="7"/>
  <c r="BA29" i="7"/>
  <c r="AZ29" i="7"/>
  <c r="AY29" i="7"/>
  <c r="AX29" i="7"/>
  <c r="AW29" i="7"/>
  <c r="AV29" i="7"/>
  <c r="AU29" i="7"/>
  <c r="AT29" i="7"/>
  <c r="CL28" i="7"/>
  <c r="CK28" i="7"/>
  <c r="CJ28" i="7"/>
  <c r="CI28" i="7"/>
  <c r="CH28" i="7"/>
  <c r="CG28" i="7"/>
  <c r="CD28" i="7"/>
  <c r="CC28" i="7"/>
  <c r="CB28" i="7"/>
  <c r="CA28" i="7"/>
  <c r="BZ28" i="7"/>
  <c r="BY28" i="7"/>
  <c r="BX28" i="7"/>
  <c r="BW28" i="7"/>
  <c r="BV28" i="7"/>
  <c r="BU28" i="7"/>
  <c r="BT28" i="7"/>
  <c r="BS28" i="7"/>
  <c r="BR28" i="7"/>
  <c r="BQ28" i="7"/>
  <c r="BP28" i="7"/>
  <c r="BO28" i="7"/>
  <c r="BN28" i="7"/>
  <c r="BM28" i="7"/>
  <c r="BL28" i="7"/>
  <c r="BK28" i="7"/>
  <c r="BJ28" i="7"/>
  <c r="BI28" i="7"/>
  <c r="BB28" i="7"/>
  <c r="BA28" i="7"/>
  <c r="AY28" i="7"/>
  <c r="AX28" i="7"/>
  <c r="AW28" i="7"/>
  <c r="AV28" i="7"/>
  <c r="AU28" i="7"/>
  <c r="AT28" i="7"/>
  <c r="AH28" i="7"/>
  <c r="CE28" i="7" s="1"/>
  <c r="CL27" i="7"/>
  <c r="CK27" i="7"/>
  <c r="CJ27" i="7"/>
  <c r="CI27" i="7"/>
  <c r="CH27" i="7"/>
  <c r="CG27" i="7"/>
  <c r="CF27" i="7"/>
  <c r="CE27" i="7"/>
  <c r="CD27" i="7"/>
  <c r="CC27" i="7"/>
  <c r="CB27" i="7"/>
  <c r="CA27" i="7"/>
  <c r="BZ27" i="7"/>
  <c r="BY27" i="7"/>
  <c r="BX27" i="7"/>
  <c r="BW27" i="7"/>
  <c r="BV27" i="7"/>
  <c r="BU27" i="7"/>
  <c r="BT27" i="7"/>
  <c r="BS27" i="7"/>
  <c r="BR27" i="7"/>
  <c r="BQ27" i="7"/>
  <c r="BP27" i="7"/>
  <c r="BO27" i="7"/>
  <c r="BN27" i="7"/>
  <c r="BM27" i="7"/>
  <c r="BL27" i="7"/>
  <c r="BK27" i="7"/>
  <c r="BJ27" i="7"/>
  <c r="BI27" i="7"/>
  <c r="BB27" i="7"/>
  <c r="BA27" i="7"/>
  <c r="AZ27" i="7"/>
  <c r="AY27" i="7"/>
  <c r="AX27" i="7"/>
  <c r="AW27" i="7"/>
  <c r="AV27" i="7"/>
  <c r="AU27" i="7"/>
  <c r="AT27" i="7"/>
  <c r="CL26" i="7"/>
  <c r="CK26" i="7"/>
  <c r="CJ26" i="7"/>
  <c r="CI26" i="7"/>
  <c r="CH26" i="7"/>
  <c r="CG26" i="7"/>
  <c r="CF26" i="7"/>
  <c r="CE26" i="7"/>
  <c r="CD26" i="7"/>
  <c r="CC26" i="7"/>
  <c r="CB26" i="7"/>
  <c r="CA26" i="7"/>
  <c r="BZ26" i="7"/>
  <c r="BY26" i="7"/>
  <c r="BX26" i="7"/>
  <c r="BW26" i="7"/>
  <c r="BV26" i="7"/>
  <c r="BU26" i="7"/>
  <c r="BT26" i="7"/>
  <c r="BS26" i="7"/>
  <c r="BR26" i="7"/>
  <c r="BQ26" i="7"/>
  <c r="BP26" i="7"/>
  <c r="BO26" i="7"/>
  <c r="BN26" i="7"/>
  <c r="BM26" i="7"/>
  <c r="BL26" i="7"/>
  <c r="BK26" i="7"/>
  <c r="BJ26" i="7"/>
  <c r="BI26" i="7"/>
  <c r="BB26" i="7"/>
  <c r="BA26" i="7"/>
  <c r="AZ26" i="7"/>
  <c r="AY26" i="7"/>
  <c r="AX26" i="7"/>
  <c r="AW26" i="7"/>
  <c r="AV26" i="7"/>
  <c r="AU26" i="7"/>
  <c r="AT26" i="7"/>
  <c r="CL25" i="7"/>
  <c r="CK25" i="7"/>
  <c r="CJ25" i="7"/>
  <c r="CI25" i="7"/>
  <c r="CH25" i="7"/>
  <c r="CG25" i="7"/>
  <c r="CF25" i="7"/>
  <c r="CE25" i="7"/>
  <c r="CD25" i="7"/>
  <c r="CC25" i="7"/>
  <c r="CB25" i="7"/>
  <c r="CA25" i="7"/>
  <c r="BZ25" i="7"/>
  <c r="BY25" i="7"/>
  <c r="BX25" i="7"/>
  <c r="BW25" i="7"/>
  <c r="BV25" i="7"/>
  <c r="BU25" i="7"/>
  <c r="BT25" i="7"/>
  <c r="BS25" i="7"/>
  <c r="BR25" i="7"/>
  <c r="BQ25" i="7"/>
  <c r="BP25" i="7"/>
  <c r="BO25" i="7"/>
  <c r="BN25" i="7"/>
  <c r="BM25" i="7"/>
  <c r="BL25" i="7"/>
  <c r="BK25" i="7"/>
  <c r="BJ25" i="7"/>
  <c r="BI25" i="7"/>
  <c r="BB25" i="7"/>
  <c r="BA25" i="7"/>
  <c r="AZ25" i="7"/>
  <c r="AY25" i="7"/>
  <c r="AX25" i="7"/>
  <c r="AW25" i="7"/>
  <c r="AV25" i="7"/>
  <c r="AU25" i="7"/>
  <c r="AT25" i="7"/>
  <c r="CL24" i="7"/>
  <c r="CK24" i="7"/>
  <c r="CJ24" i="7"/>
  <c r="CI24" i="7"/>
  <c r="CH24" i="7"/>
  <c r="CG24" i="7"/>
  <c r="CF24" i="7"/>
  <c r="CE24" i="7"/>
  <c r="CD24" i="7"/>
  <c r="CC24" i="7"/>
  <c r="CB24" i="7"/>
  <c r="CA24" i="7"/>
  <c r="BZ24" i="7"/>
  <c r="BY24" i="7"/>
  <c r="BX24" i="7"/>
  <c r="BW24" i="7"/>
  <c r="BV24" i="7"/>
  <c r="BU24" i="7"/>
  <c r="BT24" i="7"/>
  <c r="BS24" i="7"/>
  <c r="BR24" i="7"/>
  <c r="BQ24" i="7"/>
  <c r="BP24" i="7"/>
  <c r="BO24" i="7"/>
  <c r="BN24" i="7"/>
  <c r="BM24" i="7"/>
  <c r="BL24" i="7"/>
  <c r="BK24" i="7"/>
  <c r="BJ24" i="7"/>
  <c r="BI24" i="7"/>
  <c r="BA24" i="7"/>
  <c r="AZ24" i="7"/>
  <c r="AY24" i="7"/>
  <c r="AX24" i="7"/>
  <c r="AW24" i="7"/>
  <c r="AU24" i="7"/>
  <c r="AT24" i="7"/>
  <c r="E24" i="7"/>
  <c r="BB24" i="7" s="1"/>
  <c r="CL23" i="7"/>
  <c r="CK23" i="7"/>
  <c r="CJ23" i="7"/>
  <c r="CI23" i="7"/>
  <c r="CH23" i="7"/>
  <c r="CG23" i="7"/>
  <c r="CF23" i="7"/>
  <c r="CE23" i="7"/>
  <c r="CD23" i="7"/>
  <c r="CC23" i="7"/>
  <c r="CB23" i="7"/>
  <c r="CA23" i="7"/>
  <c r="BZ23" i="7"/>
  <c r="BY23" i="7"/>
  <c r="BX23" i="7"/>
  <c r="BW23" i="7"/>
  <c r="BV23" i="7"/>
  <c r="BU23" i="7"/>
  <c r="BT23" i="7"/>
  <c r="BS23" i="7"/>
  <c r="BR23" i="7"/>
  <c r="BQ23" i="7"/>
  <c r="BP23" i="7"/>
  <c r="BO23" i="7"/>
  <c r="BN23" i="7"/>
  <c r="BM23" i="7"/>
  <c r="BL23" i="7"/>
  <c r="BK23" i="7"/>
  <c r="BJ23" i="7"/>
  <c r="BI23" i="7"/>
  <c r="BA23" i="7"/>
  <c r="AZ23" i="7"/>
  <c r="AY23" i="7"/>
  <c r="AX23" i="7"/>
  <c r="AW23" i="7"/>
  <c r="AU23" i="7"/>
  <c r="AT23" i="7"/>
  <c r="E23" i="7"/>
  <c r="BB23" i="7" s="1"/>
  <c r="CL22" i="7"/>
  <c r="CK22" i="7"/>
  <c r="CJ22" i="7"/>
  <c r="CI22" i="7"/>
  <c r="CH22" i="7"/>
  <c r="CG22" i="7"/>
  <c r="CE22" i="7"/>
  <c r="CD22" i="7"/>
  <c r="CC22" i="7"/>
  <c r="CB22" i="7"/>
  <c r="CA22" i="7"/>
  <c r="BZ22" i="7"/>
  <c r="BY22" i="7"/>
  <c r="BX22" i="7"/>
  <c r="BW22" i="7"/>
  <c r="BV22" i="7"/>
  <c r="BU22" i="7"/>
  <c r="BT22" i="7"/>
  <c r="BS22" i="7"/>
  <c r="BR22" i="7"/>
  <c r="BQ22" i="7"/>
  <c r="BP22" i="7"/>
  <c r="BO22" i="7"/>
  <c r="BN22" i="7"/>
  <c r="BM22" i="7"/>
  <c r="BL22" i="7"/>
  <c r="BK22" i="7"/>
  <c r="BJ22" i="7"/>
  <c r="BI22" i="7"/>
  <c r="BB22" i="7"/>
  <c r="BA22" i="7"/>
  <c r="AY22" i="7"/>
  <c r="AX22" i="7"/>
  <c r="AW22" i="7"/>
  <c r="AV22" i="7"/>
  <c r="AU22" i="7"/>
  <c r="AT22" i="7"/>
  <c r="AI22" i="7"/>
  <c r="CF22" i="7" s="1"/>
  <c r="CL21" i="7"/>
  <c r="CK21" i="7"/>
  <c r="CJ21" i="7"/>
  <c r="CI21" i="7"/>
  <c r="CH21" i="7"/>
  <c r="CG21" i="7"/>
  <c r="CE21" i="7"/>
  <c r="CD21" i="7"/>
  <c r="CC21" i="7"/>
  <c r="CB21" i="7"/>
  <c r="CA21" i="7"/>
  <c r="BZ21" i="7"/>
  <c r="BY21" i="7"/>
  <c r="BX21" i="7"/>
  <c r="BW21" i="7"/>
  <c r="BV21" i="7"/>
  <c r="BU21" i="7"/>
  <c r="BT21" i="7"/>
  <c r="BS21" i="7"/>
  <c r="BR21" i="7"/>
  <c r="BQ21" i="7"/>
  <c r="BP21" i="7"/>
  <c r="BO21" i="7"/>
  <c r="BN21" i="7"/>
  <c r="BM21" i="7"/>
  <c r="BL21" i="7"/>
  <c r="BK21" i="7"/>
  <c r="BJ21" i="7"/>
  <c r="BI21" i="7"/>
  <c r="BB21" i="7"/>
  <c r="BA21" i="7"/>
  <c r="AY21" i="7"/>
  <c r="AX21" i="7"/>
  <c r="AW21" i="7"/>
  <c r="AV21" i="7"/>
  <c r="AU21" i="7"/>
  <c r="AT21" i="7"/>
  <c r="AI21" i="7"/>
  <c r="CF21" i="7" s="1"/>
  <c r="CL20" i="7"/>
  <c r="CK20" i="7"/>
  <c r="CJ20" i="7"/>
  <c r="CI20" i="7"/>
  <c r="CH20" i="7"/>
  <c r="CG20" i="7"/>
  <c r="CF20" i="7"/>
  <c r="CE20" i="7"/>
  <c r="CD20" i="7"/>
  <c r="CC20" i="7"/>
  <c r="CB20" i="7"/>
  <c r="CA20" i="7"/>
  <c r="BZ20" i="7"/>
  <c r="BY20" i="7"/>
  <c r="BX20" i="7"/>
  <c r="BW20" i="7"/>
  <c r="BV20" i="7"/>
  <c r="BU20" i="7"/>
  <c r="BT20" i="7"/>
  <c r="BS20" i="7"/>
  <c r="BR20" i="7"/>
  <c r="BQ20" i="7"/>
  <c r="BP20" i="7"/>
  <c r="BO20" i="7"/>
  <c r="BN20" i="7"/>
  <c r="BM20" i="7"/>
  <c r="BL20" i="7"/>
  <c r="BK20" i="7"/>
  <c r="BJ20" i="7"/>
  <c r="BI20" i="7"/>
  <c r="BB20" i="7"/>
  <c r="BA20" i="7"/>
  <c r="AZ20" i="7"/>
  <c r="AY20" i="7"/>
  <c r="AX20" i="7"/>
  <c r="AW20" i="7"/>
  <c r="AV20" i="7"/>
  <c r="AU20" i="7"/>
  <c r="AT20" i="7"/>
  <c r="CL19" i="7"/>
  <c r="CK19" i="7"/>
  <c r="CJ19" i="7"/>
  <c r="CI19" i="7"/>
  <c r="CH19" i="7"/>
  <c r="CG19" i="7"/>
  <c r="CF19" i="7"/>
  <c r="CE19" i="7"/>
  <c r="CD19" i="7"/>
  <c r="CC19" i="7"/>
  <c r="CB19" i="7"/>
  <c r="CA19" i="7"/>
  <c r="BZ19" i="7"/>
  <c r="BY19" i="7"/>
  <c r="BX19" i="7"/>
  <c r="BW19" i="7"/>
  <c r="BV19" i="7"/>
  <c r="BU19" i="7"/>
  <c r="BT19" i="7"/>
  <c r="BS19" i="7"/>
  <c r="BR19" i="7"/>
  <c r="BQ19" i="7"/>
  <c r="BP19" i="7"/>
  <c r="BO19" i="7"/>
  <c r="BN19" i="7"/>
  <c r="BM19" i="7"/>
  <c r="BL19" i="7"/>
  <c r="BK19" i="7"/>
  <c r="BJ19" i="7"/>
  <c r="BI19" i="7"/>
  <c r="BB19" i="7"/>
  <c r="BA19" i="7"/>
  <c r="AZ19" i="7"/>
  <c r="AY19" i="7"/>
  <c r="AX19" i="7"/>
  <c r="AW19" i="7"/>
  <c r="AV19" i="7"/>
  <c r="AU19" i="7"/>
  <c r="AT19" i="7"/>
  <c r="CL18" i="7"/>
  <c r="CK18" i="7"/>
  <c r="CJ18" i="7"/>
  <c r="CI18" i="7"/>
  <c r="CH18" i="7"/>
  <c r="CG18" i="7"/>
  <c r="CF18" i="7"/>
  <c r="CE18" i="7"/>
  <c r="CD18" i="7"/>
  <c r="CC18" i="7"/>
  <c r="CB18" i="7"/>
  <c r="CA18" i="7"/>
  <c r="BZ18" i="7"/>
  <c r="BY18" i="7"/>
  <c r="BX18" i="7"/>
  <c r="BW18" i="7"/>
  <c r="BV18" i="7"/>
  <c r="BU18" i="7"/>
  <c r="BT18" i="7"/>
  <c r="BS18" i="7"/>
  <c r="BR18" i="7"/>
  <c r="BQ18" i="7"/>
  <c r="BP18" i="7"/>
  <c r="BO18" i="7"/>
  <c r="BN18" i="7"/>
  <c r="BM18" i="7"/>
  <c r="BL18" i="7"/>
  <c r="BK18" i="7"/>
  <c r="BJ18" i="7"/>
  <c r="BI18" i="7"/>
  <c r="BB18" i="7"/>
  <c r="BA18" i="7"/>
  <c r="AZ18" i="7"/>
  <c r="AY18" i="7"/>
  <c r="AX18" i="7"/>
  <c r="AW18" i="7"/>
  <c r="AV18" i="7"/>
  <c r="AU18" i="7"/>
  <c r="AT18" i="7"/>
  <c r="CL17" i="7"/>
  <c r="CK17" i="7"/>
  <c r="CJ17" i="7"/>
  <c r="CI17" i="7"/>
  <c r="CH17" i="7"/>
  <c r="CG17" i="7"/>
  <c r="CF17" i="7"/>
  <c r="CE17" i="7"/>
  <c r="CD17" i="7"/>
  <c r="CC17" i="7"/>
  <c r="CB17" i="7"/>
  <c r="CA17" i="7"/>
  <c r="BZ17" i="7"/>
  <c r="BY17" i="7"/>
  <c r="BX17" i="7"/>
  <c r="BW17" i="7"/>
  <c r="BV17" i="7"/>
  <c r="BU17" i="7"/>
  <c r="BT17" i="7"/>
  <c r="BS17" i="7"/>
  <c r="BR17" i="7"/>
  <c r="BQ17" i="7"/>
  <c r="BP17" i="7"/>
  <c r="BO17" i="7"/>
  <c r="BN17" i="7"/>
  <c r="BM17" i="7"/>
  <c r="BL17" i="7"/>
  <c r="BK17" i="7"/>
  <c r="BJ17" i="7"/>
  <c r="BI17" i="7"/>
  <c r="BB17" i="7"/>
  <c r="BA17" i="7"/>
  <c r="AZ17" i="7"/>
  <c r="AY17" i="7"/>
  <c r="AX17" i="7"/>
  <c r="AW17" i="7"/>
  <c r="AV17" i="7"/>
  <c r="AU17" i="7"/>
  <c r="AT17" i="7"/>
  <c r="CL16" i="7"/>
  <c r="CK16" i="7"/>
  <c r="CJ16" i="7"/>
  <c r="CI16" i="7"/>
  <c r="CH16" i="7"/>
  <c r="CG16" i="7"/>
  <c r="CF16" i="7"/>
  <c r="CE16" i="7"/>
  <c r="CD16" i="7"/>
  <c r="CC16" i="7"/>
  <c r="CB16" i="7"/>
  <c r="CA16" i="7"/>
  <c r="BZ16" i="7"/>
  <c r="BY16" i="7"/>
  <c r="BX16" i="7"/>
  <c r="BW16" i="7"/>
  <c r="BV16" i="7"/>
  <c r="BU16" i="7"/>
  <c r="BT16" i="7"/>
  <c r="BS16" i="7"/>
  <c r="BR16" i="7"/>
  <c r="BQ16" i="7"/>
  <c r="BP16" i="7"/>
  <c r="BO16" i="7"/>
  <c r="BN16" i="7"/>
  <c r="BM16" i="7"/>
  <c r="BL16" i="7"/>
  <c r="BK16" i="7"/>
  <c r="BJ16" i="7"/>
  <c r="BI16" i="7"/>
  <c r="BB16" i="7"/>
  <c r="BA16" i="7"/>
  <c r="AZ16" i="7"/>
  <c r="AY16" i="7"/>
  <c r="AX16" i="7"/>
  <c r="AW16" i="7"/>
  <c r="AV16" i="7"/>
  <c r="AU16" i="7"/>
  <c r="AT16" i="7"/>
  <c r="CL15" i="7"/>
  <c r="CK15" i="7"/>
  <c r="CJ15" i="7"/>
  <c r="CI15" i="7"/>
  <c r="CH15" i="7"/>
  <c r="CG15" i="7"/>
  <c r="CF15" i="7"/>
  <c r="CE15" i="7"/>
  <c r="CD15" i="7"/>
  <c r="CC15" i="7"/>
  <c r="CB15" i="7"/>
  <c r="CA15" i="7"/>
  <c r="BZ15" i="7"/>
  <c r="BY15" i="7"/>
  <c r="BX15" i="7"/>
  <c r="BW15" i="7"/>
  <c r="BV15" i="7"/>
  <c r="BU15" i="7"/>
  <c r="BT15" i="7"/>
  <c r="BS15" i="7"/>
  <c r="BR15" i="7"/>
  <c r="BQ15" i="7"/>
  <c r="BP15" i="7"/>
  <c r="BO15" i="7"/>
  <c r="BN15" i="7"/>
  <c r="BM15" i="7"/>
  <c r="BL15" i="7"/>
  <c r="BK15" i="7"/>
  <c r="BJ15" i="7"/>
  <c r="BI15" i="7"/>
  <c r="BB15" i="7"/>
  <c r="BA15" i="7"/>
  <c r="AZ15" i="7"/>
  <c r="AY15" i="7"/>
  <c r="AX15" i="7"/>
  <c r="AW15" i="7"/>
  <c r="AV15" i="7"/>
  <c r="AU15" i="7"/>
  <c r="AT15" i="7"/>
  <c r="CL14" i="7"/>
  <c r="CK14" i="7"/>
  <c r="CJ14" i="7"/>
  <c r="CI14" i="7"/>
  <c r="CH14" i="7"/>
  <c r="CG14" i="7"/>
  <c r="CF14" i="7"/>
  <c r="CE14" i="7"/>
  <c r="CD14" i="7"/>
  <c r="CC14" i="7"/>
  <c r="CB14" i="7"/>
  <c r="CA14" i="7"/>
  <c r="BZ14" i="7"/>
  <c r="BY14" i="7"/>
  <c r="BX14" i="7"/>
  <c r="BW14" i="7"/>
  <c r="BV14" i="7"/>
  <c r="BU14" i="7"/>
  <c r="BT14" i="7"/>
  <c r="BS14" i="7"/>
  <c r="BR14" i="7"/>
  <c r="BQ14" i="7"/>
  <c r="BP14" i="7"/>
  <c r="BO14" i="7"/>
  <c r="BN14" i="7"/>
  <c r="BM14" i="7"/>
  <c r="BL14" i="7"/>
  <c r="BK14" i="7"/>
  <c r="BJ14" i="7"/>
  <c r="BI14" i="7"/>
  <c r="BB14" i="7"/>
  <c r="BA14" i="7"/>
  <c r="AZ14" i="7"/>
  <c r="AY14" i="7"/>
  <c r="AX14" i="7"/>
  <c r="AW14" i="7"/>
  <c r="AV14" i="7"/>
  <c r="AU14" i="7"/>
  <c r="AT14" i="7"/>
  <c r="CL13" i="7"/>
  <c r="CK13" i="7"/>
  <c r="CJ13" i="7"/>
  <c r="CI13" i="7"/>
  <c r="CH13" i="7"/>
  <c r="CG13" i="7"/>
  <c r="CF13" i="7"/>
  <c r="CE13" i="7"/>
  <c r="CD13" i="7"/>
  <c r="CC13" i="7"/>
  <c r="CB13" i="7"/>
  <c r="CA13" i="7"/>
  <c r="BZ13" i="7"/>
  <c r="BY13" i="7"/>
  <c r="BX13" i="7"/>
  <c r="BW13" i="7"/>
  <c r="BV13" i="7"/>
  <c r="BU13" i="7"/>
  <c r="BT13" i="7"/>
  <c r="BS13" i="7"/>
  <c r="BR13" i="7"/>
  <c r="BQ13" i="7"/>
  <c r="BP13" i="7"/>
  <c r="BO13" i="7"/>
  <c r="BN13" i="7"/>
  <c r="BM13" i="7"/>
  <c r="BL13" i="7"/>
  <c r="BK13" i="7"/>
  <c r="BJ13" i="7"/>
  <c r="BI13" i="7"/>
  <c r="BB13" i="7"/>
  <c r="BA13" i="7"/>
  <c r="AZ13" i="7"/>
  <c r="AY13" i="7"/>
  <c r="AX13" i="7"/>
  <c r="AW13" i="7"/>
  <c r="AV13" i="7"/>
  <c r="AU13" i="7"/>
  <c r="AT13" i="7"/>
  <c r="CL12" i="7"/>
  <c r="CK12" i="7"/>
  <c r="CJ12" i="7"/>
  <c r="CI12" i="7"/>
  <c r="CH12" i="7"/>
  <c r="CG12" i="7"/>
  <c r="CF12" i="7"/>
  <c r="CE12" i="7"/>
  <c r="CD12" i="7"/>
  <c r="CC12" i="7"/>
  <c r="CB12" i="7"/>
  <c r="CA12" i="7"/>
  <c r="BZ12" i="7"/>
  <c r="BY12" i="7"/>
  <c r="BX12" i="7"/>
  <c r="BW12" i="7"/>
  <c r="BV12" i="7"/>
  <c r="BU12" i="7"/>
  <c r="BT12" i="7"/>
  <c r="BS12" i="7"/>
  <c r="BR12" i="7"/>
  <c r="BQ12" i="7"/>
  <c r="BP12" i="7"/>
  <c r="BO12" i="7"/>
  <c r="BN12" i="7"/>
  <c r="BM12" i="7"/>
  <c r="BL12" i="7"/>
  <c r="BK12" i="7"/>
  <c r="BJ12" i="7"/>
  <c r="BI12" i="7"/>
  <c r="BB12" i="7"/>
  <c r="BA12" i="7"/>
  <c r="AZ12" i="7"/>
  <c r="AY12" i="7"/>
  <c r="AX12" i="7"/>
  <c r="AW12" i="7"/>
  <c r="AV12" i="7"/>
  <c r="AU12" i="7"/>
  <c r="AT12" i="7"/>
  <c r="CL11" i="7"/>
  <c r="CK11" i="7"/>
  <c r="CJ11" i="7"/>
  <c r="CI11" i="7"/>
  <c r="CH11" i="7"/>
  <c r="CG11" i="7"/>
  <c r="CF11" i="7"/>
  <c r="CE11" i="7"/>
  <c r="CD11" i="7"/>
  <c r="CC11" i="7"/>
  <c r="CB11" i="7"/>
  <c r="CA11" i="7"/>
  <c r="BZ11" i="7"/>
  <c r="BY11" i="7"/>
  <c r="BX11" i="7"/>
  <c r="BW11" i="7"/>
  <c r="BV11" i="7"/>
  <c r="BU11" i="7"/>
  <c r="BT11" i="7"/>
  <c r="BS11" i="7"/>
  <c r="BR11" i="7"/>
  <c r="BQ11" i="7"/>
  <c r="BP11" i="7"/>
  <c r="BO11" i="7"/>
  <c r="BN11" i="7"/>
  <c r="BM11" i="7"/>
  <c r="BL11" i="7"/>
  <c r="BK11" i="7"/>
  <c r="BJ11" i="7"/>
  <c r="BI11" i="7"/>
  <c r="BB11" i="7"/>
  <c r="BA11" i="7"/>
  <c r="AZ11" i="7"/>
  <c r="AY11" i="7"/>
  <c r="AX11" i="7"/>
  <c r="AW11" i="7"/>
  <c r="AV11" i="7"/>
  <c r="AU11" i="7"/>
  <c r="AT11" i="7"/>
  <c r="AI28" i="7" l="1"/>
  <c r="AV36" i="7"/>
  <c r="CA32" i="1"/>
  <c r="W11" i="8"/>
  <c r="Q73" i="8"/>
  <c r="AG73" i="8"/>
  <c r="AG135" i="8"/>
  <c r="AM135" i="8"/>
  <c r="AV135" i="8" s="1"/>
  <c r="AI135" i="8"/>
  <c r="AI197" i="8"/>
  <c r="W197" i="8"/>
  <c r="W259" i="8" s="1"/>
  <c r="AZ30" i="7"/>
  <c r="CB34" i="1"/>
  <c r="AJ11" i="8"/>
  <c r="AJ259" i="8" s="1"/>
  <c r="AG11" i="8"/>
  <c r="AA73" i="8"/>
  <c r="W73" i="8"/>
  <c r="AI72" i="7"/>
  <c r="CC72" i="7" s="1"/>
  <c r="V11" i="8"/>
  <c r="AH11" i="8"/>
  <c r="AJ73" i="8"/>
  <c r="AR135" i="8"/>
  <c r="AL135" i="8"/>
  <c r="AU135" i="8" s="1"/>
  <c r="AB135" i="8"/>
  <c r="O197" i="8"/>
  <c r="AA197" i="8"/>
  <c r="AA259" i="8" s="1"/>
  <c r="AJ197" i="8"/>
  <c r="AB197" i="8"/>
  <c r="Q197" i="8"/>
  <c r="AC197" i="8"/>
  <c r="AJ135" i="8"/>
  <c r="P135" i="8"/>
  <c r="O135" i="8"/>
  <c r="AK135" i="8"/>
  <c r="AT135" i="8" s="1"/>
  <c r="Q135" i="8"/>
  <c r="AC135" i="8"/>
  <c r="P197" i="8"/>
  <c r="U73" i="8"/>
  <c r="U259" i="8" s="1"/>
  <c r="AI73" i="8"/>
  <c r="AK73" i="8"/>
  <c r="AT73" i="8" s="1"/>
  <c r="C136" i="8"/>
  <c r="D137" i="8"/>
  <c r="C138" i="8"/>
  <c r="F138" i="8"/>
  <c r="H138" i="8"/>
  <c r="D139" i="8"/>
  <c r="F139" i="8"/>
  <c r="H139" i="8"/>
  <c r="D140" i="8"/>
  <c r="F140" i="8"/>
  <c r="H140" i="8"/>
  <c r="C141" i="8"/>
  <c r="F141" i="8"/>
  <c r="H141" i="8"/>
  <c r="D142" i="8"/>
  <c r="C143" i="8"/>
  <c r="G143" i="8"/>
  <c r="C144" i="8"/>
  <c r="G144" i="8"/>
  <c r="G145" i="8"/>
  <c r="D147" i="8"/>
  <c r="C148" i="8"/>
  <c r="G148" i="8"/>
  <c r="C149" i="8"/>
  <c r="G149" i="8"/>
  <c r="G150" i="8"/>
  <c r="C151" i="8"/>
  <c r="C152" i="8"/>
  <c r="G152" i="8"/>
  <c r="D153" i="8"/>
  <c r="D154" i="8"/>
  <c r="F154" i="8"/>
  <c r="H154" i="8"/>
  <c r="C155" i="8"/>
  <c r="G155" i="8"/>
  <c r="D156" i="8"/>
  <c r="F156" i="8"/>
  <c r="H156" i="8"/>
  <c r="D157" i="8"/>
  <c r="D158" i="8"/>
  <c r="F158" i="8"/>
  <c r="H158" i="8"/>
  <c r="C160" i="8"/>
  <c r="F160" i="8"/>
  <c r="H160" i="8"/>
  <c r="C161" i="8"/>
  <c r="F161" i="8"/>
  <c r="H161" i="8"/>
  <c r="D163" i="8"/>
  <c r="D167" i="8"/>
  <c r="F167" i="8"/>
  <c r="H167" i="8"/>
  <c r="C168" i="8"/>
  <c r="D169" i="8"/>
  <c r="F169" i="8"/>
  <c r="H169" i="8"/>
  <c r="D170" i="8"/>
  <c r="D136" i="8"/>
  <c r="F137" i="8"/>
  <c r="H137" i="8"/>
  <c r="D138" i="8"/>
  <c r="G138" i="8"/>
  <c r="C140" i="8"/>
  <c r="G140" i="8"/>
  <c r="D141" i="8"/>
  <c r="G141" i="8"/>
  <c r="C142" i="8"/>
  <c r="D143" i="8"/>
  <c r="F143" i="8"/>
  <c r="H143" i="8"/>
  <c r="C145" i="8"/>
  <c r="D146" i="8"/>
  <c r="F147" i="8"/>
  <c r="H147" i="8"/>
  <c r="D148" i="8"/>
  <c r="F148" i="8"/>
  <c r="H148" i="8"/>
  <c r="C150" i="8"/>
  <c r="D151" i="8"/>
  <c r="D152" i="8"/>
  <c r="F152" i="8"/>
  <c r="H152" i="8"/>
  <c r="C154" i="8"/>
  <c r="G154" i="8"/>
  <c r="D155" i="8"/>
  <c r="F155" i="8"/>
  <c r="H155" i="8"/>
  <c r="C156" i="8"/>
  <c r="G156" i="8"/>
  <c r="C157" i="8"/>
  <c r="C158" i="8"/>
  <c r="G158" i="8"/>
  <c r="C159" i="8"/>
  <c r="G159" i="8"/>
  <c r="D160" i="8"/>
  <c r="G161" i="8"/>
  <c r="C163" i="8"/>
  <c r="C164" i="8"/>
  <c r="G164" i="8"/>
  <c r="C165" i="8"/>
  <c r="G165" i="8"/>
  <c r="C166" i="8"/>
  <c r="C167" i="8"/>
  <c r="G167" i="8"/>
  <c r="D168" i="8"/>
  <c r="C169" i="8"/>
  <c r="G169" i="8"/>
  <c r="C170" i="8"/>
  <c r="D171" i="8"/>
  <c r="F171" i="8"/>
  <c r="H171" i="8"/>
  <c r="D172" i="8"/>
  <c r="F172" i="8"/>
  <c r="H172" i="8"/>
  <c r="C173" i="8"/>
  <c r="C174" i="8"/>
  <c r="G174" i="8"/>
  <c r="D175" i="8"/>
  <c r="D176" i="8"/>
  <c r="F176" i="8"/>
  <c r="H176" i="8"/>
  <c r="C177" i="8"/>
  <c r="G177" i="8"/>
  <c r="D178" i="8"/>
  <c r="F178" i="8"/>
  <c r="H178" i="8"/>
  <c r="C179" i="8"/>
  <c r="G179" i="8"/>
  <c r="D180" i="8"/>
  <c r="D181" i="8"/>
  <c r="F181" i="8"/>
  <c r="H181" i="8"/>
  <c r="C182" i="8"/>
  <c r="G182" i="8"/>
  <c r="D183" i="8"/>
  <c r="F183" i="8"/>
  <c r="H183" i="8"/>
  <c r="C184" i="8"/>
  <c r="G184" i="8"/>
  <c r="D185" i="8"/>
  <c r="F185" i="8"/>
  <c r="H185" i="8"/>
  <c r="C186" i="8"/>
  <c r="G186" i="8"/>
  <c r="D187" i="8"/>
  <c r="F187" i="8"/>
  <c r="H187" i="8"/>
  <c r="C188" i="8"/>
  <c r="G188" i="8"/>
  <c r="D189" i="8"/>
  <c r="F189" i="8"/>
  <c r="H189" i="8"/>
  <c r="C190" i="8"/>
  <c r="G190" i="8"/>
  <c r="D191" i="8"/>
  <c r="F191" i="8"/>
  <c r="H191" i="8"/>
  <c r="C192" i="8"/>
  <c r="G192" i="8"/>
  <c r="D193" i="8"/>
  <c r="F193" i="8"/>
  <c r="H193" i="8"/>
  <c r="C194" i="8"/>
  <c r="G194" i="8"/>
  <c r="D195" i="8"/>
  <c r="F195" i="8"/>
  <c r="H195" i="8"/>
  <c r="C196" i="8"/>
  <c r="G196" i="8"/>
  <c r="C75" i="8"/>
  <c r="G75" i="8"/>
  <c r="C77" i="8"/>
  <c r="G77" i="8"/>
  <c r="D82" i="8"/>
  <c r="F82" i="8"/>
  <c r="H82" i="8"/>
  <c r="D83" i="8"/>
  <c r="F83" i="8"/>
  <c r="H83" i="8"/>
  <c r="C84" i="8"/>
  <c r="C85" i="8"/>
  <c r="G85" i="8"/>
  <c r="D87" i="8"/>
  <c r="F87" i="8"/>
  <c r="H87" i="8"/>
  <c r="D88" i="8"/>
  <c r="F88" i="8"/>
  <c r="H88" i="8"/>
  <c r="C91" i="8"/>
  <c r="D97" i="8"/>
  <c r="F97" i="8"/>
  <c r="H97" i="8"/>
  <c r="G98" i="8"/>
  <c r="D99" i="8"/>
  <c r="D102" i="8"/>
  <c r="F102" i="8"/>
  <c r="H102" i="8"/>
  <c r="D103" i="8"/>
  <c r="F103" i="8"/>
  <c r="H103" i="8"/>
  <c r="D104" i="8"/>
  <c r="C171" i="8"/>
  <c r="G171" i="8"/>
  <c r="C172" i="8"/>
  <c r="G172" i="8"/>
  <c r="D173" i="8"/>
  <c r="D174" i="8"/>
  <c r="F174" i="8"/>
  <c r="H174" i="8"/>
  <c r="C175" i="8"/>
  <c r="C176" i="8"/>
  <c r="G176" i="8"/>
  <c r="D177" i="8"/>
  <c r="F177" i="8"/>
  <c r="H177" i="8"/>
  <c r="C178" i="8"/>
  <c r="G178" i="8"/>
  <c r="D179" i="8"/>
  <c r="F179" i="8"/>
  <c r="H179" i="8"/>
  <c r="C180" i="8"/>
  <c r="C181" i="8"/>
  <c r="G181" i="8"/>
  <c r="D182" i="8"/>
  <c r="F182" i="8"/>
  <c r="H182" i="8"/>
  <c r="C183" i="8"/>
  <c r="G183" i="8"/>
  <c r="D184" i="8"/>
  <c r="F184" i="8"/>
  <c r="H184" i="8"/>
  <c r="C185" i="8"/>
  <c r="G185" i="8"/>
  <c r="D186" i="8"/>
  <c r="F186" i="8"/>
  <c r="H186" i="8"/>
  <c r="C187" i="8"/>
  <c r="G187" i="8"/>
  <c r="D188" i="8"/>
  <c r="F188" i="8"/>
  <c r="H188" i="8"/>
  <c r="C189" i="8"/>
  <c r="G189" i="8"/>
  <c r="D190" i="8"/>
  <c r="F190" i="8"/>
  <c r="H190" i="8"/>
  <c r="C191" i="8"/>
  <c r="G191" i="8"/>
  <c r="D192" i="8"/>
  <c r="F192" i="8"/>
  <c r="H192" i="8"/>
  <c r="C193" i="8"/>
  <c r="G193" i="8"/>
  <c r="D194" i="8"/>
  <c r="F194" i="8"/>
  <c r="H194" i="8"/>
  <c r="C195" i="8"/>
  <c r="G195" i="8"/>
  <c r="D196" i="8"/>
  <c r="F196" i="8"/>
  <c r="H196" i="8"/>
  <c r="P259" i="8"/>
  <c r="AB259" i="8"/>
  <c r="AG259" i="8"/>
  <c r="AI259" i="8"/>
  <c r="AM259" i="8"/>
  <c r="AO259" i="8"/>
  <c r="AT197" i="8"/>
  <c r="AV197" i="8"/>
  <c r="AX197" i="8"/>
  <c r="O259" i="8"/>
  <c r="Q259" i="8"/>
  <c r="V259" i="8"/>
  <c r="AC259" i="8"/>
  <c r="AH259" i="8"/>
  <c r="AL259" i="8"/>
  <c r="AN259" i="8"/>
  <c r="AU197" i="8"/>
  <c r="AW197" i="8"/>
  <c r="CE72" i="7"/>
  <c r="AK74" i="7"/>
  <c r="CG72" i="7"/>
  <c r="AM74" i="7"/>
  <c r="CI72" i="7"/>
  <c r="AO74" i="7"/>
  <c r="AZ21" i="7"/>
  <c r="AZ22" i="7"/>
  <c r="AV23" i="7"/>
  <c r="AV24" i="7"/>
  <c r="AZ28" i="7"/>
  <c r="CE30" i="7"/>
  <c r="AV33" i="7"/>
  <c r="AV34" i="7"/>
  <c r="AV39" i="7"/>
  <c r="AV40" i="7"/>
  <c r="AZ55" i="7"/>
  <c r="BL55" i="7"/>
  <c r="BN55" i="7"/>
  <c r="BR55" i="7"/>
  <c r="BT55" i="7"/>
  <c r="BX55" i="7"/>
  <c r="BZ55" i="7"/>
  <c r="CD55" i="7"/>
  <c r="CF55" i="7"/>
  <c r="CH55" i="7"/>
  <c r="CJ55" i="7"/>
  <c r="CL55" i="7"/>
  <c r="AZ58" i="7"/>
  <c r="BA69" i="7"/>
  <c r="V72" i="7"/>
  <c r="BP72" i="7" s="1"/>
  <c r="AH72" i="7"/>
  <c r="CB72" i="7" s="1"/>
  <c r="AJ72" i="7"/>
  <c r="AN72" i="7"/>
  <c r="CF72" i="7"/>
  <c r="AV30" i="7"/>
  <c r="AV31" i="7"/>
  <c r="BA55" i="7"/>
  <c r="BM55" i="7"/>
  <c r="BY55" i="7"/>
  <c r="AZ69" i="7"/>
  <c r="AK259" i="8" l="1"/>
  <c r="CF28" i="7"/>
  <c r="CB32" i="1"/>
  <c r="H246" i="8"/>
  <c r="F246" i="8"/>
  <c r="D246" i="8"/>
  <c r="H244" i="8"/>
  <c r="F244" i="8"/>
  <c r="D244" i="8"/>
  <c r="H241" i="8"/>
  <c r="F241" i="8"/>
  <c r="D241" i="8"/>
  <c r="H239" i="8"/>
  <c r="F239" i="8"/>
  <c r="D239" i="8"/>
  <c r="G238" i="8"/>
  <c r="H236" i="8"/>
  <c r="F236" i="8"/>
  <c r="D236" i="8"/>
  <c r="G234" i="8"/>
  <c r="C234" i="8"/>
  <c r="G233" i="8"/>
  <c r="C233" i="8"/>
  <c r="D166" i="8"/>
  <c r="F165" i="8"/>
  <c r="F164" i="8"/>
  <c r="G160" i="8"/>
  <c r="H159" i="8"/>
  <c r="D159" i="8"/>
  <c r="C153" i="8"/>
  <c r="F150" i="8"/>
  <c r="F149" i="8"/>
  <c r="C147" i="8"/>
  <c r="C146" i="8"/>
  <c r="F145" i="8"/>
  <c r="F144" i="8"/>
  <c r="G139" i="8"/>
  <c r="G137" i="8"/>
  <c r="G258" i="8"/>
  <c r="C258" i="8"/>
  <c r="H257" i="8"/>
  <c r="F257" i="8"/>
  <c r="D257" i="8"/>
  <c r="G256" i="8"/>
  <c r="C256" i="8"/>
  <c r="H255" i="8"/>
  <c r="F255" i="8"/>
  <c r="D255" i="8"/>
  <c r="G254" i="8"/>
  <c r="C254" i="8"/>
  <c r="H253" i="8"/>
  <c r="F253" i="8"/>
  <c r="D253" i="8"/>
  <c r="G252" i="8"/>
  <c r="C252" i="8"/>
  <c r="H251" i="8"/>
  <c r="F251" i="8"/>
  <c r="D251" i="8"/>
  <c r="G250" i="8"/>
  <c r="C250" i="8"/>
  <c r="H249" i="8"/>
  <c r="F249" i="8"/>
  <c r="D249" i="8"/>
  <c r="G248" i="8"/>
  <c r="C248" i="8"/>
  <c r="H247" i="8"/>
  <c r="F247" i="8"/>
  <c r="D247" i="8"/>
  <c r="G246" i="8"/>
  <c r="C246" i="8"/>
  <c r="H245" i="8"/>
  <c r="F245" i="8"/>
  <c r="D245" i="8"/>
  <c r="G244" i="8"/>
  <c r="C244" i="8"/>
  <c r="H243" i="8"/>
  <c r="F243" i="8"/>
  <c r="D243" i="8"/>
  <c r="G241" i="8"/>
  <c r="C241" i="8"/>
  <c r="H240" i="8"/>
  <c r="F240" i="8"/>
  <c r="D240" i="8"/>
  <c r="G239" i="8"/>
  <c r="C239" i="8"/>
  <c r="H238" i="8"/>
  <c r="F238" i="8"/>
  <c r="D238" i="8"/>
  <c r="G236" i="8"/>
  <c r="C236" i="8"/>
  <c r="H234" i="8"/>
  <c r="F234" i="8"/>
  <c r="D234" i="8"/>
  <c r="H233" i="8"/>
  <c r="F233" i="8"/>
  <c r="D233" i="8"/>
  <c r="C232" i="8"/>
  <c r="G231" i="8"/>
  <c r="C231" i="8"/>
  <c r="D230" i="8"/>
  <c r="G229" i="8"/>
  <c r="C229" i="8"/>
  <c r="C228" i="8"/>
  <c r="G227" i="8"/>
  <c r="C227" i="8"/>
  <c r="G226" i="8"/>
  <c r="C226" i="8"/>
  <c r="C225" i="8"/>
  <c r="G223" i="8"/>
  <c r="D222" i="8"/>
  <c r="G221" i="8"/>
  <c r="C221" i="8"/>
  <c r="G220" i="8"/>
  <c r="C220" i="8"/>
  <c r="C219" i="8"/>
  <c r="G218" i="8"/>
  <c r="C218" i="8"/>
  <c r="H217" i="8"/>
  <c r="F217" i="8"/>
  <c r="D217" i="8"/>
  <c r="G216" i="8"/>
  <c r="C216" i="8"/>
  <c r="H214" i="8"/>
  <c r="F214" i="8"/>
  <c r="D214" i="8"/>
  <c r="D213" i="8"/>
  <c r="C212" i="8"/>
  <c r="H210" i="8"/>
  <c r="F210" i="8"/>
  <c r="D210" i="8"/>
  <c r="H209" i="8"/>
  <c r="F209" i="8"/>
  <c r="D208" i="8"/>
  <c r="C207" i="8"/>
  <c r="H205" i="8"/>
  <c r="F205" i="8"/>
  <c r="D205" i="8"/>
  <c r="C204" i="8"/>
  <c r="G203" i="8"/>
  <c r="D203" i="8"/>
  <c r="G202" i="8"/>
  <c r="C202" i="8"/>
  <c r="G200" i="8"/>
  <c r="D200" i="8"/>
  <c r="H199" i="8"/>
  <c r="F199" i="8"/>
  <c r="D198" i="8"/>
  <c r="D232" i="8"/>
  <c r="H231" i="8"/>
  <c r="F231" i="8"/>
  <c r="D231" i="8"/>
  <c r="C230" i="8"/>
  <c r="H229" i="8"/>
  <c r="F229" i="8"/>
  <c r="D229" i="8"/>
  <c r="D225" i="8"/>
  <c r="H223" i="8"/>
  <c r="F223" i="8"/>
  <c r="C223" i="8"/>
  <c r="H222" i="8"/>
  <c r="F222" i="8"/>
  <c r="C222" i="8"/>
  <c r="H220" i="8"/>
  <c r="F220" i="8"/>
  <c r="D220" i="8"/>
  <c r="D219" i="8"/>
  <c r="H218" i="8"/>
  <c r="F218" i="8"/>
  <c r="D218" i="8"/>
  <c r="G217" i="8"/>
  <c r="C217" i="8"/>
  <c r="H216" i="8"/>
  <c r="F216" i="8"/>
  <c r="D216" i="8"/>
  <c r="D215" i="8"/>
  <c r="G214" i="8"/>
  <c r="C214" i="8"/>
  <c r="C213" i="8"/>
  <c r="G212" i="8"/>
  <c r="G211" i="8"/>
  <c r="C211" i="8"/>
  <c r="G210" i="8"/>
  <c r="C210" i="8"/>
  <c r="D209" i="8"/>
  <c r="G207" i="8"/>
  <c r="G206" i="8"/>
  <c r="C206" i="8"/>
  <c r="G205" i="8"/>
  <c r="C205" i="8"/>
  <c r="D204" i="8"/>
  <c r="H203" i="8"/>
  <c r="F203" i="8"/>
  <c r="C203" i="8"/>
  <c r="H202" i="8"/>
  <c r="F202" i="8"/>
  <c r="D202" i="8"/>
  <c r="H201" i="8"/>
  <c r="F201" i="8"/>
  <c r="D201" i="8"/>
  <c r="H200" i="8"/>
  <c r="F200" i="8"/>
  <c r="C200" i="8"/>
  <c r="D199" i="8"/>
  <c r="C198" i="8"/>
  <c r="H258" i="8"/>
  <c r="F258" i="8"/>
  <c r="D258" i="8"/>
  <c r="G257" i="8"/>
  <c r="C257" i="8"/>
  <c r="H256" i="8"/>
  <c r="F256" i="8"/>
  <c r="D256" i="8"/>
  <c r="G255" i="8"/>
  <c r="C255" i="8"/>
  <c r="H254" i="8"/>
  <c r="F254" i="8"/>
  <c r="D254" i="8"/>
  <c r="G253" i="8"/>
  <c r="C253" i="8"/>
  <c r="H252" i="8"/>
  <c r="F252" i="8"/>
  <c r="D252" i="8"/>
  <c r="G251" i="8"/>
  <c r="C251" i="8"/>
  <c r="H250" i="8"/>
  <c r="F250" i="8"/>
  <c r="D250" i="8"/>
  <c r="G249" i="8"/>
  <c r="C249" i="8"/>
  <c r="H248" i="8"/>
  <c r="F248" i="8"/>
  <c r="D248" i="8"/>
  <c r="G247" i="8"/>
  <c r="C247" i="8"/>
  <c r="G245" i="8"/>
  <c r="C245" i="8"/>
  <c r="G243" i="8"/>
  <c r="C243" i="8"/>
  <c r="C242" i="8"/>
  <c r="G240" i="8"/>
  <c r="C240" i="8"/>
  <c r="C238" i="8"/>
  <c r="C237" i="8"/>
  <c r="D235" i="8"/>
  <c r="H165" i="8"/>
  <c r="D165" i="8"/>
  <c r="H164" i="8"/>
  <c r="D164" i="8"/>
  <c r="D161" i="8"/>
  <c r="F159" i="8"/>
  <c r="H150" i="8"/>
  <c r="D150" i="8"/>
  <c r="H149" i="8"/>
  <c r="D149" i="8"/>
  <c r="G147" i="8"/>
  <c r="H145" i="8"/>
  <c r="D145" i="8"/>
  <c r="H144" i="8"/>
  <c r="D144" i="8"/>
  <c r="C139" i="8"/>
  <c r="C137" i="8"/>
  <c r="D242" i="8"/>
  <c r="D237" i="8"/>
  <c r="C235" i="8"/>
  <c r="AJ74" i="7"/>
  <c r="BA72" i="7"/>
  <c r="CD72" i="7"/>
  <c r="AZ72" i="7"/>
  <c r="AN74" i="7"/>
  <c r="CH72" i="7"/>
  <c r="C199" i="8" l="1"/>
  <c r="D207" i="8"/>
  <c r="G209" i="8"/>
  <c r="D211" i="8"/>
  <c r="H211" i="8"/>
  <c r="F221" i="8"/>
  <c r="D223" i="8"/>
  <c r="H226" i="8"/>
  <c r="D227" i="8"/>
  <c r="H227" i="8"/>
  <c r="G199" i="8"/>
  <c r="G201" i="8"/>
  <c r="F206" i="8"/>
  <c r="F207" i="8"/>
  <c r="C208" i="8"/>
  <c r="C209" i="8"/>
  <c r="F211" i="8"/>
  <c r="F212" i="8"/>
  <c r="C215" i="8"/>
  <c r="D221" i="8"/>
  <c r="H221" i="8"/>
  <c r="G222" i="8"/>
  <c r="F226" i="8"/>
  <c r="F227" i="8"/>
  <c r="D228" i="8"/>
  <c r="C201" i="8"/>
  <c r="D206" i="8"/>
  <c r="H206" i="8"/>
  <c r="H207" i="8"/>
  <c r="D212" i="8"/>
  <c r="H212" i="8"/>
  <c r="D226" i="8"/>
  <c r="W75" i="2" l="1"/>
  <c r="V75" i="2"/>
  <c r="U75" i="2"/>
  <c r="AC75" i="2"/>
  <c r="AB75" i="2"/>
  <c r="AA75" i="2"/>
  <c r="AJ75" i="2"/>
  <c r="AH75" i="2"/>
  <c r="AG75" i="2"/>
  <c r="AM75" i="2"/>
  <c r="AN75" i="2"/>
  <c r="AT133" i="2"/>
  <c r="AT132" i="2"/>
  <c r="AT130" i="2"/>
  <c r="AT129" i="2"/>
  <c r="AT128" i="2"/>
  <c r="AT126" i="2"/>
  <c r="AT125" i="2"/>
  <c r="AT123" i="2"/>
  <c r="AT122" i="2"/>
  <c r="AT120" i="2"/>
  <c r="AT119" i="2"/>
  <c r="AT110" i="2"/>
  <c r="AT109" i="2"/>
  <c r="AT107" i="2"/>
  <c r="AT106" i="2"/>
  <c r="AT104" i="2"/>
  <c r="AT103" i="2"/>
  <c r="AT101" i="2"/>
  <c r="AT100" i="2"/>
  <c r="AT98" i="2"/>
  <c r="AT97" i="2"/>
  <c r="AT61" i="2"/>
  <c r="AT60" i="2"/>
  <c r="AT56" i="2"/>
  <c r="AT55" i="2"/>
  <c r="AT53" i="2"/>
  <c r="AT52" i="2"/>
  <c r="AT46" i="2"/>
  <c r="AT45" i="2"/>
  <c r="AT41" i="2"/>
  <c r="AT40" i="2"/>
  <c r="AT26" i="2"/>
  <c r="AT25" i="2"/>
  <c r="AT23" i="2"/>
  <c r="AT22" i="2"/>
  <c r="AT20" i="2"/>
  <c r="AT19" i="2"/>
  <c r="AT17" i="2"/>
  <c r="AT16" i="2"/>
  <c r="A63" i="5"/>
  <c r="AR242" i="5"/>
  <c r="AR238" i="5"/>
  <c r="AR237" i="5"/>
  <c r="AR235" i="5"/>
  <c r="AR234" i="5" s="1"/>
  <c r="AR231" i="5"/>
  <c r="AR230" i="5"/>
  <c r="AR227" i="5"/>
  <c r="AR225" i="5"/>
  <c r="AR224" i="5"/>
  <c r="AR222" i="5"/>
  <c r="AR221" i="5"/>
  <c r="AR215" i="5"/>
  <c r="AR214" i="5"/>
  <c r="AR210" i="5"/>
  <c r="AR209" i="5"/>
  <c r="AR206" i="5"/>
  <c r="AR205" i="5"/>
  <c r="AR200" i="5"/>
  <c r="AR199" i="5"/>
  <c r="AR198" i="5"/>
  <c r="AR197" i="5"/>
  <c r="AR196" i="5"/>
  <c r="AR195" i="5"/>
  <c r="AR194" i="5"/>
  <c r="AR193" i="5"/>
  <c r="AR192" i="5"/>
  <c r="AR191" i="5"/>
  <c r="AR190" i="5"/>
  <c r="AR189" i="5"/>
  <c r="AR188" i="5"/>
  <c r="AR187" i="5"/>
  <c r="AR186" i="5"/>
  <c r="AR185" i="5"/>
  <c r="AR183" i="5"/>
  <c r="AR182" i="5"/>
  <c r="AR181" i="5"/>
  <c r="AR178" i="5"/>
  <c r="AR176" i="5"/>
  <c r="AR175" i="5"/>
  <c r="AR173" i="5"/>
  <c r="AR172" i="5" s="1"/>
  <c r="AR171" i="5"/>
  <c r="AR169" i="5"/>
  <c r="AR168" i="5"/>
  <c r="AR166" i="5"/>
  <c r="AR164" i="5"/>
  <c r="AR163" i="5"/>
  <c r="AR162" i="5"/>
  <c r="AR160" i="5"/>
  <c r="AR159" i="5"/>
  <c r="AR158" i="5"/>
  <c r="AR156" i="5"/>
  <c r="AR154" i="5"/>
  <c r="AR153" i="5"/>
  <c r="AR152" i="5"/>
  <c r="AR149" i="5"/>
  <c r="AR148" i="5"/>
  <c r="AR147" i="5"/>
  <c r="AR145" i="5"/>
  <c r="AR144" i="5"/>
  <c r="AR143" i="5"/>
  <c r="AR142" i="5"/>
  <c r="AR141" i="5"/>
  <c r="AR110" i="5"/>
  <c r="AR109" i="5"/>
  <c r="AR103" i="5"/>
  <c r="AR102" i="5"/>
  <c r="AR97" i="5"/>
  <c r="AR96" i="5"/>
  <c r="AR94" i="5"/>
  <c r="AR93" i="5"/>
  <c r="AR87" i="5"/>
  <c r="AR86" i="5"/>
  <c r="AR82" i="5"/>
  <c r="AR81" i="5"/>
  <c r="AR78" i="5"/>
  <c r="AR77" i="5"/>
  <c r="AR48" i="5"/>
  <c r="AR47" i="5"/>
  <c r="AR45" i="5"/>
  <c r="AR44" i="5" s="1"/>
  <c r="AR41" i="5"/>
  <c r="AR40" i="5"/>
  <c r="AR35" i="5"/>
  <c r="AR34" i="5"/>
  <c r="AR25" i="5"/>
  <c r="AR24" i="5"/>
  <c r="AR20" i="5"/>
  <c r="AR19" i="5"/>
  <c r="AR16" i="5"/>
  <c r="AR15" i="5"/>
  <c r="AP184" i="5"/>
  <c r="AJ59" i="1"/>
  <c r="AH59" i="1"/>
  <c r="AG59" i="1"/>
  <c r="AC59" i="1"/>
  <c r="AB59" i="1"/>
  <c r="AA59" i="1"/>
  <c r="W59" i="1"/>
  <c r="V59" i="1"/>
  <c r="U59" i="1"/>
  <c r="Q59" i="1"/>
  <c r="P59" i="1"/>
  <c r="O59" i="1"/>
  <c r="AO75" i="2"/>
  <c r="AO59" i="1"/>
  <c r="AN59" i="1"/>
  <c r="AM59" i="1"/>
  <c r="AK89" i="2"/>
  <c r="AK75" i="2" s="1"/>
  <c r="AI89" i="2"/>
  <c r="AI198" i="5" s="1"/>
  <c r="AK73" i="1"/>
  <c r="AI73" i="1"/>
  <c r="AI78" i="2"/>
  <c r="AI62" i="1"/>
  <c r="AF14" i="2"/>
  <c r="AF16" i="5" s="1"/>
  <c r="AE14" i="2"/>
  <c r="AD14" i="2"/>
  <c r="AF13" i="2"/>
  <c r="AE13" i="2"/>
  <c r="AD13" i="2"/>
  <c r="Z14" i="2"/>
  <c r="Y14" i="2"/>
  <c r="X14" i="2"/>
  <c r="X16" i="5" s="1"/>
  <c r="Z13" i="2"/>
  <c r="Y13" i="2"/>
  <c r="Y15" i="5" s="1"/>
  <c r="X13" i="2"/>
  <c r="X15" i="5" s="1"/>
  <c r="T14" i="2"/>
  <c r="T16" i="5" s="1"/>
  <c r="S14" i="2"/>
  <c r="R14" i="2"/>
  <c r="T13" i="2"/>
  <c r="T15" i="5" s="1"/>
  <c r="S13" i="2"/>
  <c r="R13" i="2"/>
  <c r="N14" i="2"/>
  <c r="N13" i="2"/>
  <c r="N15" i="5" s="1"/>
  <c r="M14" i="2"/>
  <c r="M13" i="2"/>
  <c r="M15" i="5" s="1"/>
  <c r="L14" i="2"/>
  <c r="L13" i="2"/>
  <c r="E13" i="2" s="1"/>
  <c r="E15" i="5" s="1"/>
  <c r="E95" i="2"/>
  <c r="AT95" i="2" s="1"/>
  <c r="E94" i="2"/>
  <c r="AT94" i="2" s="1"/>
  <c r="E117" i="2"/>
  <c r="AT117" i="2" s="1"/>
  <c r="E116" i="2"/>
  <c r="E205" i="5" s="1"/>
  <c r="E37" i="2"/>
  <c r="AT37" i="2" s="1"/>
  <c r="E36" i="2"/>
  <c r="AT36" i="2" s="1"/>
  <c r="E35" i="2"/>
  <c r="E142" i="5" s="1"/>
  <c r="AI44" i="2"/>
  <c r="AI43" i="2" s="1"/>
  <c r="AI26" i="1"/>
  <c r="AI25" i="1" s="1"/>
  <c r="E44" i="1"/>
  <c r="E43" i="1"/>
  <c r="E40" i="1"/>
  <c r="E38" i="1"/>
  <c r="E37" i="1"/>
  <c r="E34" i="1"/>
  <c r="E35" i="1"/>
  <c r="E28" i="1"/>
  <c r="E27" i="1"/>
  <c r="E144" i="5"/>
  <c r="E242" i="5"/>
  <c r="E238" i="5"/>
  <c r="E237" i="5"/>
  <c r="E235" i="5"/>
  <c r="E231" i="5"/>
  <c r="E230" i="5"/>
  <c r="E227" i="5"/>
  <c r="E225" i="5"/>
  <c r="E224" i="5"/>
  <c r="E222" i="5"/>
  <c r="E221" i="5"/>
  <c r="E215" i="5"/>
  <c r="E214" i="5"/>
  <c r="E210" i="5"/>
  <c r="E209" i="5"/>
  <c r="E200" i="5"/>
  <c r="E199" i="5"/>
  <c r="E198" i="5"/>
  <c r="E197" i="5"/>
  <c r="E196" i="5"/>
  <c r="E195" i="5"/>
  <c r="E194" i="5"/>
  <c r="E193" i="5"/>
  <c r="E192" i="5"/>
  <c r="E191" i="5"/>
  <c r="E190" i="5"/>
  <c r="E189" i="5"/>
  <c r="E188" i="5"/>
  <c r="E187" i="5"/>
  <c r="E186" i="5"/>
  <c r="E185" i="5"/>
  <c r="E183" i="5"/>
  <c r="E182" i="5"/>
  <c r="E181" i="5"/>
  <c r="E178" i="5"/>
  <c r="E176" i="5"/>
  <c r="E175" i="5"/>
  <c r="E173" i="5"/>
  <c r="E171" i="5"/>
  <c r="E169" i="5"/>
  <c r="E168" i="5"/>
  <c r="E166" i="5"/>
  <c r="E164" i="5"/>
  <c r="E163" i="5"/>
  <c r="E162" i="5"/>
  <c r="E160" i="5"/>
  <c r="E159" i="5"/>
  <c r="E158" i="5"/>
  <c r="E156" i="5"/>
  <c r="E154" i="5"/>
  <c r="E153" i="5"/>
  <c r="E152" i="5"/>
  <c r="E151" i="5"/>
  <c r="E149" i="5"/>
  <c r="E148" i="5"/>
  <c r="E147" i="5"/>
  <c r="E145" i="5"/>
  <c r="E141" i="5"/>
  <c r="E110" i="5"/>
  <c r="E109" i="5"/>
  <c r="E103" i="5"/>
  <c r="E102" i="5"/>
  <c r="E97" i="5"/>
  <c r="E96" i="5"/>
  <c r="E94" i="5"/>
  <c r="E93" i="5"/>
  <c r="E87" i="5"/>
  <c r="E86" i="5"/>
  <c r="E82" i="5"/>
  <c r="E81" i="5"/>
  <c r="E78" i="5"/>
  <c r="E48" i="5"/>
  <c r="E47" i="5"/>
  <c r="E45" i="5"/>
  <c r="E41" i="5"/>
  <c r="E40" i="5"/>
  <c r="E35" i="5"/>
  <c r="E34" i="5"/>
  <c r="E25" i="5"/>
  <c r="E24" i="5"/>
  <c r="E20" i="5"/>
  <c r="E19" i="5"/>
  <c r="AO201" i="5"/>
  <c r="AM201" i="5"/>
  <c r="AL201" i="5"/>
  <c r="AO73" i="5"/>
  <c r="AN73" i="5"/>
  <c r="AM73" i="5"/>
  <c r="AL73" i="5"/>
  <c r="AO11" i="5"/>
  <c r="AN11" i="5"/>
  <c r="AM11" i="5"/>
  <c r="E134" i="5"/>
  <c r="E133" i="5"/>
  <c r="E132" i="5"/>
  <c r="E131" i="5"/>
  <c r="E130" i="5"/>
  <c r="E129" i="5"/>
  <c r="E128" i="5"/>
  <c r="E127" i="5"/>
  <c r="E126" i="5"/>
  <c r="E125" i="5"/>
  <c r="E124" i="5"/>
  <c r="E123" i="5"/>
  <c r="E122" i="5"/>
  <c r="E121" i="5"/>
  <c r="E120" i="5"/>
  <c r="E119" i="5"/>
  <c r="E117" i="5"/>
  <c r="E116" i="5"/>
  <c r="E115" i="5"/>
  <c r="E114" i="5"/>
  <c r="E112" i="5"/>
  <c r="E107" i="5"/>
  <c r="E105" i="5"/>
  <c r="E92" i="5"/>
  <c r="E90" i="5"/>
  <c r="E88" i="5"/>
  <c r="E85" i="5"/>
  <c r="E83" i="5"/>
  <c r="E79" i="5"/>
  <c r="E76" i="5"/>
  <c r="E75" i="5"/>
  <c r="E72" i="5"/>
  <c r="E71" i="5"/>
  <c r="E70" i="5"/>
  <c r="E69" i="5"/>
  <c r="E68" i="5"/>
  <c r="E67" i="5"/>
  <c r="E66" i="5"/>
  <c r="E65" i="5"/>
  <c r="E64" i="5"/>
  <c r="E63" i="5"/>
  <c r="E62" i="5"/>
  <c r="E61" i="5"/>
  <c r="E60" i="5"/>
  <c r="E59" i="5"/>
  <c r="E58" i="5"/>
  <c r="E57" i="5"/>
  <c r="E55" i="5"/>
  <c r="E54" i="5"/>
  <c r="E53" i="5"/>
  <c r="E52" i="5"/>
  <c r="E50" i="5"/>
  <c r="E43" i="5"/>
  <c r="E32" i="5"/>
  <c r="E31" i="5"/>
  <c r="E30" i="5"/>
  <c r="E28" i="5"/>
  <c r="M185" i="5"/>
  <c r="N185" i="5"/>
  <c r="O185" i="5"/>
  <c r="P185" i="5"/>
  <c r="Q185" i="5"/>
  <c r="R185" i="5"/>
  <c r="S185" i="5"/>
  <c r="T185" i="5"/>
  <c r="U185" i="5"/>
  <c r="V185" i="5"/>
  <c r="W185" i="5"/>
  <c r="X185" i="5"/>
  <c r="Y185" i="5"/>
  <c r="Z185" i="5"/>
  <c r="AA185" i="5"/>
  <c r="AB185" i="5"/>
  <c r="AC185" i="5"/>
  <c r="AD185" i="5"/>
  <c r="AE185" i="5"/>
  <c r="AF185" i="5"/>
  <c r="AG185" i="5"/>
  <c r="AH185" i="5"/>
  <c r="AI185" i="5"/>
  <c r="AJ185" i="5"/>
  <c r="AK185" i="5"/>
  <c r="AL185" i="5"/>
  <c r="AM185" i="5"/>
  <c r="AN185" i="5"/>
  <c r="AO185" i="5"/>
  <c r="M186" i="5"/>
  <c r="N186" i="5"/>
  <c r="O186" i="5"/>
  <c r="P186" i="5"/>
  <c r="Q186" i="5"/>
  <c r="R186" i="5"/>
  <c r="S186" i="5"/>
  <c r="T186" i="5"/>
  <c r="U186" i="5"/>
  <c r="V186" i="5"/>
  <c r="W186" i="5"/>
  <c r="X186" i="5"/>
  <c r="Y186" i="5"/>
  <c r="Z186" i="5"/>
  <c r="AA186" i="5"/>
  <c r="AB186" i="5"/>
  <c r="AC186" i="5"/>
  <c r="AD186" i="5"/>
  <c r="AE186" i="5"/>
  <c r="AF186" i="5"/>
  <c r="AG186" i="5"/>
  <c r="AH186" i="5"/>
  <c r="AI186" i="5"/>
  <c r="AJ186" i="5"/>
  <c r="AK186" i="5"/>
  <c r="AL186" i="5"/>
  <c r="AM186" i="5"/>
  <c r="AN186" i="5"/>
  <c r="AO186" i="5"/>
  <c r="M187" i="5"/>
  <c r="N187" i="5"/>
  <c r="O187" i="5"/>
  <c r="P187" i="5"/>
  <c r="Q187" i="5"/>
  <c r="R187" i="5"/>
  <c r="S187" i="5"/>
  <c r="T187" i="5"/>
  <c r="U187" i="5"/>
  <c r="V187" i="5"/>
  <c r="W187" i="5"/>
  <c r="X187" i="5"/>
  <c r="Y187" i="5"/>
  <c r="Z187" i="5"/>
  <c r="AA187" i="5"/>
  <c r="AB187" i="5"/>
  <c r="AC187" i="5"/>
  <c r="AD187" i="5"/>
  <c r="AE187" i="5"/>
  <c r="AF187" i="5"/>
  <c r="AG187" i="5"/>
  <c r="AH187" i="5"/>
  <c r="AI187" i="5"/>
  <c r="AJ187" i="5"/>
  <c r="AK187" i="5"/>
  <c r="AL187" i="5"/>
  <c r="AM187" i="5"/>
  <c r="AN187" i="5"/>
  <c r="AO187" i="5"/>
  <c r="M188" i="5"/>
  <c r="N188" i="5"/>
  <c r="O188" i="5"/>
  <c r="P188" i="5"/>
  <c r="Q188" i="5"/>
  <c r="R188" i="5"/>
  <c r="S188" i="5"/>
  <c r="T188" i="5"/>
  <c r="U188" i="5"/>
  <c r="V188" i="5"/>
  <c r="W188" i="5"/>
  <c r="X188" i="5"/>
  <c r="Y188" i="5"/>
  <c r="Z188" i="5"/>
  <c r="AA188" i="5"/>
  <c r="AB188" i="5"/>
  <c r="AC188" i="5"/>
  <c r="AD188" i="5"/>
  <c r="AE188" i="5"/>
  <c r="AF188" i="5"/>
  <c r="AG188" i="5"/>
  <c r="AH188" i="5"/>
  <c r="AI188" i="5"/>
  <c r="AJ188" i="5"/>
  <c r="AK188" i="5"/>
  <c r="AL188" i="5"/>
  <c r="AM188" i="5"/>
  <c r="AN188" i="5"/>
  <c r="AO188" i="5"/>
  <c r="M189" i="5"/>
  <c r="N189" i="5"/>
  <c r="O189" i="5"/>
  <c r="P189" i="5"/>
  <c r="Q189" i="5"/>
  <c r="R189" i="5"/>
  <c r="S189" i="5"/>
  <c r="T189" i="5"/>
  <c r="U189" i="5"/>
  <c r="V189" i="5"/>
  <c r="W189" i="5"/>
  <c r="X189" i="5"/>
  <c r="Y189" i="5"/>
  <c r="Z189" i="5"/>
  <c r="AA189" i="5"/>
  <c r="AB189" i="5"/>
  <c r="AC189" i="5"/>
  <c r="AD189" i="5"/>
  <c r="AE189" i="5"/>
  <c r="AF189" i="5"/>
  <c r="AG189" i="5"/>
  <c r="AH189" i="5"/>
  <c r="AI189" i="5"/>
  <c r="AJ189" i="5"/>
  <c r="AK189" i="5"/>
  <c r="AL189" i="5"/>
  <c r="AM189" i="5"/>
  <c r="AN189" i="5"/>
  <c r="AO189" i="5"/>
  <c r="M190" i="5"/>
  <c r="N190" i="5"/>
  <c r="O190" i="5"/>
  <c r="P190" i="5"/>
  <c r="Q190" i="5"/>
  <c r="R190" i="5"/>
  <c r="S190" i="5"/>
  <c r="T190" i="5"/>
  <c r="U190" i="5"/>
  <c r="V190" i="5"/>
  <c r="W190" i="5"/>
  <c r="X190" i="5"/>
  <c r="Y190" i="5"/>
  <c r="Z190" i="5"/>
  <c r="AA190" i="5"/>
  <c r="AB190" i="5"/>
  <c r="AC190" i="5"/>
  <c r="AD190" i="5"/>
  <c r="AE190" i="5"/>
  <c r="AF190" i="5"/>
  <c r="AG190" i="5"/>
  <c r="AH190" i="5"/>
  <c r="AI190" i="5"/>
  <c r="AJ190" i="5"/>
  <c r="AK190" i="5"/>
  <c r="AL190" i="5"/>
  <c r="AM190" i="5"/>
  <c r="AN190" i="5"/>
  <c r="AO190" i="5"/>
  <c r="M191" i="5"/>
  <c r="N191" i="5"/>
  <c r="O191" i="5"/>
  <c r="P191" i="5"/>
  <c r="Q191" i="5"/>
  <c r="R191" i="5"/>
  <c r="S191" i="5"/>
  <c r="T191" i="5"/>
  <c r="U191" i="5"/>
  <c r="V191" i="5"/>
  <c r="W191" i="5"/>
  <c r="X191" i="5"/>
  <c r="Y191" i="5"/>
  <c r="Z191" i="5"/>
  <c r="AA191" i="5"/>
  <c r="AB191" i="5"/>
  <c r="AC191" i="5"/>
  <c r="AD191" i="5"/>
  <c r="AE191" i="5"/>
  <c r="AF191" i="5"/>
  <c r="AG191" i="5"/>
  <c r="AH191" i="5"/>
  <c r="AI191" i="5"/>
  <c r="AJ191" i="5"/>
  <c r="AK191" i="5"/>
  <c r="AL191" i="5"/>
  <c r="AM191" i="5"/>
  <c r="AN191" i="5"/>
  <c r="AO191" i="5"/>
  <c r="M192" i="5"/>
  <c r="N192" i="5"/>
  <c r="O192" i="5"/>
  <c r="P192" i="5"/>
  <c r="Q192" i="5"/>
  <c r="R192" i="5"/>
  <c r="S192" i="5"/>
  <c r="T192" i="5"/>
  <c r="U192" i="5"/>
  <c r="V192" i="5"/>
  <c r="W192" i="5"/>
  <c r="X192" i="5"/>
  <c r="Y192" i="5"/>
  <c r="Z192" i="5"/>
  <c r="AA192" i="5"/>
  <c r="AB192" i="5"/>
  <c r="AC192" i="5"/>
  <c r="AD192" i="5"/>
  <c r="AE192" i="5"/>
  <c r="AF192" i="5"/>
  <c r="AG192" i="5"/>
  <c r="AH192" i="5"/>
  <c r="AI192" i="5"/>
  <c r="AJ192" i="5"/>
  <c r="AK192" i="5"/>
  <c r="AL192" i="5"/>
  <c r="AM192" i="5"/>
  <c r="AN192" i="5"/>
  <c r="AO192" i="5"/>
  <c r="M193" i="5"/>
  <c r="N193" i="5"/>
  <c r="O193" i="5"/>
  <c r="P193" i="5"/>
  <c r="Q193" i="5"/>
  <c r="R193" i="5"/>
  <c r="S193" i="5"/>
  <c r="T193" i="5"/>
  <c r="U193" i="5"/>
  <c r="V193" i="5"/>
  <c r="W193" i="5"/>
  <c r="X193" i="5"/>
  <c r="Y193" i="5"/>
  <c r="Z193" i="5"/>
  <c r="AA193" i="5"/>
  <c r="AB193" i="5"/>
  <c r="AC193" i="5"/>
  <c r="AD193" i="5"/>
  <c r="AE193" i="5"/>
  <c r="AF193" i="5"/>
  <c r="AG193" i="5"/>
  <c r="AH193" i="5"/>
  <c r="AI193" i="5"/>
  <c r="AJ193" i="5"/>
  <c r="AK193" i="5"/>
  <c r="AL193" i="5"/>
  <c r="AM193" i="5"/>
  <c r="AN193" i="5"/>
  <c r="AO193" i="5"/>
  <c r="M194" i="5"/>
  <c r="N194" i="5"/>
  <c r="O194" i="5"/>
  <c r="P194" i="5"/>
  <c r="Q194" i="5"/>
  <c r="R194" i="5"/>
  <c r="S194" i="5"/>
  <c r="T194" i="5"/>
  <c r="U194" i="5"/>
  <c r="V194" i="5"/>
  <c r="W194" i="5"/>
  <c r="X194" i="5"/>
  <c r="Y194" i="5"/>
  <c r="Z194" i="5"/>
  <c r="AA194" i="5"/>
  <c r="AB194" i="5"/>
  <c r="AC194" i="5"/>
  <c r="AD194" i="5"/>
  <c r="AE194" i="5"/>
  <c r="AF194" i="5"/>
  <c r="AG194" i="5"/>
  <c r="AH194" i="5"/>
  <c r="AI194" i="5"/>
  <c r="AJ194" i="5"/>
  <c r="AK194" i="5"/>
  <c r="AL194" i="5"/>
  <c r="AM194" i="5"/>
  <c r="AN194" i="5"/>
  <c r="AO194" i="5"/>
  <c r="M195" i="5"/>
  <c r="N195" i="5"/>
  <c r="O195" i="5"/>
  <c r="P195" i="5"/>
  <c r="Q195" i="5"/>
  <c r="R195" i="5"/>
  <c r="S195" i="5"/>
  <c r="T195" i="5"/>
  <c r="U195" i="5"/>
  <c r="V195" i="5"/>
  <c r="W195" i="5"/>
  <c r="X195" i="5"/>
  <c r="Y195" i="5"/>
  <c r="Z195" i="5"/>
  <c r="AA195" i="5"/>
  <c r="AB195" i="5"/>
  <c r="AC195" i="5"/>
  <c r="AD195" i="5"/>
  <c r="AE195" i="5"/>
  <c r="AF195" i="5"/>
  <c r="AG195" i="5"/>
  <c r="AH195" i="5"/>
  <c r="AI195" i="5"/>
  <c r="AJ195" i="5"/>
  <c r="AK195" i="5"/>
  <c r="AL195" i="5"/>
  <c r="AM195" i="5"/>
  <c r="AN195" i="5"/>
  <c r="AO195" i="5"/>
  <c r="M196" i="5"/>
  <c r="N196" i="5"/>
  <c r="O196" i="5"/>
  <c r="P196" i="5"/>
  <c r="Q196" i="5"/>
  <c r="R196" i="5"/>
  <c r="S196" i="5"/>
  <c r="T196" i="5"/>
  <c r="U196" i="5"/>
  <c r="V196" i="5"/>
  <c r="W196" i="5"/>
  <c r="X196" i="5"/>
  <c r="Y196" i="5"/>
  <c r="Z196" i="5"/>
  <c r="AA196" i="5"/>
  <c r="AB196" i="5"/>
  <c r="AC196" i="5"/>
  <c r="AD196" i="5"/>
  <c r="AE196" i="5"/>
  <c r="AF196" i="5"/>
  <c r="AG196" i="5"/>
  <c r="AH196" i="5"/>
  <c r="AI196" i="5"/>
  <c r="AJ196" i="5"/>
  <c r="AK196" i="5"/>
  <c r="AL196" i="5"/>
  <c r="AM196" i="5"/>
  <c r="AN196" i="5"/>
  <c r="AO196" i="5"/>
  <c r="M197" i="5"/>
  <c r="N197" i="5"/>
  <c r="O197" i="5"/>
  <c r="P197" i="5"/>
  <c r="Q197" i="5"/>
  <c r="R197" i="5"/>
  <c r="S197" i="5"/>
  <c r="T197" i="5"/>
  <c r="U197" i="5"/>
  <c r="V197" i="5"/>
  <c r="W197" i="5"/>
  <c r="X197" i="5"/>
  <c r="Y197" i="5"/>
  <c r="Z197" i="5"/>
  <c r="AA197" i="5"/>
  <c r="AB197" i="5"/>
  <c r="AC197" i="5"/>
  <c r="AD197" i="5"/>
  <c r="AE197" i="5"/>
  <c r="AF197" i="5"/>
  <c r="AG197" i="5"/>
  <c r="AH197" i="5"/>
  <c r="AL197" i="5"/>
  <c r="AM197" i="5"/>
  <c r="AN197" i="5"/>
  <c r="AO197" i="5"/>
  <c r="M198" i="5"/>
  <c r="N198" i="5"/>
  <c r="O198" i="5"/>
  <c r="P198" i="5"/>
  <c r="Q198" i="5"/>
  <c r="R198" i="5"/>
  <c r="S198" i="5"/>
  <c r="T198" i="5"/>
  <c r="U198" i="5"/>
  <c r="V198" i="5"/>
  <c r="W198" i="5"/>
  <c r="X198" i="5"/>
  <c r="Y198" i="5"/>
  <c r="Z198" i="5"/>
  <c r="AA198" i="5"/>
  <c r="AB198" i="5"/>
  <c r="AC198" i="5"/>
  <c r="AD198" i="5"/>
  <c r="AE198" i="5"/>
  <c r="AF198" i="5"/>
  <c r="AG198" i="5"/>
  <c r="AH198" i="5"/>
  <c r="AJ198" i="5"/>
  <c r="AK198" i="5"/>
  <c r="AL198" i="5"/>
  <c r="AM198" i="5"/>
  <c r="AN198" i="5"/>
  <c r="AO198" i="5"/>
  <c r="M199" i="5"/>
  <c r="N199" i="5"/>
  <c r="O199" i="5"/>
  <c r="P199" i="5"/>
  <c r="Q199" i="5"/>
  <c r="R199" i="5"/>
  <c r="S199" i="5"/>
  <c r="T199" i="5"/>
  <c r="U199" i="5"/>
  <c r="V199" i="5"/>
  <c r="W199" i="5"/>
  <c r="X199" i="5"/>
  <c r="Y199" i="5"/>
  <c r="Z199" i="5"/>
  <c r="AA199" i="5"/>
  <c r="AB199" i="5"/>
  <c r="AC199" i="5"/>
  <c r="AD199" i="5"/>
  <c r="AE199" i="5"/>
  <c r="AF199" i="5"/>
  <c r="AG199" i="5"/>
  <c r="AH199" i="5"/>
  <c r="AI199" i="5"/>
  <c r="AJ199" i="5"/>
  <c r="AK199" i="5"/>
  <c r="AL199" i="5"/>
  <c r="AM199" i="5"/>
  <c r="AN199" i="5"/>
  <c r="AO199" i="5"/>
  <c r="M200" i="5"/>
  <c r="N200" i="5"/>
  <c r="O200" i="5"/>
  <c r="P200" i="5"/>
  <c r="Q200" i="5"/>
  <c r="R200" i="5"/>
  <c r="S200" i="5"/>
  <c r="T200" i="5"/>
  <c r="U200" i="5"/>
  <c r="V200" i="5"/>
  <c r="W200" i="5"/>
  <c r="X200" i="5"/>
  <c r="Y200" i="5"/>
  <c r="Z200" i="5"/>
  <c r="AA200" i="5"/>
  <c r="AB200" i="5"/>
  <c r="AC200" i="5"/>
  <c r="AD200" i="5"/>
  <c r="AE200" i="5"/>
  <c r="AF200" i="5"/>
  <c r="AG200" i="5"/>
  <c r="AH200" i="5"/>
  <c r="AI200" i="5"/>
  <c r="AJ200" i="5"/>
  <c r="AK200" i="5"/>
  <c r="AL200" i="5"/>
  <c r="AM200" i="5"/>
  <c r="AN200" i="5"/>
  <c r="AO200" i="5"/>
  <c r="L190" i="5"/>
  <c r="L191" i="5"/>
  <c r="L192" i="5"/>
  <c r="L193" i="5"/>
  <c r="L194" i="5"/>
  <c r="L195" i="5"/>
  <c r="L196" i="5"/>
  <c r="L197" i="5"/>
  <c r="L198" i="5"/>
  <c r="L199" i="5"/>
  <c r="L200" i="5"/>
  <c r="L186" i="5"/>
  <c r="L187" i="5"/>
  <c r="L188" i="5"/>
  <c r="L189" i="5"/>
  <c r="L185" i="5"/>
  <c r="M181" i="5"/>
  <c r="N181" i="5"/>
  <c r="O181" i="5"/>
  <c r="P181" i="5"/>
  <c r="Q181" i="5"/>
  <c r="R181" i="5"/>
  <c r="S181" i="5"/>
  <c r="T181" i="5"/>
  <c r="U181" i="5"/>
  <c r="V181" i="5"/>
  <c r="W181" i="5"/>
  <c r="X181" i="5"/>
  <c r="Y181" i="5"/>
  <c r="Z181" i="5"/>
  <c r="AA181" i="5"/>
  <c r="AB181" i="5"/>
  <c r="AC181" i="5"/>
  <c r="AD181" i="5"/>
  <c r="AE181" i="5"/>
  <c r="AF181" i="5"/>
  <c r="AG181" i="5"/>
  <c r="AH181" i="5"/>
  <c r="AI181" i="5"/>
  <c r="AJ181" i="5"/>
  <c r="AK181" i="5"/>
  <c r="AL181" i="5"/>
  <c r="AM181" i="5"/>
  <c r="AN181" i="5"/>
  <c r="AO181" i="5"/>
  <c r="M182" i="5"/>
  <c r="N182" i="5"/>
  <c r="O182" i="5"/>
  <c r="P182" i="5"/>
  <c r="Q182" i="5"/>
  <c r="R182" i="5"/>
  <c r="S182" i="5"/>
  <c r="T182" i="5"/>
  <c r="U182" i="5"/>
  <c r="V182" i="5"/>
  <c r="W182" i="5"/>
  <c r="X182" i="5"/>
  <c r="Y182" i="5"/>
  <c r="Z182" i="5"/>
  <c r="AA182" i="5"/>
  <c r="AB182" i="5"/>
  <c r="AC182" i="5"/>
  <c r="AD182" i="5"/>
  <c r="AE182" i="5"/>
  <c r="AF182" i="5"/>
  <c r="AG182" i="5"/>
  <c r="AH182" i="5"/>
  <c r="AI182" i="5"/>
  <c r="AJ182" i="5"/>
  <c r="AK182" i="5"/>
  <c r="AL182" i="5"/>
  <c r="AM182" i="5"/>
  <c r="AN182" i="5"/>
  <c r="AO182" i="5"/>
  <c r="M183" i="5"/>
  <c r="N183" i="5"/>
  <c r="O183" i="5"/>
  <c r="P183" i="5"/>
  <c r="Q183" i="5"/>
  <c r="R183" i="5"/>
  <c r="S183" i="5"/>
  <c r="T183" i="5"/>
  <c r="U183" i="5"/>
  <c r="V183" i="5"/>
  <c r="W183" i="5"/>
  <c r="X183" i="5"/>
  <c r="Y183" i="5"/>
  <c r="Z183" i="5"/>
  <c r="AA183" i="5"/>
  <c r="AB183" i="5"/>
  <c r="AC183" i="5"/>
  <c r="AD183" i="5"/>
  <c r="AE183" i="5"/>
  <c r="AF183" i="5"/>
  <c r="AG183" i="5"/>
  <c r="AH183" i="5"/>
  <c r="AI183" i="5"/>
  <c r="AJ183" i="5"/>
  <c r="AK183" i="5"/>
  <c r="AL183" i="5"/>
  <c r="AM183" i="5"/>
  <c r="AN183" i="5"/>
  <c r="AO183" i="5"/>
  <c r="L183" i="5"/>
  <c r="L182" i="5"/>
  <c r="L181" i="5"/>
  <c r="M178" i="5"/>
  <c r="N178" i="5"/>
  <c r="O178" i="5"/>
  <c r="P178" i="5"/>
  <c r="Q178" i="5"/>
  <c r="R178" i="5"/>
  <c r="S178" i="5"/>
  <c r="T178" i="5"/>
  <c r="U178" i="5"/>
  <c r="V178" i="5"/>
  <c r="W178" i="5"/>
  <c r="X178" i="5"/>
  <c r="Y178" i="5"/>
  <c r="Z178" i="5"/>
  <c r="AA178" i="5"/>
  <c r="AB178" i="5"/>
  <c r="AC178" i="5"/>
  <c r="AD178" i="5"/>
  <c r="AE178" i="5"/>
  <c r="AF178" i="5"/>
  <c r="AG178" i="5"/>
  <c r="AH178" i="5"/>
  <c r="AI178" i="5"/>
  <c r="AJ178" i="5"/>
  <c r="AK178" i="5"/>
  <c r="AK177" i="5" s="1"/>
  <c r="AL178" i="5"/>
  <c r="AM178" i="5"/>
  <c r="AN178" i="5"/>
  <c r="AO178" i="5"/>
  <c r="L178" i="5"/>
  <c r="AO175" i="5"/>
  <c r="AO176" i="5"/>
  <c r="M175" i="5"/>
  <c r="N175" i="5"/>
  <c r="O175" i="5"/>
  <c r="P175" i="5"/>
  <c r="Q175" i="5"/>
  <c r="R175" i="5"/>
  <c r="S175" i="5"/>
  <c r="T175" i="5"/>
  <c r="U175" i="5"/>
  <c r="V175" i="5"/>
  <c r="W175" i="5"/>
  <c r="X175" i="5"/>
  <c r="Y175" i="5"/>
  <c r="Z175" i="5"/>
  <c r="AA175" i="5"/>
  <c r="AB175" i="5"/>
  <c r="AC175" i="5"/>
  <c r="AD175" i="5"/>
  <c r="AE175" i="5"/>
  <c r="AF175" i="5"/>
  <c r="AG175" i="5"/>
  <c r="AH175" i="5"/>
  <c r="AI175" i="5"/>
  <c r="AJ175" i="5"/>
  <c r="AK175" i="5"/>
  <c r="AL175" i="5"/>
  <c r="AM175" i="5"/>
  <c r="AN175" i="5"/>
  <c r="M176" i="5"/>
  <c r="N176" i="5"/>
  <c r="O176" i="5"/>
  <c r="P176" i="5"/>
  <c r="Q176" i="5"/>
  <c r="R176" i="5"/>
  <c r="S176" i="5"/>
  <c r="T176" i="5"/>
  <c r="U176" i="5"/>
  <c r="V176" i="5"/>
  <c r="W176" i="5"/>
  <c r="X176" i="5"/>
  <c r="Y176" i="5"/>
  <c r="Z176" i="5"/>
  <c r="AA176" i="5"/>
  <c r="AB176" i="5"/>
  <c r="AC176" i="5"/>
  <c r="AD176" i="5"/>
  <c r="AE176" i="5"/>
  <c r="AF176" i="5"/>
  <c r="AG176" i="5"/>
  <c r="AH176" i="5"/>
  <c r="AI176" i="5"/>
  <c r="AJ176" i="5"/>
  <c r="AK176" i="5"/>
  <c r="AL176" i="5"/>
  <c r="AM176" i="5"/>
  <c r="AN176" i="5"/>
  <c r="L176" i="5"/>
  <c r="L175" i="5"/>
  <c r="M173" i="5"/>
  <c r="N173" i="5"/>
  <c r="O173" i="5"/>
  <c r="P173" i="5"/>
  <c r="Q173" i="5"/>
  <c r="Q172" i="5" s="1"/>
  <c r="R173" i="5"/>
  <c r="S173" i="5"/>
  <c r="T173" i="5"/>
  <c r="U173" i="5"/>
  <c r="V173" i="5"/>
  <c r="W173" i="5"/>
  <c r="W172" i="5" s="1"/>
  <c r="X173" i="5"/>
  <c r="Y173" i="5"/>
  <c r="Z173" i="5"/>
  <c r="AA173" i="5"/>
  <c r="AB173" i="5"/>
  <c r="AC173" i="5"/>
  <c r="AC172" i="5" s="1"/>
  <c r="AD173" i="5"/>
  <c r="AE173" i="5"/>
  <c r="AF173" i="5"/>
  <c r="AG173" i="5"/>
  <c r="AH173" i="5"/>
  <c r="AI173" i="5"/>
  <c r="AI172" i="5" s="1"/>
  <c r="AJ173" i="5"/>
  <c r="AK173" i="5"/>
  <c r="AK172" i="5" s="1"/>
  <c r="AL173" i="5"/>
  <c r="AM173" i="5"/>
  <c r="AN173" i="5"/>
  <c r="AO173" i="5"/>
  <c r="L173" i="5"/>
  <c r="M171" i="5"/>
  <c r="N171" i="5"/>
  <c r="O171" i="5"/>
  <c r="O170" i="5" s="1"/>
  <c r="P171" i="5"/>
  <c r="Q171" i="5"/>
  <c r="R171" i="5"/>
  <c r="S171" i="5"/>
  <c r="T171" i="5"/>
  <c r="U171" i="5"/>
  <c r="V171" i="5"/>
  <c r="W171" i="5"/>
  <c r="X171" i="5"/>
  <c r="Y171" i="5"/>
  <c r="Z171" i="5"/>
  <c r="AA171" i="5"/>
  <c r="AB171" i="5"/>
  <c r="AC171" i="5"/>
  <c r="AD171" i="5"/>
  <c r="AE171" i="5"/>
  <c r="AF171" i="5"/>
  <c r="AG171" i="5"/>
  <c r="AH171" i="5"/>
  <c r="AI171" i="5"/>
  <c r="AJ171" i="5"/>
  <c r="AK171" i="5"/>
  <c r="AL171" i="5"/>
  <c r="AM171" i="5"/>
  <c r="AN171" i="5"/>
  <c r="AO171" i="5"/>
  <c r="L171" i="5"/>
  <c r="M168" i="5"/>
  <c r="N168" i="5"/>
  <c r="O168" i="5"/>
  <c r="P168" i="5"/>
  <c r="Q168" i="5"/>
  <c r="R168" i="5"/>
  <c r="S168" i="5"/>
  <c r="T168" i="5"/>
  <c r="U168" i="5"/>
  <c r="V168" i="5"/>
  <c r="W168" i="5"/>
  <c r="X168" i="5"/>
  <c r="Y168" i="5"/>
  <c r="Z168" i="5"/>
  <c r="AA168" i="5"/>
  <c r="AB168" i="5"/>
  <c r="AC168" i="5"/>
  <c r="AD168" i="5"/>
  <c r="AE168" i="5"/>
  <c r="AF168" i="5"/>
  <c r="AG168" i="5"/>
  <c r="AH168" i="5"/>
  <c r="AI168" i="5"/>
  <c r="AJ168" i="5"/>
  <c r="AK168" i="5"/>
  <c r="AL168" i="5"/>
  <c r="AM168" i="5"/>
  <c r="AN168" i="5"/>
  <c r="AO168" i="5"/>
  <c r="M169" i="5"/>
  <c r="N169" i="5"/>
  <c r="O169" i="5"/>
  <c r="P169" i="5"/>
  <c r="Q169" i="5"/>
  <c r="R169" i="5"/>
  <c r="S169" i="5"/>
  <c r="T169" i="5"/>
  <c r="U169" i="5"/>
  <c r="V169" i="5"/>
  <c r="W169" i="5"/>
  <c r="X169" i="5"/>
  <c r="Y169" i="5"/>
  <c r="Z169" i="5"/>
  <c r="AA169" i="5"/>
  <c r="AB169" i="5"/>
  <c r="AC169" i="5"/>
  <c r="AD169" i="5"/>
  <c r="AE169" i="5"/>
  <c r="AF169" i="5"/>
  <c r="AG169" i="5"/>
  <c r="AH169" i="5"/>
  <c r="AI169" i="5"/>
  <c r="AJ169" i="5"/>
  <c r="AK169" i="5"/>
  <c r="AL169" i="5"/>
  <c r="AM169" i="5"/>
  <c r="AN169" i="5"/>
  <c r="AO169" i="5"/>
  <c r="L169" i="5"/>
  <c r="L168" i="5"/>
  <c r="M162" i="5"/>
  <c r="N162" i="5"/>
  <c r="O162" i="5"/>
  <c r="P162" i="5"/>
  <c r="Q162" i="5"/>
  <c r="R162" i="5"/>
  <c r="S162" i="5"/>
  <c r="T162" i="5"/>
  <c r="U162" i="5"/>
  <c r="V162" i="5"/>
  <c r="W162" i="5"/>
  <c r="X162" i="5"/>
  <c r="Y162" i="5"/>
  <c r="Z162" i="5"/>
  <c r="AA162" i="5"/>
  <c r="AB162" i="5"/>
  <c r="AC162" i="5"/>
  <c r="AD162" i="5"/>
  <c r="AE162" i="5"/>
  <c r="AF162" i="5"/>
  <c r="AG162" i="5"/>
  <c r="AH162" i="5"/>
  <c r="AI162" i="5"/>
  <c r="AJ162" i="5"/>
  <c r="AK162" i="5"/>
  <c r="AL162" i="5"/>
  <c r="AM162" i="5"/>
  <c r="AN162" i="5"/>
  <c r="AO162" i="5"/>
  <c r="M163" i="5"/>
  <c r="N163" i="5"/>
  <c r="O163" i="5"/>
  <c r="P163" i="5"/>
  <c r="Q163" i="5"/>
  <c r="R163" i="5"/>
  <c r="S163" i="5"/>
  <c r="T163" i="5"/>
  <c r="U163" i="5"/>
  <c r="V163" i="5"/>
  <c r="W163" i="5"/>
  <c r="X163" i="5"/>
  <c r="Y163" i="5"/>
  <c r="Z163" i="5"/>
  <c r="AA163" i="5"/>
  <c r="AB163" i="5"/>
  <c r="AC163" i="5"/>
  <c r="AD163" i="5"/>
  <c r="AE163" i="5"/>
  <c r="AF163" i="5"/>
  <c r="AG163" i="5"/>
  <c r="AH163" i="5"/>
  <c r="AI163" i="5"/>
  <c r="AJ163" i="5"/>
  <c r="AK163" i="5"/>
  <c r="AL163" i="5"/>
  <c r="AM163" i="5"/>
  <c r="AN163" i="5"/>
  <c r="AO163" i="5"/>
  <c r="M164" i="5"/>
  <c r="N164" i="5"/>
  <c r="O164" i="5"/>
  <c r="P164" i="5"/>
  <c r="Q164" i="5"/>
  <c r="R164" i="5"/>
  <c r="S164" i="5"/>
  <c r="T164" i="5"/>
  <c r="U164" i="5"/>
  <c r="V164" i="5"/>
  <c r="W164" i="5"/>
  <c r="X164" i="5"/>
  <c r="Y164" i="5"/>
  <c r="Z164" i="5"/>
  <c r="AA164" i="5"/>
  <c r="AB164" i="5"/>
  <c r="AC164" i="5"/>
  <c r="AD164" i="5"/>
  <c r="AE164" i="5"/>
  <c r="AF164" i="5"/>
  <c r="AG164" i="5"/>
  <c r="AH164" i="5"/>
  <c r="AI164" i="5"/>
  <c r="AJ164" i="5"/>
  <c r="AK164" i="5"/>
  <c r="AL164" i="5"/>
  <c r="AM164" i="5"/>
  <c r="AN164" i="5"/>
  <c r="AO164" i="5"/>
  <c r="M166" i="5"/>
  <c r="N166" i="5"/>
  <c r="O166" i="5"/>
  <c r="P166" i="5"/>
  <c r="Q166" i="5"/>
  <c r="R166" i="5"/>
  <c r="S166" i="5"/>
  <c r="T166" i="5"/>
  <c r="U166" i="5"/>
  <c r="V166" i="5"/>
  <c r="W166" i="5"/>
  <c r="X166" i="5"/>
  <c r="Y166" i="5"/>
  <c r="Z166" i="5"/>
  <c r="AA166" i="5"/>
  <c r="AB166" i="5"/>
  <c r="AC166" i="5"/>
  <c r="AD166" i="5"/>
  <c r="AE166" i="5"/>
  <c r="AF166" i="5"/>
  <c r="AG166" i="5"/>
  <c r="AH166" i="5"/>
  <c r="AI166" i="5"/>
  <c r="AJ166" i="5"/>
  <c r="AK166" i="5"/>
  <c r="AL166" i="5"/>
  <c r="AM166" i="5"/>
  <c r="AN166" i="5"/>
  <c r="AO166" i="5"/>
  <c r="L166" i="5"/>
  <c r="L164" i="5"/>
  <c r="L163" i="5"/>
  <c r="L162" i="5"/>
  <c r="M158" i="5"/>
  <c r="N158" i="5"/>
  <c r="O158" i="5"/>
  <c r="P158" i="5"/>
  <c r="Q158" i="5"/>
  <c r="R158" i="5"/>
  <c r="S158" i="5"/>
  <c r="T158" i="5"/>
  <c r="U158" i="5"/>
  <c r="V158" i="5"/>
  <c r="W158" i="5"/>
  <c r="X158" i="5"/>
  <c r="Y158" i="5"/>
  <c r="Z158" i="5"/>
  <c r="AA158" i="5"/>
  <c r="AB158" i="5"/>
  <c r="AC158" i="5"/>
  <c r="AD158" i="5"/>
  <c r="AE158" i="5"/>
  <c r="AF158" i="5"/>
  <c r="AG158" i="5"/>
  <c r="AH158" i="5"/>
  <c r="AI158" i="5"/>
  <c r="AJ158" i="5"/>
  <c r="AK158" i="5"/>
  <c r="AL158" i="5"/>
  <c r="AM158" i="5"/>
  <c r="AN158" i="5"/>
  <c r="AO158" i="5"/>
  <c r="M159" i="5"/>
  <c r="N159" i="5"/>
  <c r="O159" i="5"/>
  <c r="P159" i="5"/>
  <c r="Q159" i="5"/>
  <c r="R159" i="5"/>
  <c r="S159" i="5"/>
  <c r="T159" i="5"/>
  <c r="U159" i="5"/>
  <c r="V159" i="5"/>
  <c r="W159" i="5"/>
  <c r="X159" i="5"/>
  <c r="Y159" i="5"/>
  <c r="Z159" i="5"/>
  <c r="AA159" i="5"/>
  <c r="AB159" i="5"/>
  <c r="AC159" i="5"/>
  <c r="AD159" i="5"/>
  <c r="AE159" i="5"/>
  <c r="AF159" i="5"/>
  <c r="AG159" i="5"/>
  <c r="AH159" i="5"/>
  <c r="AI159" i="5"/>
  <c r="AJ159" i="5"/>
  <c r="AK159" i="5"/>
  <c r="AL159" i="5"/>
  <c r="AM159" i="5"/>
  <c r="AN159" i="5"/>
  <c r="AO159" i="5"/>
  <c r="M160" i="5"/>
  <c r="N160" i="5"/>
  <c r="O160" i="5"/>
  <c r="P160" i="5"/>
  <c r="Q160" i="5"/>
  <c r="R160" i="5"/>
  <c r="S160" i="5"/>
  <c r="T160" i="5"/>
  <c r="U160" i="5"/>
  <c r="V160" i="5"/>
  <c r="W160" i="5"/>
  <c r="X160" i="5"/>
  <c r="Y160" i="5"/>
  <c r="Z160" i="5"/>
  <c r="AA160" i="5"/>
  <c r="AB160" i="5"/>
  <c r="AC160" i="5"/>
  <c r="AD160" i="5"/>
  <c r="AE160" i="5"/>
  <c r="AF160" i="5"/>
  <c r="AG160" i="5"/>
  <c r="AH160" i="5"/>
  <c r="AI160" i="5"/>
  <c r="AJ160" i="5"/>
  <c r="AK160" i="5"/>
  <c r="AL160" i="5"/>
  <c r="AM160" i="5"/>
  <c r="AN160" i="5"/>
  <c r="AO160" i="5"/>
  <c r="L159" i="5"/>
  <c r="L160" i="5"/>
  <c r="L158" i="5"/>
  <c r="M156" i="5"/>
  <c r="N156" i="5"/>
  <c r="O156" i="5"/>
  <c r="P156" i="5"/>
  <c r="Q156" i="5"/>
  <c r="R156" i="5"/>
  <c r="S156" i="5"/>
  <c r="T156" i="5"/>
  <c r="U156" i="5"/>
  <c r="V156" i="5"/>
  <c r="W156" i="5"/>
  <c r="X156" i="5"/>
  <c r="Y156" i="5"/>
  <c r="Z156" i="5"/>
  <c r="AA156" i="5"/>
  <c r="AB156" i="5"/>
  <c r="AC156" i="5"/>
  <c r="AD156" i="5"/>
  <c r="AE156" i="5"/>
  <c r="AF156" i="5"/>
  <c r="AG156" i="5"/>
  <c r="AH156" i="5"/>
  <c r="AH155" i="5" s="1"/>
  <c r="AI156" i="5"/>
  <c r="AJ156" i="5"/>
  <c r="AK156" i="5"/>
  <c r="AK155" i="5" s="1"/>
  <c r="AL156" i="5"/>
  <c r="AM156" i="5"/>
  <c r="AN156" i="5"/>
  <c r="AO156" i="5"/>
  <c r="L156" i="5"/>
  <c r="O151" i="5"/>
  <c r="P151" i="5"/>
  <c r="Q151" i="5"/>
  <c r="AI151" i="5"/>
  <c r="AJ151" i="5"/>
  <c r="AK151" i="5"/>
  <c r="AL151" i="5"/>
  <c r="AM151" i="5"/>
  <c r="AN151" i="5"/>
  <c r="AO151" i="5"/>
  <c r="M152" i="5"/>
  <c r="N152" i="5"/>
  <c r="O152" i="5"/>
  <c r="P152" i="5"/>
  <c r="Q152" i="5"/>
  <c r="R152" i="5"/>
  <c r="S152" i="5"/>
  <c r="T152" i="5"/>
  <c r="U152" i="5"/>
  <c r="V152" i="5"/>
  <c r="W152" i="5"/>
  <c r="X152" i="5"/>
  <c r="Y152" i="5"/>
  <c r="Z152" i="5"/>
  <c r="AA152" i="5"/>
  <c r="AB152" i="5"/>
  <c r="AC152" i="5"/>
  <c r="AD152" i="5"/>
  <c r="AE152" i="5"/>
  <c r="AF152" i="5"/>
  <c r="AG152" i="5"/>
  <c r="AH152" i="5"/>
  <c r="AI152" i="5"/>
  <c r="AJ152" i="5"/>
  <c r="AK152" i="5"/>
  <c r="AL152" i="5"/>
  <c r="AM152" i="5"/>
  <c r="AN152" i="5"/>
  <c r="AO152" i="5"/>
  <c r="M153" i="5"/>
  <c r="N153" i="5"/>
  <c r="O153" i="5"/>
  <c r="P153" i="5"/>
  <c r="Q153" i="5"/>
  <c r="R153" i="5"/>
  <c r="S153" i="5"/>
  <c r="T153" i="5"/>
  <c r="U153" i="5"/>
  <c r="V153" i="5"/>
  <c r="W153" i="5"/>
  <c r="X153" i="5"/>
  <c r="Y153" i="5"/>
  <c r="Z153" i="5"/>
  <c r="AA153" i="5"/>
  <c r="AB153" i="5"/>
  <c r="AC153" i="5"/>
  <c r="AD153" i="5"/>
  <c r="AE153" i="5"/>
  <c r="AF153" i="5"/>
  <c r="AG153" i="5"/>
  <c r="AH153" i="5"/>
  <c r="AI153" i="5"/>
  <c r="AJ153" i="5"/>
  <c r="AK153" i="5"/>
  <c r="AL153" i="5"/>
  <c r="AM153" i="5"/>
  <c r="AN153" i="5"/>
  <c r="AO153" i="5"/>
  <c r="M154" i="5"/>
  <c r="N154" i="5"/>
  <c r="O154" i="5"/>
  <c r="P154" i="5"/>
  <c r="Q154" i="5"/>
  <c r="R154" i="5"/>
  <c r="S154" i="5"/>
  <c r="T154" i="5"/>
  <c r="U154" i="5"/>
  <c r="V154" i="5"/>
  <c r="W154" i="5"/>
  <c r="X154" i="5"/>
  <c r="Y154" i="5"/>
  <c r="Z154" i="5"/>
  <c r="AA154" i="5"/>
  <c r="AB154" i="5"/>
  <c r="AC154" i="5"/>
  <c r="AD154" i="5"/>
  <c r="AE154" i="5"/>
  <c r="AF154" i="5"/>
  <c r="AG154" i="5"/>
  <c r="AH154" i="5"/>
  <c r="AI154" i="5"/>
  <c r="AJ154" i="5"/>
  <c r="AK154" i="5"/>
  <c r="AL154" i="5"/>
  <c r="AM154" i="5"/>
  <c r="AN154" i="5"/>
  <c r="AO154" i="5"/>
  <c r="L152" i="5"/>
  <c r="L153" i="5"/>
  <c r="L154" i="5"/>
  <c r="AO147" i="5"/>
  <c r="AO148" i="5"/>
  <c r="AO149" i="5"/>
  <c r="M147" i="5"/>
  <c r="N147" i="5"/>
  <c r="O147" i="5"/>
  <c r="P147" i="5"/>
  <c r="Q147" i="5"/>
  <c r="R147" i="5"/>
  <c r="S147" i="5"/>
  <c r="T147" i="5"/>
  <c r="U147" i="5"/>
  <c r="V147" i="5"/>
  <c r="W147" i="5"/>
  <c r="X147" i="5"/>
  <c r="Y147" i="5"/>
  <c r="Z147" i="5"/>
  <c r="AA147" i="5"/>
  <c r="AB147" i="5"/>
  <c r="AC147" i="5"/>
  <c r="AD147" i="5"/>
  <c r="AE147" i="5"/>
  <c r="AF147" i="5"/>
  <c r="AG147" i="5"/>
  <c r="AH147" i="5"/>
  <c r="AI147" i="5"/>
  <c r="AJ147" i="5"/>
  <c r="AK147" i="5"/>
  <c r="AL147" i="5"/>
  <c r="AM147" i="5"/>
  <c r="AN147" i="5"/>
  <c r="M148" i="5"/>
  <c r="N148" i="5"/>
  <c r="O148" i="5"/>
  <c r="P148" i="5"/>
  <c r="Q148" i="5"/>
  <c r="R148" i="5"/>
  <c r="S148" i="5"/>
  <c r="T148" i="5"/>
  <c r="U148" i="5"/>
  <c r="V148" i="5"/>
  <c r="W148" i="5"/>
  <c r="X148" i="5"/>
  <c r="Y148" i="5"/>
  <c r="Z148" i="5"/>
  <c r="AA148" i="5"/>
  <c r="AB148" i="5"/>
  <c r="AC148" i="5"/>
  <c r="AD148" i="5"/>
  <c r="AE148" i="5"/>
  <c r="AF148" i="5"/>
  <c r="AG148" i="5"/>
  <c r="AH148" i="5"/>
  <c r="AI148" i="5"/>
  <c r="AJ148" i="5"/>
  <c r="AK148" i="5"/>
  <c r="AL148" i="5"/>
  <c r="AM148" i="5"/>
  <c r="AN148" i="5"/>
  <c r="M149" i="5"/>
  <c r="N149" i="5"/>
  <c r="O149" i="5"/>
  <c r="P149" i="5"/>
  <c r="Q149" i="5"/>
  <c r="R149" i="5"/>
  <c r="S149" i="5"/>
  <c r="T149" i="5"/>
  <c r="U149" i="5"/>
  <c r="V149" i="5"/>
  <c r="W149" i="5"/>
  <c r="X149" i="5"/>
  <c r="Y149" i="5"/>
  <c r="Z149" i="5"/>
  <c r="AA149" i="5"/>
  <c r="AB149" i="5"/>
  <c r="AC149" i="5"/>
  <c r="AD149" i="5"/>
  <c r="AE149" i="5"/>
  <c r="AF149" i="5"/>
  <c r="AG149" i="5"/>
  <c r="AH149" i="5"/>
  <c r="AI149" i="5"/>
  <c r="AJ149" i="5"/>
  <c r="AK149" i="5"/>
  <c r="AL149" i="5"/>
  <c r="AM149" i="5"/>
  <c r="AN149" i="5"/>
  <c r="L148" i="5"/>
  <c r="L149" i="5"/>
  <c r="L147" i="5"/>
  <c r="M141" i="5"/>
  <c r="N141" i="5"/>
  <c r="O141" i="5"/>
  <c r="P141" i="5"/>
  <c r="Q141" i="5"/>
  <c r="R141" i="5"/>
  <c r="S141" i="5"/>
  <c r="T141" i="5"/>
  <c r="U141" i="5"/>
  <c r="V141" i="5"/>
  <c r="W141" i="5"/>
  <c r="X141" i="5"/>
  <c r="Y141" i="5"/>
  <c r="Z141" i="5"/>
  <c r="AA141" i="5"/>
  <c r="AB141" i="5"/>
  <c r="AC141" i="5"/>
  <c r="AD141" i="5"/>
  <c r="AE141" i="5"/>
  <c r="AF141" i="5"/>
  <c r="AG141" i="5"/>
  <c r="AH141" i="5"/>
  <c r="AI141" i="5"/>
  <c r="AJ141" i="5"/>
  <c r="AK141" i="5"/>
  <c r="AL141" i="5"/>
  <c r="AM141" i="5"/>
  <c r="AN141" i="5"/>
  <c r="AO141" i="5"/>
  <c r="M142" i="5"/>
  <c r="N142" i="5"/>
  <c r="O142" i="5"/>
  <c r="P142" i="5"/>
  <c r="Q142" i="5"/>
  <c r="R142" i="5"/>
  <c r="S142" i="5"/>
  <c r="T142" i="5"/>
  <c r="U142" i="5"/>
  <c r="V142" i="5"/>
  <c r="W142" i="5"/>
  <c r="X142" i="5"/>
  <c r="Y142" i="5"/>
  <c r="Z142" i="5"/>
  <c r="AA142" i="5"/>
  <c r="AB142" i="5"/>
  <c r="AC142" i="5"/>
  <c r="AD142" i="5"/>
  <c r="AE142" i="5"/>
  <c r="AF142" i="5"/>
  <c r="AG142" i="5"/>
  <c r="AH142" i="5"/>
  <c r="AI142" i="5"/>
  <c r="AJ142" i="5"/>
  <c r="AK142" i="5"/>
  <c r="AL142" i="5"/>
  <c r="AM142" i="5"/>
  <c r="AN142" i="5"/>
  <c r="AO142" i="5"/>
  <c r="M143" i="5"/>
  <c r="N143" i="5"/>
  <c r="O143" i="5"/>
  <c r="P143" i="5"/>
  <c r="Q143" i="5"/>
  <c r="R143" i="5"/>
  <c r="S143" i="5"/>
  <c r="T143" i="5"/>
  <c r="U143" i="5"/>
  <c r="V143" i="5"/>
  <c r="W143" i="5"/>
  <c r="X143" i="5"/>
  <c r="Y143" i="5"/>
  <c r="Z143" i="5"/>
  <c r="AA143" i="5"/>
  <c r="AB143" i="5"/>
  <c r="AC143" i="5"/>
  <c r="AD143" i="5"/>
  <c r="AE143" i="5"/>
  <c r="AF143" i="5"/>
  <c r="AG143" i="5"/>
  <c r="AH143" i="5"/>
  <c r="AI143" i="5"/>
  <c r="AJ143" i="5"/>
  <c r="AK143" i="5"/>
  <c r="AL143" i="5"/>
  <c r="AM143" i="5"/>
  <c r="AN143" i="5"/>
  <c r="AO143" i="5"/>
  <c r="M144" i="5"/>
  <c r="N144" i="5"/>
  <c r="O144" i="5"/>
  <c r="P144" i="5"/>
  <c r="Q144" i="5"/>
  <c r="R144" i="5"/>
  <c r="S144" i="5"/>
  <c r="T144" i="5"/>
  <c r="U144" i="5"/>
  <c r="V144" i="5"/>
  <c r="W144" i="5"/>
  <c r="X144" i="5"/>
  <c r="Y144" i="5"/>
  <c r="Z144" i="5"/>
  <c r="AA144" i="5"/>
  <c r="AB144" i="5"/>
  <c r="AC144" i="5"/>
  <c r="AD144" i="5"/>
  <c r="AE144" i="5"/>
  <c r="AF144" i="5"/>
  <c r="AG144" i="5"/>
  <c r="AH144" i="5"/>
  <c r="AI144" i="5"/>
  <c r="AJ144" i="5"/>
  <c r="AK144" i="5"/>
  <c r="AL144" i="5"/>
  <c r="AM144" i="5"/>
  <c r="AN144" i="5"/>
  <c r="AO144" i="5"/>
  <c r="M145" i="5"/>
  <c r="N145" i="5"/>
  <c r="O145" i="5"/>
  <c r="P145" i="5"/>
  <c r="Q145" i="5"/>
  <c r="R145" i="5"/>
  <c r="S145" i="5"/>
  <c r="T145" i="5"/>
  <c r="U145" i="5"/>
  <c r="V145" i="5"/>
  <c r="W145" i="5"/>
  <c r="X145" i="5"/>
  <c r="Y145" i="5"/>
  <c r="Z145" i="5"/>
  <c r="AA145" i="5"/>
  <c r="AB145" i="5"/>
  <c r="AC145" i="5"/>
  <c r="AD145" i="5"/>
  <c r="AE145" i="5"/>
  <c r="AF145" i="5"/>
  <c r="AG145" i="5"/>
  <c r="AH145" i="5"/>
  <c r="AI145" i="5"/>
  <c r="AJ145" i="5"/>
  <c r="AK145" i="5"/>
  <c r="AL145" i="5"/>
  <c r="AM145" i="5"/>
  <c r="AN145" i="5"/>
  <c r="AO145" i="5"/>
  <c r="L145" i="5"/>
  <c r="L142" i="5"/>
  <c r="L143" i="5"/>
  <c r="L144" i="5"/>
  <c r="L141" i="5"/>
  <c r="AO242" i="5"/>
  <c r="M242" i="5"/>
  <c r="N242" i="5"/>
  <c r="O242" i="5"/>
  <c r="P242" i="5"/>
  <c r="Q242" i="5"/>
  <c r="R242" i="5"/>
  <c r="S242" i="5"/>
  <c r="T242" i="5"/>
  <c r="U242" i="5"/>
  <c r="V242" i="5"/>
  <c r="W242" i="5"/>
  <c r="X242" i="5"/>
  <c r="Y242" i="5"/>
  <c r="Z242" i="5"/>
  <c r="AA242" i="5"/>
  <c r="AB242" i="5"/>
  <c r="AC242" i="5"/>
  <c r="AD242" i="5"/>
  <c r="AE242" i="5"/>
  <c r="AF242" i="5"/>
  <c r="AG242" i="5"/>
  <c r="AH242" i="5"/>
  <c r="AI242" i="5"/>
  <c r="AJ242" i="5"/>
  <c r="AK242" i="5"/>
  <c r="AL242" i="5"/>
  <c r="AM242" i="5"/>
  <c r="AN242" i="5"/>
  <c r="L242" i="5"/>
  <c r="M237" i="5"/>
  <c r="N237" i="5"/>
  <c r="O237" i="5"/>
  <c r="P237" i="5"/>
  <c r="Q237" i="5"/>
  <c r="R237" i="5"/>
  <c r="S237" i="5"/>
  <c r="T237" i="5"/>
  <c r="U237" i="5"/>
  <c r="V237" i="5"/>
  <c r="W237" i="5"/>
  <c r="X237" i="5"/>
  <c r="Y237" i="5"/>
  <c r="Z237" i="5"/>
  <c r="AA237" i="5"/>
  <c r="AB237" i="5"/>
  <c r="AC237" i="5"/>
  <c r="AD237" i="5"/>
  <c r="AE237" i="5"/>
  <c r="AF237" i="5"/>
  <c r="AG237" i="5"/>
  <c r="AH237" i="5"/>
  <c r="AI237" i="5"/>
  <c r="AJ237" i="5"/>
  <c r="AK237" i="5"/>
  <c r="AL237" i="5"/>
  <c r="AM237" i="5"/>
  <c r="AN237" i="5"/>
  <c r="AO237" i="5"/>
  <c r="M238" i="5"/>
  <c r="N238" i="5"/>
  <c r="O238" i="5"/>
  <c r="P238" i="5"/>
  <c r="Q238" i="5"/>
  <c r="R238" i="5"/>
  <c r="S238" i="5"/>
  <c r="T238" i="5"/>
  <c r="U238" i="5"/>
  <c r="V238" i="5"/>
  <c r="W238" i="5"/>
  <c r="X238" i="5"/>
  <c r="Y238" i="5"/>
  <c r="Z238" i="5"/>
  <c r="AB238" i="5"/>
  <c r="AC238" i="5"/>
  <c r="AD238" i="5"/>
  <c r="AE238" i="5"/>
  <c r="AF238" i="5"/>
  <c r="AG238" i="5"/>
  <c r="AH238" i="5"/>
  <c r="AI238" i="5"/>
  <c r="AJ238" i="5"/>
  <c r="AK238" i="5"/>
  <c r="AL238" i="5"/>
  <c r="AM238" i="5"/>
  <c r="AN238" i="5"/>
  <c r="AO238" i="5"/>
  <c r="L238" i="5"/>
  <c r="L237" i="5"/>
  <c r="M235" i="5"/>
  <c r="N235" i="5"/>
  <c r="O235" i="5"/>
  <c r="P235" i="5"/>
  <c r="Q235" i="5"/>
  <c r="Q234" i="5" s="1"/>
  <c r="R235" i="5"/>
  <c r="S235" i="5"/>
  <c r="T235" i="5"/>
  <c r="U235" i="5"/>
  <c r="V235" i="5"/>
  <c r="W235" i="5"/>
  <c r="W234" i="5" s="1"/>
  <c r="X235" i="5"/>
  <c r="Y235" i="5"/>
  <c r="Z235" i="5"/>
  <c r="AA235" i="5"/>
  <c r="AB235" i="5"/>
  <c r="AC235" i="5"/>
  <c r="AC234" i="5" s="1"/>
  <c r="AD235" i="5"/>
  <c r="AE235" i="5"/>
  <c r="AF235" i="5"/>
  <c r="AG235" i="5"/>
  <c r="AH235" i="5"/>
  <c r="AI235" i="5"/>
  <c r="AI234" i="5" s="1"/>
  <c r="AJ235" i="5"/>
  <c r="AJ234" i="5" s="1"/>
  <c r="AK235" i="5"/>
  <c r="AK234" i="5" s="1"/>
  <c r="AL235" i="5"/>
  <c r="AM235" i="5"/>
  <c r="AN235" i="5"/>
  <c r="AO235" i="5"/>
  <c r="L235" i="5"/>
  <c r="M230" i="5"/>
  <c r="N230" i="5"/>
  <c r="O230" i="5"/>
  <c r="P230" i="5"/>
  <c r="Q230" i="5"/>
  <c r="R230" i="5"/>
  <c r="S230" i="5"/>
  <c r="T230" i="5"/>
  <c r="U230" i="5"/>
  <c r="V230" i="5"/>
  <c r="W230" i="5"/>
  <c r="X230" i="5"/>
  <c r="Y230" i="5"/>
  <c r="Z230" i="5"/>
  <c r="AA230" i="5"/>
  <c r="AB230" i="5"/>
  <c r="AC230" i="5"/>
  <c r="AD230" i="5"/>
  <c r="AE230" i="5"/>
  <c r="AF230" i="5"/>
  <c r="AG230" i="5"/>
  <c r="AH230" i="5"/>
  <c r="AI230" i="5"/>
  <c r="AJ230" i="5"/>
  <c r="AK230" i="5"/>
  <c r="AL230" i="5"/>
  <c r="AM230" i="5"/>
  <c r="AN230" i="5"/>
  <c r="AO230" i="5"/>
  <c r="M231" i="5"/>
  <c r="N231" i="5"/>
  <c r="O231" i="5"/>
  <c r="P231" i="5"/>
  <c r="Q231" i="5"/>
  <c r="R231" i="5"/>
  <c r="S231" i="5"/>
  <c r="T231" i="5"/>
  <c r="U231" i="5"/>
  <c r="V231" i="5"/>
  <c r="W231" i="5"/>
  <c r="X231" i="5"/>
  <c r="Y231" i="5"/>
  <c r="Z231" i="5"/>
  <c r="AA231" i="5"/>
  <c r="AB231" i="5"/>
  <c r="AC231" i="5"/>
  <c r="AD231" i="5"/>
  <c r="AE231" i="5"/>
  <c r="AF231" i="5"/>
  <c r="AG231" i="5"/>
  <c r="AH231" i="5"/>
  <c r="AI231" i="5"/>
  <c r="AJ231" i="5"/>
  <c r="AK231" i="5"/>
  <c r="AL231" i="5"/>
  <c r="AM231" i="5"/>
  <c r="AN231" i="5"/>
  <c r="AO231" i="5"/>
  <c r="L231" i="5"/>
  <c r="L230" i="5"/>
  <c r="M224" i="5"/>
  <c r="N224" i="5"/>
  <c r="O224" i="5"/>
  <c r="P224" i="5"/>
  <c r="Q224" i="5"/>
  <c r="R224" i="5"/>
  <c r="S224" i="5"/>
  <c r="T224" i="5"/>
  <c r="U224" i="5"/>
  <c r="V224" i="5"/>
  <c r="W224" i="5"/>
  <c r="X224" i="5"/>
  <c r="Y224" i="5"/>
  <c r="Z224" i="5"/>
  <c r="AA224" i="5"/>
  <c r="AB224" i="5"/>
  <c r="AC224" i="5"/>
  <c r="AD224" i="5"/>
  <c r="AE224" i="5"/>
  <c r="AF224" i="5"/>
  <c r="AG224" i="5"/>
  <c r="AH224" i="5"/>
  <c r="AI224" i="5"/>
  <c r="AJ224" i="5"/>
  <c r="AK224" i="5"/>
  <c r="AL224" i="5"/>
  <c r="AM224" i="5"/>
  <c r="AN224" i="5"/>
  <c r="AO224" i="5"/>
  <c r="M225" i="5"/>
  <c r="N225" i="5"/>
  <c r="O225" i="5"/>
  <c r="P225" i="5"/>
  <c r="Q225" i="5"/>
  <c r="R225" i="5"/>
  <c r="S225" i="5"/>
  <c r="T225" i="5"/>
  <c r="U225" i="5"/>
  <c r="V225" i="5"/>
  <c r="W225" i="5"/>
  <c r="X225" i="5"/>
  <c r="Y225" i="5"/>
  <c r="Z225" i="5"/>
  <c r="AA225" i="5"/>
  <c r="AB225" i="5"/>
  <c r="AC225" i="5"/>
  <c r="AD225" i="5"/>
  <c r="AE225" i="5"/>
  <c r="AF225" i="5"/>
  <c r="AG225" i="5"/>
  <c r="AH225" i="5"/>
  <c r="AI225" i="5"/>
  <c r="AJ225" i="5"/>
  <c r="AK225" i="5"/>
  <c r="AL225" i="5"/>
  <c r="AM225" i="5"/>
  <c r="AN225" i="5"/>
  <c r="AO225" i="5"/>
  <c r="M227" i="5"/>
  <c r="N227" i="5"/>
  <c r="O227" i="5"/>
  <c r="P227" i="5"/>
  <c r="Q227" i="5"/>
  <c r="R227" i="5"/>
  <c r="S227" i="5"/>
  <c r="T227" i="5"/>
  <c r="U227" i="5"/>
  <c r="V227" i="5"/>
  <c r="W227" i="5"/>
  <c r="X227" i="5"/>
  <c r="Y227" i="5"/>
  <c r="Z227" i="5"/>
  <c r="AA227" i="5"/>
  <c r="AB227" i="5"/>
  <c r="AC227" i="5"/>
  <c r="AD227" i="5"/>
  <c r="AE227" i="5"/>
  <c r="AF227" i="5"/>
  <c r="AG227" i="5"/>
  <c r="AH227" i="5"/>
  <c r="AI227" i="5"/>
  <c r="AJ227" i="5"/>
  <c r="AK227" i="5"/>
  <c r="AL227" i="5"/>
  <c r="AM227" i="5"/>
  <c r="AN227" i="5"/>
  <c r="AO227" i="5"/>
  <c r="L227" i="5"/>
  <c r="L225" i="5"/>
  <c r="L224" i="5"/>
  <c r="M221" i="5"/>
  <c r="N221" i="5"/>
  <c r="O221" i="5"/>
  <c r="P221" i="5"/>
  <c r="Q221" i="5"/>
  <c r="R221" i="5"/>
  <c r="S221" i="5"/>
  <c r="T221" i="5"/>
  <c r="U221" i="5"/>
  <c r="V221" i="5"/>
  <c r="W221" i="5"/>
  <c r="X221" i="5"/>
  <c r="Y221" i="5"/>
  <c r="Z221" i="5"/>
  <c r="AA221" i="5"/>
  <c r="AB221" i="5"/>
  <c r="AC221" i="5"/>
  <c r="AD221" i="5"/>
  <c r="AE221" i="5"/>
  <c r="AF221" i="5"/>
  <c r="AG221" i="5"/>
  <c r="AH221" i="5"/>
  <c r="AI221" i="5"/>
  <c r="AJ221" i="5"/>
  <c r="AK221" i="5"/>
  <c r="AL221" i="5"/>
  <c r="AM221" i="5"/>
  <c r="AN221" i="5"/>
  <c r="AO221" i="5"/>
  <c r="M222" i="5"/>
  <c r="N222" i="5"/>
  <c r="O222" i="5"/>
  <c r="P222" i="5"/>
  <c r="Q222" i="5"/>
  <c r="R222" i="5"/>
  <c r="S222" i="5"/>
  <c r="T222" i="5"/>
  <c r="U222" i="5"/>
  <c r="V222" i="5"/>
  <c r="W222" i="5"/>
  <c r="X222" i="5"/>
  <c r="Y222" i="5"/>
  <c r="Z222" i="5"/>
  <c r="AA222" i="5"/>
  <c r="AB222" i="5"/>
  <c r="AC222" i="5"/>
  <c r="AD222" i="5"/>
  <c r="AE222" i="5"/>
  <c r="AF222" i="5"/>
  <c r="AG222" i="5"/>
  <c r="AH222" i="5"/>
  <c r="AI222" i="5"/>
  <c r="AJ222" i="5"/>
  <c r="AK222" i="5"/>
  <c r="AL222" i="5"/>
  <c r="AM222" i="5"/>
  <c r="AN222" i="5"/>
  <c r="AO222" i="5"/>
  <c r="L222" i="5"/>
  <c r="L221" i="5"/>
  <c r="M214" i="5"/>
  <c r="N214" i="5"/>
  <c r="O214" i="5"/>
  <c r="P214" i="5"/>
  <c r="Q214" i="5"/>
  <c r="R214" i="5"/>
  <c r="S214" i="5"/>
  <c r="T214" i="5"/>
  <c r="U214" i="5"/>
  <c r="V214" i="5"/>
  <c r="W214" i="5"/>
  <c r="X214" i="5"/>
  <c r="Y214" i="5"/>
  <c r="Z214" i="5"/>
  <c r="AA214" i="5"/>
  <c r="AB214" i="5"/>
  <c r="AC214" i="5"/>
  <c r="AD214" i="5"/>
  <c r="AE214" i="5"/>
  <c r="AF214" i="5"/>
  <c r="AG214" i="5"/>
  <c r="AH214" i="5"/>
  <c r="AI214" i="5"/>
  <c r="AJ214" i="5"/>
  <c r="AK214" i="5"/>
  <c r="AL214" i="5"/>
  <c r="AM214" i="5"/>
  <c r="AN214" i="5"/>
  <c r="AO214" i="5"/>
  <c r="M215" i="5"/>
  <c r="N215" i="5"/>
  <c r="O215" i="5"/>
  <c r="P215" i="5"/>
  <c r="Q215" i="5"/>
  <c r="R215" i="5"/>
  <c r="S215" i="5"/>
  <c r="T215" i="5"/>
  <c r="U215" i="5"/>
  <c r="V215" i="5"/>
  <c r="W215" i="5"/>
  <c r="X215" i="5"/>
  <c r="Y215" i="5"/>
  <c r="Z215" i="5"/>
  <c r="AA215" i="5"/>
  <c r="AB215" i="5"/>
  <c r="AC215" i="5"/>
  <c r="AD215" i="5"/>
  <c r="AE215" i="5"/>
  <c r="AF215" i="5"/>
  <c r="AG215" i="5"/>
  <c r="AH215" i="5"/>
  <c r="AI215" i="5"/>
  <c r="AJ215" i="5"/>
  <c r="AK215" i="5"/>
  <c r="AL215" i="5"/>
  <c r="AM215" i="5"/>
  <c r="AN215" i="5"/>
  <c r="AO215" i="5"/>
  <c r="L215" i="5"/>
  <c r="L214" i="5"/>
  <c r="M209" i="5"/>
  <c r="N209" i="5"/>
  <c r="O209" i="5"/>
  <c r="P209" i="5"/>
  <c r="Q209" i="5"/>
  <c r="R209" i="5"/>
  <c r="S209" i="5"/>
  <c r="T209" i="5"/>
  <c r="U209" i="5"/>
  <c r="V209" i="5"/>
  <c r="W209" i="5"/>
  <c r="X209" i="5"/>
  <c r="Y209" i="5"/>
  <c r="Z209" i="5"/>
  <c r="AA209" i="5"/>
  <c r="AB209" i="5"/>
  <c r="AC209" i="5"/>
  <c r="AD209" i="5"/>
  <c r="AE209" i="5"/>
  <c r="AF209" i="5"/>
  <c r="AG209" i="5"/>
  <c r="AH209" i="5"/>
  <c r="AI209" i="5"/>
  <c r="AJ209" i="5"/>
  <c r="AK209" i="5"/>
  <c r="AL209" i="5"/>
  <c r="AM209" i="5"/>
  <c r="AN209" i="5"/>
  <c r="AO209" i="5"/>
  <c r="M210" i="5"/>
  <c r="N210" i="5"/>
  <c r="O210" i="5"/>
  <c r="P210" i="5"/>
  <c r="Q210" i="5"/>
  <c r="R210" i="5"/>
  <c r="S210" i="5"/>
  <c r="T210" i="5"/>
  <c r="U210" i="5"/>
  <c r="V210" i="5"/>
  <c r="W210" i="5"/>
  <c r="X210" i="5"/>
  <c r="Y210" i="5"/>
  <c r="Z210" i="5"/>
  <c r="AA210" i="5"/>
  <c r="AB210" i="5"/>
  <c r="AC210" i="5"/>
  <c r="AD210" i="5"/>
  <c r="AE210" i="5"/>
  <c r="AF210" i="5"/>
  <c r="AG210" i="5"/>
  <c r="AH210" i="5"/>
  <c r="AI210" i="5"/>
  <c r="AJ210" i="5"/>
  <c r="AK210" i="5"/>
  <c r="AL210" i="5"/>
  <c r="AM210" i="5"/>
  <c r="AN210" i="5"/>
  <c r="AO210" i="5"/>
  <c r="L210" i="5"/>
  <c r="L209" i="5"/>
  <c r="M205" i="5"/>
  <c r="N205" i="5"/>
  <c r="O205" i="5"/>
  <c r="P205" i="5"/>
  <c r="Q205" i="5"/>
  <c r="R205" i="5"/>
  <c r="S205" i="5"/>
  <c r="T205" i="5"/>
  <c r="U205" i="5"/>
  <c r="V205" i="5"/>
  <c r="W205" i="5"/>
  <c r="X205" i="5"/>
  <c r="Y205" i="5"/>
  <c r="Z205" i="5"/>
  <c r="AA205" i="5"/>
  <c r="AB205" i="5"/>
  <c r="AC205" i="5"/>
  <c r="AD205" i="5"/>
  <c r="AE205" i="5"/>
  <c r="AF205" i="5"/>
  <c r="AG205" i="5"/>
  <c r="AH205" i="5"/>
  <c r="AI205" i="5"/>
  <c r="AJ205" i="5"/>
  <c r="AK205" i="5"/>
  <c r="AL205" i="5"/>
  <c r="AM205" i="5"/>
  <c r="AN205" i="5"/>
  <c r="AO205" i="5"/>
  <c r="M206" i="5"/>
  <c r="N206" i="5"/>
  <c r="O206" i="5"/>
  <c r="P206" i="5"/>
  <c r="Q206" i="5"/>
  <c r="R206" i="5"/>
  <c r="S206" i="5"/>
  <c r="T206" i="5"/>
  <c r="U206" i="5"/>
  <c r="V206" i="5"/>
  <c r="W206" i="5"/>
  <c r="X206" i="5"/>
  <c r="Y206" i="5"/>
  <c r="Z206" i="5"/>
  <c r="AA206" i="5"/>
  <c r="AB206" i="5"/>
  <c r="AC206" i="5"/>
  <c r="AD206" i="5"/>
  <c r="AE206" i="5"/>
  <c r="AF206" i="5"/>
  <c r="AG206" i="5"/>
  <c r="AH206" i="5"/>
  <c r="AI206" i="5"/>
  <c r="AJ206" i="5"/>
  <c r="AK206" i="5"/>
  <c r="AL206" i="5"/>
  <c r="AM206" i="5"/>
  <c r="AN206" i="5"/>
  <c r="AO206" i="5"/>
  <c r="L206" i="5"/>
  <c r="L205" i="5"/>
  <c r="M109" i="5"/>
  <c r="N109" i="5"/>
  <c r="O109" i="5"/>
  <c r="P109" i="5"/>
  <c r="Q109" i="5"/>
  <c r="R109" i="5"/>
  <c r="S109" i="5"/>
  <c r="T109" i="5"/>
  <c r="U109" i="5"/>
  <c r="V109" i="5"/>
  <c r="W109" i="5"/>
  <c r="X109" i="5"/>
  <c r="Y109" i="5"/>
  <c r="Z109" i="5"/>
  <c r="AA109" i="5"/>
  <c r="AB109" i="5"/>
  <c r="AC109" i="5"/>
  <c r="AD109" i="5"/>
  <c r="AE109" i="5"/>
  <c r="AF109" i="5"/>
  <c r="AG109" i="5"/>
  <c r="AH109" i="5"/>
  <c r="AI109" i="5"/>
  <c r="AJ109" i="5"/>
  <c r="AK109" i="5"/>
  <c r="AL109" i="5"/>
  <c r="AM109" i="5"/>
  <c r="AN109" i="5"/>
  <c r="AO109" i="5"/>
  <c r="M110" i="5"/>
  <c r="N110" i="5"/>
  <c r="O110" i="5"/>
  <c r="P110" i="5"/>
  <c r="Q110" i="5"/>
  <c r="R110" i="5"/>
  <c r="S110" i="5"/>
  <c r="T110" i="5"/>
  <c r="U110" i="5"/>
  <c r="V110" i="5"/>
  <c r="W110" i="5"/>
  <c r="X110" i="5"/>
  <c r="Y110" i="5"/>
  <c r="Z110" i="5"/>
  <c r="AA110" i="5"/>
  <c r="AB110" i="5"/>
  <c r="AC110" i="5"/>
  <c r="AD110" i="5"/>
  <c r="AE110" i="5"/>
  <c r="AF110" i="5"/>
  <c r="AG110" i="5"/>
  <c r="AH110" i="5"/>
  <c r="AI110" i="5"/>
  <c r="AJ110" i="5"/>
  <c r="AK110" i="5"/>
  <c r="AL110" i="5"/>
  <c r="AM110" i="5"/>
  <c r="AN110" i="5"/>
  <c r="AO110" i="5"/>
  <c r="L110" i="5"/>
  <c r="L109" i="5"/>
  <c r="M102" i="5"/>
  <c r="N102" i="5"/>
  <c r="O102" i="5"/>
  <c r="P102" i="5"/>
  <c r="Q102" i="5"/>
  <c r="R102" i="5"/>
  <c r="S102" i="5"/>
  <c r="T102" i="5"/>
  <c r="U102" i="5"/>
  <c r="V102" i="5"/>
  <c r="W102" i="5"/>
  <c r="X102" i="5"/>
  <c r="Y102" i="5"/>
  <c r="Z102" i="5"/>
  <c r="AA102" i="5"/>
  <c r="AB102" i="5"/>
  <c r="AC102" i="5"/>
  <c r="AD102" i="5"/>
  <c r="AE102" i="5"/>
  <c r="AF102" i="5"/>
  <c r="AG102" i="5"/>
  <c r="AH102" i="5"/>
  <c r="AI102" i="5"/>
  <c r="AJ102" i="5"/>
  <c r="AK102" i="5"/>
  <c r="AL102" i="5"/>
  <c r="AM102" i="5"/>
  <c r="AN102" i="5"/>
  <c r="AO102" i="5"/>
  <c r="M103" i="5"/>
  <c r="N103" i="5"/>
  <c r="O103" i="5"/>
  <c r="P103" i="5"/>
  <c r="Q103" i="5"/>
  <c r="R103" i="5"/>
  <c r="S103" i="5"/>
  <c r="T103" i="5"/>
  <c r="U103" i="5"/>
  <c r="V103" i="5"/>
  <c r="W103" i="5"/>
  <c r="X103" i="5"/>
  <c r="Y103" i="5"/>
  <c r="Z103" i="5"/>
  <c r="AA103" i="5"/>
  <c r="AB103" i="5"/>
  <c r="AC103" i="5"/>
  <c r="AD103" i="5"/>
  <c r="AE103" i="5"/>
  <c r="AF103" i="5"/>
  <c r="AG103" i="5"/>
  <c r="AH103" i="5"/>
  <c r="AI103" i="5"/>
  <c r="AJ103" i="5"/>
  <c r="AK103" i="5"/>
  <c r="AL103" i="5"/>
  <c r="AM103" i="5"/>
  <c r="AN103" i="5"/>
  <c r="AO103" i="5"/>
  <c r="L103" i="5"/>
  <c r="L102" i="5"/>
  <c r="M96" i="5"/>
  <c r="N96" i="5"/>
  <c r="O96" i="5"/>
  <c r="P96" i="5"/>
  <c r="Q96" i="5"/>
  <c r="R96" i="5"/>
  <c r="S96" i="5"/>
  <c r="T96" i="5"/>
  <c r="U96" i="5"/>
  <c r="V96" i="5"/>
  <c r="W96" i="5"/>
  <c r="X96" i="5"/>
  <c r="Y96" i="5"/>
  <c r="Z96" i="5"/>
  <c r="AA96" i="5"/>
  <c r="AB96" i="5"/>
  <c r="AC96" i="5"/>
  <c r="AD96" i="5"/>
  <c r="AE96" i="5"/>
  <c r="AF96" i="5"/>
  <c r="AG96" i="5"/>
  <c r="AH96" i="5"/>
  <c r="AI96" i="5"/>
  <c r="AJ96" i="5"/>
  <c r="AK96" i="5"/>
  <c r="AL96" i="5"/>
  <c r="AM96" i="5"/>
  <c r="AN96" i="5"/>
  <c r="AO96" i="5"/>
  <c r="M97" i="5"/>
  <c r="N97" i="5"/>
  <c r="O97" i="5"/>
  <c r="P97" i="5"/>
  <c r="Q97" i="5"/>
  <c r="R97" i="5"/>
  <c r="S97" i="5"/>
  <c r="T97" i="5"/>
  <c r="U97" i="5"/>
  <c r="V97" i="5"/>
  <c r="W97" i="5"/>
  <c r="X97" i="5"/>
  <c r="Y97" i="5"/>
  <c r="Z97" i="5"/>
  <c r="AA97" i="5"/>
  <c r="AB97" i="5"/>
  <c r="AC97" i="5"/>
  <c r="AD97" i="5"/>
  <c r="AE97" i="5"/>
  <c r="AF97" i="5"/>
  <c r="AG97" i="5"/>
  <c r="AH97" i="5"/>
  <c r="AI97" i="5"/>
  <c r="AJ97" i="5"/>
  <c r="AK97" i="5"/>
  <c r="AL97" i="5"/>
  <c r="AM97" i="5"/>
  <c r="AN97" i="5"/>
  <c r="AO97" i="5"/>
  <c r="L97" i="5"/>
  <c r="L96" i="5"/>
  <c r="M93" i="5"/>
  <c r="N93" i="5"/>
  <c r="O93" i="5"/>
  <c r="P93" i="5"/>
  <c r="Q93" i="5"/>
  <c r="R93" i="5"/>
  <c r="S93" i="5"/>
  <c r="T93" i="5"/>
  <c r="U93" i="5"/>
  <c r="V93" i="5"/>
  <c r="W93" i="5"/>
  <c r="X93" i="5"/>
  <c r="Y93" i="5"/>
  <c r="Z93" i="5"/>
  <c r="AA93" i="5"/>
  <c r="AB93" i="5"/>
  <c r="AC93" i="5"/>
  <c r="AD93" i="5"/>
  <c r="AE93" i="5"/>
  <c r="AF93" i="5"/>
  <c r="AG93" i="5"/>
  <c r="AH93" i="5"/>
  <c r="AI93" i="5"/>
  <c r="AJ93" i="5"/>
  <c r="AK93" i="5"/>
  <c r="AL93" i="5"/>
  <c r="AM93" i="5"/>
  <c r="AN93" i="5"/>
  <c r="AO93" i="5"/>
  <c r="M94" i="5"/>
  <c r="N94" i="5"/>
  <c r="O94" i="5"/>
  <c r="P94" i="5"/>
  <c r="Q94" i="5"/>
  <c r="R94" i="5"/>
  <c r="S94" i="5"/>
  <c r="T94" i="5"/>
  <c r="U94" i="5"/>
  <c r="V94" i="5"/>
  <c r="W94" i="5"/>
  <c r="X94" i="5"/>
  <c r="Y94" i="5"/>
  <c r="Z94" i="5"/>
  <c r="AA94" i="5"/>
  <c r="AB94" i="5"/>
  <c r="AC94" i="5"/>
  <c r="AD94" i="5"/>
  <c r="AE94" i="5"/>
  <c r="AF94" i="5"/>
  <c r="AG94" i="5"/>
  <c r="AH94" i="5"/>
  <c r="AI94" i="5"/>
  <c r="AJ94" i="5"/>
  <c r="AK94" i="5"/>
  <c r="AL94" i="5"/>
  <c r="AM94" i="5"/>
  <c r="AN94" i="5"/>
  <c r="AO94" i="5"/>
  <c r="L94" i="5"/>
  <c r="L93" i="5"/>
  <c r="M86" i="5"/>
  <c r="N86" i="5"/>
  <c r="O86" i="5"/>
  <c r="P86" i="5"/>
  <c r="Q86" i="5"/>
  <c r="R86" i="5"/>
  <c r="S86" i="5"/>
  <c r="T86" i="5"/>
  <c r="U86" i="5"/>
  <c r="V86" i="5"/>
  <c r="W86" i="5"/>
  <c r="X86" i="5"/>
  <c r="Y86" i="5"/>
  <c r="Z86" i="5"/>
  <c r="AA86" i="5"/>
  <c r="AB86" i="5"/>
  <c r="AC86" i="5"/>
  <c r="AD86" i="5"/>
  <c r="AE86" i="5"/>
  <c r="AF86" i="5"/>
  <c r="AG86" i="5"/>
  <c r="AH86" i="5"/>
  <c r="AI86" i="5"/>
  <c r="AJ86" i="5"/>
  <c r="AK86" i="5"/>
  <c r="AL86" i="5"/>
  <c r="AM86" i="5"/>
  <c r="AN86" i="5"/>
  <c r="AO86" i="5"/>
  <c r="M87" i="5"/>
  <c r="N87" i="5"/>
  <c r="O87" i="5"/>
  <c r="P87" i="5"/>
  <c r="Q87" i="5"/>
  <c r="R87" i="5"/>
  <c r="S87" i="5"/>
  <c r="T87" i="5"/>
  <c r="U87" i="5"/>
  <c r="V87" i="5"/>
  <c r="W87" i="5"/>
  <c r="X87" i="5"/>
  <c r="Y87" i="5"/>
  <c r="Z87" i="5"/>
  <c r="AA87" i="5"/>
  <c r="AB87" i="5"/>
  <c r="AC87" i="5"/>
  <c r="AD87" i="5"/>
  <c r="AE87" i="5"/>
  <c r="AF87" i="5"/>
  <c r="AG87" i="5"/>
  <c r="AH87" i="5"/>
  <c r="AI87" i="5"/>
  <c r="AJ87" i="5"/>
  <c r="AK87" i="5"/>
  <c r="AL87" i="5"/>
  <c r="AM87" i="5"/>
  <c r="AN87" i="5"/>
  <c r="AO87" i="5"/>
  <c r="L87" i="5"/>
  <c r="L86" i="5"/>
  <c r="M81" i="5"/>
  <c r="N81" i="5"/>
  <c r="O81" i="5"/>
  <c r="P81" i="5"/>
  <c r="Q81" i="5"/>
  <c r="R81" i="5"/>
  <c r="S81" i="5"/>
  <c r="T81" i="5"/>
  <c r="U81" i="5"/>
  <c r="V81" i="5"/>
  <c r="W81" i="5"/>
  <c r="X81" i="5"/>
  <c r="Y81" i="5"/>
  <c r="Z81" i="5"/>
  <c r="AA81" i="5"/>
  <c r="AB81" i="5"/>
  <c r="AC81" i="5"/>
  <c r="AD81" i="5"/>
  <c r="AE81" i="5"/>
  <c r="AF81" i="5"/>
  <c r="AG81" i="5"/>
  <c r="AH81" i="5"/>
  <c r="AI81" i="5"/>
  <c r="AJ81" i="5"/>
  <c r="AK81" i="5"/>
  <c r="AL81" i="5"/>
  <c r="AM81" i="5"/>
  <c r="AN81" i="5"/>
  <c r="AO81" i="5"/>
  <c r="M82" i="5"/>
  <c r="N82" i="5"/>
  <c r="O82" i="5"/>
  <c r="P82" i="5"/>
  <c r="Q82" i="5"/>
  <c r="R82" i="5"/>
  <c r="S82" i="5"/>
  <c r="T82" i="5"/>
  <c r="U82" i="5"/>
  <c r="V82" i="5"/>
  <c r="W82" i="5"/>
  <c r="X82" i="5"/>
  <c r="Y82" i="5"/>
  <c r="Z82" i="5"/>
  <c r="AA82" i="5"/>
  <c r="AB82" i="5"/>
  <c r="AC82" i="5"/>
  <c r="AD82" i="5"/>
  <c r="AE82" i="5"/>
  <c r="AF82" i="5"/>
  <c r="AG82" i="5"/>
  <c r="AH82" i="5"/>
  <c r="AI82" i="5"/>
  <c r="AJ82" i="5"/>
  <c r="AK82" i="5"/>
  <c r="AL82" i="5"/>
  <c r="AM82" i="5"/>
  <c r="AN82" i="5"/>
  <c r="AO82" i="5"/>
  <c r="L82" i="5"/>
  <c r="L81" i="5"/>
  <c r="M77" i="5"/>
  <c r="N77" i="5"/>
  <c r="O77" i="5"/>
  <c r="P77" i="5"/>
  <c r="Q77" i="5"/>
  <c r="R77" i="5"/>
  <c r="S77" i="5"/>
  <c r="T77" i="5"/>
  <c r="U77" i="5"/>
  <c r="V77" i="5"/>
  <c r="W77" i="5"/>
  <c r="X77" i="5"/>
  <c r="Y77" i="5"/>
  <c r="Z77" i="5"/>
  <c r="AA77" i="5"/>
  <c r="AB77" i="5"/>
  <c r="AC77" i="5"/>
  <c r="AD77" i="5"/>
  <c r="AE77" i="5"/>
  <c r="AF77" i="5"/>
  <c r="AG77" i="5"/>
  <c r="AH77" i="5"/>
  <c r="AI77" i="5"/>
  <c r="AJ77" i="5"/>
  <c r="AK77" i="5"/>
  <c r="AL77" i="5"/>
  <c r="AM77" i="5"/>
  <c r="AN77" i="5"/>
  <c r="AO77" i="5"/>
  <c r="M78" i="5"/>
  <c r="N78" i="5"/>
  <c r="O78" i="5"/>
  <c r="P78" i="5"/>
  <c r="Q78" i="5"/>
  <c r="R78" i="5"/>
  <c r="S78" i="5"/>
  <c r="T78" i="5"/>
  <c r="U78" i="5"/>
  <c r="V78" i="5"/>
  <c r="W78" i="5"/>
  <c r="X78" i="5"/>
  <c r="Y78" i="5"/>
  <c r="Z78" i="5"/>
  <c r="AA78" i="5"/>
  <c r="AB78" i="5"/>
  <c r="AC78" i="5"/>
  <c r="AD78" i="5"/>
  <c r="AE78" i="5"/>
  <c r="AF78" i="5"/>
  <c r="AG78" i="5"/>
  <c r="AH78" i="5"/>
  <c r="AI78" i="5"/>
  <c r="AJ78" i="5"/>
  <c r="AK78" i="5"/>
  <c r="AL78" i="5"/>
  <c r="AM78" i="5"/>
  <c r="AN78" i="5"/>
  <c r="AO78" i="5"/>
  <c r="L78" i="5"/>
  <c r="L77" i="5"/>
  <c r="M47" i="5"/>
  <c r="N47" i="5"/>
  <c r="O47" i="5"/>
  <c r="P47" i="5"/>
  <c r="Q47" i="5"/>
  <c r="R47" i="5"/>
  <c r="S47" i="5"/>
  <c r="T47" i="5"/>
  <c r="U47" i="5"/>
  <c r="V47" i="5"/>
  <c r="W47" i="5"/>
  <c r="X47" i="5"/>
  <c r="Y47" i="5"/>
  <c r="Z47" i="5"/>
  <c r="AA47" i="5"/>
  <c r="AB47" i="5"/>
  <c r="AC47" i="5"/>
  <c r="AD47" i="5"/>
  <c r="AE47" i="5"/>
  <c r="AF47" i="5"/>
  <c r="AG47" i="5"/>
  <c r="AH47" i="5"/>
  <c r="AI47" i="5"/>
  <c r="AJ47" i="5"/>
  <c r="AK47" i="5"/>
  <c r="AL47" i="5"/>
  <c r="AM47" i="5"/>
  <c r="AN47" i="5"/>
  <c r="AO47" i="5"/>
  <c r="M48" i="5"/>
  <c r="N48" i="5"/>
  <c r="O48" i="5"/>
  <c r="P48" i="5"/>
  <c r="Q48" i="5"/>
  <c r="R48" i="5"/>
  <c r="S48" i="5"/>
  <c r="T48" i="5"/>
  <c r="U48" i="5"/>
  <c r="V48" i="5"/>
  <c r="W48" i="5"/>
  <c r="X48" i="5"/>
  <c r="Y48" i="5"/>
  <c r="Z48" i="5"/>
  <c r="AA48" i="5"/>
  <c r="AB48" i="5"/>
  <c r="AC48" i="5"/>
  <c r="AD48" i="5"/>
  <c r="AE48" i="5"/>
  <c r="AF48" i="5"/>
  <c r="AG48" i="5"/>
  <c r="AH48" i="5"/>
  <c r="AI48" i="5"/>
  <c r="AJ48" i="5"/>
  <c r="AK48" i="5"/>
  <c r="AL48" i="5"/>
  <c r="AM48" i="5"/>
  <c r="AN48" i="5"/>
  <c r="AO48" i="5"/>
  <c r="L48" i="5"/>
  <c r="L47" i="5"/>
  <c r="M45" i="5"/>
  <c r="N45" i="5"/>
  <c r="O45" i="5"/>
  <c r="P45" i="5"/>
  <c r="Q45" i="5"/>
  <c r="R45" i="5"/>
  <c r="S45" i="5"/>
  <c r="T45" i="5"/>
  <c r="U45" i="5"/>
  <c r="V45" i="5"/>
  <c r="W45" i="5"/>
  <c r="W44" i="5" s="1"/>
  <c r="X45" i="5"/>
  <c r="Y45" i="5"/>
  <c r="Z45" i="5"/>
  <c r="AA45" i="5"/>
  <c r="AB45" i="5"/>
  <c r="AC45" i="5"/>
  <c r="AC44" i="5" s="1"/>
  <c r="AD45" i="5"/>
  <c r="AE45" i="5"/>
  <c r="AF45" i="5"/>
  <c r="AG45" i="5"/>
  <c r="AH45" i="5"/>
  <c r="AI45" i="5"/>
  <c r="AI44" i="5" s="1"/>
  <c r="AJ45" i="5"/>
  <c r="AJ44" i="5" s="1"/>
  <c r="AK45" i="5"/>
  <c r="AL45" i="5"/>
  <c r="AM45" i="5"/>
  <c r="AN45" i="5"/>
  <c r="AO45" i="5"/>
  <c r="L45" i="5"/>
  <c r="M40" i="5"/>
  <c r="N40" i="5"/>
  <c r="O40" i="5"/>
  <c r="P40" i="5"/>
  <c r="Q40" i="5"/>
  <c r="R40" i="5"/>
  <c r="S40" i="5"/>
  <c r="T40" i="5"/>
  <c r="U40" i="5"/>
  <c r="V40" i="5"/>
  <c r="W40" i="5"/>
  <c r="X40" i="5"/>
  <c r="Y40" i="5"/>
  <c r="Z40" i="5"/>
  <c r="AA40" i="5"/>
  <c r="AB40" i="5"/>
  <c r="AC40" i="5"/>
  <c r="AD40" i="5"/>
  <c r="AE40" i="5"/>
  <c r="AF40" i="5"/>
  <c r="AG40" i="5"/>
  <c r="AH40" i="5"/>
  <c r="AI40" i="5"/>
  <c r="AJ40" i="5"/>
  <c r="AK40" i="5"/>
  <c r="AL40" i="5"/>
  <c r="AM40" i="5"/>
  <c r="AN40" i="5"/>
  <c r="M41" i="5"/>
  <c r="N41" i="5"/>
  <c r="O41" i="5"/>
  <c r="P41" i="5"/>
  <c r="Q41" i="5"/>
  <c r="R41" i="5"/>
  <c r="S41" i="5"/>
  <c r="T41" i="5"/>
  <c r="U41" i="5"/>
  <c r="V41" i="5"/>
  <c r="W41" i="5"/>
  <c r="X41" i="5"/>
  <c r="Y41" i="5"/>
  <c r="Z41" i="5"/>
  <c r="AA41" i="5"/>
  <c r="AB41" i="5"/>
  <c r="AC41" i="5"/>
  <c r="AD41" i="5"/>
  <c r="AE41" i="5"/>
  <c r="AF41" i="5"/>
  <c r="AG41" i="5"/>
  <c r="AH41" i="5"/>
  <c r="AI41" i="5"/>
  <c r="AJ41" i="5"/>
  <c r="AK41" i="5"/>
  <c r="AL41" i="5"/>
  <c r="AM41" i="5"/>
  <c r="AN41" i="5"/>
  <c r="L41" i="5"/>
  <c r="L40" i="5"/>
  <c r="M34" i="5"/>
  <c r="N34" i="5"/>
  <c r="O34" i="5"/>
  <c r="P34" i="5"/>
  <c r="Q34" i="5"/>
  <c r="R34" i="5"/>
  <c r="S34" i="5"/>
  <c r="T34" i="5"/>
  <c r="U34" i="5"/>
  <c r="V34" i="5"/>
  <c r="W34" i="5"/>
  <c r="X34" i="5"/>
  <c r="Y34" i="5"/>
  <c r="Z34" i="5"/>
  <c r="AA34" i="5"/>
  <c r="AB34" i="5"/>
  <c r="AC34" i="5"/>
  <c r="AD34" i="5"/>
  <c r="AE34" i="5"/>
  <c r="AF34" i="5"/>
  <c r="AG34" i="5"/>
  <c r="AH34" i="5"/>
  <c r="AI34" i="5"/>
  <c r="AJ34" i="5"/>
  <c r="AK34" i="5"/>
  <c r="AL34" i="5"/>
  <c r="AM34" i="5"/>
  <c r="AN34" i="5"/>
  <c r="AO34" i="5"/>
  <c r="M35" i="5"/>
  <c r="N35" i="5"/>
  <c r="O35" i="5"/>
  <c r="P35" i="5"/>
  <c r="Q35" i="5"/>
  <c r="R35" i="5"/>
  <c r="S35" i="5"/>
  <c r="T35" i="5"/>
  <c r="U35" i="5"/>
  <c r="V35" i="5"/>
  <c r="W35" i="5"/>
  <c r="X35" i="5"/>
  <c r="Y35" i="5"/>
  <c r="Z35" i="5"/>
  <c r="AA35" i="5"/>
  <c r="AB35" i="5"/>
  <c r="AC35" i="5"/>
  <c r="AD35" i="5"/>
  <c r="AE35" i="5"/>
  <c r="AF35" i="5"/>
  <c r="AG35" i="5"/>
  <c r="AH35" i="5"/>
  <c r="AI35" i="5"/>
  <c r="AJ35" i="5"/>
  <c r="AK35" i="5"/>
  <c r="AL35" i="5"/>
  <c r="AM35" i="5"/>
  <c r="AN35" i="5"/>
  <c r="AO35" i="5"/>
  <c r="L35" i="5"/>
  <c r="L3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AI24" i="5"/>
  <c r="AJ24" i="5"/>
  <c r="AK24" i="5"/>
  <c r="AL24" i="5"/>
  <c r="AM24" i="5"/>
  <c r="AN24" i="5"/>
  <c r="AO24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AI25" i="5"/>
  <c r="AJ25" i="5"/>
  <c r="AK25" i="5"/>
  <c r="AL25" i="5"/>
  <c r="AM25" i="5"/>
  <c r="AN25" i="5"/>
  <c r="AO25" i="5"/>
  <c r="L25" i="5"/>
  <c r="L24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AI19" i="5"/>
  <c r="AJ19" i="5"/>
  <c r="AK19" i="5"/>
  <c r="AL19" i="5"/>
  <c r="AM19" i="5"/>
  <c r="AN19" i="5"/>
  <c r="AO19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AI20" i="5"/>
  <c r="AJ20" i="5"/>
  <c r="AK20" i="5"/>
  <c r="AL20" i="5"/>
  <c r="AM20" i="5"/>
  <c r="AN20" i="5"/>
  <c r="AO20" i="5"/>
  <c r="L20" i="5"/>
  <c r="L19" i="5"/>
  <c r="O15" i="5"/>
  <c r="P15" i="5"/>
  <c r="Q15" i="5"/>
  <c r="R15" i="5"/>
  <c r="S15" i="5"/>
  <c r="U15" i="5"/>
  <c r="V15" i="5"/>
  <c r="W15" i="5"/>
  <c r="Z15" i="5"/>
  <c r="AA15" i="5"/>
  <c r="AB15" i="5"/>
  <c r="AC15" i="5"/>
  <c r="AD15" i="5"/>
  <c r="AE15" i="5"/>
  <c r="AF15" i="5"/>
  <c r="AG15" i="5"/>
  <c r="AH15" i="5"/>
  <c r="AI15" i="5"/>
  <c r="AJ15" i="5"/>
  <c r="AK15" i="5"/>
  <c r="AL15" i="5"/>
  <c r="AM15" i="5"/>
  <c r="AN15" i="5"/>
  <c r="AO15" i="5"/>
  <c r="M16" i="5"/>
  <c r="N16" i="5"/>
  <c r="O16" i="5"/>
  <c r="P16" i="5"/>
  <c r="Q16" i="5"/>
  <c r="R16" i="5"/>
  <c r="S16" i="5"/>
  <c r="U16" i="5"/>
  <c r="V16" i="5"/>
  <c r="W16" i="5"/>
  <c r="Y16" i="5"/>
  <c r="Z16" i="5"/>
  <c r="AA16" i="5"/>
  <c r="AB16" i="5"/>
  <c r="AC16" i="5"/>
  <c r="AD16" i="5"/>
  <c r="AE16" i="5"/>
  <c r="AG16" i="5"/>
  <c r="AH16" i="5"/>
  <c r="AI16" i="5"/>
  <c r="AJ16" i="5"/>
  <c r="AK16" i="5"/>
  <c r="AL16" i="5"/>
  <c r="AM16" i="5"/>
  <c r="AN16" i="5"/>
  <c r="AO16" i="5"/>
  <c r="L16" i="5"/>
  <c r="AQ110" i="5"/>
  <c r="AQ176" i="5" s="1"/>
  <c r="AQ238" i="5" s="1"/>
  <c r="AQ103" i="5"/>
  <c r="AQ169" i="5" s="1"/>
  <c r="AQ231" i="5" s="1"/>
  <c r="AQ102" i="5"/>
  <c r="AQ168" i="5" s="1"/>
  <c r="AQ230" i="5" s="1"/>
  <c r="AQ99" i="5"/>
  <c r="AQ165" i="5" s="1"/>
  <c r="AQ227" i="5" s="1"/>
  <c r="AQ98" i="5"/>
  <c r="AQ164" i="5" s="1"/>
  <c r="AQ226" i="5" s="1"/>
  <c r="AQ97" i="5"/>
  <c r="AQ163" i="5" s="1"/>
  <c r="AQ225" i="5" s="1"/>
  <c r="AQ95" i="5"/>
  <c r="AQ94" i="5"/>
  <c r="AQ160" i="5" s="1"/>
  <c r="AQ222" i="5" s="1"/>
  <c r="AQ91" i="5"/>
  <c r="AQ89" i="5"/>
  <c r="AQ87" i="5"/>
  <c r="AQ153" i="5" s="1"/>
  <c r="AQ215" i="5" s="1"/>
  <c r="AQ84" i="5"/>
  <c r="AQ82" i="5"/>
  <c r="AQ148" i="5" s="1"/>
  <c r="AQ210" i="5" s="1"/>
  <c r="AQ80" i="5"/>
  <c r="AQ78" i="5"/>
  <c r="AQ144" i="5" s="1"/>
  <c r="AQ206" i="5" s="1"/>
  <c r="AQ34" i="5"/>
  <c r="AQ96" i="5" s="1"/>
  <c r="AQ162" i="5" s="1"/>
  <c r="AQ224" i="5" s="1"/>
  <c r="AQ47" i="5"/>
  <c r="AQ109" i="5" s="1"/>
  <c r="AQ175" i="5" s="1"/>
  <c r="AQ237" i="5" s="1"/>
  <c r="AQ31" i="5"/>
  <c r="AQ93" i="5" s="1"/>
  <c r="AQ159" i="5" s="1"/>
  <c r="AQ221" i="5" s="1"/>
  <c r="AQ24" i="5"/>
  <c r="AQ86" i="5" s="1"/>
  <c r="AQ152" i="5" s="1"/>
  <c r="AQ214" i="5" s="1"/>
  <c r="AQ72" i="5"/>
  <c r="AQ134" i="5" s="1"/>
  <c r="AQ200" i="5" s="1"/>
  <c r="AQ262" i="5" s="1"/>
  <c r="AQ71" i="5"/>
  <c r="AQ133" i="5" s="1"/>
  <c r="AQ199" i="5" s="1"/>
  <c r="AQ261" i="5" s="1"/>
  <c r="AQ70" i="5"/>
  <c r="AQ132" i="5" s="1"/>
  <c r="AQ198" i="5" s="1"/>
  <c r="AQ260" i="5" s="1"/>
  <c r="AQ69" i="5"/>
  <c r="AQ131" i="5" s="1"/>
  <c r="AQ197" i="5" s="1"/>
  <c r="AQ259" i="5" s="1"/>
  <c r="AQ68" i="5"/>
  <c r="AQ130" i="5" s="1"/>
  <c r="AQ196" i="5" s="1"/>
  <c r="AQ258" i="5" s="1"/>
  <c r="AQ67" i="5"/>
  <c r="AQ129" i="5" s="1"/>
  <c r="AQ195" i="5" s="1"/>
  <c r="AQ257" i="5" s="1"/>
  <c r="AQ66" i="5"/>
  <c r="AQ128" i="5" s="1"/>
  <c r="AQ194" i="5" s="1"/>
  <c r="AQ256" i="5" s="1"/>
  <c r="AQ65" i="5"/>
  <c r="AQ127" i="5" s="1"/>
  <c r="AQ193" i="5" s="1"/>
  <c r="AQ255" i="5" s="1"/>
  <c r="AQ64" i="5"/>
  <c r="AQ126" i="5" s="1"/>
  <c r="AQ192" i="5" s="1"/>
  <c r="AQ254" i="5" s="1"/>
  <c r="AQ63" i="5"/>
  <c r="AQ125" i="5" s="1"/>
  <c r="AQ191" i="5" s="1"/>
  <c r="AQ253" i="5" s="1"/>
  <c r="AQ62" i="5"/>
  <c r="AQ124" i="5" s="1"/>
  <c r="AQ190" i="5" s="1"/>
  <c r="AQ252" i="5" s="1"/>
  <c r="AQ61" i="5"/>
  <c r="AQ123" i="5" s="1"/>
  <c r="AQ189" i="5" s="1"/>
  <c r="AQ251" i="5" s="1"/>
  <c r="AQ60" i="5"/>
  <c r="AQ122" i="5" s="1"/>
  <c r="AQ188" i="5" s="1"/>
  <c r="AQ250" i="5" s="1"/>
  <c r="AQ59" i="5"/>
  <c r="AQ121" i="5" s="1"/>
  <c r="AQ187" i="5" s="1"/>
  <c r="AQ249" i="5" s="1"/>
  <c r="AQ58" i="5"/>
  <c r="AQ120" i="5" s="1"/>
  <c r="AQ186" i="5" s="1"/>
  <c r="AQ248" i="5" s="1"/>
  <c r="AQ57" i="5"/>
  <c r="AQ119" i="5" s="1"/>
  <c r="AQ185" i="5" s="1"/>
  <c r="AQ247" i="5" s="1"/>
  <c r="AQ55" i="5"/>
  <c r="AQ117" i="5" s="1"/>
  <c r="AQ183" i="5" s="1"/>
  <c r="AQ245" i="5" s="1"/>
  <c r="AQ54" i="5"/>
  <c r="AQ116" i="5" s="1"/>
  <c r="AQ182" i="5" s="1"/>
  <c r="AQ244" i="5" s="1"/>
  <c r="AQ53" i="5"/>
  <c r="AQ115" i="5" s="1"/>
  <c r="AQ181" i="5" s="1"/>
  <c r="AQ243" i="5" s="1"/>
  <c r="AQ52" i="5"/>
  <c r="AQ114" i="5" s="1"/>
  <c r="AQ180" i="5" s="1"/>
  <c r="AQ242" i="5" s="1"/>
  <c r="AQ50" i="5"/>
  <c r="AQ112" i="5" s="1"/>
  <c r="AQ178" i="5" s="1"/>
  <c r="AQ240" i="5" s="1"/>
  <c r="AQ45" i="5"/>
  <c r="AQ107" i="5" s="1"/>
  <c r="AQ173" i="5" s="1"/>
  <c r="AQ235" i="5" s="1"/>
  <c r="AQ43" i="5"/>
  <c r="AQ105" i="5" s="1"/>
  <c r="AQ171" i="5" s="1"/>
  <c r="AQ233" i="5" s="1"/>
  <c r="AQ38" i="5"/>
  <c r="AQ100" i="5" s="1"/>
  <c r="AQ166" i="5" s="1"/>
  <c r="AQ228" i="5" s="1"/>
  <c r="AQ30" i="5"/>
  <c r="AQ92" i="5" s="1"/>
  <c r="AQ158" i="5" s="1"/>
  <c r="AQ220" i="5" s="1"/>
  <c r="AQ28" i="5"/>
  <c r="AQ90" i="5" s="1"/>
  <c r="AQ156" i="5" s="1"/>
  <c r="AQ218" i="5" s="1"/>
  <c r="AQ26" i="5"/>
  <c r="AQ88" i="5" s="1"/>
  <c r="AQ154" i="5" s="1"/>
  <c r="AQ216" i="5" s="1"/>
  <c r="AQ23" i="5"/>
  <c r="AQ85" i="5" s="1"/>
  <c r="AQ151" i="5" s="1"/>
  <c r="AQ213" i="5" s="1"/>
  <c r="AQ21" i="5"/>
  <c r="AQ83" i="5" s="1"/>
  <c r="AQ149" i="5" s="1"/>
  <c r="AQ211" i="5" s="1"/>
  <c r="AQ19" i="5"/>
  <c r="AQ81" i="5" s="1"/>
  <c r="AQ147" i="5" s="1"/>
  <c r="AQ209" i="5" s="1"/>
  <c r="AQ17" i="5"/>
  <c r="AQ79" i="5" s="1"/>
  <c r="AQ145" i="5" s="1"/>
  <c r="AQ207" i="5" s="1"/>
  <c r="AQ15" i="5"/>
  <c r="AQ77" i="5" s="1"/>
  <c r="AQ143" i="5" s="1"/>
  <c r="AQ205" i="5" s="1"/>
  <c r="AQ14" i="5"/>
  <c r="AQ76" i="5" s="1"/>
  <c r="AQ142" i="5" s="1"/>
  <c r="AQ204" i="5" s="1"/>
  <c r="AQ13" i="5"/>
  <c r="AQ75" i="5" s="1"/>
  <c r="AQ141" i="5" s="1"/>
  <c r="AQ203" i="5" s="1"/>
  <c r="AX201" i="5"/>
  <c r="AU201" i="5"/>
  <c r="AW73" i="5"/>
  <c r="AU73" i="5"/>
  <c r="CB25" i="1" l="1"/>
  <c r="CM25" i="1"/>
  <c r="CM62" i="1"/>
  <c r="CB62" i="1"/>
  <c r="AO76" i="1"/>
  <c r="AO78" i="1" s="1"/>
  <c r="CH59" i="1"/>
  <c r="AA76" i="1"/>
  <c r="BT59" i="1"/>
  <c r="L15" i="5"/>
  <c r="AX27" i="1"/>
  <c r="CL27" i="1"/>
  <c r="AX37" i="1"/>
  <c r="CL37" i="1"/>
  <c r="CL44" i="1"/>
  <c r="AX44" i="1"/>
  <c r="AK59" i="1"/>
  <c r="CD73" i="1"/>
  <c r="CN73" i="1"/>
  <c r="CG59" i="1"/>
  <c r="AN76" i="1"/>
  <c r="AN78" i="1" s="1"/>
  <c r="P76" i="1"/>
  <c r="BI59" i="1"/>
  <c r="W76" i="1"/>
  <c r="BP59" i="1"/>
  <c r="BZ59" i="1"/>
  <c r="AG76" i="1"/>
  <c r="CL28" i="1"/>
  <c r="AX28" i="1"/>
  <c r="Q76" i="1"/>
  <c r="BJ59" i="1"/>
  <c r="AX35" i="1"/>
  <c r="CL35" i="1"/>
  <c r="AX40" i="1"/>
  <c r="CL40" i="1"/>
  <c r="AI75" i="2"/>
  <c r="U76" i="1"/>
  <c r="BN59" i="1"/>
  <c r="AB76" i="1"/>
  <c r="BU59" i="1"/>
  <c r="CL38" i="1"/>
  <c r="AX38" i="1"/>
  <c r="CM26" i="1"/>
  <c r="CB26" i="1"/>
  <c r="CA59" i="1"/>
  <c r="AH76" i="1"/>
  <c r="E206" i="5"/>
  <c r="AX34" i="1"/>
  <c r="CL34" i="1"/>
  <c r="AX43" i="1"/>
  <c r="CL43" i="1"/>
  <c r="CM73" i="1"/>
  <c r="CB73" i="1"/>
  <c r="AM76" i="1"/>
  <c r="AM78" i="1" s="1"/>
  <c r="CF59" i="1"/>
  <c r="BH59" i="1"/>
  <c r="O76" i="1"/>
  <c r="V76" i="1"/>
  <c r="BO59" i="1"/>
  <c r="AC76" i="1"/>
  <c r="BV59" i="1"/>
  <c r="K45" i="5"/>
  <c r="K235" i="5"/>
  <c r="AK76" i="1"/>
  <c r="AK78" i="1" s="1"/>
  <c r="CD59" i="1"/>
  <c r="CN59" i="1"/>
  <c r="CC59" i="1"/>
  <c r="AJ76" i="1"/>
  <c r="E77" i="5"/>
  <c r="E143" i="5"/>
  <c r="E14" i="2"/>
  <c r="AT14" i="2" s="1"/>
  <c r="AR179" i="5"/>
  <c r="AI59" i="1"/>
  <c r="AR91" i="5"/>
  <c r="AR150" i="5"/>
  <c r="AR157" i="5"/>
  <c r="AR229" i="5"/>
  <c r="AR39" i="5"/>
  <c r="AR223" i="5"/>
  <c r="AR22" i="5"/>
  <c r="AR33" i="5"/>
  <c r="AR80" i="5"/>
  <c r="AR84" i="5"/>
  <c r="AR167" i="5"/>
  <c r="AR202" i="5"/>
  <c r="AR212" i="5"/>
  <c r="AR219" i="5"/>
  <c r="AR236" i="5"/>
  <c r="AO161" i="5"/>
  <c r="AL184" i="5"/>
  <c r="AR12" i="5"/>
  <c r="AR18" i="5"/>
  <c r="AR101" i="5"/>
  <c r="AR108" i="5"/>
  <c r="AR140" i="5"/>
  <c r="AR161" i="5"/>
  <c r="AR174" i="5"/>
  <c r="AR184" i="5"/>
  <c r="E16" i="5"/>
  <c r="AC95" i="5"/>
  <c r="AA95" i="5"/>
  <c r="Q95" i="5"/>
  <c r="O95" i="5"/>
  <c r="AM184" i="5"/>
  <c r="AO184" i="5"/>
  <c r="AT13" i="2"/>
  <c r="AT116" i="2"/>
  <c r="AN184" i="5"/>
  <c r="AR46" i="5"/>
  <c r="AR74" i="5"/>
  <c r="AR95" i="5"/>
  <c r="AR146" i="5"/>
  <c r="AR208" i="5"/>
  <c r="Q101" i="5"/>
  <c r="O101" i="5"/>
  <c r="AC108" i="5"/>
  <c r="Q108" i="5"/>
  <c r="AC202" i="5"/>
  <c r="AA202" i="5"/>
  <c r="Q202" i="5"/>
  <c r="O202" i="5"/>
  <c r="AC208" i="5"/>
  <c r="AA208" i="5"/>
  <c r="Q208" i="5"/>
  <c r="O208" i="5"/>
  <c r="AC212" i="5"/>
  <c r="AA212" i="5"/>
  <c r="Q212" i="5"/>
  <c r="O212" i="5"/>
  <c r="AK219" i="5"/>
  <c r="AI219" i="5"/>
  <c r="AG219" i="5"/>
  <c r="W219" i="5"/>
  <c r="U219" i="5"/>
  <c r="AK229" i="5"/>
  <c r="AI229" i="5"/>
  <c r="U229" i="5"/>
  <c r="AC236" i="5"/>
  <c r="Q236" i="5"/>
  <c r="AK167" i="5"/>
  <c r="AI167" i="5"/>
  <c r="W167" i="5"/>
  <c r="U167" i="5"/>
  <c r="Q167" i="5"/>
  <c r="O167" i="5"/>
  <c r="AK44" i="5"/>
  <c r="AK170" i="5"/>
  <c r="O177" i="5"/>
  <c r="Q39" i="5"/>
  <c r="AC223" i="5"/>
  <c r="AA223" i="5"/>
  <c r="Q223" i="5"/>
  <c r="O223" i="5"/>
  <c r="AM140" i="5"/>
  <c r="AC140" i="5"/>
  <c r="AA140" i="5"/>
  <c r="Q140" i="5"/>
  <c r="O140" i="5"/>
  <c r="AB146" i="5"/>
  <c r="P146" i="5"/>
  <c r="AK150" i="5"/>
  <c r="AI150" i="5"/>
  <c r="AC157" i="5"/>
  <c r="AA157" i="5"/>
  <c r="Q157" i="5"/>
  <c r="O157" i="5"/>
  <c r="AC161" i="5"/>
  <c r="AA161" i="5"/>
  <c r="Q161" i="5"/>
  <c r="O161" i="5"/>
  <c r="AC174" i="5"/>
  <c r="Q174" i="5"/>
  <c r="W179" i="5"/>
  <c r="O39" i="5"/>
  <c r="Q44" i="5"/>
  <c r="AH12" i="5"/>
  <c r="V12" i="5"/>
  <c r="AJ18" i="5"/>
  <c r="AH18" i="5"/>
  <c r="AB18" i="5"/>
  <c r="V18" i="5"/>
  <c r="P18" i="5"/>
  <c r="AJ22" i="5"/>
  <c r="AB22" i="5"/>
  <c r="P22" i="5"/>
  <c r="AL33" i="5"/>
  <c r="AL11" i="5" s="1"/>
  <c r="AJ33" i="5"/>
  <c r="AH33" i="5"/>
  <c r="AB33" i="5"/>
  <c r="V33" i="5"/>
  <c r="P33" i="5"/>
  <c r="AJ46" i="5"/>
  <c r="AH74" i="5"/>
  <c r="AB74" i="5"/>
  <c r="V74" i="5"/>
  <c r="P74" i="5"/>
  <c r="AH80" i="5"/>
  <c r="AB80" i="5"/>
  <c r="V80" i="5"/>
  <c r="P80" i="5"/>
  <c r="AJ84" i="5"/>
  <c r="AH84" i="5"/>
  <c r="AB84" i="5"/>
  <c r="V84" i="5"/>
  <c r="P84" i="5"/>
  <c r="AJ95" i="5"/>
  <c r="AH95" i="5"/>
  <c r="AB95" i="5"/>
  <c r="V95" i="5"/>
  <c r="P95" i="5"/>
  <c r="AH101" i="5"/>
  <c r="P101" i="5"/>
  <c r="AJ108" i="5"/>
  <c r="AJ202" i="5"/>
  <c r="AH202" i="5"/>
  <c r="AB202" i="5"/>
  <c r="V202" i="5"/>
  <c r="P202" i="5"/>
  <c r="AJ208" i="5"/>
  <c r="AH208" i="5"/>
  <c r="AB208" i="5"/>
  <c r="V208" i="5"/>
  <c r="P208" i="5"/>
  <c r="AJ212" i="5"/>
  <c r="AH212" i="5"/>
  <c r="AB212" i="5"/>
  <c r="V212" i="5"/>
  <c r="P212" i="5"/>
  <c r="AH219" i="5"/>
  <c r="AB219" i="5"/>
  <c r="V219" i="5"/>
  <c r="P219" i="5"/>
  <c r="AH223" i="5"/>
  <c r="V223" i="5"/>
  <c r="AJ229" i="5"/>
  <c r="AH229" i="5"/>
  <c r="P229" i="5"/>
  <c r="V140" i="5"/>
  <c r="AK146" i="5"/>
  <c r="AG146" i="5"/>
  <c r="W146" i="5"/>
  <c r="AL161" i="5"/>
  <c r="AL135" i="5" s="1"/>
  <c r="AU135" i="5" s="1"/>
  <c r="AJ161" i="5"/>
  <c r="AH161" i="5"/>
  <c r="V161" i="5"/>
  <c r="P167" i="5"/>
  <c r="AH184" i="5"/>
  <c r="V184" i="5"/>
  <c r="AK12" i="5"/>
  <c r="AI12" i="5"/>
  <c r="AG12" i="5"/>
  <c r="AC12" i="5"/>
  <c r="AA12" i="5"/>
  <c r="W12" i="5"/>
  <c r="U12" i="5"/>
  <c r="Q12" i="5"/>
  <c r="O12" i="5"/>
  <c r="AK18" i="5"/>
  <c r="AI18" i="5"/>
  <c r="AG18" i="5"/>
  <c r="AC18" i="5"/>
  <c r="AA18" i="5"/>
  <c r="W18" i="5"/>
  <c r="U18" i="5"/>
  <c r="Q18" i="5"/>
  <c r="O18" i="5"/>
  <c r="AK22" i="5"/>
  <c r="AI22" i="5"/>
  <c r="AG22" i="5"/>
  <c r="AC22" i="5"/>
  <c r="AA22" i="5"/>
  <c r="W22" i="5"/>
  <c r="U22" i="5"/>
  <c r="Q22" i="5"/>
  <c r="O22" i="5"/>
  <c r="AK33" i="5"/>
  <c r="AI33" i="5"/>
  <c r="AG33" i="5"/>
  <c r="AC33" i="5"/>
  <c r="AA33" i="5"/>
  <c r="W33" i="5"/>
  <c r="U33" i="5"/>
  <c r="Q33" i="5"/>
  <c r="AC46" i="5"/>
  <c r="Q46" i="5"/>
  <c r="AC74" i="5"/>
  <c r="AA74" i="5"/>
  <c r="Q74" i="5"/>
  <c r="O74" i="5"/>
  <c r="AC80" i="5"/>
  <c r="AA80" i="5"/>
  <c r="Q80" i="5"/>
  <c r="O80" i="5"/>
  <c r="AC84" i="5"/>
  <c r="AA84" i="5"/>
  <c r="Q84" i="5"/>
  <c r="O84" i="5"/>
  <c r="AC91" i="5"/>
  <c r="AA91" i="5"/>
  <c r="Q91" i="5"/>
  <c r="O91" i="5"/>
  <c r="AJ12" i="5"/>
  <c r="AB12" i="5"/>
  <c r="P12" i="5"/>
  <c r="AH22" i="5"/>
  <c r="V22" i="5"/>
  <c r="AJ74" i="5"/>
  <c r="AJ80" i="5"/>
  <c r="AJ91" i="5"/>
  <c r="AH91" i="5"/>
  <c r="AB91" i="5"/>
  <c r="AJ39" i="5"/>
  <c r="AH39" i="5"/>
  <c r="AB39" i="5"/>
  <c r="Z39" i="5"/>
  <c r="X39" i="5"/>
  <c r="T39" i="5"/>
  <c r="P39" i="5"/>
  <c r="AN241" i="5"/>
  <c r="AO179" i="5"/>
  <c r="AC179" i="5"/>
  <c r="AA179" i="5"/>
  <c r="Q179" i="5"/>
  <c r="O179" i="5"/>
  <c r="AK184" i="5"/>
  <c r="AI184" i="5"/>
  <c r="AG184" i="5"/>
  <c r="W184" i="5"/>
  <c r="U184" i="5"/>
  <c r="O33" i="5"/>
  <c r="AK39" i="5"/>
  <c r="AI39" i="5"/>
  <c r="AC39" i="5"/>
  <c r="AA39" i="5"/>
  <c r="Y39" i="5"/>
  <c r="U39" i="5"/>
  <c r="S39" i="5"/>
  <c r="AK46" i="5"/>
  <c r="AI46" i="5"/>
  <c r="W46" i="5"/>
  <c r="AK74" i="5"/>
  <c r="AI74" i="5"/>
  <c r="AG74" i="5"/>
  <c r="W74" i="5"/>
  <c r="U74" i="5"/>
  <c r="AK80" i="5"/>
  <c r="AI80" i="5"/>
  <c r="AG80" i="5"/>
  <c r="W80" i="5"/>
  <c r="U80" i="5"/>
  <c r="AK84" i="5"/>
  <c r="AI84" i="5"/>
  <c r="AG84" i="5"/>
  <c r="W84" i="5"/>
  <c r="U84" i="5"/>
  <c r="AK91" i="5"/>
  <c r="AI91" i="5"/>
  <c r="AG91" i="5"/>
  <c r="W91" i="5"/>
  <c r="U91" i="5"/>
  <c r="AK95" i="5"/>
  <c r="AI95" i="5"/>
  <c r="AG95" i="5"/>
  <c r="W95" i="5"/>
  <c r="U95" i="5"/>
  <c r="AK101" i="5"/>
  <c r="AI101" i="5"/>
  <c r="U101" i="5"/>
  <c r="AK108" i="5"/>
  <c r="AI108" i="5"/>
  <c r="W108" i="5"/>
  <c r="AK202" i="5"/>
  <c r="AI202" i="5"/>
  <c r="AG202" i="5"/>
  <c r="W202" i="5"/>
  <c r="U202" i="5"/>
  <c r="AK208" i="5"/>
  <c r="AI208" i="5"/>
  <c r="AG208" i="5"/>
  <c r="W208" i="5"/>
  <c r="U208" i="5"/>
  <c r="AK212" i="5"/>
  <c r="AI212" i="5"/>
  <c r="AG212" i="5"/>
  <c r="W212" i="5"/>
  <c r="U212" i="5"/>
  <c r="AC219" i="5"/>
  <c r="AA219" i="5"/>
  <c r="Q219" i="5"/>
  <c r="O219" i="5"/>
  <c r="AK223" i="5"/>
  <c r="AI223" i="5"/>
  <c r="AG223" i="5"/>
  <c r="W223" i="5"/>
  <c r="U223" i="5"/>
  <c r="Q229" i="5"/>
  <c r="O229" i="5"/>
  <c r="AK236" i="5"/>
  <c r="AI236" i="5"/>
  <c r="W236" i="5"/>
  <c r="AK140" i="5"/>
  <c r="AI140" i="5"/>
  <c r="AG140" i="5"/>
  <c r="W140" i="5"/>
  <c r="U140" i="5"/>
  <c r="AJ146" i="5"/>
  <c r="AH146" i="5"/>
  <c r="V146" i="5"/>
  <c r="Q150" i="5"/>
  <c r="O150" i="5"/>
  <c r="AK157" i="5"/>
  <c r="AI157" i="5"/>
  <c r="AG157" i="5"/>
  <c r="W157" i="5"/>
  <c r="U157" i="5"/>
  <c r="AK161" i="5"/>
  <c r="AI161" i="5"/>
  <c r="AG161" i="5"/>
  <c r="W161" i="5"/>
  <c r="U161" i="5"/>
  <c r="AK174" i="5"/>
  <c r="AI174" i="5"/>
  <c r="W174" i="5"/>
  <c r="AJ101" i="5"/>
  <c r="AJ140" i="5"/>
  <c r="AJ155" i="5"/>
  <c r="AH157" i="5"/>
  <c r="AJ177" i="5"/>
  <c r="P179" i="5"/>
  <c r="AI179" i="5"/>
  <c r="O184" i="5"/>
  <c r="AC184" i="5"/>
  <c r="AJ184" i="5"/>
  <c r="K185" i="5" s="1"/>
  <c r="AJ241" i="5"/>
  <c r="K242" i="5" s="1"/>
  <c r="P91" i="5"/>
  <c r="AJ219" i="5"/>
  <c r="Q241" i="5"/>
  <c r="AB140" i="5"/>
  <c r="P140" i="5"/>
  <c r="AC146" i="5"/>
  <c r="Q146" i="5"/>
  <c r="O146" i="5"/>
  <c r="AJ150" i="5"/>
  <c r="AB157" i="5"/>
  <c r="P157" i="5"/>
  <c r="AJ172" i="5"/>
  <c r="AJ179" i="5"/>
  <c r="V179" i="5"/>
  <c r="AB184" i="5"/>
  <c r="P184" i="5"/>
  <c r="AB223" i="5"/>
  <c r="P223" i="5"/>
  <c r="AA146" i="5"/>
  <c r="AB161" i="5"/>
  <c r="P161" i="5"/>
  <c r="AJ167" i="5"/>
  <c r="AH167" i="5"/>
  <c r="V167" i="5"/>
  <c r="V91" i="5"/>
  <c r="AH140" i="5"/>
  <c r="U146" i="5"/>
  <c r="AI146" i="5"/>
  <c r="P150" i="5"/>
  <c r="V157" i="5"/>
  <c r="AJ157" i="5"/>
  <c r="AJ170" i="5"/>
  <c r="AJ174" i="5"/>
  <c r="U179" i="5"/>
  <c r="AB179" i="5"/>
  <c r="AN179" i="5"/>
  <c r="Q184" i="5"/>
  <c r="AA184" i="5"/>
  <c r="AJ223" i="5"/>
  <c r="AJ236" i="5"/>
  <c r="W241" i="5"/>
  <c r="AV201" i="5"/>
  <c r="AV73" i="5"/>
  <c r="AX73" i="5"/>
  <c r="K171" i="5" l="1"/>
  <c r="J170" i="5"/>
  <c r="K178" i="5"/>
  <c r="J177" i="5"/>
  <c r="J155" i="5"/>
  <c r="K156" i="5"/>
  <c r="K147" i="5"/>
  <c r="J146" i="5"/>
  <c r="K148" i="5"/>
  <c r="K40" i="5"/>
  <c r="K41" i="5"/>
  <c r="K81" i="5"/>
  <c r="K82" i="5"/>
  <c r="K13" i="5"/>
  <c r="K17" i="5"/>
  <c r="K15" i="5"/>
  <c r="K16" i="5"/>
  <c r="K14" i="5"/>
  <c r="K216" i="5"/>
  <c r="K214" i="5"/>
  <c r="K215" i="5"/>
  <c r="K213" i="5"/>
  <c r="K206" i="5"/>
  <c r="K204" i="5"/>
  <c r="K207" i="5"/>
  <c r="K205" i="5"/>
  <c r="K203" i="5"/>
  <c r="K99" i="5"/>
  <c r="K97" i="5"/>
  <c r="K100" i="5"/>
  <c r="K98" i="5"/>
  <c r="K96" i="5"/>
  <c r="K47" i="5"/>
  <c r="K48" i="5"/>
  <c r="K149" i="5"/>
  <c r="K211" i="5"/>
  <c r="K83" i="5"/>
  <c r="K19" i="5"/>
  <c r="K20" i="5"/>
  <c r="K21" i="5"/>
  <c r="K237" i="5"/>
  <c r="K238" i="5"/>
  <c r="K168" i="5"/>
  <c r="K169" i="5"/>
  <c r="J167" i="5"/>
  <c r="K173" i="5"/>
  <c r="J172" i="5"/>
  <c r="K222" i="5"/>
  <c r="K220" i="5"/>
  <c r="K221" i="5"/>
  <c r="K245" i="5"/>
  <c r="K243" i="5"/>
  <c r="K244" i="5"/>
  <c r="K102" i="5"/>
  <c r="K103" i="5"/>
  <c r="K227" i="5"/>
  <c r="K225" i="5"/>
  <c r="K228" i="5"/>
  <c r="K226" i="5"/>
  <c r="K224" i="5"/>
  <c r="K175" i="5"/>
  <c r="J174" i="5"/>
  <c r="K176" i="5"/>
  <c r="K160" i="5"/>
  <c r="K158" i="5"/>
  <c r="K159" i="5"/>
  <c r="J157" i="5"/>
  <c r="K183" i="5"/>
  <c r="K181" i="5"/>
  <c r="J179" i="5"/>
  <c r="K182" i="5"/>
  <c r="K154" i="5"/>
  <c r="K152" i="5"/>
  <c r="K153" i="5"/>
  <c r="K151" i="5"/>
  <c r="J150" i="5"/>
  <c r="K200" i="5"/>
  <c r="K198" i="5"/>
  <c r="K196" i="5"/>
  <c r="K194" i="5"/>
  <c r="K192" i="5"/>
  <c r="K190" i="5"/>
  <c r="K188" i="5"/>
  <c r="K186" i="5"/>
  <c r="K199" i="5"/>
  <c r="K197" i="5"/>
  <c r="K195" i="5"/>
  <c r="K193" i="5"/>
  <c r="K191" i="5"/>
  <c r="K189" i="5"/>
  <c r="K187" i="5"/>
  <c r="J184" i="5"/>
  <c r="K144" i="5"/>
  <c r="K142" i="5"/>
  <c r="K145" i="5"/>
  <c r="K143" i="5"/>
  <c r="K141" i="5"/>
  <c r="J140" i="5"/>
  <c r="K94" i="5"/>
  <c r="K92" i="5"/>
  <c r="K93" i="5"/>
  <c r="K78" i="5"/>
  <c r="K76" i="5"/>
  <c r="K79" i="5"/>
  <c r="K77" i="5"/>
  <c r="K75" i="5"/>
  <c r="K165" i="5"/>
  <c r="K163" i="5"/>
  <c r="J161" i="5"/>
  <c r="K166" i="5"/>
  <c r="K164" i="5"/>
  <c r="K162" i="5"/>
  <c r="K230" i="5"/>
  <c r="K231" i="5"/>
  <c r="K209" i="5"/>
  <c r="K210" i="5"/>
  <c r="K109" i="5"/>
  <c r="K110" i="5"/>
  <c r="K88" i="5"/>
  <c r="K86" i="5"/>
  <c r="K87" i="5"/>
  <c r="K85" i="5"/>
  <c r="K38" i="5"/>
  <c r="K36" i="5"/>
  <c r="K34" i="5"/>
  <c r="K37" i="5"/>
  <c r="K35" i="5"/>
  <c r="K26" i="5"/>
  <c r="K24" i="5"/>
  <c r="K25" i="5"/>
  <c r="K23" i="5"/>
  <c r="CB59" i="1"/>
  <c r="AI76" i="1"/>
  <c r="CM76" i="1" s="1"/>
  <c r="CM59" i="1"/>
  <c r="CN76" i="1"/>
  <c r="AJ78" i="1"/>
  <c r="AR201" i="5"/>
  <c r="AR135" i="5"/>
  <c r="AR73" i="5"/>
  <c r="P73" i="5"/>
  <c r="AA201" i="5"/>
  <c r="AH73" i="5"/>
  <c r="AB73" i="5"/>
  <c r="AL263" i="5"/>
  <c r="V11" i="5"/>
  <c r="AB201" i="5"/>
  <c r="AC201" i="5"/>
  <c r="AM135" i="5"/>
  <c r="V201" i="5"/>
  <c r="AH201" i="5"/>
  <c r="Q201" i="5"/>
  <c r="AK135" i="5"/>
  <c r="AK73" i="5"/>
  <c r="AO135" i="5"/>
  <c r="AN201" i="5"/>
  <c r="P11" i="5"/>
  <c r="AB11" i="5"/>
  <c r="AJ11" i="5"/>
  <c r="J39" i="5" s="1"/>
  <c r="O73" i="5"/>
  <c r="O11" i="5"/>
  <c r="U11" i="5"/>
  <c r="AA11" i="5"/>
  <c r="AG11" i="5"/>
  <c r="AK11" i="5"/>
  <c r="W201" i="5"/>
  <c r="AI201" i="5"/>
  <c r="U73" i="5"/>
  <c r="AG73" i="5"/>
  <c r="AJ73" i="5"/>
  <c r="AA73" i="5"/>
  <c r="AW135" i="5"/>
  <c r="U201" i="5"/>
  <c r="AK201" i="5"/>
  <c r="Q11" i="5"/>
  <c r="W11" i="5"/>
  <c r="AC11" i="5"/>
  <c r="AI11" i="5"/>
  <c r="P201" i="5"/>
  <c r="AI135" i="5"/>
  <c r="AG201" i="5"/>
  <c r="W73" i="5"/>
  <c r="AI73" i="5"/>
  <c r="AJ201" i="5"/>
  <c r="V73" i="5"/>
  <c r="AH11" i="5"/>
  <c r="O201" i="5"/>
  <c r="Q73" i="5"/>
  <c r="AC73" i="5"/>
  <c r="AJ263" i="5" l="1"/>
  <c r="I201" i="5" s="1"/>
  <c r="J246" i="5"/>
  <c r="J239" i="5"/>
  <c r="J232" i="5"/>
  <c r="J217" i="5"/>
  <c r="J234" i="5"/>
  <c r="J113" i="5"/>
  <c r="J104" i="5"/>
  <c r="J89" i="5"/>
  <c r="I73" i="5"/>
  <c r="J118" i="5"/>
  <c r="J111" i="5"/>
  <c r="J106" i="5"/>
  <c r="J22" i="5"/>
  <c r="J108" i="5"/>
  <c r="J229" i="5"/>
  <c r="J74" i="5"/>
  <c r="J91" i="5"/>
  <c r="J101" i="5"/>
  <c r="J241" i="5"/>
  <c r="J236" i="5"/>
  <c r="J18" i="5"/>
  <c r="J46" i="5"/>
  <c r="J202" i="5"/>
  <c r="J212" i="5"/>
  <c r="J12" i="5"/>
  <c r="J80" i="5"/>
  <c r="J56" i="5"/>
  <c r="J49" i="5"/>
  <c r="J29" i="5"/>
  <c r="J51" i="5"/>
  <c r="J42" i="5"/>
  <c r="J27" i="5"/>
  <c r="J44" i="5"/>
  <c r="J33" i="5"/>
  <c r="J84" i="5"/>
  <c r="J208" i="5"/>
  <c r="J223" i="5"/>
  <c r="J219" i="5"/>
  <c r="J95" i="5"/>
  <c r="O263" i="5"/>
  <c r="Q263" i="5"/>
  <c r="P263" i="5"/>
  <c r="AM263" i="5"/>
  <c r="AV135" i="5"/>
  <c r="AT201" i="5"/>
  <c r="AK263" i="5"/>
  <c r="AX135" i="5"/>
  <c r="AO263" i="5"/>
  <c r="AT73" i="5"/>
  <c r="AT135" i="5"/>
  <c r="AW201" i="5"/>
  <c r="AN263" i="5"/>
  <c r="AI263" i="5"/>
  <c r="H72" i="5"/>
  <c r="H134" i="5" s="1"/>
  <c r="G72" i="5"/>
  <c r="G134" i="5" s="1"/>
  <c r="F72" i="5"/>
  <c r="F134" i="5" s="1"/>
  <c r="D72" i="5"/>
  <c r="D134" i="5" s="1"/>
  <c r="C72" i="5"/>
  <c r="C134" i="5" s="1"/>
  <c r="B72" i="5"/>
  <c r="B134" i="5" s="1"/>
  <c r="B200" i="5" s="1"/>
  <c r="B262" i="5" s="1"/>
  <c r="A72" i="5"/>
  <c r="A134" i="5" s="1"/>
  <c r="A200" i="5" s="1"/>
  <c r="A262" i="5" s="1"/>
  <c r="H71" i="5"/>
  <c r="H133" i="5" s="1"/>
  <c r="G71" i="5"/>
  <c r="G133" i="5" s="1"/>
  <c r="F71" i="5"/>
  <c r="F133" i="5" s="1"/>
  <c r="D71" i="5"/>
  <c r="D133" i="5" s="1"/>
  <c r="C71" i="5"/>
  <c r="C133" i="5" s="1"/>
  <c r="B71" i="5"/>
  <c r="B133" i="5" s="1"/>
  <c r="B199" i="5" s="1"/>
  <c r="B261" i="5" s="1"/>
  <c r="A71" i="5"/>
  <c r="A133" i="5" s="1"/>
  <c r="A199" i="5" s="1"/>
  <c r="A261" i="5" s="1"/>
  <c r="H70" i="5"/>
  <c r="H132" i="5" s="1"/>
  <c r="G70" i="5"/>
  <c r="G132" i="5" s="1"/>
  <c r="F70" i="5"/>
  <c r="F132" i="5" s="1"/>
  <c r="D70" i="5"/>
  <c r="D132" i="5" s="1"/>
  <c r="C70" i="5"/>
  <c r="C132" i="5" s="1"/>
  <c r="B70" i="5"/>
  <c r="B132" i="5" s="1"/>
  <c r="B198" i="5" s="1"/>
  <c r="B260" i="5" s="1"/>
  <c r="A70" i="5"/>
  <c r="A132" i="5" s="1"/>
  <c r="A198" i="5" s="1"/>
  <c r="A260" i="5" s="1"/>
  <c r="H69" i="5"/>
  <c r="H131" i="5" s="1"/>
  <c r="G69" i="5"/>
  <c r="G131" i="5" s="1"/>
  <c r="F69" i="5"/>
  <c r="F131" i="5" s="1"/>
  <c r="D69" i="5"/>
  <c r="D131" i="5" s="1"/>
  <c r="C69" i="5"/>
  <c r="C131" i="5" s="1"/>
  <c r="B69" i="5"/>
  <c r="B131" i="5" s="1"/>
  <c r="B197" i="5" s="1"/>
  <c r="B259" i="5" s="1"/>
  <c r="A69" i="5"/>
  <c r="A131" i="5" s="1"/>
  <c r="A197" i="5" s="1"/>
  <c r="A259" i="5" s="1"/>
  <c r="H68" i="5"/>
  <c r="H130" i="5" s="1"/>
  <c r="G68" i="5"/>
  <c r="G130" i="5" s="1"/>
  <c r="F68" i="5"/>
  <c r="F130" i="5" s="1"/>
  <c r="D68" i="5"/>
  <c r="D130" i="5" s="1"/>
  <c r="C68" i="5"/>
  <c r="C130" i="5" s="1"/>
  <c r="B68" i="5"/>
  <c r="B130" i="5" s="1"/>
  <c r="B196" i="5" s="1"/>
  <c r="B258" i="5" s="1"/>
  <c r="A68" i="5"/>
  <c r="A130" i="5" s="1"/>
  <c r="A196" i="5" s="1"/>
  <c r="A258" i="5" s="1"/>
  <c r="H67" i="5"/>
  <c r="H129" i="5" s="1"/>
  <c r="G67" i="5"/>
  <c r="G129" i="5" s="1"/>
  <c r="F67" i="5"/>
  <c r="F129" i="5" s="1"/>
  <c r="D67" i="5"/>
  <c r="D129" i="5" s="1"/>
  <c r="C67" i="5"/>
  <c r="C129" i="5" s="1"/>
  <c r="B67" i="5"/>
  <c r="B129" i="5" s="1"/>
  <c r="B195" i="5" s="1"/>
  <c r="B257" i="5" s="1"/>
  <c r="A67" i="5"/>
  <c r="A129" i="5" s="1"/>
  <c r="A195" i="5" s="1"/>
  <c r="A257" i="5" s="1"/>
  <c r="H66" i="5"/>
  <c r="H128" i="5" s="1"/>
  <c r="G66" i="5"/>
  <c r="G128" i="5" s="1"/>
  <c r="F66" i="5"/>
  <c r="F128" i="5" s="1"/>
  <c r="D66" i="5"/>
  <c r="D128" i="5" s="1"/>
  <c r="C66" i="5"/>
  <c r="C128" i="5" s="1"/>
  <c r="B66" i="5"/>
  <c r="B128" i="5" s="1"/>
  <c r="B194" i="5" s="1"/>
  <c r="B256" i="5" s="1"/>
  <c r="A66" i="5"/>
  <c r="A128" i="5" s="1"/>
  <c r="A194" i="5" s="1"/>
  <c r="A256" i="5" s="1"/>
  <c r="H65" i="5"/>
  <c r="H127" i="5" s="1"/>
  <c r="G65" i="5"/>
  <c r="G127" i="5" s="1"/>
  <c r="F65" i="5"/>
  <c r="F127" i="5" s="1"/>
  <c r="D65" i="5"/>
  <c r="D127" i="5" s="1"/>
  <c r="C65" i="5"/>
  <c r="C127" i="5" s="1"/>
  <c r="B65" i="5"/>
  <c r="B127" i="5" s="1"/>
  <c r="B193" i="5" s="1"/>
  <c r="B255" i="5" s="1"/>
  <c r="A65" i="5"/>
  <c r="A127" i="5" s="1"/>
  <c r="A193" i="5" s="1"/>
  <c r="A255" i="5" s="1"/>
  <c r="H64" i="5"/>
  <c r="H126" i="5" s="1"/>
  <c r="G64" i="5"/>
  <c r="G126" i="5" s="1"/>
  <c r="F64" i="5"/>
  <c r="F126" i="5" s="1"/>
  <c r="D64" i="5"/>
  <c r="D126" i="5" s="1"/>
  <c r="C64" i="5"/>
  <c r="C126" i="5" s="1"/>
  <c r="B64" i="5"/>
  <c r="B126" i="5" s="1"/>
  <c r="B192" i="5" s="1"/>
  <c r="B254" i="5" s="1"/>
  <c r="A64" i="5"/>
  <c r="A126" i="5" s="1"/>
  <c r="A192" i="5" s="1"/>
  <c r="A254" i="5" s="1"/>
  <c r="H63" i="5"/>
  <c r="H125" i="5" s="1"/>
  <c r="G63" i="5"/>
  <c r="G125" i="5" s="1"/>
  <c r="F63" i="5"/>
  <c r="F125" i="5" s="1"/>
  <c r="D63" i="5"/>
  <c r="D125" i="5" s="1"/>
  <c r="C63" i="5"/>
  <c r="C125" i="5" s="1"/>
  <c r="B63" i="5"/>
  <c r="B125" i="5" s="1"/>
  <c r="B191" i="5" s="1"/>
  <c r="B253" i="5" s="1"/>
  <c r="A125" i="5"/>
  <c r="A191" i="5" s="1"/>
  <c r="A253" i="5" s="1"/>
  <c r="H62" i="5"/>
  <c r="H124" i="5" s="1"/>
  <c r="G62" i="5"/>
  <c r="G124" i="5" s="1"/>
  <c r="F62" i="5"/>
  <c r="F124" i="5" s="1"/>
  <c r="D62" i="5"/>
  <c r="D124" i="5" s="1"/>
  <c r="C62" i="5"/>
  <c r="C124" i="5" s="1"/>
  <c r="B62" i="5"/>
  <c r="B124" i="5" s="1"/>
  <c r="B190" i="5" s="1"/>
  <c r="B252" i="5" s="1"/>
  <c r="A62" i="5"/>
  <c r="A124" i="5" s="1"/>
  <c r="A190" i="5" s="1"/>
  <c r="A252" i="5" s="1"/>
  <c r="H61" i="5"/>
  <c r="H123" i="5" s="1"/>
  <c r="G61" i="5"/>
  <c r="G123" i="5" s="1"/>
  <c r="F61" i="5"/>
  <c r="F123" i="5" s="1"/>
  <c r="D61" i="5"/>
  <c r="D123" i="5" s="1"/>
  <c r="C61" i="5"/>
  <c r="C123" i="5" s="1"/>
  <c r="B61" i="5"/>
  <c r="B123" i="5" s="1"/>
  <c r="B189" i="5" s="1"/>
  <c r="B251" i="5" s="1"/>
  <c r="A61" i="5"/>
  <c r="A123" i="5" s="1"/>
  <c r="A189" i="5" s="1"/>
  <c r="A251" i="5" s="1"/>
  <c r="H60" i="5"/>
  <c r="H122" i="5" s="1"/>
  <c r="G60" i="5"/>
  <c r="G122" i="5" s="1"/>
  <c r="F60" i="5"/>
  <c r="F122" i="5" s="1"/>
  <c r="D60" i="5"/>
  <c r="D122" i="5" s="1"/>
  <c r="C60" i="5"/>
  <c r="C122" i="5" s="1"/>
  <c r="B60" i="5"/>
  <c r="B122" i="5" s="1"/>
  <c r="B188" i="5" s="1"/>
  <c r="B250" i="5" s="1"/>
  <c r="A60" i="5"/>
  <c r="A122" i="5" s="1"/>
  <c r="A188" i="5" s="1"/>
  <c r="A250" i="5" s="1"/>
  <c r="H59" i="5"/>
  <c r="H121" i="5" s="1"/>
  <c r="G59" i="5"/>
  <c r="G121" i="5" s="1"/>
  <c r="F59" i="5"/>
  <c r="F121" i="5" s="1"/>
  <c r="D59" i="5"/>
  <c r="D121" i="5" s="1"/>
  <c r="C59" i="5"/>
  <c r="C121" i="5" s="1"/>
  <c r="B59" i="5"/>
  <c r="B121" i="5" s="1"/>
  <c r="B187" i="5" s="1"/>
  <c r="B249" i="5" s="1"/>
  <c r="A59" i="5"/>
  <c r="A121" i="5" s="1"/>
  <c r="A187" i="5" s="1"/>
  <c r="A249" i="5" s="1"/>
  <c r="H58" i="5"/>
  <c r="H120" i="5" s="1"/>
  <c r="G58" i="5"/>
  <c r="G120" i="5" s="1"/>
  <c r="F58" i="5"/>
  <c r="F120" i="5" s="1"/>
  <c r="D58" i="5"/>
  <c r="D120" i="5" s="1"/>
  <c r="C58" i="5"/>
  <c r="C120" i="5" s="1"/>
  <c r="B58" i="5"/>
  <c r="B120" i="5" s="1"/>
  <c r="B186" i="5" s="1"/>
  <c r="B248" i="5" s="1"/>
  <c r="A58" i="5"/>
  <c r="A120" i="5" s="1"/>
  <c r="A186" i="5" s="1"/>
  <c r="A248" i="5" s="1"/>
  <c r="H57" i="5"/>
  <c r="H119" i="5" s="1"/>
  <c r="G57" i="5"/>
  <c r="G119" i="5" s="1"/>
  <c r="F57" i="5"/>
  <c r="F119" i="5" s="1"/>
  <c r="D57" i="5"/>
  <c r="D119" i="5" s="1"/>
  <c r="C57" i="5"/>
  <c r="C119" i="5" s="1"/>
  <c r="B57" i="5"/>
  <c r="B119" i="5" s="1"/>
  <c r="B185" i="5" s="1"/>
  <c r="B247" i="5" s="1"/>
  <c r="A57" i="5"/>
  <c r="A119" i="5" s="1"/>
  <c r="A185" i="5" s="1"/>
  <c r="A247" i="5" s="1"/>
  <c r="D56" i="5"/>
  <c r="D118" i="5" s="1"/>
  <c r="C56" i="5"/>
  <c r="C118" i="5" s="1"/>
  <c r="B56" i="5"/>
  <c r="B118" i="5" s="1"/>
  <c r="B184" i="5" s="1"/>
  <c r="B246" i="5" s="1"/>
  <c r="A56" i="5"/>
  <c r="A118" i="5" s="1"/>
  <c r="A184" i="5" s="1"/>
  <c r="A246" i="5" s="1"/>
  <c r="H55" i="5"/>
  <c r="H117" i="5" s="1"/>
  <c r="G55" i="5"/>
  <c r="G117" i="5" s="1"/>
  <c r="F55" i="5"/>
  <c r="F117" i="5" s="1"/>
  <c r="D55" i="5"/>
  <c r="D117" i="5" s="1"/>
  <c r="C55" i="5"/>
  <c r="C117" i="5" s="1"/>
  <c r="B55" i="5"/>
  <c r="B117" i="5" s="1"/>
  <c r="B183" i="5" s="1"/>
  <c r="B245" i="5" s="1"/>
  <c r="A55" i="5"/>
  <c r="A117" i="5" s="1"/>
  <c r="A183" i="5" s="1"/>
  <c r="A245" i="5" s="1"/>
  <c r="H54" i="5"/>
  <c r="H116" i="5" s="1"/>
  <c r="G54" i="5"/>
  <c r="G116" i="5" s="1"/>
  <c r="F54" i="5"/>
  <c r="F116" i="5" s="1"/>
  <c r="D54" i="5"/>
  <c r="D116" i="5" s="1"/>
  <c r="C54" i="5"/>
  <c r="C116" i="5" s="1"/>
  <c r="B54" i="5"/>
  <c r="B116" i="5" s="1"/>
  <c r="B182" i="5" s="1"/>
  <c r="B244" i="5" s="1"/>
  <c r="A54" i="5"/>
  <c r="A116" i="5" s="1"/>
  <c r="A182" i="5" s="1"/>
  <c r="A244" i="5" s="1"/>
  <c r="H53" i="5"/>
  <c r="H115" i="5" s="1"/>
  <c r="G53" i="5"/>
  <c r="G115" i="5" s="1"/>
  <c r="F53" i="5"/>
  <c r="F115" i="5" s="1"/>
  <c r="D53" i="5"/>
  <c r="D115" i="5" s="1"/>
  <c r="C53" i="5"/>
  <c r="C115" i="5" s="1"/>
  <c r="B53" i="5"/>
  <c r="B115" i="5" s="1"/>
  <c r="B181" i="5" s="1"/>
  <c r="B243" i="5" s="1"/>
  <c r="A53" i="5"/>
  <c r="A115" i="5" s="1"/>
  <c r="A181" i="5" s="1"/>
  <c r="A243" i="5" s="1"/>
  <c r="H52" i="5"/>
  <c r="H114" i="5" s="1"/>
  <c r="G52" i="5"/>
  <c r="G114" i="5" s="1"/>
  <c r="F52" i="5"/>
  <c r="F114" i="5" s="1"/>
  <c r="D52" i="5"/>
  <c r="D114" i="5" s="1"/>
  <c r="C52" i="5"/>
  <c r="C114" i="5" s="1"/>
  <c r="C180" i="5" s="1"/>
  <c r="B52" i="5"/>
  <c r="B114" i="5" s="1"/>
  <c r="B180" i="5" s="1"/>
  <c r="B242" i="5" s="1"/>
  <c r="A52" i="5"/>
  <c r="A114" i="5" s="1"/>
  <c r="A180" i="5" s="1"/>
  <c r="A242" i="5" s="1"/>
  <c r="D51" i="5"/>
  <c r="D113" i="5" s="1"/>
  <c r="C51" i="5"/>
  <c r="C113" i="5" s="1"/>
  <c r="B51" i="5"/>
  <c r="B113" i="5" s="1"/>
  <c r="B179" i="5" s="1"/>
  <c r="B241" i="5" s="1"/>
  <c r="A51" i="5"/>
  <c r="A113" i="5" s="1"/>
  <c r="A179" i="5" s="1"/>
  <c r="A241" i="5" s="1"/>
  <c r="H50" i="5"/>
  <c r="H112" i="5" s="1"/>
  <c r="G50" i="5"/>
  <c r="G112" i="5" s="1"/>
  <c r="F50" i="5"/>
  <c r="F112" i="5" s="1"/>
  <c r="D50" i="5"/>
  <c r="D112" i="5" s="1"/>
  <c r="C50" i="5"/>
  <c r="C112" i="5" s="1"/>
  <c r="B50" i="5"/>
  <c r="B112" i="5" s="1"/>
  <c r="B178" i="5" s="1"/>
  <c r="B240" i="5" s="1"/>
  <c r="A50" i="5"/>
  <c r="A112" i="5" s="1"/>
  <c r="A178" i="5" s="1"/>
  <c r="A240" i="5" s="1"/>
  <c r="D49" i="5"/>
  <c r="D111" i="5" s="1"/>
  <c r="C49" i="5"/>
  <c r="C111" i="5" s="1"/>
  <c r="B49" i="5"/>
  <c r="B111" i="5" s="1"/>
  <c r="B177" i="5" s="1"/>
  <c r="B239" i="5" s="1"/>
  <c r="A49" i="5"/>
  <c r="A111" i="5" s="1"/>
  <c r="A177" i="5" s="1"/>
  <c r="A239" i="5" s="1"/>
  <c r="H48" i="5"/>
  <c r="H110" i="5" s="1"/>
  <c r="G48" i="5"/>
  <c r="G110" i="5" s="1"/>
  <c r="F48" i="5"/>
  <c r="F110" i="5" s="1"/>
  <c r="D48" i="5"/>
  <c r="D110" i="5" s="1"/>
  <c r="C48" i="5"/>
  <c r="C110" i="5" s="1"/>
  <c r="B48" i="5"/>
  <c r="B110" i="5" s="1"/>
  <c r="B176" i="5" s="1"/>
  <c r="B238" i="5" s="1"/>
  <c r="A48" i="5"/>
  <c r="A110" i="5" s="1"/>
  <c r="A176" i="5" s="1"/>
  <c r="A238" i="5" s="1"/>
  <c r="H47" i="5"/>
  <c r="H109" i="5" s="1"/>
  <c r="G47" i="5"/>
  <c r="G109" i="5" s="1"/>
  <c r="F47" i="5"/>
  <c r="F109" i="5" s="1"/>
  <c r="D47" i="5"/>
  <c r="D109" i="5" s="1"/>
  <c r="C47" i="5"/>
  <c r="C109" i="5" s="1"/>
  <c r="B47" i="5"/>
  <c r="B109" i="5" s="1"/>
  <c r="B175" i="5" s="1"/>
  <c r="B237" i="5" s="1"/>
  <c r="A47" i="5"/>
  <c r="A109" i="5" s="1"/>
  <c r="A175" i="5" s="1"/>
  <c r="A237" i="5" s="1"/>
  <c r="D46" i="5"/>
  <c r="D108" i="5" s="1"/>
  <c r="C46" i="5"/>
  <c r="C108" i="5" s="1"/>
  <c r="B46" i="5"/>
  <c r="B108" i="5" s="1"/>
  <c r="B174" i="5" s="1"/>
  <c r="B236" i="5" s="1"/>
  <c r="A46" i="5"/>
  <c r="A108" i="5" s="1"/>
  <c r="A174" i="5" s="1"/>
  <c r="A236" i="5" s="1"/>
  <c r="H45" i="5"/>
  <c r="H107" i="5" s="1"/>
  <c r="G45" i="5"/>
  <c r="G107" i="5" s="1"/>
  <c r="F45" i="5"/>
  <c r="F107" i="5" s="1"/>
  <c r="D45" i="5"/>
  <c r="D107" i="5" s="1"/>
  <c r="C45" i="5"/>
  <c r="C107" i="5" s="1"/>
  <c r="B45" i="5"/>
  <c r="B107" i="5" s="1"/>
  <c r="B173" i="5" s="1"/>
  <c r="B235" i="5" s="1"/>
  <c r="A45" i="5"/>
  <c r="A107" i="5" s="1"/>
  <c r="A173" i="5" s="1"/>
  <c r="A235" i="5" s="1"/>
  <c r="D44" i="5"/>
  <c r="D106" i="5" s="1"/>
  <c r="C44" i="5"/>
  <c r="C106" i="5" s="1"/>
  <c r="B44" i="5"/>
  <c r="B106" i="5" s="1"/>
  <c r="B172" i="5" s="1"/>
  <c r="B234" i="5" s="1"/>
  <c r="A44" i="5"/>
  <c r="A106" i="5" s="1"/>
  <c r="A172" i="5" s="1"/>
  <c r="A234" i="5" s="1"/>
  <c r="H43" i="5"/>
  <c r="H105" i="5" s="1"/>
  <c r="G43" i="5"/>
  <c r="G105" i="5" s="1"/>
  <c r="F43" i="5"/>
  <c r="F105" i="5" s="1"/>
  <c r="D43" i="5"/>
  <c r="D105" i="5" s="1"/>
  <c r="C43" i="5"/>
  <c r="C105" i="5" s="1"/>
  <c r="B43" i="5"/>
  <c r="B105" i="5" s="1"/>
  <c r="B171" i="5" s="1"/>
  <c r="B233" i="5" s="1"/>
  <c r="A43" i="5"/>
  <c r="A105" i="5" s="1"/>
  <c r="A171" i="5" s="1"/>
  <c r="A233" i="5" s="1"/>
  <c r="D42" i="5"/>
  <c r="D104" i="5" s="1"/>
  <c r="C42" i="5"/>
  <c r="C104" i="5" s="1"/>
  <c r="B42" i="5"/>
  <c r="B104" i="5" s="1"/>
  <c r="B170" i="5" s="1"/>
  <c r="B232" i="5" s="1"/>
  <c r="A42" i="5"/>
  <c r="A104" i="5" s="1"/>
  <c r="A170" i="5" s="1"/>
  <c r="A232" i="5" s="1"/>
  <c r="H41" i="5"/>
  <c r="H103" i="5" s="1"/>
  <c r="G41" i="5"/>
  <c r="G103" i="5" s="1"/>
  <c r="F41" i="5"/>
  <c r="F103" i="5" s="1"/>
  <c r="D41" i="5"/>
  <c r="D103" i="5" s="1"/>
  <c r="C41" i="5"/>
  <c r="C103" i="5" s="1"/>
  <c r="B41" i="5"/>
  <c r="B103" i="5" s="1"/>
  <c r="B169" i="5" s="1"/>
  <c r="B231" i="5" s="1"/>
  <c r="A41" i="5"/>
  <c r="A103" i="5" s="1"/>
  <c r="A169" i="5" s="1"/>
  <c r="A231" i="5" s="1"/>
  <c r="H40" i="5"/>
  <c r="H102" i="5" s="1"/>
  <c r="G40" i="5"/>
  <c r="G102" i="5" s="1"/>
  <c r="F40" i="5"/>
  <c r="F102" i="5" s="1"/>
  <c r="D40" i="5"/>
  <c r="D102" i="5" s="1"/>
  <c r="C40" i="5"/>
  <c r="C102" i="5" s="1"/>
  <c r="B40" i="5"/>
  <c r="B102" i="5" s="1"/>
  <c r="B168" i="5" s="1"/>
  <c r="B230" i="5" s="1"/>
  <c r="A40" i="5"/>
  <c r="A102" i="5" s="1"/>
  <c r="A168" i="5" s="1"/>
  <c r="A230" i="5" s="1"/>
  <c r="D39" i="5"/>
  <c r="D101" i="5" s="1"/>
  <c r="C39" i="5"/>
  <c r="C101" i="5" s="1"/>
  <c r="B39" i="5"/>
  <c r="B101" i="5" s="1"/>
  <c r="B167" i="5" s="1"/>
  <c r="B229" i="5" s="1"/>
  <c r="A39" i="5"/>
  <c r="A101" i="5" s="1"/>
  <c r="A167" i="5" s="1"/>
  <c r="A229" i="5" s="1"/>
  <c r="H38" i="5"/>
  <c r="H100" i="5" s="1"/>
  <c r="H166" i="5" s="1"/>
  <c r="H228" i="5" s="1"/>
  <c r="G38" i="5"/>
  <c r="G100" i="5" s="1"/>
  <c r="G166" i="5" s="1"/>
  <c r="G228" i="5" s="1"/>
  <c r="F38" i="5"/>
  <c r="F100" i="5" s="1"/>
  <c r="F166" i="5" s="1"/>
  <c r="F228" i="5" s="1"/>
  <c r="D38" i="5"/>
  <c r="D100" i="5" s="1"/>
  <c r="D166" i="5" s="1"/>
  <c r="D228" i="5" s="1"/>
  <c r="C38" i="5"/>
  <c r="C100" i="5" s="1"/>
  <c r="C166" i="5" s="1"/>
  <c r="C228" i="5" s="1"/>
  <c r="B38" i="5"/>
  <c r="B100" i="5" s="1"/>
  <c r="B166" i="5" s="1"/>
  <c r="B228" i="5" s="1"/>
  <c r="A38" i="5"/>
  <c r="A100" i="5" s="1"/>
  <c r="A166" i="5" s="1"/>
  <c r="A228" i="5" s="1"/>
  <c r="H37" i="5"/>
  <c r="H99" i="5" s="1"/>
  <c r="G37" i="5"/>
  <c r="F37" i="5"/>
  <c r="F99" i="5" s="1"/>
  <c r="D37" i="5"/>
  <c r="D99" i="5" s="1"/>
  <c r="C37" i="5"/>
  <c r="B37" i="5"/>
  <c r="B99" i="5" s="1"/>
  <c r="B165" i="5" s="1"/>
  <c r="B227" i="5" s="1"/>
  <c r="A37" i="5"/>
  <c r="A99" i="5" s="1"/>
  <c r="A165" i="5" s="1"/>
  <c r="A227" i="5" s="1"/>
  <c r="H36" i="5"/>
  <c r="H98" i="5" s="1"/>
  <c r="G36" i="5"/>
  <c r="F36" i="5"/>
  <c r="F98" i="5" s="1"/>
  <c r="D36" i="5"/>
  <c r="D98" i="5" s="1"/>
  <c r="C36" i="5"/>
  <c r="B36" i="5"/>
  <c r="B98" i="5" s="1"/>
  <c r="B164" i="5" s="1"/>
  <c r="B226" i="5" s="1"/>
  <c r="A36" i="5"/>
  <c r="A98" i="5" s="1"/>
  <c r="A164" i="5" s="1"/>
  <c r="A226" i="5" s="1"/>
  <c r="H35" i="5"/>
  <c r="H97" i="5" s="1"/>
  <c r="G35" i="5"/>
  <c r="F35" i="5"/>
  <c r="F97" i="5" s="1"/>
  <c r="D35" i="5"/>
  <c r="D97" i="5" s="1"/>
  <c r="C35" i="5"/>
  <c r="B35" i="5"/>
  <c r="B97" i="5" s="1"/>
  <c r="B163" i="5" s="1"/>
  <c r="B225" i="5" s="1"/>
  <c r="A35" i="5"/>
  <c r="A97" i="5" s="1"/>
  <c r="A163" i="5" s="1"/>
  <c r="A225" i="5" s="1"/>
  <c r="H34" i="5"/>
  <c r="H96" i="5" s="1"/>
  <c r="G34" i="5"/>
  <c r="F34" i="5"/>
  <c r="F96" i="5" s="1"/>
  <c r="D34" i="5"/>
  <c r="D96" i="5" s="1"/>
  <c r="C34" i="5"/>
  <c r="B34" i="5"/>
  <c r="B96" i="5" s="1"/>
  <c r="B162" i="5" s="1"/>
  <c r="B224" i="5" s="1"/>
  <c r="A34" i="5"/>
  <c r="A96" i="5" s="1"/>
  <c r="A162" i="5" s="1"/>
  <c r="A224" i="5" s="1"/>
  <c r="D33" i="5"/>
  <c r="D95" i="5" s="1"/>
  <c r="C33" i="5"/>
  <c r="B33" i="5"/>
  <c r="B95" i="5" s="1"/>
  <c r="B161" i="5" s="1"/>
  <c r="B223" i="5" s="1"/>
  <c r="A33" i="5"/>
  <c r="A95" i="5" s="1"/>
  <c r="A161" i="5" s="1"/>
  <c r="A223" i="5" s="1"/>
  <c r="H32" i="5"/>
  <c r="H94" i="5" s="1"/>
  <c r="G32" i="5"/>
  <c r="F32" i="5"/>
  <c r="F94" i="5" s="1"/>
  <c r="D32" i="5"/>
  <c r="D94" i="5" s="1"/>
  <c r="C32" i="5"/>
  <c r="B32" i="5"/>
  <c r="B94" i="5" s="1"/>
  <c r="B160" i="5" s="1"/>
  <c r="B222" i="5" s="1"/>
  <c r="A32" i="5"/>
  <c r="A94" i="5" s="1"/>
  <c r="A160" i="5" s="1"/>
  <c r="A222" i="5" s="1"/>
  <c r="H31" i="5"/>
  <c r="H93" i="5" s="1"/>
  <c r="G31" i="5"/>
  <c r="F31" i="5"/>
  <c r="F93" i="5" s="1"/>
  <c r="D31" i="5"/>
  <c r="D93" i="5" s="1"/>
  <c r="C31" i="5"/>
  <c r="B31" i="5"/>
  <c r="B93" i="5" s="1"/>
  <c r="B159" i="5" s="1"/>
  <c r="B221" i="5" s="1"/>
  <c r="A31" i="5"/>
  <c r="A93" i="5" s="1"/>
  <c r="A159" i="5" s="1"/>
  <c r="A221" i="5" s="1"/>
  <c r="H30" i="5"/>
  <c r="H92" i="5" s="1"/>
  <c r="G30" i="5"/>
  <c r="F30" i="5"/>
  <c r="F92" i="5" s="1"/>
  <c r="D30" i="5"/>
  <c r="D92" i="5" s="1"/>
  <c r="C30" i="5"/>
  <c r="B30" i="5"/>
  <c r="B92" i="5" s="1"/>
  <c r="B158" i="5" s="1"/>
  <c r="B220" i="5" s="1"/>
  <c r="A30" i="5"/>
  <c r="A92" i="5" s="1"/>
  <c r="A158" i="5" s="1"/>
  <c r="A220" i="5" s="1"/>
  <c r="D29" i="5"/>
  <c r="D91" i="5" s="1"/>
  <c r="C29" i="5"/>
  <c r="B29" i="5"/>
  <c r="B91" i="5" s="1"/>
  <c r="B157" i="5" s="1"/>
  <c r="B219" i="5" s="1"/>
  <c r="A29" i="5"/>
  <c r="A91" i="5" s="1"/>
  <c r="A157" i="5" s="1"/>
  <c r="A219" i="5" s="1"/>
  <c r="H28" i="5"/>
  <c r="H90" i="5" s="1"/>
  <c r="G28" i="5"/>
  <c r="F28" i="5"/>
  <c r="F90" i="5" s="1"/>
  <c r="D28" i="5"/>
  <c r="D90" i="5" s="1"/>
  <c r="C28" i="5"/>
  <c r="B28" i="5"/>
  <c r="B90" i="5" s="1"/>
  <c r="B156" i="5" s="1"/>
  <c r="B218" i="5" s="1"/>
  <c r="A28" i="5"/>
  <c r="A90" i="5" s="1"/>
  <c r="A156" i="5" s="1"/>
  <c r="A218" i="5" s="1"/>
  <c r="D27" i="5"/>
  <c r="D89" i="5" s="1"/>
  <c r="C27" i="5"/>
  <c r="B27" i="5"/>
  <c r="B89" i="5" s="1"/>
  <c r="B155" i="5" s="1"/>
  <c r="B217" i="5" s="1"/>
  <c r="A27" i="5"/>
  <c r="A89" i="5" s="1"/>
  <c r="A155" i="5" s="1"/>
  <c r="A217" i="5" s="1"/>
  <c r="H26" i="5"/>
  <c r="H88" i="5" s="1"/>
  <c r="G26" i="5"/>
  <c r="F26" i="5"/>
  <c r="F88" i="5" s="1"/>
  <c r="D26" i="5"/>
  <c r="D88" i="5" s="1"/>
  <c r="C26" i="5"/>
  <c r="B26" i="5"/>
  <c r="B88" i="5" s="1"/>
  <c r="B154" i="5" s="1"/>
  <c r="B216" i="5" s="1"/>
  <c r="A26" i="5"/>
  <c r="A88" i="5" s="1"/>
  <c r="A154" i="5" s="1"/>
  <c r="A216" i="5" s="1"/>
  <c r="H25" i="5"/>
  <c r="H87" i="5" s="1"/>
  <c r="G25" i="5"/>
  <c r="F25" i="5"/>
  <c r="F87" i="5" s="1"/>
  <c r="D25" i="5"/>
  <c r="D87" i="5" s="1"/>
  <c r="C25" i="5"/>
  <c r="B25" i="5"/>
  <c r="B87" i="5" s="1"/>
  <c r="B153" i="5" s="1"/>
  <c r="B215" i="5" s="1"/>
  <c r="A25" i="5"/>
  <c r="A87" i="5" s="1"/>
  <c r="A153" i="5" s="1"/>
  <c r="A215" i="5" s="1"/>
  <c r="H24" i="5"/>
  <c r="H86" i="5" s="1"/>
  <c r="G24" i="5"/>
  <c r="F24" i="5"/>
  <c r="F86" i="5" s="1"/>
  <c r="D24" i="5"/>
  <c r="D86" i="5" s="1"/>
  <c r="C24" i="5"/>
  <c r="B24" i="5"/>
  <c r="B86" i="5" s="1"/>
  <c r="B152" i="5" s="1"/>
  <c r="B214" i="5" s="1"/>
  <c r="A24" i="5"/>
  <c r="A86" i="5" s="1"/>
  <c r="A152" i="5" s="1"/>
  <c r="A214" i="5" s="1"/>
  <c r="H23" i="5"/>
  <c r="H85" i="5" s="1"/>
  <c r="G23" i="5"/>
  <c r="G85" i="5" s="1"/>
  <c r="F23" i="5"/>
  <c r="F85" i="5" s="1"/>
  <c r="D23" i="5"/>
  <c r="D85" i="5" s="1"/>
  <c r="C23" i="5"/>
  <c r="B23" i="5"/>
  <c r="B85" i="5" s="1"/>
  <c r="B151" i="5" s="1"/>
  <c r="B213" i="5" s="1"/>
  <c r="A23" i="5"/>
  <c r="A85" i="5" s="1"/>
  <c r="A151" i="5" s="1"/>
  <c r="A213" i="5" s="1"/>
  <c r="D22" i="5"/>
  <c r="D84" i="5" s="1"/>
  <c r="C22" i="5"/>
  <c r="B22" i="5"/>
  <c r="B84" i="5" s="1"/>
  <c r="B150" i="5" s="1"/>
  <c r="B212" i="5" s="1"/>
  <c r="A22" i="5"/>
  <c r="A84" i="5" s="1"/>
  <c r="A150" i="5" s="1"/>
  <c r="A212" i="5" s="1"/>
  <c r="H21" i="5"/>
  <c r="H83" i="5" s="1"/>
  <c r="G21" i="5"/>
  <c r="F21" i="5"/>
  <c r="F83" i="5" s="1"/>
  <c r="D21" i="5"/>
  <c r="D83" i="5" s="1"/>
  <c r="C21" i="5"/>
  <c r="B21" i="5"/>
  <c r="B83" i="5" s="1"/>
  <c r="B149" i="5" s="1"/>
  <c r="B211" i="5" s="1"/>
  <c r="A21" i="5"/>
  <c r="A83" i="5" s="1"/>
  <c r="A149" i="5" s="1"/>
  <c r="A211" i="5" s="1"/>
  <c r="H20" i="5"/>
  <c r="H82" i="5" s="1"/>
  <c r="G20" i="5"/>
  <c r="F20" i="5"/>
  <c r="F82" i="5" s="1"/>
  <c r="D20" i="5"/>
  <c r="D82" i="5" s="1"/>
  <c r="C20" i="5"/>
  <c r="B20" i="5"/>
  <c r="B82" i="5" s="1"/>
  <c r="B148" i="5" s="1"/>
  <c r="B210" i="5" s="1"/>
  <c r="A20" i="5"/>
  <c r="A82" i="5" s="1"/>
  <c r="A148" i="5" s="1"/>
  <c r="A210" i="5" s="1"/>
  <c r="H19" i="5"/>
  <c r="H81" i="5" s="1"/>
  <c r="G19" i="5"/>
  <c r="F19" i="5"/>
  <c r="F81" i="5" s="1"/>
  <c r="D19" i="5"/>
  <c r="D81" i="5" s="1"/>
  <c r="C19" i="5"/>
  <c r="B19" i="5"/>
  <c r="B81" i="5" s="1"/>
  <c r="B147" i="5" s="1"/>
  <c r="B209" i="5" s="1"/>
  <c r="A19" i="5"/>
  <c r="A81" i="5" s="1"/>
  <c r="A147" i="5" s="1"/>
  <c r="A209" i="5" s="1"/>
  <c r="D18" i="5"/>
  <c r="D80" i="5" s="1"/>
  <c r="C18" i="5"/>
  <c r="B18" i="5"/>
  <c r="B80" i="5" s="1"/>
  <c r="B146" i="5" s="1"/>
  <c r="B208" i="5" s="1"/>
  <c r="A18" i="5"/>
  <c r="A80" i="5" s="1"/>
  <c r="A146" i="5" s="1"/>
  <c r="A208" i="5" s="1"/>
  <c r="H17" i="5"/>
  <c r="H79" i="5" s="1"/>
  <c r="G17" i="5"/>
  <c r="F17" i="5"/>
  <c r="F79" i="5" s="1"/>
  <c r="D17" i="5"/>
  <c r="D79" i="5" s="1"/>
  <c r="C17" i="5"/>
  <c r="B17" i="5"/>
  <c r="B79" i="5" s="1"/>
  <c r="B145" i="5" s="1"/>
  <c r="B207" i="5" s="1"/>
  <c r="A17" i="5"/>
  <c r="A79" i="5" s="1"/>
  <c r="A145" i="5" s="1"/>
  <c r="A207" i="5" s="1"/>
  <c r="H16" i="5"/>
  <c r="H78" i="5" s="1"/>
  <c r="G16" i="5"/>
  <c r="F16" i="5"/>
  <c r="F78" i="5" s="1"/>
  <c r="D16" i="5"/>
  <c r="D78" i="5" s="1"/>
  <c r="C16" i="5"/>
  <c r="B16" i="5"/>
  <c r="B78" i="5" s="1"/>
  <c r="B144" i="5" s="1"/>
  <c r="B206" i="5" s="1"/>
  <c r="A16" i="5"/>
  <c r="A78" i="5" s="1"/>
  <c r="A144" i="5" s="1"/>
  <c r="A206" i="5" s="1"/>
  <c r="H15" i="5"/>
  <c r="H77" i="5" s="1"/>
  <c r="G15" i="5"/>
  <c r="F15" i="5"/>
  <c r="F77" i="5" s="1"/>
  <c r="D15" i="5"/>
  <c r="D77" i="5" s="1"/>
  <c r="C15" i="5"/>
  <c r="B15" i="5"/>
  <c r="B77" i="5" s="1"/>
  <c r="B143" i="5" s="1"/>
  <c r="B205" i="5" s="1"/>
  <c r="A15" i="5"/>
  <c r="A77" i="5" s="1"/>
  <c r="A143" i="5" s="1"/>
  <c r="A205" i="5" s="1"/>
  <c r="H14" i="5"/>
  <c r="H76" i="5" s="1"/>
  <c r="G14" i="5"/>
  <c r="F14" i="5"/>
  <c r="F76" i="5" s="1"/>
  <c r="D14" i="5"/>
  <c r="D76" i="5" s="1"/>
  <c r="C14" i="5"/>
  <c r="B14" i="5"/>
  <c r="B76" i="5" s="1"/>
  <c r="B142" i="5" s="1"/>
  <c r="B204" i="5" s="1"/>
  <c r="A14" i="5"/>
  <c r="A76" i="5" s="1"/>
  <c r="A142" i="5" s="1"/>
  <c r="A204" i="5" s="1"/>
  <c r="H13" i="5"/>
  <c r="H75" i="5" s="1"/>
  <c r="G13" i="5"/>
  <c r="F13" i="5"/>
  <c r="F75" i="5" s="1"/>
  <c r="D13" i="5"/>
  <c r="D75" i="5" s="1"/>
  <c r="C13" i="5"/>
  <c r="B13" i="5"/>
  <c r="B75" i="5" s="1"/>
  <c r="B141" i="5" s="1"/>
  <c r="B203" i="5" s="1"/>
  <c r="A13" i="5"/>
  <c r="A75" i="5" s="1"/>
  <c r="A141" i="5" s="1"/>
  <c r="A203" i="5" s="1"/>
  <c r="D12" i="5"/>
  <c r="D74" i="5" s="1"/>
  <c r="C12" i="5"/>
  <c r="C74" i="5" s="1"/>
  <c r="B12" i="5"/>
  <c r="B74" i="5" s="1"/>
  <c r="B140" i="5" s="1"/>
  <c r="B202" i="5" s="1"/>
  <c r="A12" i="5"/>
  <c r="A74" i="5" s="1"/>
  <c r="A140" i="5" s="1"/>
  <c r="A202" i="5" s="1"/>
  <c r="I11" i="5" l="1"/>
  <c r="I261" i="5"/>
  <c r="I259" i="5"/>
  <c r="I257" i="5"/>
  <c r="I255" i="5"/>
  <c r="I253" i="5"/>
  <c r="I251" i="5"/>
  <c r="I249" i="5"/>
  <c r="I247" i="5"/>
  <c r="I245" i="5"/>
  <c r="I243" i="5"/>
  <c r="I239" i="5"/>
  <c r="I237" i="5"/>
  <c r="I235" i="5"/>
  <c r="I233" i="5"/>
  <c r="I231" i="5"/>
  <c r="I227" i="5"/>
  <c r="I225" i="5"/>
  <c r="I221" i="5"/>
  <c r="I217" i="5"/>
  <c r="I215" i="5"/>
  <c r="I213" i="5"/>
  <c r="I211" i="5"/>
  <c r="I209" i="5"/>
  <c r="I207" i="5"/>
  <c r="I205" i="5"/>
  <c r="I203" i="5"/>
  <c r="I199" i="5"/>
  <c r="I197" i="5"/>
  <c r="I195" i="5"/>
  <c r="I193" i="5"/>
  <c r="I191" i="5"/>
  <c r="I189" i="5"/>
  <c r="I187" i="5"/>
  <c r="I185" i="5"/>
  <c r="I183" i="5"/>
  <c r="I181" i="5"/>
  <c r="I175" i="5"/>
  <c r="I173" i="5"/>
  <c r="I171" i="5"/>
  <c r="I169" i="5"/>
  <c r="I165" i="5"/>
  <c r="I163" i="5"/>
  <c r="I159" i="5"/>
  <c r="I153" i="5"/>
  <c r="I151" i="5"/>
  <c r="I149" i="5"/>
  <c r="I147" i="5"/>
  <c r="I145" i="5"/>
  <c r="I143" i="5"/>
  <c r="I141" i="5"/>
  <c r="I139" i="5"/>
  <c r="I137" i="5"/>
  <c r="I135" i="5"/>
  <c r="I133" i="5"/>
  <c r="I131" i="5"/>
  <c r="I129" i="5"/>
  <c r="I127" i="5"/>
  <c r="I125" i="5"/>
  <c r="I123" i="5"/>
  <c r="I121" i="5"/>
  <c r="I119" i="5"/>
  <c r="I117" i="5"/>
  <c r="I115" i="5"/>
  <c r="I113" i="5"/>
  <c r="I111" i="5"/>
  <c r="I109" i="5"/>
  <c r="I107" i="5"/>
  <c r="I105" i="5"/>
  <c r="I103" i="5"/>
  <c r="I99" i="5"/>
  <c r="I97" i="5"/>
  <c r="I93" i="5"/>
  <c r="I89" i="5"/>
  <c r="I87" i="5"/>
  <c r="I85" i="5"/>
  <c r="I83" i="5"/>
  <c r="I81" i="5"/>
  <c r="I79" i="5"/>
  <c r="I77" i="5"/>
  <c r="I75" i="5"/>
  <c r="I71" i="5"/>
  <c r="I69" i="5"/>
  <c r="I67" i="5"/>
  <c r="I65" i="5"/>
  <c r="I63" i="5"/>
  <c r="I61" i="5"/>
  <c r="I59" i="5"/>
  <c r="I57" i="5"/>
  <c r="I55" i="5"/>
  <c r="I53" i="5"/>
  <c r="I51" i="5"/>
  <c r="I49" i="5"/>
  <c r="I47" i="5"/>
  <c r="I45" i="5"/>
  <c r="I43" i="5"/>
  <c r="I41" i="5"/>
  <c r="I37" i="5"/>
  <c r="I35" i="5"/>
  <c r="I31" i="5"/>
  <c r="I29" i="5"/>
  <c r="I27" i="5"/>
  <c r="I25" i="5"/>
  <c r="I23" i="5"/>
  <c r="I21" i="5"/>
  <c r="I19" i="5"/>
  <c r="I17" i="5"/>
  <c r="I15" i="5"/>
  <c r="I13" i="5"/>
  <c r="I262" i="5"/>
  <c r="I260" i="5"/>
  <c r="I258" i="5"/>
  <c r="I256" i="5"/>
  <c r="I254" i="5"/>
  <c r="I252" i="5"/>
  <c r="I250" i="5"/>
  <c r="I248" i="5"/>
  <c r="I246" i="5"/>
  <c r="I244" i="5"/>
  <c r="I242" i="5"/>
  <c r="I240" i="5"/>
  <c r="I238" i="5"/>
  <c r="I232" i="5"/>
  <c r="I230" i="5"/>
  <c r="I228" i="5"/>
  <c r="I226" i="5"/>
  <c r="I224" i="5"/>
  <c r="I222" i="5"/>
  <c r="I220" i="5"/>
  <c r="I218" i="5"/>
  <c r="I216" i="5"/>
  <c r="I214" i="5"/>
  <c r="I210" i="5"/>
  <c r="I206" i="5"/>
  <c r="I204" i="5"/>
  <c r="I200" i="5"/>
  <c r="I198" i="5"/>
  <c r="I196" i="5"/>
  <c r="I194" i="5"/>
  <c r="I192" i="5"/>
  <c r="I190" i="5"/>
  <c r="I188" i="5"/>
  <c r="I186" i="5"/>
  <c r="I182" i="5"/>
  <c r="I180" i="5"/>
  <c r="I178" i="5"/>
  <c r="I176" i="5"/>
  <c r="I168" i="5"/>
  <c r="I166" i="5"/>
  <c r="I164" i="5"/>
  <c r="I162" i="5"/>
  <c r="I160" i="5"/>
  <c r="I158" i="5"/>
  <c r="I156" i="5"/>
  <c r="I154" i="5"/>
  <c r="I152" i="5"/>
  <c r="I148" i="5"/>
  <c r="I144" i="5"/>
  <c r="I142" i="5"/>
  <c r="I138" i="5"/>
  <c r="I136" i="5"/>
  <c r="I134" i="5"/>
  <c r="I132" i="5"/>
  <c r="I130" i="5"/>
  <c r="I128" i="5"/>
  <c r="I126" i="5"/>
  <c r="I124" i="5"/>
  <c r="I122" i="5"/>
  <c r="I120" i="5"/>
  <c r="I118" i="5"/>
  <c r="I116" i="5"/>
  <c r="I114" i="5"/>
  <c r="I112" i="5"/>
  <c r="I110" i="5"/>
  <c r="I106" i="5"/>
  <c r="I104" i="5"/>
  <c r="I102" i="5"/>
  <c r="I100" i="5"/>
  <c r="I98" i="5"/>
  <c r="I96" i="5"/>
  <c r="I94" i="5"/>
  <c r="I92" i="5"/>
  <c r="I90" i="5"/>
  <c r="I88" i="5"/>
  <c r="I86" i="5"/>
  <c r="I82" i="5"/>
  <c r="I78" i="5"/>
  <c r="I76" i="5"/>
  <c r="I72" i="5"/>
  <c r="I70" i="5"/>
  <c r="I68" i="5"/>
  <c r="I66" i="5"/>
  <c r="I64" i="5"/>
  <c r="I62" i="5"/>
  <c r="I60" i="5"/>
  <c r="I58" i="5"/>
  <c r="I56" i="5"/>
  <c r="I54" i="5"/>
  <c r="I52" i="5"/>
  <c r="I50" i="5"/>
  <c r="I48" i="5"/>
  <c r="I42" i="5"/>
  <c r="I40" i="5"/>
  <c r="I38" i="5"/>
  <c r="I36" i="5"/>
  <c r="I34" i="5"/>
  <c r="I32" i="5"/>
  <c r="I30" i="5"/>
  <c r="I28" i="5"/>
  <c r="I26" i="5"/>
  <c r="I24" i="5"/>
  <c r="I20" i="5"/>
  <c r="I16" i="5"/>
  <c r="I14" i="5"/>
  <c r="I234" i="5"/>
  <c r="I44" i="5"/>
  <c r="I155" i="5"/>
  <c r="I39" i="5"/>
  <c r="I12" i="5"/>
  <c r="I212" i="5"/>
  <c r="I46" i="5"/>
  <c r="I18" i="5"/>
  <c r="I236" i="5"/>
  <c r="I167" i="5"/>
  <c r="I223" i="5"/>
  <c r="I174" i="5"/>
  <c r="I150" i="5"/>
  <c r="I140" i="5"/>
  <c r="I74" i="5"/>
  <c r="I161" i="5"/>
  <c r="I229" i="5"/>
  <c r="I22" i="5"/>
  <c r="I170" i="5"/>
  <c r="I177" i="5"/>
  <c r="I146" i="5"/>
  <c r="I80" i="5"/>
  <c r="I202" i="5"/>
  <c r="I95" i="5"/>
  <c r="I172" i="5"/>
  <c r="I219" i="5"/>
  <c r="I241" i="5"/>
  <c r="I101" i="5"/>
  <c r="I157" i="5"/>
  <c r="I179" i="5"/>
  <c r="I184" i="5"/>
  <c r="I91" i="5"/>
  <c r="I208" i="5"/>
  <c r="I108" i="5"/>
  <c r="I84" i="5"/>
  <c r="I33" i="5"/>
  <c r="C140" i="5"/>
  <c r="C75" i="5"/>
  <c r="G75" i="5"/>
  <c r="C76" i="5"/>
  <c r="G76" i="5"/>
  <c r="C77" i="5"/>
  <c r="G77" i="5"/>
  <c r="C78" i="5"/>
  <c r="G78" i="5"/>
  <c r="C79" i="5"/>
  <c r="G79" i="5"/>
  <c r="C80" i="5"/>
  <c r="C81" i="5"/>
  <c r="G81" i="5"/>
  <c r="C82" i="5"/>
  <c r="G82" i="5"/>
  <c r="C83" i="5"/>
  <c r="G83" i="5"/>
  <c r="C84" i="5"/>
  <c r="C85" i="5"/>
  <c r="G151" i="5"/>
  <c r="C86" i="5"/>
  <c r="G86" i="5"/>
  <c r="C87" i="5"/>
  <c r="G87" i="5"/>
  <c r="C88" i="5"/>
  <c r="G88" i="5"/>
  <c r="C89" i="5"/>
  <c r="C90" i="5"/>
  <c r="G90" i="5"/>
  <c r="C91" i="5"/>
  <c r="C92" i="5"/>
  <c r="G92" i="5"/>
  <c r="C93" i="5"/>
  <c r="G93" i="5"/>
  <c r="C94" i="5"/>
  <c r="G94" i="5"/>
  <c r="C95" i="5"/>
  <c r="C96" i="5"/>
  <c r="G96" i="5"/>
  <c r="C97" i="5"/>
  <c r="G97" i="5"/>
  <c r="C98" i="5"/>
  <c r="G98" i="5"/>
  <c r="C99" i="5"/>
  <c r="G99" i="5"/>
  <c r="C167" i="5"/>
  <c r="C168" i="5"/>
  <c r="F168" i="5"/>
  <c r="H168" i="5"/>
  <c r="D169" i="5"/>
  <c r="G169" i="5"/>
  <c r="C170" i="5"/>
  <c r="C171" i="5"/>
  <c r="F171" i="5"/>
  <c r="H171" i="5"/>
  <c r="D172" i="5"/>
  <c r="D173" i="5"/>
  <c r="G173" i="5"/>
  <c r="C174" i="5"/>
  <c r="C175" i="5"/>
  <c r="F175" i="5"/>
  <c r="H175" i="5"/>
  <c r="D176" i="5"/>
  <c r="G176" i="5"/>
  <c r="C177" i="5"/>
  <c r="C178" i="5"/>
  <c r="F178" i="5"/>
  <c r="H178" i="5"/>
  <c r="D179" i="5"/>
  <c r="D180" i="5"/>
  <c r="G180" i="5"/>
  <c r="C181" i="5"/>
  <c r="F181" i="5"/>
  <c r="H181" i="5"/>
  <c r="D182" i="5"/>
  <c r="G182" i="5"/>
  <c r="C183" i="5"/>
  <c r="F183" i="5"/>
  <c r="H183" i="5"/>
  <c r="D184" i="5"/>
  <c r="D185" i="5"/>
  <c r="G185" i="5"/>
  <c r="C186" i="5"/>
  <c r="F186" i="5"/>
  <c r="H186" i="5"/>
  <c r="D187" i="5"/>
  <c r="G187" i="5"/>
  <c r="C188" i="5"/>
  <c r="F188" i="5"/>
  <c r="H188" i="5"/>
  <c r="D189" i="5"/>
  <c r="G189" i="5"/>
  <c r="C190" i="5"/>
  <c r="F190" i="5"/>
  <c r="H190" i="5"/>
  <c r="D191" i="5"/>
  <c r="G191" i="5"/>
  <c r="C192" i="5"/>
  <c r="F192" i="5"/>
  <c r="H192" i="5"/>
  <c r="D193" i="5"/>
  <c r="G193" i="5"/>
  <c r="C194" i="5"/>
  <c r="F194" i="5"/>
  <c r="H194" i="5"/>
  <c r="D195" i="5"/>
  <c r="G195" i="5"/>
  <c r="C196" i="5"/>
  <c r="F196" i="5"/>
  <c r="H196" i="5"/>
  <c r="D197" i="5"/>
  <c r="G197" i="5"/>
  <c r="C198" i="5"/>
  <c r="F198" i="5"/>
  <c r="H198" i="5"/>
  <c r="D199" i="5"/>
  <c r="G199" i="5"/>
  <c r="C200" i="5"/>
  <c r="F200" i="5"/>
  <c r="H200" i="5"/>
  <c r="D140" i="5"/>
  <c r="D141" i="5"/>
  <c r="F141" i="5"/>
  <c r="H141" i="5"/>
  <c r="D142" i="5"/>
  <c r="F142" i="5"/>
  <c r="H142" i="5"/>
  <c r="D143" i="5"/>
  <c r="F143" i="5"/>
  <c r="H143" i="5"/>
  <c r="D144" i="5"/>
  <c r="F144" i="5"/>
  <c r="H144" i="5"/>
  <c r="D145" i="5"/>
  <c r="F145" i="5"/>
  <c r="H145" i="5"/>
  <c r="D146" i="5"/>
  <c r="D147" i="5"/>
  <c r="F147" i="5"/>
  <c r="H147" i="5"/>
  <c r="D148" i="5"/>
  <c r="F148" i="5"/>
  <c r="H148" i="5"/>
  <c r="D149" i="5"/>
  <c r="F149" i="5"/>
  <c r="H149" i="5"/>
  <c r="D150" i="5"/>
  <c r="D151" i="5"/>
  <c r="F151" i="5"/>
  <c r="H151" i="5"/>
  <c r="D152" i="5"/>
  <c r="F152" i="5"/>
  <c r="H152" i="5"/>
  <c r="D153" i="5"/>
  <c r="F153" i="5"/>
  <c r="H153" i="5"/>
  <c r="D154" i="5"/>
  <c r="F154" i="5"/>
  <c r="H154" i="5"/>
  <c r="D155" i="5"/>
  <c r="D156" i="5"/>
  <c r="F156" i="5"/>
  <c r="H156" i="5"/>
  <c r="D157" i="5"/>
  <c r="D158" i="5"/>
  <c r="F158" i="5"/>
  <c r="H158" i="5"/>
  <c r="D159" i="5"/>
  <c r="F159" i="5"/>
  <c r="H159" i="5"/>
  <c r="D160" i="5"/>
  <c r="F160" i="5"/>
  <c r="H160" i="5"/>
  <c r="D161" i="5"/>
  <c r="D162" i="5"/>
  <c r="F162" i="5"/>
  <c r="H162" i="5"/>
  <c r="D163" i="5"/>
  <c r="F163" i="5"/>
  <c r="H163" i="5"/>
  <c r="D164" i="5"/>
  <c r="F164" i="5"/>
  <c r="H164" i="5"/>
  <c r="D165" i="5"/>
  <c r="F165" i="5"/>
  <c r="H165" i="5"/>
  <c r="D167" i="5"/>
  <c r="D168" i="5"/>
  <c r="G168" i="5"/>
  <c r="C169" i="5"/>
  <c r="F169" i="5"/>
  <c r="H169" i="5"/>
  <c r="D170" i="5"/>
  <c r="D171" i="5"/>
  <c r="G171" i="5"/>
  <c r="C172" i="5"/>
  <c r="C173" i="5"/>
  <c r="F173" i="5"/>
  <c r="H173" i="5"/>
  <c r="D174" i="5"/>
  <c r="D175" i="5"/>
  <c r="G175" i="5"/>
  <c r="C176" i="5"/>
  <c r="F176" i="5"/>
  <c r="H176" i="5"/>
  <c r="D177" i="5"/>
  <c r="D178" i="5"/>
  <c r="G178" i="5"/>
  <c r="C179" i="5"/>
  <c r="F180" i="5"/>
  <c r="H180" i="5"/>
  <c r="D181" i="5"/>
  <c r="G181" i="5"/>
  <c r="C182" i="5"/>
  <c r="F182" i="5"/>
  <c r="H182" i="5"/>
  <c r="D183" i="5"/>
  <c r="G183" i="5"/>
  <c r="C184" i="5"/>
  <c r="C185" i="5"/>
  <c r="F185" i="5"/>
  <c r="H185" i="5"/>
  <c r="D186" i="5"/>
  <c r="G186" i="5"/>
  <c r="C187" i="5"/>
  <c r="F187" i="5"/>
  <c r="H187" i="5"/>
  <c r="D188" i="5"/>
  <c r="G188" i="5"/>
  <c r="C189" i="5"/>
  <c r="F189" i="5"/>
  <c r="H189" i="5"/>
  <c r="D190" i="5"/>
  <c r="G190" i="5"/>
  <c r="C191" i="5"/>
  <c r="F191" i="5"/>
  <c r="H191" i="5"/>
  <c r="D192" i="5"/>
  <c r="G192" i="5"/>
  <c r="C193" i="5"/>
  <c r="F193" i="5"/>
  <c r="H193" i="5"/>
  <c r="D194" i="5"/>
  <c r="G194" i="5"/>
  <c r="C195" i="5"/>
  <c r="F195" i="5"/>
  <c r="H195" i="5"/>
  <c r="D196" i="5"/>
  <c r="G196" i="5"/>
  <c r="C197" i="5"/>
  <c r="F197" i="5"/>
  <c r="H197" i="5"/>
  <c r="D198" i="5"/>
  <c r="G198" i="5"/>
  <c r="C199" i="5"/>
  <c r="F199" i="5"/>
  <c r="H199" i="5"/>
  <c r="D200" i="5"/>
  <c r="G200" i="5"/>
  <c r="AO78" i="3"/>
  <c r="AN78" i="3"/>
  <c r="AM78" i="3"/>
  <c r="AL78" i="3"/>
  <c r="AL79" i="3" s="1"/>
  <c r="AK78" i="3"/>
  <c r="AJ78" i="3"/>
  <c r="CS77" i="3"/>
  <c r="BD77" i="3"/>
  <c r="BD78" i="3" s="1"/>
  <c r="BA77" i="3"/>
  <c r="AZ77" i="3"/>
  <c r="AY77" i="3"/>
  <c r="AX77" i="3"/>
  <c r="AW77" i="3"/>
  <c r="AV77" i="3"/>
  <c r="AS77" i="3"/>
  <c r="J77" i="3"/>
  <c r="CS76" i="3"/>
  <c r="CU76" i="3" s="1"/>
  <c r="CQ76" i="3"/>
  <c r="CP76" i="3"/>
  <c r="CO76" i="3"/>
  <c r="CN76" i="3"/>
  <c r="CM76" i="3"/>
  <c r="CL76" i="3"/>
  <c r="CK76" i="3"/>
  <c r="CJ76" i="3"/>
  <c r="CI76" i="3"/>
  <c r="CH76" i="3"/>
  <c r="CG76" i="3"/>
  <c r="CF76" i="3"/>
  <c r="CE76" i="3"/>
  <c r="CD76" i="3"/>
  <c r="CC76" i="3"/>
  <c r="CB76" i="3"/>
  <c r="CA76" i="3"/>
  <c r="BZ76" i="3"/>
  <c r="BY76" i="3"/>
  <c r="BX76" i="3"/>
  <c r="BW76" i="3"/>
  <c r="BV76" i="3"/>
  <c r="BU76" i="3"/>
  <c r="BT76" i="3"/>
  <c r="BS76" i="3"/>
  <c r="BR76" i="3"/>
  <c r="BQ76" i="3"/>
  <c r="BP76" i="3"/>
  <c r="BO76" i="3"/>
  <c r="BN76" i="3"/>
  <c r="BM76" i="3"/>
  <c r="BL76" i="3"/>
  <c r="BK76" i="3"/>
  <c r="BJ76" i="3"/>
  <c r="BI76" i="3"/>
  <c r="BH76" i="3"/>
  <c r="BG76" i="3"/>
  <c r="BF76" i="3"/>
  <c r="BE76" i="3"/>
  <c r="BD76" i="3"/>
  <c r="BC76" i="3"/>
  <c r="BA76" i="3"/>
  <c r="AZ76" i="3"/>
  <c r="AY76" i="3"/>
  <c r="AX76" i="3"/>
  <c r="AW76" i="3"/>
  <c r="AV76" i="3"/>
  <c r="AS76" i="3"/>
  <c r="AJ76" i="3"/>
  <c r="BB76" i="3" s="1"/>
  <c r="CS75" i="3"/>
  <c r="CU75" i="3" s="1"/>
  <c r="CQ75" i="3"/>
  <c r="CP75" i="3"/>
  <c r="CO75" i="3"/>
  <c r="CN75" i="3"/>
  <c r="CM75" i="3"/>
  <c r="CL75" i="3"/>
  <c r="CK75" i="3"/>
  <c r="CJ75" i="3"/>
  <c r="CI75" i="3"/>
  <c r="CH75" i="3"/>
  <c r="CG75" i="3"/>
  <c r="CF75" i="3"/>
  <c r="CE75" i="3"/>
  <c r="CD75" i="3"/>
  <c r="CC75" i="3"/>
  <c r="CB75" i="3"/>
  <c r="CA75" i="3"/>
  <c r="BZ75" i="3"/>
  <c r="BY75" i="3"/>
  <c r="BX75" i="3"/>
  <c r="BW75" i="3"/>
  <c r="BV75" i="3"/>
  <c r="BU75" i="3"/>
  <c r="BT75" i="3"/>
  <c r="BS75" i="3"/>
  <c r="BR75" i="3"/>
  <c r="BQ75" i="3"/>
  <c r="BP75" i="3"/>
  <c r="BO75" i="3"/>
  <c r="BN75" i="3"/>
  <c r="BM75" i="3"/>
  <c r="BL75" i="3"/>
  <c r="BK75" i="3"/>
  <c r="BJ75" i="3"/>
  <c r="BI75" i="3"/>
  <c r="BH75" i="3"/>
  <c r="BG75" i="3"/>
  <c r="BF75" i="3"/>
  <c r="BE75" i="3"/>
  <c r="BD75" i="3"/>
  <c r="BC75" i="3"/>
  <c r="BA75" i="3"/>
  <c r="AZ75" i="3"/>
  <c r="AY75" i="3"/>
  <c r="AX75" i="3"/>
  <c r="AW75" i="3"/>
  <c r="AV75" i="3"/>
  <c r="AS75" i="3"/>
  <c r="AJ75" i="3"/>
  <c r="BB75" i="3" s="1"/>
  <c r="CS74" i="3"/>
  <c r="CU74" i="3" s="1"/>
  <c r="CQ74" i="3"/>
  <c r="CO74" i="3"/>
  <c r="CN74" i="3"/>
  <c r="CM74" i="3"/>
  <c r="CL74" i="3"/>
  <c r="CK74" i="3"/>
  <c r="CJ74" i="3"/>
  <c r="CI74" i="3"/>
  <c r="CH74" i="3"/>
  <c r="CG74" i="3"/>
  <c r="CF74" i="3"/>
  <c r="CE74" i="3"/>
  <c r="CD74" i="3"/>
  <c r="CC74" i="3"/>
  <c r="CB74" i="3"/>
  <c r="CA74" i="3"/>
  <c r="BZ74" i="3"/>
  <c r="BY74" i="3"/>
  <c r="BX74" i="3"/>
  <c r="BW74" i="3"/>
  <c r="BV74" i="3"/>
  <c r="BU74" i="3"/>
  <c r="BT74" i="3"/>
  <c r="BS74" i="3"/>
  <c r="BQ74" i="3"/>
  <c r="BP74" i="3"/>
  <c r="BO74" i="3"/>
  <c r="BN74" i="3"/>
  <c r="BM74" i="3"/>
  <c r="BL74" i="3"/>
  <c r="BK74" i="3"/>
  <c r="BJ74" i="3"/>
  <c r="BI74" i="3"/>
  <c r="BH74" i="3"/>
  <c r="BG74" i="3"/>
  <c r="BF74" i="3"/>
  <c r="BE74" i="3"/>
  <c r="BD74" i="3"/>
  <c r="BC74" i="3"/>
  <c r="BA74" i="3"/>
  <c r="AZ74" i="3"/>
  <c r="AY74" i="3"/>
  <c r="AX74" i="3"/>
  <c r="AW74" i="3"/>
  <c r="AV74" i="3"/>
  <c r="AS74" i="3"/>
  <c r="AH74" i="3"/>
  <c r="CP74" i="3" s="1"/>
  <c r="CS73" i="3"/>
  <c r="CU73" i="3" s="1"/>
  <c r="CQ73" i="3"/>
  <c r="CP73" i="3"/>
  <c r="CN73" i="3"/>
  <c r="CM73" i="3"/>
  <c r="CL73" i="3"/>
  <c r="CK73" i="3"/>
  <c r="CJ73" i="3"/>
  <c r="CI73" i="3"/>
  <c r="CH73" i="3"/>
  <c r="CG73" i="3"/>
  <c r="CF73" i="3"/>
  <c r="CE73" i="3"/>
  <c r="CD73" i="3"/>
  <c r="CC73" i="3"/>
  <c r="CB73" i="3"/>
  <c r="CA73" i="3"/>
  <c r="BZ73" i="3"/>
  <c r="BY73" i="3"/>
  <c r="BX73" i="3"/>
  <c r="BW73" i="3"/>
  <c r="BV73" i="3"/>
  <c r="BU73" i="3"/>
  <c r="BT73" i="3"/>
  <c r="BS73" i="3"/>
  <c r="BR73" i="3"/>
  <c r="BP73" i="3"/>
  <c r="BO73" i="3"/>
  <c r="BN73" i="3"/>
  <c r="BM73" i="3"/>
  <c r="BL73" i="3"/>
  <c r="BK73" i="3"/>
  <c r="BJ73" i="3"/>
  <c r="BI73" i="3"/>
  <c r="BH73" i="3"/>
  <c r="BG73" i="3"/>
  <c r="BF73" i="3"/>
  <c r="BE73" i="3"/>
  <c r="BD73" i="3"/>
  <c r="BC73" i="3"/>
  <c r="BA73" i="3"/>
  <c r="AZ73" i="3"/>
  <c r="AY73" i="3"/>
  <c r="AX73" i="3"/>
  <c r="AW73" i="3"/>
  <c r="AV73" i="3"/>
  <c r="AS73" i="3"/>
  <c r="AG73" i="3"/>
  <c r="CO73" i="3" s="1"/>
  <c r="CS72" i="3"/>
  <c r="CU72" i="3" s="1"/>
  <c r="CQ72" i="3"/>
  <c r="CP72" i="3"/>
  <c r="CO72" i="3"/>
  <c r="CN72" i="3"/>
  <c r="CM72" i="3"/>
  <c r="CL72" i="3"/>
  <c r="CK72" i="3"/>
  <c r="CJ72" i="3"/>
  <c r="CI72" i="3"/>
  <c r="CH72" i="3"/>
  <c r="CG72" i="3"/>
  <c r="CF72" i="3"/>
  <c r="CE72" i="3"/>
  <c r="CD72" i="3"/>
  <c r="CC72" i="3"/>
  <c r="CB72" i="3"/>
  <c r="CA72" i="3"/>
  <c r="BZ72" i="3"/>
  <c r="BY72" i="3"/>
  <c r="BX72" i="3"/>
  <c r="BW72" i="3"/>
  <c r="BV72" i="3"/>
  <c r="BU72" i="3"/>
  <c r="BT72" i="3"/>
  <c r="BS72" i="3"/>
  <c r="BR72" i="3"/>
  <c r="BQ72" i="3"/>
  <c r="BP72" i="3"/>
  <c r="BO72" i="3"/>
  <c r="BN72" i="3"/>
  <c r="BM72" i="3"/>
  <c r="BL72" i="3"/>
  <c r="BK72" i="3"/>
  <c r="BJ72" i="3"/>
  <c r="BI72" i="3"/>
  <c r="BH72" i="3"/>
  <c r="BG72" i="3"/>
  <c r="BF72" i="3"/>
  <c r="BE72" i="3"/>
  <c r="BD72" i="3"/>
  <c r="BC72" i="3"/>
  <c r="BB72" i="3"/>
  <c r="BA72" i="3"/>
  <c r="AZ72" i="3"/>
  <c r="AY72" i="3"/>
  <c r="AX72" i="3"/>
  <c r="AW72" i="3"/>
  <c r="AV72" i="3"/>
  <c r="AU72" i="3"/>
  <c r="AT72" i="3"/>
  <c r="AS72" i="3"/>
  <c r="CS71" i="3"/>
  <c r="CU71" i="3" s="1"/>
  <c r="CQ71" i="3"/>
  <c r="CP71" i="3"/>
  <c r="CO71" i="3"/>
  <c r="CN71" i="3"/>
  <c r="CM71" i="3"/>
  <c r="CL71" i="3"/>
  <c r="CK71" i="3"/>
  <c r="CJ71" i="3"/>
  <c r="CI71" i="3"/>
  <c r="CH71" i="3"/>
  <c r="CG71" i="3"/>
  <c r="CF71" i="3"/>
  <c r="CE71" i="3"/>
  <c r="CD71" i="3"/>
  <c r="CC71" i="3"/>
  <c r="CB71" i="3"/>
  <c r="CA71" i="3"/>
  <c r="BZ71" i="3"/>
  <c r="BY71" i="3"/>
  <c r="BX71" i="3"/>
  <c r="BW71" i="3"/>
  <c r="BV71" i="3"/>
  <c r="BU71" i="3"/>
  <c r="BT71" i="3"/>
  <c r="BS71" i="3"/>
  <c r="BR71" i="3"/>
  <c r="BQ71" i="3"/>
  <c r="BP71" i="3"/>
  <c r="BO71" i="3"/>
  <c r="BN71" i="3"/>
  <c r="BM71" i="3"/>
  <c r="BL71" i="3"/>
  <c r="BK71" i="3"/>
  <c r="BJ71" i="3"/>
  <c r="BI71" i="3"/>
  <c r="BH71" i="3"/>
  <c r="BG71" i="3"/>
  <c r="BF71" i="3"/>
  <c r="BE71" i="3"/>
  <c r="BD71" i="3"/>
  <c r="BC71" i="3"/>
  <c r="BB71" i="3"/>
  <c r="BA71" i="3"/>
  <c r="AZ71" i="3"/>
  <c r="AY71" i="3"/>
  <c r="AX71" i="3"/>
  <c r="AW71" i="3"/>
  <c r="AV71" i="3"/>
  <c r="AU71" i="3"/>
  <c r="AT71" i="3"/>
  <c r="AS71" i="3"/>
  <c r="CS70" i="3"/>
  <c r="CU70" i="3" s="1"/>
  <c r="CQ70" i="3"/>
  <c r="CP70" i="3"/>
  <c r="CO70" i="3"/>
  <c r="CN70" i="3"/>
  <c r="CM70" i="3"/>
  <c r="CL70" i="3"/>
  <c r="CK70" i="3"/>
  <c r="CJ70" i="3"/>
  <c r="CI70" i="3"/>
  <c r="CH70" i="3"/>
  <c r="CG70" i="3"/>
  <c r="CF70" i="3"/>
  <c r="CE70" i="3"/>
  <c r="CD70" i="3"/>
  <c r="CC70" i="3"/>
  <c r="CB70" i="3"/>
  <c r="CA70" i="3"/>
  <c r="BZ70" i="3"/>
  <c r="BY70" i="3"/>
  <c r="BX70" i="3"/>
  <c r="BW70" i="3"/>
  <c r="BV70" i="3"/>
  <c r="BU70" i="3"/>
  <c r="BT70" i="3"/>
  <c r="BS70" i="3"/>
  <c r="BR70" i="3"/>
  <c r="BQ70" i="3"/>
  <c r="BP70" i="3"/>
  <c r="BO70" i="3"/>
  <c r="BN70" i="3"/>
  <c r="BM70" i="3"/>
  <c r="BL70" i="3"/>
  <c r="BK70" i="3"/>
  <c r="BJ70" i="3"/>
  <c r="BI70" i="3"/>
  <c r="BH70" i="3"/>
  <c r="BG70" i="3"/>
  <c r="BF70" i="3"/>
  <c r="BE70" i="3"/>
  <c r="BD70" i="3"/>
  <c r="BC70" i="3"/>
  <c r="BB70" i="3"/>
  <c r="BA70" i="3"/>
  <c r="AZ70" i="3"/>
  <c r="AY70" i="3"/>
  <c r="AX70" i="3"/>
  <c r="AW70" i="3"/>
  <c r="AV70" i="3"/>
  <c r="AU70" i="3"/>
  <c r="AT70" i="3"/>
  <c r="AS70" i="3"/>
  <c r="CS69" i="3"/>
  <c r="CU69" i="3" s="1"/>
  <c r="CQ69" i="3"/>
  <c r="CP69" i="3"/>
  <c r="CO69" i="3"/>
  <c r="CN69" i="3"/>
  <c r="CM69" i="3"/>
  <c r="CL69" i="3"/>
  <c r="CK69" i="3"/>
  <c r="CJ69" i="3"/>
  <c r="CI69" i="3"/>
  <c r="CH69" i="3"/>
  <c r="CG69" i="3"/>
  <c r="CF69" i="3"/>
  <c r="CE69" i="3"/>
  <c r="CD69" i="3"/>
  <c r="CC69" i="3"/>
  <c r="CB69" i="3"/>
  <c r="CA69" i="3"/>
  <c r="BZ69" i="3"/>
  <c r="BY69" i="3"/>
  <c r="BX69" i="3"/>
  <c r="BW69" i="3"/>
  <c r="BV69" i="3"/>
  <c r="BU69" i="3"/>
  <c r="BT69" i="3"/>
  <c r="BS69" i="3"/>
  <c r="BR69" i="3"/>
  <c r="BQ69" i="3"/>
  <c r="BP69" i="3"/>
  <c r="BO69" i="3"/>
  <c r="BN69" i="3"/>
  <c r="BM69" i="3"/>
  <c r="BL69" i="3"/>
  <c r="BK69" i="3"/>
  <c r="BJ69" i="3"/>
  <c r="BI69" i="3"/>
  <c r="BH69" i="3"/>
  <c r="BG69" i="3"/>
  <c r="BF69" i="3"/>
  <c r="BE69" i="3"/>
  <c r="BD69" i="3"/>
  <c r="BC69" i="3"/>
  <c r="BB69" i="3"/>
  <c r="BA69" i="3"/>
  <c r="AZ69" i="3"/>
  <c r="AY69" i="3"/>
  <c r="AX69" i="3"/>
  <c r="AW69" i="3"/>
  <c r="AV69" i="3"/>
  <c r="AU69" i="3"/>
  <c r="AT69" i="3"/>
  <c r="AS69" i="3"/>
  <c r="CS68" i="3"/>
  <c r="CU68" i="3" s="1"/>
  <c r="CQ68" i="3"/>
  <c r="CP68" i="3"/>
  <c r="CO68" i="3"/>
  <c r="CN68" i="3"/>
  <c r="CM68" i="3"/>
  <c r="CL68" i="3"/>
  <c r="CK68" i="3"/>
  <c r="CJ68" i="3"/>
  <c r="CI68" i="3"/>
  <c r="CH68" i="3"/>
  <c r="CG68" i="3"/>
  <c r="CF68" i="3"/>
  <c r="CE68" i="3"/>
  <c r="CD68" i="3"/>
  <c r="CC68" i="3"/>
  <c r="CB68" i="3"/>
  <c r="CA68" i="3"/>
  <c r="BZ68" i="3"/>
  <c r="BY68" i="3"/>
  <c r="BX68" i="3"/>
  <c r="BW68" i="3"/>
  <c r="BV68" i="3"/>
  <c r="BU68" i="3"/>
  <c r="BT68" i="3"/>
  <c r="BS68" i="3"/>
  <c r="BR68" i="3"/>
  <c r="BQ68" i="3"/>
  <c r="BP68" i="3"/>
  <c r="BO68" i="3"/>
  <c r="BN68" i="3"/>
  <c r="BM68" i="3"/>
  <c r="BL68" i="3"/>
  <c r="BK68" i="3"/>
  <c r="BJ68" i="3"/>
  <c r="BI68" i="3"/>
  <c r="BH68" i="3"/>
  <c r="BG68" i="3"/>
  <c r="BF68" i="3"/>
  <c r="BE68" i="3"/>
  <c r="BD68" i="3"/>
  <c r="BC68" i="3"/>
  <c r="BB68" i="3"/>
  <c r="BA68" i="3"/>
  <c r="AZ68" i="3"/>
  <c r="AY68" i="3"/>
  <c r="AX68" i="3"/>
  <c r="AW68" i="3"/>
  <c r="AV68" i="3"/>
  <c r="AU68" i="3"/>
  <c r="AT68" i="3"/>
  <c r="AS68" i="3"/>
  <c r="CS67" i="3"/>
  <c r="CU67" i="3" s="1"/>
  <c r="CQ67" i="3"/>
  <c r="CP67" i="3"/>
  <c r="CO67" i="3"/>
  <c r="CN67" i="3"/>
  <c r="CM67" i="3"/>
  <c r="CL67" i="3"/>
  <c r="CK67" i="3"/>
  <c r="CJ67" i="3"/>
  <c r="CI67" i="3"/>
  <c r="CH67" i="3"/>
  <c r="CG67" i="3"/>
  <c r="CF67" i="3"/>
  <c r="CE67" i="3"/>
  <c r="CD67" i="3"/>
  <c r="CC67" i="3"/>
  <c r="CB67" i="3"/>
  <c r="CA67" i="3"/>
  <c r="BZ67" i="3"/>
  <c r="BY67" i="3"/>
  <c r="BX67" i="3"/>
  <c r="BW67" i="3"/>
  <c r="BV67" i="3"/>
  <c r="BU67" i="3"/>
  <c r="BT67" i="3"/>
  <c r="BS67" i="3"/>
  <c r="BR67" i="3"/>
  <c r="BQ67" i="3"/>
  <c r="BP67" i="3"/>
  <c r="BO67" i="3"/>
  <c r="BN67" i="3"/>
  <c r="BM67" i="3"/>
  <c r="BL67" i="3"/>
  <c r="BK67" i="3"/>
  <c r="BJ67" i="3"/>
  <c r="BI67" i="3"/>
  <c r="BH67" i="3"/>
  <c r="BG67" i="3"/>
  <c r="BF67" i="3"/>
  <c r="BE67" i="3"/>
  <c r="BD67" i="3"/>
  <c r="BC67" i="3"/>
  <c r="BB67" i="3"/>
  <c r="BA67" i="3"/>
  <c r="AZ67" i="3"/>
  <c r="AY67" i="3"/>
  <c r="AX67" i="3"/>
  <c r="AW67" i="3"/>
  <c r="AV67" i="3"/>
  <c r="AU67" i="3"/>
  <c r="AT67" i="3"/>
  <c r="AS67" i="3"/>
  <c r="CU66" i="3"/>
  <c r="CS66" i="3"/>
  <c r="CQ66" i="3"/>
  <c r="CP66" i="3"/>
  <c r="CO66" i="3"/>
  <c r="CN66" i="3"/>
  <c r="CM66" i="3"/>
  <c r="CL66" i="3"/>
  <c r="CK66" i="3"/>
  <c r="CJ66" i="3"/>
  <c r="CI66" i="3"/>
  <c r="CH66" i="3"/>
  <c r="CG66" i="3"/>
  <c r="CF66" i="3"/>
  <c r="CE66" i="3"/>
  <c r="CD66" i="3"/>
  <c r="CC66" i="3"/>
  <c r="CB66" i="3"/>
  <c r="CA66" i="3"/>
  <c r="BZ66" i="3"/>
  <c r="BY66" i="3"/>
  <c r="BX66" i="3"/>
  <c r="BW66" i="3"/>
  <c r="BV66" i="3"/>
  <c r="BU66" i="3"/>
  <c r="BT66" i="3"/>
  <c r="BS66" i="3"/>
  <c r="BR66" i="3"/>
  <c r="BQ66" i="3"/>
  <c r="BP66" i="3"/>
  <c r="BO66" i="3"/>
  <c r="BN66" i="3"/>
  <c r="BM66" i="3"/>
  <c r="BL66" i="3"/>
  <c r="BK66" i="3"/>
  <c r="BJ66" i="3"/>
  <c r="BI66" i="3"/>
  <c r="BH66" i="3"/>
  <c r="BG66" i="3"/>
  <c r="BF66" i="3"/>
  <c r="BE66" i="3"/>
  <c r="BD66" i="3"/>
  <c r="BC66" i="3"/>
  <c r="BB66" i="3"/>
  <c r="BA66" i="3"/>
  <c r="AZ66" i="3"/>
  <c r="AY66" i="3"/>
  <c r="AX66" i="3"/>
  <c r="AW66" i="3"/>
  <c r="AV66" i="3"/>
  <c r="AU66" i="3"/>
  <c r="AT66" i="3"/>
  <c r="AS66" i="3"/>
  <c r="CS65" i="3"/>
  <c r="CU65" i="3" s="1"/>
  <c r="CQ65" i="3"/>
  <c r="CP65" i="3"/>
  <c r="CO65" i="3"/>
  <c r="CN65" i="3"/>
  <c r="CM65" i="3"/>
  <c r="CL65" i="3"/>
  <c r="CK65" i="3"/>
  <c r="CJ65" i="3"/>
  <c r="CI65" i="3"/>
  <c r="CH65" i="3"/>
  <c r="CG65" i="3"/>
  <c r="CF65" i="3"/>
  <c r="CE65" i="3"/>
  <c r="CD65" i="3"/>
  <c r="CC65" i="3"/>
  <c r="CB65" i="3"/>
  <c r="CA65" i="3"/>
  <c r="BZ65" i="3"/>
  <c r="BY65" i="3"/>
  <c r="BX65" i="3"/>
  <c r="BW65" i="3"/>
  <c r="BV65" i="3"/>
  <c r="BU65" i="3"/>
  <c r="BT65" i="3"/>
  <c r="BS65" i="3"/>
  <c r="BR65" i="3"/>
  <c r="BQ65" i="3"/>
  <c r="BP65" i="3"/>
  <c r="BO65" i="3"/>
  <c r="BN65" i="3"/>
  <c r="BM65" i="3"/>
  <c r="BL65" i="3"/>
  <c r="BK65" i="3"/>
  <c r="BJ65" i="3"/>
  <c r="BI65" i="3"/>
  <c r="BH65" i="3"/>
  <c r="BG65" i="3"/>
  <c r="BF65" i="3"/>
  <c r="BE65" i="3"/>
  <c r="BD65" i="3"/>
  <c r="BC65" i="3"/>
  <c r="BB65" i="3"/>
  <c r="BA65" i="3"/>
  <c r="AZ65" i="3"/>
  <c r="AY65" i="3"/>
  <c r="AX65" i="3"/>
  <c r="AW65" i="3"/>
  <c r="AV65" i="3"/>
  <c r="AU65" i="3"/>
  <c r="AT65" i="3"/>
  <c r="AS65" i="3"/>
  <c r="CS64" i="3"/>
  <c r="CU64" i="3" s="1"/>
  <c r="CQ64" i="3"/>
  <c r="CP64" i="3"/>
  <c r="CO64" i="3"/>
  <c r="CN64" i="3"/>
  <c r="CM64" i="3"/>
  <c r="CL64" i="3"/>
  <c r="CK64" i="3"/>
  <c r="CJ64" i="3"/>
  <c r="CI64" i="3"/>
  <c r="CH64" i="3"/>
  <c r="CG64" i="3"/>
  <c r="CF64" i="3"/>
  <c r="CE64" i="3"/>
  <c r="CD64" i="3"/>
  <c r="CC64" i="3"/>
  <c r="CB64" i="3"/>
  <c r="CA64" i="3"/>
  <c r="BZ64" i="3"/>
  <c r="BY64" i="3"/>
  <c r="BX64" i="3"/>
  <c r="BW64" i="3"/>
  <c r="BV64" i="3"/>
  <c r="BU64" i="3"/>
  <c r="BT64" i="3"/>
  <c r="BS64" i="3"/>
  <c r="BR64" i="3"/>
  <c r="BQ64" i="3"/>
  <c r="BP64" i="3"/>
  <c r="BO64" i="3"/>
  <c r="BN64" i="3"/>
  <c r="BM64" i="3"/>
  <c r="BL64" i="3"/>
  <c r="BK64" i="3"/>
  <c r="BJ64" i="3"/>
  <c r="BI64" i="3"/>
  <c r="BH64" i="3"/>
  <c r="BG64" i="3"/>
  <c r="BF64" i="3"/>
  <c r="BE64" i="3"/>
  <c r="BD64" i="3"/>
  <c r="BC64" i="3"/>
  <c r="BB64" i="3"/>
  <c r="BA64" i="3"/>
  <c r="AZ64" i="3"/>
  <c r="AY64" i="3"/>
  <c r="AX64" i="3"/>
  <c r="AW64" i="3"/>
  <c r="AV64" i="3"/>
  <c r="AU64" i="3"/>
  <c r="AT64" i="3"/>
  <c r="AS64" i="3"/>
  <c r="CS63" i="3"/>
  <c r="CU63" i="3" s="1"/>
  <c r="CQ63" i="3"/>
  <c r="CP63" i="3"/>
  <c r="CO63" i="3"/>
  <c r="CN63" i="3"/>
  <c r="CM63" i="3"/>
  <c r="CL63" i="3"/>
  <c r="CK63" i="3"/>
  <c r="CJ63" i="3"/>
  <c r="CI63" i="3"/>
  <c r="CH63" i="3"/>
  <c r="CG63" i="3"/>
  <c r="CF63" i="3"/>
  <c r="CE63" i="3"/>
  <c r="CD63" i="3"/>
  <c r="CC63" i="3"/>
  <c r="CB63" i="3"/>
  <c r="CA63" i="3"/>
  <c r="BZ63" i="3"/>
  <c r="BY63" i="3"/>
  <c r="BX63" i="3"/>
  <c r="BW63" i="3"/>
  <c r="BV63" i="3"/>
  <c r="BU63" i="3"/>
  <c r="BT63" i="3"/>
  <c r="BS63" i="3"/>
  <c r="BR63" i="3"/>
  <c r="BQ63" i="3"/>
  <c r="BP63" i="3"/>
  <c r="BO63" i="3"/>
  <c r="BN63" i="3"/>
  <c r="BM63" i="3"/>
  <c r="BL63" i="3"/>
  <c r="BK63" i="3"/>
  <c r="BJ63" i="3"/>
  <c r="BI63" i="3"/>
  <c r="BH63" i="3"/>
  <c r="BG63" i="3"/>
  <c r="BF63" i="3"/>
  <c r="BE63" i="3"/>
  <c r="BD63" i="3"/>
  <c r="BC63" i="3"/>
  <c r="BB63" i="3"/>
  <c r="BA63" i="3"/>
  <c r="AZ63" i="3"/>
  <c r="AY63" i="3"/>
  <c r="AX63" i="3"/>
  <c r="AW63" i="3"/>
  <c r="AV63" i="3"/>
  <c r="AU63" i="3"/>
  <c r="AT63" i="3"/>
  <c r="AS63" i="3"/>
  <c r="CS62" i="3"/>
  <c r="CU62" i="3" s="1"/>
  <c r="CQ62" i="3"/>
  <c r="CP62" i="3"/>
  <c r="CO62" i="3"/>
  <c r="CN62" i="3"/>
  <c r="CM62" i="3"/>
  <c r="CL62" i="3"/>
  <c r="CK62" i="3"/>
  <c r="CJ62" i="3"/>
  <c r="CI62" i="3"/>
  <c r="CH62" i="3"/>
  <c r="CG62" i="3"/>
  <c r="CF62" i="3"/>
  <c r="CE62" i="3"/>
  <c r="CD62" i="3"/>
  <c r="CC62" i="3"/>
  <c r="CB62" i="3"/>
  <c r="CA62" i="3"/>
  <c r="BZ62" i="3"/>
  <c r="BY62" i="3"/>
  <c r="BX62" i="3"/>
  <c r="BW62" i="3"/>
  <c r="BV62" i="3"/>
  <c r="BU62" i="3"/>
  <c r="BT62" i="3"/>
  <c r="BS62" i="3"/>
  <c r="BR62" i="3"/>
  <c r="BQ62" i="3"/>
  <c r="BP62" i="3"/>
  <c r="BO62" i="3"/>
  <c r="BN62" i="3"/>
  <c r="BM62" i="3"/>
  <c r="BL62" i="3"/>
  <c r="BK62" i="3"/>
  <c r="BJ62" i="3"/>
  <c r="BI62" i="3"/>
  <c r="BH62" i="3"/>
  <c r="BG62" i="3"/>
  <c r="BF62" i="3"/>
  <c r="BE62" i="3"/>
  <c r="BD62" i="3"/>
  <c r="BC62" i="3"/>
  <c r="BB62" i="3"/>
  <c r="BA62" i="3"/>
  <c r="AZ62" i="3"/>
  <c r="AY62" i="3"/>
  <c r="AX62" i="3"/>
  <c r="AW62" i="3"/>
  <c r="AV62" i="3"/>
  <c r="AU62" i="3"/>
  <c r="AT62" i="3"/>
  <c r="AS62" i="3"/>
  <c r="CS61" i="3"/>
  <c r="CU61" i="3" s="1"/>
  <c r="CQ61" i="3"/>
  <c r="CP61" i="3"/>
  <c r="CO61" i="3"/>
  <c r="CN61" i="3"/>
  <c r="CM61" i="3"/>
  <c r="CL61" i="3"/>
  <c r="CK61" i="3"/>
  <c r="CJ61" i="3"/>
  <c r="CI61" i="3"/>
  <c r="CH61" i="3"/>
  <c r="CG61" i="3"/>
  <c r="CF61" i="3"/>
  <c r="CE61" i="3"/>
  <c r="CD61" i="3"/>
  <c r="CC61" i="3"/>
  <c r="CB61" i="3"/>
  <c r="CA61" i="3"/>
  <c r="BZ61" i="3"/>
  <c r="BY61" i="3"/>
  <c r="BX61" i="3"/>
  <c r="BW61" i="3"/>
  <c r="BV61" i="3"/>
  <c r="BU61" i="3"/>
  <c r="BT61" i="3"/>
  <c r="BS61" i="3"/>
  <c r="BR61" i="3"/>
  <c r="BQ61" i="3"/>
  <c r="BP61" i="3"/>
  <c r="BO61" i="3"/>
  <c r="BN61" i="3"/>
  <c r="BM61" i="3"/>
  <c r="BL61" i="3"/>
  <c r="BK61" i="3"/>
  <c r="BJ61" i="3"/>
  <c r="BI61" i="3"/>
  <c r="BH61" i="3"/>
  <c r="BG61" i="3"/>
  <c r="BF61" i="3"/>
  <c r="BE61" i="3"/>
  <c r="BD61" i="3"/>
  <c r="BC61" i="3"/>
  <c r="BB61" i="3"/>
  <c r="BA61" i="3"/>
  <c r="AZ61" i="3"/>
  <c r="AY61" i="3"/>
  <c r="AX61" i="3"/>
  <c r="AW61" i="3"/>
  <c r="AV61" i="3"/>
  <c r="AU61" i="3"/>
  <c r="AT61" i="3"/>
  <c r="AS61" i="3"/>
  <c r="CS60" i="3"/>
  <c r="CU60" i="3" s="1"/>
  <c r="CN60" i="3"/>
  <c r="CM60" i="3"/>
  <c r="CL60" i="3"/>
  <c r="CH60" i="3"/>
  <c r="CG60" i="3"/>
  <c r="CF60" i="3"/>
  <c r="CB60" i="3"/>
  <c r="CA60" i="3"/>
  <c r="BZ60" i="3"/>
  <c r="BV60" i="3"/>
  <c r="BU60" i="3"/>
  <c r="BT60" i="3"/>
  <c r="BG60" i="3"/>
  <c r="BF60" i="3"/>
  <c r="BD60" i="3"/>
  <c r="BA60" i="3"/>
  <c r="AZ60" i="3"/>
  <c r="AY60" i="3"/>
  <c r="AX60" i="3"/>
  <c r="AW60" i="3"/>
  <c r="AV60" i="3"/>
  <c r="AS60" i="3"/>
  <c r="AM60" i="3"/>
  <c r="AM77" i="3" s="1"/>
  <c r="AK60" i="3"/>
  <c r="AI60" i="3"/>
  <c r="AG60" i="3"/>
  <c r="AC60" i="3"/>
  <c r="CK60" i="3" s="1"/>
  <c r="AB60" i="3"/>
  <c r="AA60" i="3"/>
  <c r="CI60" i="3" s="1"/>
  <c r="W60" i="3"/>
  <c r="V60" i="3"/>
  <c r="U60" i="3"/>
  <c r="Q60" i="3"/>
  <c r="BY60" i="3" s="1"/>
  <c r="P60" i="3"/>
  <c r="O60" i="3"/>
  <c r="BW60" i="3" s="1"/>
  <c r="CS59" i="3"/>
  <c r="CU59" i="3" s="1"/>
  <c r="CP59" i="3"/>
  <c r="CO59" i="3"/>
  <c r="CN59" i="3"/>
  <c r="CM59" i="3"/>
  <c r="CL59" i="3"/>
  <c r="CK59" i="3"/>
  <c r="CJ59" i="3"/>
  <c r="CI59" i="3"/>
  <c r="CH59" i="3"/>
  <c r="CG59" i="3"/>
  <c r="CF59" i="3"/>
  <c r="CE59" i="3"/>
  <c r="CD59" i="3"/>
  <c r="CC59" i="3"/>
  <c r="CB59" i="3"/>
  <c r="CA59" i="3"/>
  <c r="BZ59" i="3"/>
  <c r="BY59" i="3"/>
  <c r="BX59" i="3"/>
  <c r="BW59" i="3"/>
  <c r="BV59" i="3"/>
  <c r="BU59" i="3"/>
  <c r="BT59" i="3"/>
  <c r="BR59" i="3"/>
  <c r="BQ59" i="3"/>
  <c r="BP59" i="3"/>
  <c r="BO59" i="3"/>
  <c r="BN59" i="3"/>
  <c r="BM59" i="3"/>
  <c r="BL59" i="3"/>
  <c r="BK59" i="3"/>
  <c r="BJ59" i="3"/>
  <c r="BI59" i="3"/>
  <c r="BH59" i="3"/>
  <c r="BG59" i="3"/>
  <c r="BF59" i="3"/>
  <c r="BE59" i="3"/>
  <c r="BD59" i="3"/>
  <c r="BC59" i="3"/>
  <c r="BA59" i="3"/>
  <c r="AZ59" i="3"/>
  <c r="AY59" i="3"/>
  <c r="AX59" i="3"/>
  <c r="AW59" i="3"/>
  <c r="AV59" i="3"/>
  <c r="AS59" i="3"/>
  <c r="AI59" i="3"/>
  <c r="CQ59" i="3" s="1"/>
  <c r="CS58" i="3"/>
  <c r="CU58" i="3" s="1"/>
  <c r="CQ58" i="3"/>
  <c r="CP58" i="3"/>
  <c r="CO58" i="3"/>
  <c r="CN58" i="3"/>
  <c r="CM58" i="3"/>
  <c r="CL58" i="3"/>
  <c r="CK58" i="3"/>
  <c r="CJ58" i="3"/>
  <c r="CI58" i="3"/>
  <c r="CH58" i="3"/>
  <c r="CG58" i="3"/>
  <c r="CF58" i="3"/>
  <c r="CE58" i="3"/>
  <c r="CD58" i="3"/>
  <c r="CC58" i="3"/>
  <c r="CB58" i="3"/>
  <c r="CA58" i="3"/>
  <c r="BZ58" i="3"/>
  <c r="BY58" i="3"/>
  <c r="BX58" i="3"/>
  <c r="BW58" i="3"/>
  <c r="BV58" i="3"/>
  <c r="BU58" i="3"/>
  <c r="BT58" i="3"/>
  <c r="BS58" i="3"/>
  <c r="BR58" i="3"/>
  <c r="BQ58" i="3"/>
  <c r="BP58" i="3"/>
  <c r="BO58" i="3"/>
  <c r="BN58" i="3"/>
  <c r="BM58" i="3"/>
  <c r="BL58" i="3"/>
  <c r="BK58" i="3"/>
  <c r="BJ58" i="3"/>
  <c r="BI58" i="3"/>
  <c r="BH58" i="3"/>
  <c r="BG58" i="3"/>
  <c r="BF58" i="3"/>
  <c r="BE58" i="3"/>
  <c r="BD58" i="3"/>
  <c r="BC58" i="3"/>
  <c r="BB58" i="3"/>
  <c r="BA58" i="3"/>
  <c r="AZ58" i="3"/>
  <c r="AY58" i="3"/>
  <c r="AX58" i="3"/>
  <c r="AW58" i="3"/>
  <c r="AV58" i="3"/>
  <c r="AU58" i="3"/>
  <c r="AT58" i="3"/>
  <c r="AS58" i="3"/>
  <c r="CS57" i="3"/>
  <c r="CU57" i="3" s="1"/>
  <c r="CQ57" i="3"/>
  <c r="CP57" i="3"/>
  <c r="CO57" i="3"/>
  <c r="CN57" i="3"/>
  <c r="CM57" i="3"/>
  <c r="CL57" i="3"/>
  <c r="CK57" i="3"/>
  <c r="CJ57" i="3"/>
  <c r="CI57" i="3"/>
  <c r="CH57" i="3"/>
  <c r="CG57" i="3"/>
  <c r="CF57" i="3"/>
  <c r="CE57" i="3"/>
  <c r="CD57" i="3"/>
  <c r="CC57" i="3"/>
  <c r="CB57" i="3"/>
  <c r="CA57" i="3"/>
  <c r="BZ57" i="3"/>
  <c r="BY57" i="3"/>
  <c r="BX57" i="3"/>
  <c r="BW57" i="3"/>
  <c r="BV57" i="3"/>
  <c r="BU57" i="3"/>
  <c r="BT57" i="3"/>
  <c r="BS57" i="3"/>
  <c r="BR57" i="3"/>
  <c r="BQ57" i="3"/>
  <c r="BP57" i="3"/>
  <c r="BO57" i="3"/>
  <c r="BN57" i="3"/>
  <c r="BM57" i="3"/>
  <c r="BL57" i="3"/>
  <c r="BK57" i="3"/>
  <c r="BJ57" i="3"/>
  <c r="BI57" i="3"/>
  <c r="BH57" i="3"/>
  <c r="BG57" i="3"/>
  <c r="BF57" i="3"/>
  <c r="BE57" i="3"/>
  <c r="BD57" i="3"/>
  <c r="BC57" i="3"/>
  <c r="BA57" i="3"/>
  <c r="AZ57" i="3"/>
  <c r="AY57" i="3"/>
  <c r="AX57" i="3"/>
  <c r="AW57" i="3"/>
  <c r="AV57" i="3"/>
  <c r="AS57" i="3"/>
  <c r="AJ57" i="3"/>
  <c r="BB57" i="3" s="1"/>
  <c r="CS56" i="3"/>
  <c r="CU56" i="3" s="1"/>
  <c r="CQ56" i="3"/>
  <c r="CP56" i="3"/>
  <c r="CO56" i="3"/>
  <c r="CN56" i="3"/>
  <c r="CM56" i="3"/>
  <c r="CL56" i="3"/>
  <c r="CK56" i="3"/>
  <c r="CJ56" i="3"/>
  <c r="CI56" i="3"/>
  <c r="CH56" i="3"/>
  <c r="CG56" i="3"/>
  <c r="CF56" i="3"/>
  <c r="CE56" i="3"/>
  <c r="CD56" i="3"/>
  <c r="CC56" i="3"/>
  <c r="CB56" i="3"/>
  <c r="CA56" i="3"/>
  <c r="BZ56" i="3"/>
  <c r="BY56" i="3"/>
  <c r="BX56" i="3"/>
  <c r="BW56" i="3"/>
  <c r="BV56" i="3"/>
  <c r="BU56" i="3"/>
  <c r="BT56" i="3"/>
  <c r="BS56" i="3"/>
  <c r="BR56" i="3"/>
  <c r="BQ56" i="3"/>
  <c r="BP56" i="3"/>
  <c r="BO56" i="3"/>
  <c r="BN56" i="3"/>
  <c r="BM56" i="3"/>
  <c r="BL56" i="3"/>
  <c r="BK56" i="3"/>
  <c r="BJ56" i="3"/>
  <c r="BI56" i="3"/>
  <c r="BH56" i="3"/>
  <c r="BG56" i="3"/>
  <c r="BF56" i="3"/>
  <c r="BE56" i="3"/>
  <c r="BD56" i="3"/>
  <c r="BC56" i="3"/>
  <c r="BB56" i="3"/>
  <c r="BA56" i="3"/>
  <c r="AZ56" i="3"/>
  <c r="AY56" i="3"/>
  <c r="AX56" i="3"/>
  <c r="AW56" i="3"/>
  <c r="AV56" i="3"/>
  <c r="AU56" i="3"/>
  <c r="AT56" i="3"/>
  <c r="AS56" i="3"/>
  <c r="CS55" i="3"/>
  <c r="CU55" i="3" s="1"/>
  <c r="CQ55" i="3"/>
  <c r="CP55" i="3"/>
  <c r="CO55" i="3"/>
  <c r="CN55" i="3"/>
  <c r="CM55" i="3"/>
  <c r="CL55" i="3"/>
  <c r="CK55" i="3"/>
  <c r="CJ55" i="3"/>
  <c r="CI55" i="3"/>
  <c r="CH55" i="3"/>
  <c r="CG55" i="3"/>
  <c r="CF55" i="3"/>
  <c r="CE55" i="3"/>
  <c r="CD55" i="3"/>
  <c r="CC55" i="3"/>
  <c r="CB55" i="3"/>
  <c r="CA55" i="3"/>
  <c r="BZ55" i="3"/>
  <c r="BY55" i="3"/>
  <c r="BX55" i="3"/>
  <c r="BW55" i="3"/>
  <c r="BV55" i="3"/>
  <c r="BU55" i="3"/>
  <c r="BT55" i="3"/>
  <c r="BS55" i="3"/>
  <c r="BR55" i="3"/>
  <c r="BQ55" i="3"/>
  <c r="BP55" i="3"/>
  <c r="BO55" i="3"/>
  <c r="BN55" i="3"/>
  <c r="BM55" i="3"/>
  <c r="BL55" i="3"/>
  <c r="BK55" i="3"/>
  <c r="BJ55" i="3"/>
  <c r="BI55" i="3"/>
  <c r="BH55" i="3"/>
  <c r="BG55" i="3"/>
  <c r="BF55" i="3"/>
  <c r="BE55" i="3"/>
  <c r="BD55" i="3"/>
  <c r="BC55" i="3"/>
  <c r="BA55" i="3"/>
  <c r="AZ55" i="3"/>
  <c r="AY55" i="3"/>
  <c r="AX55" i="3"/>
  <c r="AW55" i="3"/>
  <c r="AV55" i="3"/>
  <c r="AS55" i="3"/>
  <c r="AJ55" i="3"/>
  <c r="BB55" i="3" s="1"/>
  <c r="CS54" i="3"/>
  <c r="CU54" i="3" s="1"/>
  <c r="CN54" i="3"/>
  <c r="CM54" i="3"/>
  <c r="CL54" i="3"/>
  <c r="CH54" i="3"/>
  <c r="CG54" i="3"/>
  <c r="CF54" i="3"/>
  <c r="CB54" i="3"/>
  <c r="CA54" i="3"/>
  <c r="BZ54" i="3"/>
  <c r="BV54" i="3"/>
  <c r="BU54" i="3"/>
  <c r="BT54" i="3"/>
  <c r="BE54" i="3"/>
  <c r="BD54" i="3"/>
  <c r="BA54" i="3"/>
  <c r="AZ54" i="3"/>
  <c r="AY54" i="3"/>
  <c r="AX54" i="3"/>
  <c r="AW54" i="3"/>
  <c r="AV54" i="3"/>
  <c r="AS54" i="3"/>
  <c r="AO54" i="3"/>
  <c r="AO77" i="3" s="1"/>
  <c r="AN54" i="3"/>
  <c r="AN77" i="3" s="1"/>
  <c r="AK54" i="3"/>
  <c r="BC54" i="3" s="1"/>
  <c r="AH54" i="3"/>
  <c r="CP54" i="3" s="1"/>
  <c r="AG54" i="3"/>
  <c r="CO54" i="3" s="1"/>
  <c r="AC54" i="3"/>
  <c r="CK54" i="3" s="1"/>
  <c r="AB54" i="3"/>
  <c r="CJ54" i="3" s="1"/>
  <c r="AA54" i="3"/>
  <c r="CI54" i="3" s="1"/>
  <c r="W54" i="3"/>
  <c r="CE54" i="3" s="1"/>
  <c r="V54" i="3"/>
  <c r="CD54" i="3" s="1"/>
  <c r="U54" i="3"/>
  <c r="CC54" i="3" s="1"/>
  <c r="Q54" i="3"/>
  <c r="BY54" i="3" s="1"/>
  <c r="P54" i="3"/>
  <c r="BX54" i="3" s="1"/>
  <c r="O54" i="3"/>
  <c r="BW54" i="3" s="1"/>
  <c r="CS53" i="3"/>
  <c r="CU53" i="3" s="1"/>
  <c r="CQ53" i="3"/>
  <c r="CP53" i="3"/>
  <c r="CO53" i="3"/>
  <c r="CN53" i="3"/>
  <c r="CM53" i="3"/>
  <c r="CL53" i="3"/>
  <c r="CK53" i="3"/>
  <c r="CJ53" i="3"/>
  <c r="CI53" i="3"/>
  <c r="CH53" i="3"/>
  <c r="CG53" i="3"/>
  <c r="CF53" i="3"/>
  <c r="CE53" i="3"/>
  <c r="CD53" i="3"/>
  <c r="CC53" i="3"/>
  <c r="CB53" i="3"/>
  <c r="CA53" i="3"/>
  <c r="BZ53" i="3"/>
  <c r="BY53" i="3"/>
  <c r="BX53" i="3"/>
  <c r="BW53" i="3"/>
  <c r="BV53" i="3"/>
  <c r="BU53" i="3"/>
  <c r="BT53" i="3"/>
  <c r="BS53" i="3"/>
  <c r="BR53" i="3"/>
  <c r="BQ53" i="3"/>
  <c r="BP53" i="3"/>
  <c r="BO53" i="3"/>
  <c r="BN53" i="3"/>
  <c r="BM53" i="3"/>
  <c r="BL53" i="3"/>
  <c r="BK53" i="3"/>
  <c r="BJ53" i="3"/>
  <c r="BI53" i="3"/>
  <c r="BH53" i="3"/>
  <c r="BG53" i="3"/>
  <c r="BF53" i="3"/>
  <c r="BE53" i="3"/>
  <c r="BD53" i="3"/>
  <c r="BC53" i="3"/>
  <c r="BB53" i="3"/>
  <c r="BA53" i="3"/>
  <c r="AZ53" i="3"/>
  <c r="AY53" i="3"/>
  <c r="AX53" i="3"/>
  <c r="AW53" i="3"/>
  <c r="AV53" i="3"/>
  <c r="AU53" i="3"/>
  <c r="AT53" i="3"/>
  <c r="AS53" i="3"/>
  <c r="CS52" i="3"/>
  <c r="CU52" i="3" s="1"/>
  <c r="CQ52" i="3"/>
  <c r="CP52" i="3"/>
  <c r="CO52" i="3"/>
  <c r="CN52" i="3"/>
  <c r="CM52" i="3"/>
  <c r="CL52" i="3"/>
  <c r="CK52" i="3"/>
  <c r="CJ52" i="3"/>
  <c r="CI52" i="3"/>
  <c r="CH52" i="3"/>
  <c r="CG52" i="3"/>
  <c r="CF52" i="3"/>
  <c r="CE52" i="3"/>
  <c r="CD52" i="3"/>
  <c r="CC52" i="3"/>
  <c r="CB52" i="3"/>
  <c r="CA52" i="3"/>
  <c r="BZ52" i="3"/>
  <c r="BY52" i="3"/>
  <c r="BX52" i="3"/>
  <c r="BV52" i="3"/>
  <c r="BU52" i="3"/>
  <c r="BT52" i="3"/>
  <c r="BG52" i="3"/>
  <c r="BF52" i="3"/>
  <c r="BE52" i="3"/>
  <c r="BD52" i="3"/>
  <c r="BC52" i="3"/>
  <c r="BB52" i="3"/>
  <c r="BA52" i="3"/>
  <c r="AZ52" i="3"/>
  <c r="AY52" i="3"/>
  <c r="AX52" i="3"/>
  <c r="AW52" i="3"/>
  <c r="AV52" i="3"/>
  <c r="AU52" i="3"/>
  <c r="AS52" i="3"/>
  <c r="O52" i="3"/>
  <c r="AT52" i="3" s="1"/>
  <c r="CS51" i="3"/>
  <c r="CU51" i="3" s="1"/>
  <c r="CQ51" i="3"/>
  <c r="CP51" i="3"/>
  <c r="CO51" i="3"/>
  <c r="CN51" i="3"/>
  <c r="CM51" i="3"/>
  <c r="CL51" i="3"/>
  <c r="CK51" i="3"/>
  <c r="CJ51" i="3"/>
  <c r="CI51" i="3"/>
  <c r="CH51" i="3"/>
  <c r="CG51" i="3"/>
  <c r="CF51" i="3"/>
  <c r="CE51" i="3"/>
  <c r="CD51" i="3"/>
  <c r="CC51" i="3"/>
  <c r="CB51" i="3"/>
  <c r="CA51" i="3"/>
  <c r="BZ51" i="3"/>
  <c r="BY51" i="3"/>
  <c r="BX51" i="3"/>
  <c r="BW51" i="3"/>
  <c r="BV51" i="3"/>
  <c r="BU51" i="3"/>
  <c r="BT51" i="3"/>
  <c r="BS51" i="3"/>
  <c r="BR51" i="3"/>
  <c r="BQ51" i="3"/>
  <c r="BP51" i="3"/>
  <c r="BO51" i="3"/>
  <c r="BN51" i="3"/>
  <c r="BM51" i="3"/>
  <c r="BL51" i="3"/>
  <c r="BK51" i="3"/>
  <c r="BJ51" i="3"/>
  <c r="BI51" i="3"/>
  <c r="BH51" i="3"/>
  <c r="BG51" i="3"/>
  <c r="BF51" i="3"/>
  <c r="BE51" i="3"/>
  <c r="BD51" i="3"/>
  <c r="BC51" i="3"/>
  <c r="BB51" i="3"/>
  <c r="BA51" i="3"/>
  <c r="AZ51" i="3"/>
  <c r="AY51" i="3"/>
  <c r="AX51" i="3"/>
  <c r="AW51" i="3"/>
  <c r="AV51" i="3"/>
  <c r="AU51" i="3"/>
  <c r="AT51" i="3"/>
  <c r="AS51" i="3"/>
  <c r="CS50" i="3"/>
  <c r="CU50" i="3" s="1"/>
  <c r="CQ50" i="3"/>
  <c r="CP50" i="3"/>
  <c r="CO50" i="3"/>
  <c r="CN50" i="3"/>
  <c r="CM50" i="3"/>
  <c r="CL50" i="3"/>
  <c r="CK50" i="3"/>
  <c r="CJ50" i="3"/>
  <c r="CI50" i="3"/>
  <c r="CH50" i="3"/>
  <c r="CG50" i="3"/>
  <c r="CF50" i="3"/>
  <c r="CE50" i="3"/>
  <c r="CD50" i="3"/>
  <c r="CC50" i="3"/>
  <c r="CB50" i="3"/>
  <c r="CA50" i="3"/>
  <c r="BZ50" i="3"/>
  <c r="BY50" i="3"/>
  <c r="BX50" i="3"/>
  <c r="BW50" i="3"/>
  <c r="BV50" i="3"/>
  <c r="BU50" i="3"/>
  <c r="BT50" i="3"/>
  <c r="BS50" i="3"/>
  <c r="BR50" i="3"/>
  <c r="BQ50" i="3"/>
  <c r="BP50" i="3"/>
  <c r="BO50" i="3"/>
  <c r="BN50" i="3"/>
  <c r="BM50" i="3"/>
  <c r="BL50" i="3"/>
  <c r="BK50" i="3"/>
  <c r="BJ50" i="3"/>
  <c r="BI50" i="3"/>
  <c r="BH50" i="3"/>
  <c r="BG50" i="3"/>
  <c r="BF50" i="3"/>
  <c r="BE50" i="3"/>
  <c r="BD50" i="3"/>
  <c r="BC50" i="3"/>
  <c r="BB50" i="3"/>
  <c r="BA50" i="3"/>
  <c r="AZ50" i="3"/>
  <c r="AY50" i="3"/>
  <c r="AX50" i="3"/>
  <c r="AW50" i="3"/>
  <c r="AV50" i="3"/>
  <c r="AU50" i="3"/>
  <c r="AT50" i="3"/>
  <c r="AS50" i="3"/>
  <c r="CS49" i="3"/>
  <c r="CU49" i="3" s="1"/>
  <c r="CQ49" i="3"/>
  <c r="CP49" i="3"/>
  <c r="CO49" i="3"/>
  <c r="CN49" i="3"/>
  <c r="CM49" i="3"/>
  <c r="CL49" i="3"/>
  <c r="CK49" i="3"/>
  <c r="CJ49" i="3"/>
  <c r="CI49" i="3"/>
  <c r="CH49" i="3"/>
  <c r="CG49" i="3"/>
  <c r="CF49" i="3"/>
  <c r="CE49" i="3"/>
  <c r="CD49" i="3"/>
  <c r="CC49" i="3"/>
  <c r="CB49" i="3"/>
  <c r="CA49" i="3"/>
  <c r="BZ49" i="3"/>
  <c r="BX49" i="3"/>
  <c r="BW49" i="3"/>
  <c r="BV49" i="3"/>
  <c r="BU49" i="3"/>
  <c r="BT49" i="3"/>
  <c r="BG49" i="3"/>
  <c r="BF49" i="3"/>
  <c r="BE49" i="3"/>
  <c r="BD49" i="3"/>
  <c r="BC49" i="3"/>
  <c r="BB49" i="3"/>
  <c r="BA49" i="3"/>
  <c r="AZ49" i="3"/>
  <c r="AY49" i="3"/>
  <c r="AX49" i="3"/>
  <c r="AW49" i="3"/>
  <c r="AV49" i="3"/>
  <c r="AU49" i="3"/>
  <c r="AS49" i="3"/>
  <c r="Q49" i="3"/>
  <c r="AT49" i="3" s="1"/>
  <c r="CS48" i="3"/>
  <c r="CU48" i="3" s="1"/>
  <c r="CQ48" i="3"/>
  <c r="CP48" i="3"/>
  <c r="CO48" i="3"/>
  <c r="CN48" i="3"/>
  <c r="CM48" i="3"/>
  <c r="CL48" i="3"/>
  <c r="CK48" i="3"/>
  <c r="CJ48" i="3"/>
  <c r="CI48" i="3"/>
  <c r="CH48" i="3"/>
  <c r="CG48" i="3"/>
  <c r="CF48" i="3"/>
  <c r="CE48" i="3"/>
  <c r="CD48" i="3"/>
  <c r="CC48" i="3"/>
  <c r="CB48" i="3"/>
  <c r="CA48" i="3"/>
  <c r="BZ48" i="3"/>
  <c r="BY48" i="3"/>
  <c r="BX48" i="3"/>
  <c r="BW48" i="3"/>
  <c r="BV48" i="3"/>
  <c r="BU48" i="3"/>
  <c r="BT48" i="3"/>
  <c r="BS48" i="3"/>
  <c r="BR48" i="3"/>
  <c r="BQ48" i="3"/>
  <c r="BP48" i="3"/>
  <c r="BO48" i="3"/>
  <c r="BN48" i="3"/>
  <c r="BM48" i="3"/>
  <c r="BL48" i="3"/>
  <c r="BK48" i="3"/>
  <c r="BJ48" i="3"/>
  <c r="BI48" i="3"/>
  <c r="BH48" i="3"/>
  <c r="BG48" i="3"/>
  <c r="BF48" i="3"/>
  <c r="BE48" i="3"/>
  <c r="BD48" i="3"/>
  <c r="BC48" i="3"/>
  <c r="BB48" i="3"/>
  <c r="BA48" i="3"/>
  <c r="AZ48" i="3"/>
  <c r="AY48" i="3"/>
  <c r="AX48" i="3"/>
  <c r="AW48" i="3"/>
  <c r="AV48" i="3"/>
  <c r="AU48" i="3"/>
  <c r="AT48" i="3"/>
  <c r="AS48" i="3"/>
  <c r="CS47" i="3"/>
  <c r="CU47" i="3" s="1"/>
  <c r="CQ47" i="3"/>
  <c r="CP47" i="3"/>
  <c r="CO47" i="3"/>
  <c r="CN47" i="3"/>
  <c r="CM47" i="3"/>
  <c r="CL47" i="3"/>
  <c r="CK47" i="3"/>
  <c r="CJ47" i="3"/>
  <c r="CI47" i="3"/>
  <c r="CH47" i="3"/>
  <c r="CG47" i="3"/>
  <c r="CF47" i="3"/>
  <c r="CE47" i="3"/>
  <c r="CD47" i="3"/>
  <c r="CC47" i="3"/>
  <c r="CB47" i="3"/>
  <c r="CA47" i="3"/>
  <c r="BZ47" i="3"/>
  <c r="BX47" i="3"/>
  <c r="BW47" i="3"/>
  <c r="BV47" i="3"/>
  <c r="BU47" i="3"/>
  <c r="BT47" i="3"/>
  <c r="BG47" i="3"/>
  <c r="BF47" i="3"/>
  <c r="BE47" i="3"/>
  <c r="BD47" i="3"/>
  <c r="BC47" i="3"/>
  <c r="BB47" i="3"/>
  <c r="BA47" i="3"/>
  <c r="AZ47" i="3"/>
  <c r="AY47" i="3"/>
  <c r="AX47" i="3"/>
  <c r="AW47" i="3"/>
  <c r="AV47" i="3"/>
  <c r="AU47" i="3"/>
  <c r="AS47" i="3"/>
  <c r="Q47" i="3"/>
  <c r="AT47" i="3" s="1"/>
  <c r="CS46" i="3"/>
  <c r="CU46" i="3" s="1"/>
  <c r="CQ46" i="3"/>
  <c r="CP46" i="3"/>
  <c r="CO46" i="3"/>
  <c r="CN46" i="3"/>
  <c r="CM46" i="3"/>
  <c r="CL46" i="3"/>
  <c r="CK46" i="3"/>
  <c r="CJ46" i="3"/>
  <c r="CI46" i="3"/>
  <c r="CH46" i="3"/>
  <c r="CG46" i="3"/>
  <c r="CF46" i="3"/>
  <c r="CE46" i="3"/>
  <c r="CD46" i="3"/>
  <c r="CC46" i="3"/>
  <c r="CB46" i="3"/>
  <c r="CA46" i="3"/>
  <c r="BZ46" i="3"/>
  <c r="BY46" i="3"/>
  <c r="BX46" i="3"/>
  <c r="BW46" i="3"/>
  <c r="BV46" i="3"/>
  <c r="BU46" i="3"/>
  <c r="BT46" i="3"/>
  <c r="BS46" i="3"/>
  <c r="BR46" i="3"/>
  <c r="BQ46" i="3"/>
  <c r="BP46" i="3"/>
  <c r="BO46" i="3"/>
  <c r="BN46" i="3"/>
  <c r="BM46" i="3"/>
  <c r="BL46" i="3"/>
  <c r="BK46" i="3"/>
  <c r="BJ46" i="3"/>
  <c r="BI46" i="3"/>
  <c r="BH46" i="3"/>
  <c r="BG46" i="3"/>
  <c r="BF46" i="3"/>
  <c r="BE46" i="3"/>
  <c r="BD46" i="3"/>
  <c r="BC46" i="3"/>
  <c r="BB46" i="3"/>
  <c r="BA46" i="3"/>
  <c r="AZ46" i="3"/>
  <c r="AY46" i="3"/>
  <c r="AX46" i="3"/>
  <c r="AW46" i="3"/>
  <c r="AV46" i="3"/>
  <c r="AU46" i="3"/>
  <c r="AT46" i="3"/>
  <c r="AS46" i="3"/>
  <c r="CS45" i="3"/>
  <c r="CU45" i="3" s="1"/>
  <c r="CQ45" i="3"/>
  <c r="CP45" i="3"/>
  <c r="CO45" i="3"/>
  <c r="CN45" i="3"/>
  <c r="CM45" i="3"/>
  <c r="CL45" i="3"/>
  <c r="CK45" i="3"/>
  <c r="CJ45" i="3"/>
  <c r="CI45" i="3"/>
  <c r="CH45" i="3"/>
  <c r="CG45" i="3"/>
  <c r="CF45" i="3"/>
  <c r="CE45" i="3"/>
  <c r="CD45" i="3"/>
  <c r="CC45" i="3"/>
  <c r="CB45" i="3"/>
  <c r="CA45" i="3"/>
  <c r="BZ45" i="3"/>
  <c r="BY45" i="3"/>
  <c r="BX45" i="3"/>
  <c r="BV45" i="3"/>
  <c r="BU45" i="3"/>
  <c r="BT45" i="3"/>
  <c r="BG45" i="3"/>
  <c r="BF45" i="3"/>
  <c r="BE45" i="3"/>
  <c r="BD45" i="3"/>
  <c r="BC45" i="3"/>
  <c r="BB45" i="3"/>
  <c r="BA45" i="3"/>
  <c r="AZ45" i="3"/>
  <c r="AY45" i="3"/>
  <c r="AX45" i="3"/>
  <c r="AW45" i="3"/>
  <c r="AV45" i="3"/>
  <c r="AU45" i="3"/>
  <c r="AS45" i="3"/>
  <c r="O45" i="3"/>
  <c r="AT45" i="3" s="1"/>
  <c r="CS44" i="3"/>
  <c r="CU44" i="3" s="1"/>
  <c r="CQ44" i="3"/>
  <c r="CP44" i="3"/>
  <c r="CO44" i="3"/>
  <c r="CN44" i="3"/>
  <c r="CM44" i="3"/>
  <c r="CL44" i="3"/>
  <c r="CK44" i="3"/>
  <c r="CJ44" i="3"/>
  <c r="CI44" i="3"/>
  <c r="CH44" i="3"/>
  <c r="CG44" i="3"/>
  <c r="CF44" i="3"/>
  <c r="CE44" i="3"/>
  <c r="CD44" i="3"/>
  <c r="CC44" i="3"/>
  <c r="CB44" i="3"/>
  <c r="CA44" i="3"/>
  <c r="BZ44" i="3"/>
  <c r="BY44" i="3"/>
  <c r="BX44" i="3"/>
  <c r="BW44" i="3"/>
  <c r="BV44" i="3"/>
  <c r="BU44" i="3"/>
  <c r="BT44" i="3"/>
  <c r="BS44" i="3"/>
  <c r="BR44" i="3"/>
  <c r="BQ44" i="3"/>
  <c r="BP44" i="3"/>
  <c r="BO44" i="3"/>
  <c r="BN44" i="3"/>
  <c r="BM44" i="3"/>
  <c r="BL44" i="3"/>
  <c r="BK44" i="3"/>
  <c r="BJ44" i="3"/>
  <c r="BI44" i="3"/>
  <c r="BH44" i="3"/>
  <c r="BG44" i="3"/>
  <c r="BF44" i="3"/>
  <c r="BE44" i="3"/>
  <c r="BD44" i="3"/>
  <c r="BC44" i="3"/>
  <c r="BB44" i="3"/>
  <c r="BA44" i="3"/>
  <c r="AZ44" i="3"/>
  <c r="AY44" i="3"/>
  <c r="AX44" i="3"/>
  <c r="AW44" i="3"/>
  <c r="AV44" i="3"/>
  <c r="AU44" i="3"/>
  <c r="AT44" i="3"/>
  <c r="AS44" i="3"/>
  <c r="CS43" i="3"/>
  <c r="CU43" i="3" s="1"/>
  <c r="CQ43" i="3"/>
  <c r="CP43" i="3"/>
  <c r="CO43" i="3"/>
  <c r="CN43" i="3"/>
  <c r="CM43" i="3"/>
  <c r="CL43" i="3"/>
  <c r="CK43" i="3"/>
  <c r="CJ43" i="3"/>
  <c r="CI43" i="3"/>
  <c r="CH43" i="3"/>
  <c r="CG43" i="3"/>
  <c r="CF43" i="3"/>
  <c r="CE43" i="3"/>
  <c r="CD43" i="3"/>
  <c r="CC43" i="3"/>
  <c r="CB43" i="3"/>
  <c r="CA43" i="3"/>
  <c r="BZ43" i="3"/>
  <c r="BY43" i="3"/>
  <c r="BX43" i="3"/>
  <c r="BW43" i="3"/>
  <c r="BV43" i="3"/>
  <c r="BU43" i="3"/>
  <c r="BT43" i="3"/>
  <c r="BS43" i="3"/>
  <c r="BR43" i="3"/>
  <c r="BQ43" i="3"/>
  <c r="BP43" i="3"/>
  <c r="BO43" i="3"/>
  <c r="BN43" i="3"/>
  <c r="BM43" i="3"/>
  <c r="BL43" i="3"/>
  <c r="BK43" i="3"/>
  <c r="BJ43" i="3"/>
  <c r="BI43" i="3"/>
  <c r="BH43" i="3"/>
  <c r="BG43" i="3"/>
  <c r="BF43" i="3"/>
  <c r="BE43" i="3"/>
  <c r="BD43" i="3"/>
  <c r="BC43" i="3"/>
  <c r="BB43" i="3"/>
  <c r="BA43" i="3"/>
  <c r="AZ43" i="3"/>
  <c r="AY43" i="3"/>
  <c r="AX43" i="3"/>
  <c r="AW43" i="3"/>
  <c r="AV43" i="3"/>
  <c r="AU43" i="3"/>
  <c r="AT43" i="3"/>
  <c r="AS43" i="3"/>
  <c r="CS42" i="3"/>
  <c r="CU42" i="3" s="1"/>
  <c r="CQ42" i="3"/>
  <c r="CP42" i="3"/>
  <c r="CO42" i="3"/>
  <c r="CN42" i="3"/>
  <c r="CM42" i="3"/>
  <c r="CL42" i="3"/>
  <c r="CK42" i="3"/>
  <c r="CJ42" i="3"/>
  <c r="CI42" i="3"/>
  <c r="CH42" i="3"/>
  <c r="CG42" i="3"/>
  <c r="CF42" i="3"/>
  <c r="CE42" i="3"/>
  <c r="CD42" i="3"/>
  <c r="CC42" i="3"/>
  <c r="CB42" i="3"/>
  <c r="CA42" i="3"/>
  <c r="BZ42" i="3"/>
  <c r="BY42" i="3"/>
  <c r="BX42" i="3"/>
  <c r="BV42" i="3"/>
  <c r="BU42" i="3"/>
  <c r="BT42" i="3"/>
  <c r="BG42" i="3"/>
  <c r="BF42" i="3"/>
  <c r="BE42" i="3"/>
  <c r="BD42" i="3"/>
  <c r="BC42" i="3"/>
  <c r="BB42" i="3"/>
  <c r="BA42" i="3"/>
  <c r="AZ42" i="3"/>
  <c r="AY42" i="3"/>
  <c r="AX42" i="3"/>
  <c r="AW42" i="3"/>
  <c r="AV42" i="3"/>
  <c r="AU42" i="3"/>
  <c r="AS42" i="3"/>
  <c r="O42" i="3"/>
  <c r="AT42" i="3" s="1"/>
  <c r="CS41" i="3"/>
  <c r="CU41" i="3" s="1"/>
  <c r="CQ41" i="3"/>
  <c r="CP41" i="3"/>
  <c r="CO41" i="3"/>
  <c r="CN41" i="3"/>
  <c r="CM41" i="3"/>
  <c r="CL41" i="3"/>
  <c r="CK41" i="3"/>
  <c r="CJ41" i="3"/>
  <c r="CI41" i="3"/>
  <c r="CH41" i="3"/>
  <c r="CG41" i="3"/>
  <c r="CF41" i="3"/>
  <c r="CE41" i="3"/>
  <c r="CD41" i="3"/>
  <c r="CC41" i="3"/>
  <c r="CB41" i="3"/>
  <c r="CA41" i="3"/>
  <c r="BZ41" i="3"/>
  <c r="BY41" i="3"/>
  <c r="BX41" i="3"/>
  <c r="BW41" i="3"/>
  <c r="BV41" i="3"/>
  <c r="BU41" i="3"/>
  <c r="BT41" i="3"/>
  <c r="BS41" i="3"/>
  <c r="BR41" i="3"/>
  <c r="BQ41" i="3"/>
  <c r="BP41" i="3"/>
  <c r="BO41" i="3"/>
  <c r="BN41" i="3"/>
  <c r="BM41" i="3"/>
  <c r="BL41" i="3"/>
  <c r="BK41" i="3"/>
  <c r="BJ41" i="3"/>
  <c r="BI41" i="3"/>
  <c r="BH41" i="3"/>
  <c r="BG41" i="3"/>
  <c r="BF41" i="3"/>
  <c r="BE41" i="3"/>
  <c r="BD41" i="3"/>
  <c r="BC41" i="3"/>
  <c r="BB41" i="3"/>
  <c r="BA41" i="3"/>
  <c r="AZ41" i="3"/>
  <c r="AY41" i="3"/>
  <c r="AX41" i="3"/>
  <c r="AW41" i="3"/>
  <c r="AV41" i="3"/>
  <c r="AU41" i="3"/>
  <c r="AT41" i="3"/>
  <c r="AS41" i="3"/>
  <c r="I41" i="3"/>
  <c r="CS40" i="3"/>
  <c r="CU40" i="3" s="1"/>
  <c r="CQ40" i="3"/>
  <c r="CP40" i="3"/>
  <c r="CO40" i="3"/>
  <c r="CN40" i="3"/>
  <c r="CM40" i="3"/>
  <c r="CL40" i="3"/>
  <c r="CK40" i="3"/>
  <c r="CJ40" i="3"/>
  <c r="CI40" i="3"/>
  <c r="CH40" i="3"/>
  <c r="CG40" i="3"/>
  <c r="CF40" i="3"/>
  <c r="CE40" i="3"/>
  <c r="CD40" i="3"/>
  <c r="CC40" i="3"/>
  <c r="CB40" i="3"/>
  <c r="CA40" i="3"/>
  <c r="BZ40" i="3"/>
  <c r="BY40" i="3"/>
  <c r="BX40" i="3"/>
  <c r="BW40" i="3"/>
  <c r="BV40" i="3"/>
  <c r="BU40" i="3"/>
  <c r="BT40" i="3"/>
  <c r="BS40" i="3"/>
  <c r="BR40" i="3"/>
  <c r="BQ40" i="3"/>
  <c r="BP40" i="3"/>
  <c r="BO40" i="3"/>
  <c r="BN40" i="3"/>
  <c r="BM40" i="3"/>
  <c r="BL40" i="3"/>
  <c r="BK40" i="3"/>
  <c r="BJ40" i="3"/>
  <c r="BI40" i="3"/>
  <c r="BH40" i="3"/>
  <c r="BG40" i="3"/>
  <c r="BF40" i="3"/>
  <c r="BE40" i="3"/>
  <c r="BD40" i="3"/>
  <c r="BC40" i="3"/>
  <c r="BB40" i="3"/>
  <c r="BA40" i="3"/>
  <c r="AZ40" i="3"/>
  <c r="AY40" i="3"/>
  <c r="AX40" i="3"/>
  <c r="AW40" i="3"/>
  <c r="AV40" i="3"/>
  <c r="AU40" i="3"/>
  <c r="AT40" i="3"/>
  <c r="AS40" i="3"/>
  <c r="I40" i="3"/>
  <c r="CS39" i="3"/>
  <c r="CU39" i="3" s="1"/>
  <c r="CQ39" i="3"/>
  <c r="CP39" i="3"/>
  <c r="CO39" i="3"/>
  <c r="CN39" i="3"/>
  <c r="CM39" i="3"/>
  <c r="CL39" i="3"/>
  <c r="CK39" i="3"/>
  <c r="CJ39" i="3"/>
  <c r="CI39" i="3"/>
  <c r="CH39" i="3"/>
  <c r="CG39" i="3"/>
  <c r="CF39" i="3"/>
  <c r="CE39" i="3"/>
  <c r="CD39" i="3"/>
  <c r="CC39" i="3"/>
  <c r="CB39" i="3"/>
  <c r="CA39" i="3"/>
  <c r="BZ39" i="3"/>
  <c r="BY39" i="3"/>
  <c r="BX39" i="3"/>
  <c r="BW39" i="3"/>
  <c r="BV39" i="3"/>
  <c r="BU39" i="3"/>
  <c r="BT39" i="3"/>
  <c r="BS39" i="3"/>
  <c r="BR39" i="3"/>
  <c r="BQ39" i="3"/>
  <c r="BP39" i="3"/>
  <c r="BO39" i="3"/>
  <c r="BN39" i="3"/>
  <c r="BM39" i="3"/>
  <c r="BL39" i="3"/>
  <c r="BK39" i="3"/>
  <c r="BJ39" i="3"/>
  <c r="BI39" i="3"/>
  <c r="BH39" i="3"/>
  <c r="BG39" i="3"/>
  <c r="BF39" i="3"/>
  <c r="BE39" i="3"/>
  <c r="BD39" i="3"/>
  <c r="BC39" i="3"/>
  <c r="BB39" i="3"/>
  <c r="BA39" i="3"/>
  <c r="AZ39" i="3"/>
  <c r="AY39" i="3"/>
  <c r="AX39" i="3"/>
  <c r="AW39" i="3"/>
  <c r="AV39" i="3"/>
  <c r="AU39" i="3"/>
  <c r="AT39" i="3"/>
  <c r="AS39" i="3"/>
  <c r="CS38" i="3"/>
  <c r="CU38" i="3" s="1"/>
  <c r="CQ38" i="3"/>
  <c r="CP38" i="3"/>
  <c r="CO38" i="3"/>
  <c r="CN38" i="3"/>
  <c r="CM38" i="3"/>
  <c r="CL38" i="3"/>
  <c r="CK38" i="3"/>
  <c r="CJ38" i="3"/>
  <c r="CI38" i="3"/>
  <c r="CH38" i="3"/>
  <c r="CG38" i="3"/>
  <c r="CF38" i="3"/>
  <c r="CE38" i="3"/>
  <c r="CD38" i="3"/>
  <c r="CC38" i="3"/>
  <c r="CB38" i="3"/>
  <c r="CA38" i="3"/>
  <c r="BZ38" i="3"/>
  <c r="BY38" i="3"/>
  <c r="BX38" i="3"/>
  <c r="BW38" i="3"/>
  <c r="BV38" i="3"/>
  <c r="BU38" i="3"/>
  <c r="BT38" i="3"/>
  <c r="BS38" i="3"/>
  <c r="BR38" i="3"/>
  <c r="BQ38" i="3"/>
  <c r="BP38" i="3"/>
  <c r="BO38" i="3"/>
  <c r="BN38" i="3"/>
  <c r="BM38" i="3"/>
  <c r="BL38" i="3"/>
  <c r="BK38" i="3"/>
  <c r="BJ38" i="3"/>
  <c r="BI38" i="3"/>
  <c r="BH38" i="3"/>
  <c r="BG38" i="3"/>
  <c r="BF38" i="3"/>
  <c r="BE38" i="3"/>
  <c r="BD38" i="3"/>
  <c r="BC38" i="3"/>
  <c r="BB38" i="3"/>
  <c r="BA38" i="3"/>
  <c r="AZ38" i="3"/>
  <c r="AY38" i="3"/>
  <c r="AX38" i="3"/>
  <c r="AW38" i="3"/>
  <c r="AV38" i="3"/>
  <c r="AU38" i="3"/>
  <c r="AT38" i="3"/>
  <c r="AS38" i="3"/>
  <c r="CS37" i="3"/>
  <c r="CU37" i="3" s="1"/>
  <c r="CQ37" i="3"/>
  <c r="CP37" i="3"/>
  <c r="CO37" i="3"/>
  <c r="CN37" i="3"/>
  <c r="CM37" i="3"/>
  <c r="CL37" i="3"/>
  <c r="CK37" i="3"/>
  <c r="CJ37" i="3"/>
  <c r="CI37" i="3"/>
  <c r="CH37" i="3"/>
  <c r="CG37" i="3"/>
  <c r="CF37" i="3"/>
  <c r="CE37" i="3"/>
  <c r="CD37" i="3"/>
  <c r="CC37" i="3"/>
  <c r="CB37" i="3"/>
  <c r="CA37" i="3"/>
  <c r="BZ37" i="3"/>
  <c r="BY37" i="3"/>
  <c r="BX37" i="3"/>
  <c r="BV37" i="3"/>
  <c r="BU37" i="3"/>
  <c r="BT37" i="3"/>
  <c r="BG37" i="3"/>
  <c r="BF37" i="3"/>
  <c r="BE37" i="3"/>
  <c r="BD37" i="3"/>
  <c r="BC37" i="3"/>
  <c r="BB37" i="3"/>
  <c r="BA37" i="3"/>
  <c r="AZ37" i="3"/>
  <c r="AY37" i="3"/>
  <c r="AX37" i="3"/>
  <c r="AW37" i="3"/>
  <c r="AV37" i="3"/>
  <c r="AU37" i="3"/>
  <c r="AS37" i="3"/>
  <c r="O37" i="3"/>
  <c r="AT37" i="3" s="1"/>
  <c r="CS36" i="3"/>
  <c r="CU36" i="3" s="1"/>
  <c r="CQ36" i="3"/>
  <c r="CP36" i="3"/>
  <c r="CO36" i="3"/>
  <c r="CN36" i="3"/>
  <c r="CM36" i="3"/>
  <c r="CL36" i="3"/>
  <c r="CK36" i="3"/>
  <c r="CJ36" i="3"/>
  <c r="CI36" i="3"/>
  <c r="CH36" i="3"/>
  <c r="CG36" i="3"/>
  <c r="CF36" i="3"/>
  <c r="CE36" i="3"/>
  <c r="CD36" i="3"/>
  <c r="CC36" i="3"/>
  <c r="CB36" i="3"/>
  <c r="CA36" i="3"/>
  <c r="BZ36" i="3"/>
  <c r="BY36" i="3"/>
  <c r="BX36" i="3"/>
  <c r="BW36" i="3"/>
  <c r="BV36" i="3"/>
  <c r="BU36" i="3"/>
  <c r="BT36" i="3"/>
  <c r="BS36" i="3"/>
  <c r="BR36" i="3"/>
  <c r="BQ36" i="3"/>
  <c r="BP36" i="3"/>
  <c r="BO36" i="3"/>
  <c r="BN36" i="3"/>
  <c r="BM36" i="3"/>
  <c r="BL36" i="3"/>
  <c r="BK36" i="3"/>
  <c r="BJ36" i="3"/>
  <c r="BI36" i="3"/>
  <c r="BH36" i="3"/>
  <c r="BG36" i="3"/>
  <c r="BF36" i="3"/>
  <c r="BE36" i="3"/>
  <c r="BD36" i="3"/>
  <c r="BC36" i="3"/>
  <c r="BB36" i="3"/>
  <c r="BA36" i="3"/>
  <c r="AZ36" i="3"/>
  <c r="AY36" i="3"/>
  <c r="AX36" i="3"/>
  <c r="AW36" i="3"/>
  <c r="AV36" i="3"/>
  <c r="AU36" i="3"/>
  <c r="AT36" i="3"/>
  <c r="AS36" i="3"/>
  <c r="CS35" i="3"/>
  <c r="CU35" i="3" s="1"/>
  <c r="CQ35" i="3"/>
  <c r="CP35" i="3"/>
  <c r="CO35" i="3"/>
  <c r="CN35" i="3"/>
  <c r="CM35" i="3"/>
  <c r="CL35" i="3"/>
  <c r="CK35" i="3"/>
  <c r="CJ35" i="3"/>
  <c r="CI35" i="3"/>
  <c r="CH35" i="3"/>
  <c r="CG35" i="3"/>
  <c r="CF35" i="3"/>
  <c r="CE35" i="3"/>
  <c r="CD35" i="3"/>
  <c r="CC35" i="3"/>
  <c r="CB35" i="3"/>
  <c r="CA35" i="3"/>
  <c r="BZ35" i="3"/>
  <c r="BY35" i="3"/>
  <c r="BX35" i="3"/>
  <c r="BW35" i="3"/>
  <c r="BV35" i="3"/>
  <c r="BU35" i="3"/>
  <c r="BT35" i="3"/>
  <c r="BS35" i="3"/>
  <c r="BR35" i="3"/>
  <c r="BQ35" i="3"/>
  <c r="BP35" i="3"/>
  <c r="BO35" i="3"/>
  <c r="BN35" i="3"/>
  <c r="BM35" i="3"/>
  <c r="BL35" i="3"/>
  <c r="BK35" i="3"/>
  <c r="BJ35" i="3"/>
  <c r="BI35" i="3"/>
  <c r="BH35" i="3"/>
  <c r="BG35" i="3"/>
  <c r="BF35" i="3"/>
  <c r="BE35" i="3"/>
  <c r="BD35" i="3"/>
  <c r="BC35" i="3"/>
  <c r="BB35" i="3"/>
  <c r="BA35" i="3"/>
  <c r="AZ35" i="3"/>
  <c r="AY35" i="3"/>
  <c r="AX35" i="3"/>
  <c r="AW35" i="3"/>
  <c r="AV35" i="3"/>
  <c r="AU35" i="3"/>
  <c r="AT35" i="3"/>
  <c r="AS35" i="3"/>
  <c r="CS34" i="3"/>
  <c r="CU34" i="3" s="1"/>
  <c r="CQ34" i="3"/>
  <c r="CP34" i="3"/>
  <c r="CO34" i="3"/>
  <c r="CN34" i="3"/>
  <c r="CM34" i="3"/>
  <c r="CL34" i="3"/>
  <c r="CK34" i="3"/>
  <c r="CJ34" i="3"/>
  <c r="CI34" i="3"/>
  <c r="CH34" i="3"/>
  <c r="CG34" i="3"/>
  <c r="CF34" i="3"/>
  <c r="CE34" i="3"/>
  <c r="CD34" i="3"/>
  <c r="CC34" i="3"/>
  <c r="CB34" i="3"/>
  <c r="CA34" i="3"/>
  <c r="BZ34" i="3"/>
  <c r="BY34" i="3"/>
  <c r="BX34" i="3"/>
  <c r="BW34" i="3"/>
  <c r="BV34" i="3"/>
  <c r="BU34" i="3"/>
  <c r="BT34" i="3"/>
  <c r="BS34" i="3"/>
  <c r="BR34" i="3"/>
  <c r="BQ34" i="3"/>
  <c r="BP34" i="3"/>
  <c r="BO34" i="3"/>
  <c r="BN34" i="3"/>
  <c r="BM34" i="3"/>
  <c r="BL34" i="3"/>
  <c r="BK34" i="3"/>
  <c r="BJ34" i="3"/>
  <c r="BI34" i="3"/>
  <c r="BH34" i="3"/>
  <c r="BG34" i="3"/>
  <c r="BF34" i="3"/>
  <c r="BE34" i="3"/>
  <c r="BD34" i="3"/>
  <c r="BC34" i="3"/>
  <c r="BB34" i="3"/>
  <c r="BA34" i="3"/>
  <c r="AZ34" i="3"/>
  <c r="AY34" i="3"/>
  <c r="AX34" i="3"/>
  <c r="AW34" i="3"/>
  <c r="AV34" i="3"/>
  <c r="AU34" i="3"/>
  <c r="AT34" i="3"/>
  <c r="AS34" i="3"/>
  <c r="CS33" i="3"/>
  <c r="CU33" i="3" s="1"/>
  <c r="CN33" i="3"/>
  <c r="CM33" i="3"/>
  <c r="CL33" i="3"/>
  <c r="CH33" i="3"/>
  <c r="CG33" i="3"/>
  <c r="CF33" i="3"/>
  <c r="CB33" i="3"/>
  <c r="CA33" i="3"/>
  <c r="BZ33" i="3"/>
  <c r="BV33" i="3"/>
  <c r="BU33" i="3"/>
  <c r="BT33" i="3"/>
  <c r="BG33" i="3"/>
  <c r="BF33" i="3"/>
  <c r="BE33" i="3"/>
  <c r="BD33" i="3"/>
  <c r="BA33" i="3"/>
  <c r="AZ33" i="3"/>
  <c r="AY33" i="3"/>
  <c r="AX33" i="3"/>
  <c r="AW33" i="3"/>
  <c r="AV33" i="3"/>
  <c r="AS33" i="3"/>
  <c r="AK33" i="3"/>
  <c r="BC33" i="3" s="1"/>
  <c r="AJ33" i="3"/>
  <c r="I34" i="3" s="1"/>
  <c r="I35" i="3" s="1"/>
  <c r="AI33" i="3"/>
  <c r="CQ33" i="3" s="1"/>
  <c r="AH33" i="3"/>
  <c r="CP33" i="3" s="1"/>
  <c r="AG33" i="3"/>
  <c r="CO33" i="3" s="1"/>
  <c r="AC33" i="3"/>
  <c r="CK33" i="3" s="1"/>
  <c r="AB33" i="3"/>
  <c r="CJ33" i="3" s="1"/>
  <c r="AA33" i="3"/>
  <c r="CI33" i="3" s="1"/>
  <c r="W33" i="3"/>
  <c r="CE33" i="3" s="1"/>
  <c r="V33" i="3"/>
  <c r="CD33" i="3" s="1"/>
  <c r="U33" i="3"/>
  <c r="CC33" i="3" s="1"/>
  <c r="Q33" i="3"/>
  <c r="BY33" i="3" s="1"/>
  <c r="P33" i="3"/>
  <c r="BX33" i="3" s="1"/>
  <c r="O33" i="3"/>
  <c r="BW33" i="3" s="1"/>
  <c r="CS32" i="3"/>
  <c r="CU32" i="3" s="1"/>
  <c r="CQ32" i="3"/>
  <c r="CP32" i="3"/>
  <c r="CO32" i="3"/>
  <c r="CN32" i="3"/>
  <c r="CM32" i="3"/>
  <c r="CL32" i="3"/>
  <c r="CK32" i="3"/>
  <c r="CJ32" i="3"/>
  <c r="CI32" i="3"/>
  <c r="CH32" i="3"/>
  <c r="CG32" i="3"/>
  <c r="CF32" i="3"/>
  <c r="CE32" i="3"/>
  <c r="CD32" i="3"/>
  <c r="CC32" i="3"/>
  <c r="CB32" i="3"/>
  <c r="CA32" i="3"/>
  <c r="BZ32" i="3"/>
  <c r="BY32" i="3"/>
  <c r="BX32" i="3"/>
  <c r="BW32" i="3"/>
  <c r="BV32" i="3"/>
  <c r="BU32" i="3"/>
  <c r="BT32" i="3"/>
  <c r="BS32" i="3"/>
  <c r="BR32" i="3"/>
  <c r="BQ32" i="3"/>
  <c r="BP32" i="3"/>
  <c r="BO32" i="3"/>
  <c r="BN32" i="3"/>
  <c r="BM32" i="3"/>
  <c r="BL32" i="3"/>
  <c r="BK32" i="3"/>
  <c r="BJ32" i="3"/>
  <c r="BI32" i="3"/>
  <c r="BH32" i="3"/>
  <c r="BG32" i="3"/>
  <c r="BF32" i="3"/>
  <c r="BE32" i="3"/>
  <c r="BD32" i="3"/>
  <c r="BC32" i="3"/>
  <c r="BA32" i="3"/>
  <c r="AZ32" i="3"/>
  <c r="AY32" i="3"/>
  <c r="AX32" i="3"/>
  <c r="AW32" i="3"/>
  <c r="AV32" i="3"/>
  <c r="AS32" i="3"/>
  <c r="AJ32" i="3"/>
  <c r="BB32" i="3" s="1"/>
  <c r="CS31" i="3"/>
  <c r="CU31" i="3" s="1"/>
  <c r="CP31" i="3"/>
  <c r="CO31" i="3"/>
  <c r="CN31" i="3"/>
  <c r="CM31" i="3"/>
  <c r="CL31" i="3"/>
  <c r="CK31" i="3"/>
  <c r="CJ31" i="3"/>
  <c r="CI31" i="3"/>
  <c r="CH31" i="3"/>
  <c r="CG31" i="3"/>
  <c r="CF31" i="3"/>
  <c r="CE31" i="3"/>
  <c r="CD31" i="3"/>
  <c r="CC31" i="3"/>
  <c r="CB31" i="3"/>
  <c r="CA31" i="3"/>
  <c r="BZ31" i="3"/>
  <c r="BY31" i="3"/>
  <c r="BX31" i="3"/>
  <c r="BW31" i="3"/>
  <c r="BV31" i="3"/>
  <c r="BU31" i="3"/>
  <c r="BT31" i="3"/>
  <c r="BG31" i="3"/>
  <c r="BF31" i="3"/>
  <c r="BE31" i="3"/>
  <c r="BD31" i="3"/>
  <c r="BA31" i="3"/>
  <c r="AZ31" i="3"/>
  <c r="AY31" i="3"/>
  <c r="AX31" i="3"/>
  <c r="AW31" i="3"/>
  <c r="AV31" i="3"/>
  <c r="AS31" i="3"/>
  <c r="AK31" i="3"/>
  <c r="BC31" i="3" s="1"/>
  <c r="AJ31" i="3"/>
  <c r="AU31" i="3" s="1"/>
  <c r="AI31" i="3"/>
  <c r="CQ31" i="3" s="1"/>
  <c r="CS30" i="3"/>
  <c r="CU30" i="3" s="1"/>
  <c r="CQ30" i="3"/>
  <c r="CP30" i="3"/>
  <c r="CO30" i="3"/>
  <c r="CN30" i="3"/>
  <c r="CM30" i="3"/>
  <c r="CL30" i="3"/>
  <c r="CK30" i="3"/>
  <c r="CJ30" i="3"/>
  <c r="CI30" i="3"/>
  <c r="CH30" i="3"/>
  <c r="CG30" i="3"/>
  <c r="CF30" i="3"/>
  <c r="CE30" i="3"/>
  <c r="CD30" i="3"/>
  <c r="CC30" i="3"/>
  <c r="CB30" i="3"/>
  <c r="CA30" i="3"/>
  <c r="BZ30" i="3"/>
  <c r="BY30" i="3"/>
  <c r="BX30" i="3"/>
  <c r="BW30" i="3"/>
  <c r="BV30" i="3"/>
  <c r="BU30" i="3"/>
  <c r="BT30" i="3"/>
  <c r="BS30" i="3"/>
  <c r="BR30" i="3"/>
  <c r="BQ30" i="3"/>
  <c r="BP30" i="3"/>
  <c r="BO30" i="3"/>
  <c r="BN30" i="3"/>
  <c r="BM30" i="3"/>
  <c r="BL30" i="3"/>
  <c r="BK30" i="3"/>
  <c r="BJ30" i="3"/>
  <c r="BI30" i="3"/>
  <c r="BH30" i="3"/>
  <c r="BG30" i="3"/>
  <c r="BF30" i="3"/>
  <c r="BE30" i="3"/>
  <c r="BD30" i="3"/>
  <c r="BC30" i="3"/>
  <c r="BA30" i="3"/>
  <c r="AZ30" i="3"/>
  <c r="AY30" i="3"/>
  <c r="AX30" i="3"/>
  <c r="AW30" i="3"/>
  <c r="AV30" i="3"/>
  <c r="AS30" i="3"/>
  <c r="AJ30" i="3"/>
  <c r="BB30" i="3" s="1"/>
  <c r="CS29" i="3"/>
  <c r="CU29" i="3" s="1"/>
  <c r="CQ29" i="3"/>
  <c r="CP29" i="3"/>
  <c r="CO29" i="3"/>
  <c r="CN29" i="3"/>
  <c r="CM29" i="3"/>
  <c r="CL29" i="3"/>
  <c r="CK29" i="3"/>
  <c r="CJ29" i="3"/>
  <c r="CI29" i="3"/>
  <c r="CH29" i="3"/>
  <c r="CG29" i="3"/>
  <c r="CF29" i="3"/>
  <c r="CE29" i="3"/>
  <c r="CD29" i="3"/>
  <c r="CC29" i="3"/>
  <c r="CB29" i="3"/>
  <c r="CA29" i="3"/>
  <c r="BZ29" i="3"/>
  <c r="BY29" i="3"/>
  <c r="BX29" i="3"/>
  <c r="BW29" i="3"/>
  <c r="BV29" i="3"/>
  <c r="BU29" i="3"/>
  <c r="BT29" i="3"/>
  <c r="BS29" i="3"/>
  <c r="BR29" i="3"/>
  <c r="BQ29" i="3"/>
  <c r="BP29" i="3"/>
  <c r="BO29" i="3"/>
  <c r="BN29" i="3"/>
  <c r="BM29" i="3"/>
  <c r="BL29" i="3"/>
  <c r="BK29" i="3"/>
  <c r="BJ29" i="3"/>
  <c r="BI29" i="3"/>
  <c r="BH29" i="3"/>
  <c r="BG29" i="3"/>
  <c r="BF29" i="3"/>
  <c r="BE29" i="3"/>
  <c r="BD29" i="3"/>
  <c r="BC29" i="3"/>
  <c r="BB29" i="3"/>
  <c r="BA29" i="3"/>
  <c r="AZ29" i="3"/>
  <c r="AY29" i="3"/>
  <c r="AX29" i="3"/>
  <c r="AW29" i="3"/>
  <c r="AV29" i="3"/>
  <c r="AU29" i="3"/>
  <c r="AT29" i="3"/>
  <c r="AS29" i="3"/>
  <c r="CS28" i="3"/>
  <c r="CU28" i="3" s="1"/>
  <c r="CQ28" i="3"/>
  <c r="CP28" i="3"/>
  <c r="CO28" i="3"/>
  <c r="CN28" i="3"/>
  <c r="CM28" i="3"/>
  <c r="CL28" i="3"/>
  <c r="CK28" i="3"/>
  <c r="CJ28" i="3"/>
  <c r="CI28" i="3"/>
  <c r="CH28" i="3"/>
  <c r="CG28" i="3"/>
  <c r="CF28" i="3"/>
  <c r="CE28" i="3"/>
  <c r="CD28" i="3"/>
  <c r="CC28" i="3"/>
  <c r="CB28" i="3"/>
  <c r="CA28" i="3"/>
  <c r="BZ28" i="3"/>
  <c r="BY28" i="3"/>
  <c r="BX28" i="3"/>
  <c r="BW28" i="3"/>
  <c r="BV28" i="3"/>
  <c r="BU28" i="3"/>
  <c r="BT28" i="3"/>
  <c r="BS28" i="3"/>
  <c r="BR28" i="3"/>
  <c r="BQ28" i="3"/>
  <c r="BP28" i="3"/>
  <c r="BO28" i="3"/>
  <c r="BN28" i="3"/>
  <c r="BM28" i="3"/>
  <c r="BL28" i="3"/>
  <c r="BK28" i="3"/>
  <c r="BJ28" i="3"/>
  <c r="BI28" i="3"/>
  <c r="BH28" i="3"/>
  <c r="BG28" i="3"/>
  <c r="BF28" i="3"/>
  <c r="BE28" i="3"/>
  <c r="BD28" i="3"/>
  <c r="BC28" i="3"/>
  <c r="BB28" i="3"/>
  <c r="BA28" i="3"/>
  <c r="AZ28" i="3"/>
  <c r="AY28" i="3"/>
  <c r="AX28" i="3"/>
  <c r="AW28" i="3"/>
  <c r="AV28" i="3"/>
  <c r="AU28" i="3"/>
  <c r="AT28" i="3"/>
  <c r="AS28" i="3"/>
  <c r="CS27" i="3"/>
  <c r="CU27" i="3" s="1"/>
  <c r="CQ27" i="3"/>
  <c r="CP27" i="3"/>
  <c r="CO27" i="3"/>
  <c r="CN27" i="3"/>
  <c r="CM27" i="3"/>
  <c r="CL27" i="3"/>
  <c r="CK27" i="3"/>
  <c r="CJ27" i="3"/>
  <c r="CI27" i="3"/>
  <c r="CH27" i="3"/>
  <c r="CG27" i="3"/>
  <c r="CF27" i="3"/>
  <c r="CE27" i="3"/>
  <c r="CD27" i="3"/>
  <c r="CC27" i="3"/>
  <c r="CB27" i="3"/>
  <c r="CA27" i="3"/>
  <c r="BZ27" i="3"/>
  <c r="BY27" i="3"/>
  <c r="BX27" i="3"/>
  <c r="BW27" i="3"/>
  <c r="BV27" i="3"/>
  <c r="BU27" i="3"/>
  <c r="BT27" i="3"/>
  <c r="BS27" i="3"/>
  <c r="BR27" i="3"/>
  <c r="BQ27" i="3"/>
  <c r="BP27" i="3"/>
  <c r="BO27" i="3"/>
  <c r="BN27" i="3"/>
  <c r="BM27" i="3"/>
  <c r="BL27" i="3"/>
  <c r="BK27" i="3"/>
  <c r="BJ27" i="3"/>
  <c r="BI27" i="3"/>
  <c r="BH27" i="3"/>
  <c r="BG27" i="3"/>
  <c r="BF27" i="3"/>
  <c r="BE27" i="3"/>
  <c r="BD27" i="3"/>
  <c r="BC27" i="3"/>
  <c r="BB27" i="3"/>
  <c r="BA27" i="3"/>
  <c r="AZ27" i="3"/>
  <c r="AY27" i="3"/>
  <c r="AX27" i="3"/>
  <c r="AW27" i="3"/>
  <c r="AV27" i="3"/>
  <c r="AU27" i="3"/>
  <c r="AT27" i="3"/>
  <c r="AS27" i="3"/>
  <c r="CS26" i="3"/>
  <c r="CU26" i="3" s="1"/>
  <c r="CN26" i="3"/>
  <c r="CM26" i="3"/>
  <c r="CL26" i="3"/>
  <c r="CH26" i="3"/>
  <c r="CG26" i="3"/>
  <c r="CF26" i="3"/>
  <c r="CB26" i="3"/>
  <c r="CA26" i="3"/>
  <c r="BZ26" i="3"/>
  <c r="BV26" i="3"/>
  <c r="BU26" i="3"/>
  <c r="BT26" i="3"/>
  <c r="BG26" i="3"/>
  <c r="BF26" i="3"/>
  <c r="BE26" i="3"/>
  <c r="BD26" i="3"/>
  <c r="BA26" i="3"/>
  <c r="AZ26" i="3"/>
  <c r="AY26" i="3"/>
  <c r="AX26" i="3"/>
  <c r="AW26" i="3"/>
  <c r="AV26" i="3"/>
  <c r="AS26" i="3"/>
  <c r="AK26" i="3"/>
  <c r="BC26" i="3" s="1"/>
  <c r="AJ26" i="3"/>
  <c r="I27" i="3" s="1"/>
  <c r="AI26" i="3"/>
  <c r="CQ26" i="3" s="1"/>
  <c r="AH26" i="3"/>
  <c r="CP26" i="3" s="1"/>
  <c r="AG26" i="3"/>
  <c r="CO26" i="3" s="1"/>
  <c r="AC26" i="3"/>
  <c r="CK26" i="3" s="1"/>
  <c r="AB26" i="3"/>
  <c r="CJ26" i="3" s="1"/>
  <c r="AA26" i="3"/>
  <c r="CI26" i="3" s="1"/>
  <c r="W26" i="3"/>
  <c r="CE26" i="3" s="1"/>
  <c r="V26" i="3"/>
  <c r="CD26" i="3" s="1"/>
  <c r="U26" i="3"/>
  <c r="CC26" i="3" s="1"/>
  <c r="Q26" i="3"/>
  <c r="BY26" i="3" s="1"/>
  <c r="P26" i="3"/>
  <c r="BX26" i="3" s="1"/>
  <c r="O26" i="3"/>
  <c r="BW26" i="3" s="1"/>
  <c r="CS25" i="3"/>
  <c r="CU25" i="3" s="1"/>
  <c r="CQ25" i="3"/>
  <c r="CP25" i="3"/>
  <c r="CO25" i="3"/>
  <c r="CN25" i="3"/>
  <c r="CM25" i="3"/>
  <c r="CL25" i="3"/>
  <c r="CK25" i="3"/>
  <c r="CJ25" i="3"/>
  <c r="CI25" i="3"/>
  <c r="CH25" i="3"/>
  <c r="CG25" i="3"/>
  <c r="CF25" i="3"/>
  <c r="CE25" i="3"/>
  <c r="CD25" i="3"/>
  <c r="CC25" i="3"/>
  <c r="CB25" i="3"/>
  <c r="CA25" i="3"/>
  <c r="BZ25" i="3"/>
  <c r="BY25" i="3"/>
  <c r="BX25" i="3"/>
  <c r="BW25" i="3"/>
  <c r="BV25" i="3"/>
  <c r="BU25" i="3"/>
  <c r="BT25" i="3"/>
  <c r="BS25" i="3"/>
  <c r="BR25" i="3"/>
  <c r="BQ25" i="3"/>
  <c r="BP25" i="3"/>
  <c r="BO25" i="3"/>
  <c r="BN25" i="3"/>
  <c r="BM25" i="3"/>
  <c r="BL25" i="3"/>
  <c r="BK25" i="3"/>
  <c r="BJ25" i="3"/>
  <c r="BI25" i="3"/>
  <c r="BH25" i="3"/>
  <c r="BG25" i="3"/>
  <c r="BF25" i="3"/>
  <c r="BE25" i="3"/>
  <c r="BD25" i="3"/>
  <c r="BC25" i="3"/>
  <c r="BA25" i="3"/>
  <c r="AZ25" i="3"/>
  <c r="AY25" i="3"/>
  <c r="AX25" i="3"/>
  <c r="AW25" i="3"/>
  <c r="AV25" i="3"/>
  <c r="AS25" i="3"/>
  <c r="AJ25" i="3"/>
  <c r="BB25" i="3" s="1"/>
  <c r="CS24" i="3"/>
  <c r="CU24" i="3" s="1"/>
  <c r="CQ24" i="3"/>
  <c r="CP24" i="3"/>
  <c r="CO24" i="3"/>
  <c r="CN24" i="3"/>
  <c r="CM24" i="3"/>
  <c r="CL24" i="3"/>
  <c r="CK24" i="3"/>
  <c r="CJ24" i="3"/>
  <c r="CI24" i="3"/>
  <c r="CH24" i="3"/>
  <c r="CG24" i="3"/>
  <c r="CF24" i="3"/>
  <c r="CE24" i="3"/>
  <c r="CD24" i="3"/>
  <c r="CC24" i="3"/>
  <c r="CB24" i="3"/>
  <c r="CA24" i="3"/>
  <c r="BZ24" i="3"/>
  <c r="BY24" i="3"/>
  <c r="BX24" i="3"/>
  <c r="BW24" i="3"/>
  <c r="BV24" i="3"/>
  <c r="BU24" i="3"/>
  <c r="BT24" i="3"/>
  <c r="BS24" i="3"/>
  <c r="BR24" i="3"/>
  <c r="BQ24" i="3"/>
  <c r="BP24" i="3"/>
  <c r="BO24" i="3"/>
  <c r="BN24" i="3"/>
  <c r="BM24" i="3"/>
  <c r="BL24" i="3"/>
  <c r="BK24" i="3"/>
  <c r="BJ24" i="3"/>
  <c r="BI24" i="3"/>
  <c r="BH24" i="3"/>
  <c r="BG24" i="3"/>
  <c r="BF24" i="3"/>
  <c r="BE24" i="3"/>
  <c r="BD24" i="3"/>
  <c r="BC24" i="3"/>
  <c r="BB24" i="3"/>
  <c r="BA24" i="3"/>
  <c r="AZ24" i="3"/>
  <c r="AY24" i="3"/>
  <c r="AX24" i="3"/>
  <c r="AW24" i="3"/>
  <c r="AV24" i="3"/>
  <c r="AU24" i="3"/>
  <c r="AT24" i="3"/>
  <c r="AS24" i="3"/>
  <c r="CS23" i="3"/>
  <c r="CU23" i="3" s="1"/>
  <c r="CQ23" i="3"/>
  <c r="CP23" i="3"/>
  <c r="CO23" i="3"/>
  <c r="CN23" i="3"/>
  <c r="CM23" i="3"/>
  <c r="CL23" i="3"/>
  <c r="CK23" i="3"/>
  <c r="CJ23" i="3"/>
  <c r="CI23" i="3"/>
  <c r="CH23" i="3"/>
  <c r="CG23" i="3"/>
  <c r="CF23" i="3"/>
  <c r="CE23" i="3"/>
  <c r="CD23" i="3"/>
  <c r="CC23" i="3"/>
  <c r="CB23" i="3"/>
  <c r="CA23" i="3"/>
  <c r="BZ23" i="3"/>
  <c r="BY23" i="3"/>
  <c r="BX23" i="3"/>
  <c r="BW23" i="3"/>
  <c r="BV23" i="3"/>
  <c r="BU23" i="3"/>
  <c r="BT23" i="3"/>
  <c r="BS23" i="3"/>
  <c r="BR23" i="3"/>
  <c r="BQ23" i="3"/>
  <c r="BP23" i="3"/>
  <c r="BO23" i="3"/>
  <c r="BN23" i="3"/>
  <c r="BM23" i="3"/>
  <c r="BL23" i="3"/>
  <c r="BK23" i="3"/>
  <c r="BJ23" i="3"/>
  <c r="BI23" i="3"/>
  <c r="BH23" i="3"/>
  <c r="BG23" i="3"/>
  <c r="BF23" i="3"/>
  <c r="BE23" i="3"/>
  <c r="BD23" i="3"/>
  <c r="BC23" i="3"/>
  <c r="BB23" i="3"/>
  <c r="BA23" i="3"/>
  <c r="AZ23" i="3"/>
  <c r="AY23" i="3"/>
  <c r="AX23" i="3"/>
  <c r="AW23" i="3"/>
  <c r="AV23" i="3"/>
  <c r="AU23" i="3"/>
  <c r="AT23" i="3"/>
  <c r="AS23" i="3"/>
  <c r="CS22" i="3"/>
  <c r="CU22" i="3" s="1"/>
  <c r="CN22" i="3"/>
  <c r="CM22" i="3"/>
  <c r="CL22" i="3"/>
  <c r="CH22" i="3"/>
  <c r="CG22" i="3"/>
  <c r="CF22" i="3"/>
  <c r="CB22" i="3"/>
  <c r="CA22" i="3"/>
  <c r="BZ22" i="3"/>
  <c r="BV22" i="3"/>
  <c r="BU22" i="3"/>
  <c r="BT22" i="3"/>
  <c r="BG22" i="3"/>
  <c r="BF22" i="3"/>
  <c r="BE22" i="3"/>
  <c r="BD22" i="3"/>
  <c r="BA22" i="3"/>
  <c r="AZ22" i="3"/>
  <c r="AY22" i="3"/>
  <c r="AX22" i="3"/>
  <c r="AW22" i="3"/>
  <c r="AV22" i="3"/>
  <c r="AS22" i="3"/>
  <c r="AK22" i="3"/>
  <c r="BC22" i="3" s="1"/>
  <c r="AJ22" i="3"/>
  <c r="BB22" i="3" s="1"/>
  <c r="AI22" i="3"/>
  <c r="CQ22" i="3" s="1"/>
  <c r="AH22" i="3"/>
  <c r="CP22" i="3" s="1"/>
  <c r="AG22" i="3"/>
  <c r="CO22" i="3" s="1"/>
  <c r="AC22" i="3"/>
  <c r="CK22" i="3" s="1"/>
  <c r="AB22" i="3"/>
  <c r="CJ22" i="3" s="1"/>
  <c r="AA22" i="3"/>
  <c r="CI22" i="3" s="1"/>
  <c r="W22" i="3"/>
  <c r="CE22" i="3" s="1"/>
  <c r="V22" i="3"/>
  <c r="CD22" i="3" s="1"/>
  <c r="U22" i="3"/>
  <c r="CC22" i="3" s="1"/>
  <c r="Q22" i="3"/>
  <c r="BY22" i="3" s="1"/>
  <c r="P22" i="3"/>
  <c r="BX22" i="3" s="1"/>
  <c r="O22" i="3"/>
  <c r="BW22" i="3" s="1"/>
  <c r="CS21" i="3"/>
  <c r="CU21" i="3" s="1"/>
  <c r="CQ21" i="3"/>
  <c r="CP21" i="3"/>
  <c r="CO21" i="3"/>
  <c r="CN21" i="3"/>
  <c r="CM21" i="3"/>
  <c r="CL21" i="3"/>
  <c r="CK21" i="3"/>
  <c r="CJ21" i="3"/>
  <c r="CI21" i="3"/>
  <c r="CH21" i="3"/>
  <c r="CG21" i="3"/>
  <c r="CF21" i="3"/>
  <c r="CE21" i="3"/>
  <c r="CD21" i="3"/>
  <c r="CC21" i="3"/>
  <c r="CB21" i="3"/>
  <c r="CA21" i="3"/>
  <c r="BZ21" i="3"/>
  <c r="BY21" i="3"/>
  <c r="BX21" i="3"/>
  <c r="BW21" i="3"/>
  <c r="BV21" i="3"/>
  <c r="BU21" i="3"/>
  <c r="BT21" i="3"/>
  <c r="BS21" i="3"/>
  <c r="BR21" i="3"/>
  <c r="BQ21" i="3"/>
  <c r="BP21" i="3"/>
  <c r="BO21" i="3"/>
  <c r="BN21" i="3"/>
  <c r="BM21" i="3"/>
  <c r="BL21" i="3"/>
  <c r="BK21" i="3"/>
  <c r="BJ21" i="3"/>
  <c r="BI21" i="3"/>
  <c r="BH21" i="3"/>
  <c r="BG21" i="3"/>
  <c r="BF21" i="3"/>
  <c r="BE21" i="3"/>
  <c r="BD21" i="3"/>
  <c r="BC21" i="3"/>
  <c r="BA21" i="3"/>
  <c r="AZ21" i="3"/>
  <c r="AY21" i="3"/>
  <c r="AX21" i="3"/>
  <c r="AW21" i="3"/>
  <c r="AV21" i="3"/>
  <c r="AS21" i="3"/>
  <c r="AJ21" i="3"/>
  <c r="BB21" i="3" s="1"/>
  <c r="I21" i="3"/>
  <c r="CS20" i="3"/>
  <c r="CU20" i="3" s="1"/>
  <c r="CQ20" i="3"/>
  <c r="CP20" i="3"/>
  <c r="CO20" i="3"/>
  <c r="CN20" i="3"/>
  <c r="CM20" i="3"/>
  <c r="CL20" i="3"/>
  <c r="CK20" i="3"/>
  <c r="CJ20" i="3"/>
  <c r="CI20" i="3"/>
  <c r="CH20" i="3"/>
  <c r="CG20" i="3"/>
  <c r="CF20" i="3"/>
  <c r="CE20" i="3"/>
  <c r="CD20" i="3"/>
  <c r="CC20" i="3"/>
  <c r="CB20" i="3"/>
  <c r="CA20" i="3"/>
  <c r="BZ20" i="3"/>
  <c r="BY20" i="3"/>
  <c r="BX20" i="3"/>
  <c r="BW20" i="3"/>
  <c r="BV20" i="3"/>
  <c r="BU20" i="3"/>
  <c r="BT20" i="3"/>
  <c r="BS20" i="3"/>
  <c r="BR20" i="3"/>
  <c r="BQ20" i="3"/>
  <c r="BP20" i="3"/>
  <c r="BO20" i="3"/>
  <c r="BN20" i="3"/>
  <c r="BM20" i="3"/>
  <c r="BL20" i="3"/>
  <c r="BK20" i="3"/>
  <c r="BJ20" i="3"/>
  <c r="BI20" i="3"/>
  <c r="BH20" i="3"/>
  <c r="BG20" i="3"/>
  <c r="BF20" i="3"/>
  <c r="BE20" i="3"/>
  <c r="BD20" i="3"/>
  <c r="BC20" i="3"/>
  <c r="BB20" i="3"/>
  <c r="BA20" i="3"/>
  <c r="AZ20" i="3"/>
  <c r="AY20" i="3"/>
  <c r="AX20" i="3"/>
  <c r="AW20" i="3"/>
  <c r="AV20" i="3"/>
  <c r="AU20" i="3"/>
  <c r="AT20" i="3"/>
  <c r="AS20" i="3"/>
  <c r="CS19" i="3"/>
  <c r="CU19" i="3" s="1"/>
  <c r="CQ19" i="3"/>
  <c r="CP19" i="3"/>
  <c r="CO19" i="3"/>
  <c r="CN19" i="3"/>
  <c r="CM19" i="3"/>
  <c r="CL19" i="3"/>
  <c r="CK19" i="3"/>
  <c r="CJ19" i="3"/>
  <c r="CI19" i="3"/>
  <c r="CH19" i="3"/>
  <c r="CG19" i="3"/>
  <c r="CF19" i="3"/>
  <c r="CE19" i="3"/>
  <c r="CD19" i="3"/>
  <c r="CC19" i="3"/>
  <c r="CB19" i="3"/>
  <c r="CA19" i="3"/>
  <c r="BZ19" i="3"/>
  <c r="BY19" i="3"/>
  <c r="BX19" i="3"/>
  <c r="BW19" i="3"/>
  <c r="BV19" i="3"/>
  <c r="BU19" i="3"/>
  <c r="BT19" i="3"/>
  <c r="BS19" i="3"/>
  <c r="BR19" i="3"/>
  <c r="BQ19" i="3"/>
  <c r="BP19" i="3"/>
  <c r="BO19" i="3"/>
  <c r="BN19" i="3"/>
  <c r="BM19" i="3"/>
  <c r="BL19" i="3"/>
  <c r="BK19" i="3"/>
  <c r="BJ19" i="3"/>
  <c r="BI19" i="3"/>
  <c r="BH19" i="3"/>
  <c r="BG19" i="3"/>
  <c r="BF19" i="3"/>
  <c r="BE19" i="3"/>
  <c r="BD19" i="3"/>
  <c r="BC19" i="3"/>
  <c r="BB19" i="3"/>
  <c r="BA19" i="3"/>
  <c r="AZ19" i="3"/>
  <c r="AY19" i="3"/>
  <c r="AX19" i="3"/>
  <c r="AW19" i="3"/>
  <c r="AV19" i="3"/>
  <c r="AU19" i="3"/>
  <c r="AT19" i="3"/>
  <c r="AS19" i="3"/>
  <c r="CS18" i="3"/>
  <c r="CU18" i="3" s="1"/>
  <c r="CP18" i="3"/>
  <c r="CO18" i="3"/>
  <c r="CN18" i="3"/>
  <c r="CM18" i="3"/>
  <c r="CL18" i="3"/>
  <c r="CK18" i="3"/>
  <c r="CJ18" i="3"/>
  <c r="CI18" i="3"/>
  <c r="CH18" i="3"/>
  <c r="CG18" i="3"/>
  <c r="CF18" i="3"/>
  <c r="CE18" i="3"/>
  <c r="CD18" i="3"/>
  <c r="CC18" i="3"/>
  <c r="CB18" i="3"/>
  <c r="CA18" i="3"/>
  <c r="BZ18" i="3"/>
  <c r="BY18" i="3"/>
  <c r="BX18" i="3"/>
  <c r="BW18" i="3"/>
  <c r="BV18" i="3"/>
  <c r="BU18" i="3"/>
  <c r="BT18" i="3"/>
  <c r="BR18" i="3"/>
  <c r="BQ18" i="3"/>
  <c r="BP18" i="3"/>
  <c r="BO18" i="3"/>
  <c r="BN18" i="3"/>
  <c r="BM18" i="3"/>
  <c r="BL18" i="3"/>
  <c r="BK18" i="3"/>
  <c r="BJ18" i="3"/>
  <c r="BI18" i="3"/>
  <c r="BH18" i="3"/>
  <c r="BG18" i="3"/>
  <c r="BF18" i="3"/>
  <c r="BE18" i="3"/>
  <c r="BD18" i="3"/>
  <c r="BC18" i="3"/>
  <c r="BB18" i="3"/>
  <c r="BA18" i="3"/>
  <c r="AZ18" i="3"/>
  <c r="AY18" i="3"/>
  <c r="AX18" i="3"/>
  <c r="AW18" i="3"/>
  <c r="AV18" i="3"/>
  <c r="AU18" i="3"/>
  <c r="AS18" i="3"/>
  <c r="AI18" i="3"/>
  <c r="AT18" i="3" s="1"/>
  <c r="I18" i="3"/>
  <c r="CS17" i="3"/>
  <c r="CU17" i="3" s="1"/>
  <c r="CQ17" i="3"/>
  <c r="CP17" i="3"/>
  <c r="CO17" i="3"/>
  <c r="CN17" i="3"/>
  <c r="CM17" i="3"/>
  <c r="CL17" i="3"/>
  <c r="CK17" i="3"/>
  <c r="CJ17" i="3"/>
  <c r="CI17" i="3"/>
  <c r="CH17" i="3"/>
  <c r="CG17" i="3"/>
  <c r="CF17" i="3"/>
  <c r="CE17" i="3"/>
  <c r="CD17" i="3"/>
  <c r="CC17" i="3"/>
  <c r="CB17" i="3"/>
  <c r="CA17" i="3"/>
  <c r="BZ17" i="3"/>
  <c r="BY17" i="3"/>
  <c r="BX17" i="3"/>
  <c r="BW17" i="3"/>
  <c r="BV17" i="3"/>
  <c r="BU17" i="3"/>
  <c r="BT17" i="3"/>
  <c r="BS17" i="3"/>
  <c r="BR17" i="3"/>
  <c r="BQ17" i="3"/>
  <c r="BP17" i="3"/>
  <c r="BO17" i="3"/>
  <c r="BN17" i="3"/>
  <c r="BM17" i="3"/>
  <c r="BL17" i="3"/>
  <c r="BK17" i="3"/>
  <c r="BJ17" i="3"/>
  <c r="BI17" i="3"/>
  <c r="BH17" i="3"/>
  <c r="BG17" i="3"/>
  <c r="BF17" i="3"/>
  <c r="BE17" i="3"/>
  <c r="BD17" i="3"/>
  <c r="BC17" i="3"/>
  <c r="BB17" i="3"/>
  <c r="BA17" i="3"/>
  <c r="AZ17" i="3"/>
  <c r="AY17" i="3"/>
  <c r="AX17" i="3"/>
  <c r="AW17" i="3"/>
  <c r="AV17" i="3"/>
  <c r="AU17" i="3"/>
  <c r="AT17" i="3"/>
  <c r="AS17" i="3"/>
  <c r="I17" i="3"/>
  <c r="CS16" i="3"/>
  <c r="CQ16" i="3"/>
  <c r="CP16" i="3"/>
  <c r="CO16" i="3"/>
  <c r="CN16" i="3"/>
  <c r="CM16" i="3"/>
  <c r="CL16" i="3"/>
  <c r="CK16" i="3"/>
  <c r="CJ16" i="3"/>
  <c r="CI16" i="3"/>
  <c r="CH16" i="3"/>
  <c r="CG16" i="3"/>
  <c r="CF16" i="3"/>
  <c r="CE16" i="3"/>
  <c r="CD16" i="3"/>
  <c r="CC16" i="3"/>
  <c r="CB16" i="3"/>
  <c r="CA16" i="3"/>
  <c r="BZ16" i="3"/>
  <c r="BY16" i="3"/>
  <c r="BX16" i="3"/>
  <c r="BW16" i="3"/>
  <c r="BV16" i="3"/>
  <c r="BU16" i="3"/>
  <c r="BT16" i="3"/>
  <c r="BG16" i="3"/>
  <c r="BF16" i="3"/>
  <c r="BE16" i="3"/>
  <c r="BD16" i="3"/>
  <c r="BC16" i="3"/>
  <c r="BB16" i="3"/>
  <c r="BA16" i="3"/>
  <c r="AZ16" i="3"/>
  <c r="AY16" i="3"/>
  <c r="AX16" i="3"/>
  <c r="AW16" i="3"/>
  <c r="AV16" i="3"/>
  <c r="AU16" i="3"/>
  <c r="AT16" i="3"/>
  <c r="AS16" i="3"/>
  <c r="CS15" i="3"/>
  <c r="CQ15" i="3"/>
  <c r="CP15" i="3"/>
  <c r="CO15" i="3"/>
  <c r="CN15" i="3"/>
  <c r="CM15" i="3"/>
  <c r="CL15" i="3"/>
  <c r="CK15" i="3"/>
  <c r="CJ15" i="3"/>
  <c r="CI15" i="3"/>
  <c r="CH15" i="3"/>
  <c r="CG15" i="3"/>
  <c r="CF15" i="3"/>
  <c r="CE15" i="3"/>
  <c r="CD15" i="3"/>
  <c r="CC15" i="3"/>
  <c r="CB15" i="3"/>
  <c r="CA15" i="3"/>
  <c r="BZ15" i="3"/>
  <c r="BY15" i="3"/>
  <c r="BX15" i="3"/>
  <c r="BW15" i="3"/>
  <c r="BV15" i="3"/>
  <c r="BU15" i="3"/>
  <c r="BT15" i="3"/>
  <c r="BS15" i="3"/>
  <c r="BR15" i="3"/>
  <c r="BQ15" i="3"/>
  <c r="BP15" i="3"/>
  <c r="BO15" i="3"/>
  <c r="BN15" i="3"/>
  <c r="BM15" i="3"/>
  <c r="BL15" i="3"/>
  <c r="BK15" i="3"/>
  <c r="BJ15" i="3"/>
  <c r="BI15" i="3"/>
  <c r="BH15" i="3"/>
  <c r="BG15" i="3"/>
  <c r="BF15" i="3"/>
  <c r="BE15" i="3"/>
  <c r="BD15" i="3"/>
  <c r="BC15" i="3"/>
  <c r="BB15" i="3"/>
  <c r="AU15" i="3"/>
  <c r="AT15" i="3"/>
  <c r="E15" i="3"/>
  <c r="AX15" i="3" s="1"/>
  <c r="CS14" i="3"/>
  <c r="CQ14" i="3"/>
  <c r="CP14" i="3"/>
  <c r="CO14" i="3"/>
  <c r="CN14" i="3"/>
  <c r="CM14" i="3"/>
  <c r="CL14" i="3"/>
  <c r="CK14" i="3"/>
  <c r="CJ14" i="3"/>
  <c r="CI14" i="3"/>
  <c r="CH14" i="3"/>
  <c r="CG14" i="3"/>
  <c r="CF14" i="3"/>
  <c r="CE14" i="3"/>
  <c r="CD14" i="3"/>
  <c r="CC14" i="3"/>
  <c r="CB14" i="3"/>
  <c r="CA14" i="3"/>
  <c r="BZ14" i="3"/>
  <c r="BY14" i="3"/>
  <c r="BX14" i="3"/>
  <c r="BW14" i="3"/>
  <c r="BV14" i="3"/>
  <c r="BU14" i="3"/>
  <c r="BT14" i="3"/>
  <c r="BS14" i="3"/>
  <c r="BR14" i="3"/>
  <c r="BQ14" i="3"/>
  <c r="BP14" i="3"/>
  <c r="BO14" i="3"/>
  <c r="BN14" i="3"/>
  <c r="BM14" i="3"/>
  <c r="BL14" i="3"/>
  <c r="BK14" i="3"/>
  <c r="BJ14" i="3"/>
  <c r="BI14" i="3"/>
  <c r="BH14" i="3"/>
  <c r="BG14" i="3"/>
  <c r="BF14" i="3"/>
  <c r="BE14" i="3"/>
  <c r="BD14" i="3"/>
  <c r="BC14" i="3"/>
  <c r="BB14" i="3"/>
  <c r="AU14" i="3"/>
  <c r="AT14" i="3"/>
  <c r="I14" i="3"/>
  <c r="E14" i="3"/>
  <c r="AX14" i="3" s="1"/>
  <c r="CS13" i="3"/>
  <c r="CQ13" i="3"/>
  <c r="CP13" i="3"/>
  <c r="CO13" i="3"/>
  <c r="CN13" i="3"/>
  <c r="CM13" i="3"/>
  <c r="CL13" i="3"/>
  <c r="CK13" i="3"/>
  <c r="CJ13" i="3"/>
  <c r="CI13" i="3"/>
  <c r="CH13" i="3"/>
  <c r="CG13" i="3"/>
  <c r="CF13" i="3"/>
  <c r="CE13" i="3"/>
  <c r="CD13" i="3"/>
  <c r="CC13" i="3"/>
  <c r="CB13" i="3"/>
  <c r="CA13" i="3"/>
  <c r="BZ13" i="3"/>
  <c r="BY13" i="3"/>
  <c r="BX13" i="3"/>
  <c r="BW13" i="3"/>
  <c r="BV13" i="3"/>
  <c r="BU13" i="3"/>
  <c r="BT13" i="3"/>
  <c r="BS13" i="3"/>
  <c r="BR13" i="3"/>
  <c r="BQ13" i="3"/>
  <c r="BP13" i="3"/>
  <c r="BO13" i="3"/>
  <c r="BN13" i="3"/>
  <c r="BM13" i="3"/>
  <c r="BL13" i="3"/>
  <c r="BK13" i="3"/>
  <c r="BJ13" i="3"/>
  <c r="BI13" i="3"/>
  <c r="BH13" i="3"/>
  <c r="BG13" i="3"/>
  <c r="BF13" i="3"/>
  <c r="BE13" i="3"/>
  <c r="BD13" i="3"/>
  <c r="BC13" i="3"/>
  <c r="BB13" i="3"/>
  <c r="AX13" i="3"/>
  <c r="AU13" i="3"/>
  <c r="AT13" i="3"/>
  <c r="AS13" i="3"/>
  <c r="I13" i="3"/>
  <c r="CS12" i="3"/>
  <c r="CQ12" i="3"/>
  <c r="CP12" i="3"/>
  <c r="CO12" i="3"/>
  <c r="CN12" i="3"/>
  <c r="CM12" i="3"/>
  <c r="CL12" i="3"/>
  <c r="CK12" i="3"/>
  <c r="CJ12" i="3"/>
  <c r="CI12" i="3"/>
  <c r="CH12" i="3"/>
  <c r="CG12" i="3"/>
  <c r="CF12" i="3"/>
  <c r="CE12" i="3"/>
  <c r="CD12" i="3"/>
  <c r="CC12" i="3"/>
  <c r="CB12" i="3"/>
  <c r="CA12" i="3"/>
  <c r="BZ12" i="3"/>
  <c r="BY12" i="3"/>
  <c r="BX12" i="3"/>
  <c r="BW12" i="3"/>
  <c r="BV12" i="3"/>
  <c r="BU12" i="3"/>
  <c r="BT12" i="3"/>
  <c r="BS12" i="3"/>
  <c r="BR12" i="3"/>
  <c r="BQ12" i="3"/>
  <c r="BP12" i="3"/>
  <c r="BO12" i="3"/>
  <c r="BN12" i="3"/>
  <c r="BM12" i="3"/>
  <c r="BL12" i="3"/>
  <c r="BK12" i="3"/>
  <c r="BJ12" i="3"/>
  <c r="BI12" i="3"/>
  <c r="BH12" i="3"/>
  <c r="BG12" i="3"/>
  <c r="BF12" i="3"/>
  <c r="BE12" i="3"/>
  <c r="BD12" i="3"/>
  <c r="BC12" i="3"/>
  <c r="BB12" i="3"/>
  <c r="AU12" i="3"/>
  <c r="AT12" i="3"/>
  <c r="I12" i="3"/>
  <c r="E12" i="3"/>
  <c r="AS12" i="3" s="1"/>
  <c r="CS11" i="3"/>
  <c r="CQ11" i="3"/>
  <c r="CP11" i="3"/>
  <c r="CO11" i="3"/>
  <c r="CN11" i="3"/>
  <c r="CM11" i="3"/>
  <c r="CL11" i="3"/>
  <c r="CK11" i="3"/>
  <c r="CJ11" i="3"/>
  <c r="CI11" i="3"/>
  <c r="CH11" i="3"/>
  <c r="CG11" i="3"/>
  <c r="CF11" i="3"/>
  <c r="CE11" i="3"/>
  <c r="CD11" i="3"/>
  <c r="CC11" i="3"/>
  <c r="CB11" i="3"/>
  <c r="CA11" i="3"/>
  <c r="BZ11" i="3"/>
  <c r="BY11" i="3"/>
  <c r="BX11" i="3"/>
  <c r="BW11" i="3"/>
  <c r="BV11" i="3"/>
  <c r="BU11" i="3"/>
  <c r="BT11" i="3"/>
  <c r="BG11" i="3"/>
  <c r="BF11" i="3"/>
  <c r="BE11" i="3"/>
  <c r="BD11" i="3"/>
  <c r="BC11" i="3"/>
  <c r="BB11" i="3"/>
  <c r="AX11" i="3"/>
  <c r="AU11" i="3"/>
  <c r="AT11" i="3"/>
  <c r="AS11" i="3"/>
  <c r="I38" i="3" l="1"/>
  <c r="AI54" i="3"/>
  <c r="CQ54" i="3" s="1"/>
  <c r="AJ59" i="3"/>
  <c r="BB59" i="3" s="1"/>
  <c r="AU25" i="3"/>
  <c r="BW45" i="3"/>
  <c r="V77" i="3"/>
  <c r="AS15" i="3"/>
  <c r="I19" i="3"/>
  <c r="AU21" i="3"/>
  <c r="BE60" i="3"/>
  <c r="AK77" i="3"/>
  <c r="AK79" i="3" s="1"/>
  <c r="BC79" i="3" s="1"/>
  <c r="P77" i="3"/>
  <c r="W77" i="3"/>
  <c r="AG77" i="3"/>
  <c r="AU76" i="3"/>
  <c r="BY47" i="3"/>
  <c r="AH60" i="3"/>
  <c r="AH77" i="3" s="1"/>
  <c r="BD79" i="3"/>
  <c r="BY49" i="3"/>
  <c r="BG54" i="3"/>
  <c r="U77" i="3"/>
  <c r="AB77" i="3"/>
  <c r="G262" i="5"/>
  <c r="D262" i="5"/>
  <c r="H261" i="5"/>
  <c r="F261" i="5"/>
  <c r="C261" i="5"/>
  <c r="G260" i="5"/>
  <c r="D260" i="5"/>
  <c r="H259" i="5"/>
  <c r="F259" i="5"/>
  <c r="C259" i="5"/>
  <c r="G258" i="5"/>
  <c r="D258" i="5"/>
  <c r="H257" i="5"/>
  <c r="F257" i="5"/>
  <c r="C257" i="5"/>
  <c r="G256" i="5"/>
  <c r="D256" i="5"/>
  <c r="H255" i="5"/>
  <c r="F255" i="5"/>
  <c r="C255" i="5"/>
  <c r="G254" i="5"/>
  <c r="D254" i="5"/>
  <c r="H253" i="5"/>
  <c r="F253" i="5"/>
  <c r="C253" i="5"/>
  <c r="G252" i="5"/>
  <c r="D252" i="5"/>
  <c r="H251" i="5"/>
  <c r="F251" i="5"/>
  <c r="C251" i="5"/>
  <c r="G250" i="5"/>
  <c r="D250" i="5"/>
  <c r="H249" i="5"/>
  <c r="F249" i="5"/>
  <c r="C249" i="5"/>
  <c r="G248" i="5"/>
  <c r="D248" i="5"/>
  <c r="H247" i="5"/>
  <c r="F247" i="5"/>
  <c r="C247" i="5"/>
  <c r="C246" i="5"/>
  <c r="G245" i="5"/>
  <c r="D245" i="5"/>
  <c r="H244" i="5"/>
  <c r="F244" i="5"/>
  <c r="C244" i="5"/>
  <c r="G243" i="5"/>
  <c r="D243" i="5"/>
  <c r="H242" i="5"/>
  <c r="F242" i="5"/>
  <c r="C242" i="5"/>
  <c r="C241" i="5"/>
  <c r="G240" i="5"/>
  <c r="D240" i="5"/>
  <c r="D239" i="5"/>
  <c r="H238" i="5"/>
  <c r="F238" i="5"/>
  <c r="C238" i="5"/>
  <c r="G237" i="5"/>
  <c r="D237" i="5"/>
  <c r="D236" i="5"/>
  <c r="H235" i="5"/>
  <c r="F235" i="5"/>
  <c r="C235" i="5"/>
  <c r="C234" i="5"/>
  <c r="G233" i="5"/>
  <c r="D233" i="5"/>
  <c r="D232" i="5"/>
  <c r="H231" i="5"/>
  <c r="F231" i="5"/>
  <c r="C231" i="5"/>
  <c r="G230" i="5"/>
  <c r="D230" i="5"/>
  <c r="D229" i="5"/>
  <c r="H227" i="5"/>
  <c r="F227" i="5"/>
  <c r="D227" i="5"/>
  <c r="H226" i="5"/>
  <c r="F226" i="5"/>
  <c r="D226" i="5"/>
  <c r="H225" i="5"/>
  <c r="F225" i="5"/>
  <c r="D225" i="5"/>
  <c r="H224" i="5"/>
  <c r="F224" i="5"/>
  <c r="D224" i="5"/>
  <c r="D223" i="5"/>
  <c r="H222" i="5"/>
  <c r="F222" i="5"/>
  <c r="D222" i="5"/>
  <c r="H221" i="5"/>
  <c r="F221" i="5"/>
  <c r="D221" i="5"/>
  <c r="H220" i="5"/>
  <c r="F220" i="5"/>
  <c r="D220" i="5"/>
  <c r="D219" i="5"/>
  <c r="H218" i="5"/>
  <c r="F218" i="5"/>
  <c r="D218" i="5"/>
  <c r="D217" i="5"/>
  <c r="H216" i="5"/>
  <c r="F216" i="5"/>
  <c r="D216" i="5"/>
  <c r="H215" i="5"/>
  <c r="F215" i="5"/>
  <c r="D215" i="5"/>
  <c r="H214" i="5"/>
  <c r="F214" i="5"/>
  <c r="D214" i="5"/>
  <c r="H213" i="5"/>
  <c r="F213" i="5"/>
  <c r="D213" i="5"/>
  <c r="D212" i="5"/>
  <c r="H211" i="5"/>
  <c r="F211" i="5"/>
  <c r="D211" i="5"/>
  <c r="H210" i="5"/>
  <c r="F210" i="5"/>
  <c r="D210" i="5"/>
  <c r="H209" i="5"/>
  <c r="F209" i="5"/>
  <c r="D209" i="5"/>
  <c r="D208" i="5"/>
  <c r="H207" i="5"/>
  <c r="F207" i="5"/>
  <c r="D207" i="5"/>
  <c r="H206" i="5"/>
  <c r="F206" i="5"/>
  <c r="D206" i="5"/>
  <c r="H205" i="5"/>
  <c r="F205" i="5"/>
  <c r="D205" i="5"/>
  <c r="H204" i="5"/>
  <c r="F204" i="5"/>
  <c r="D204" i="5"/>
  <c r="H203" i="5"/>
  <c r="F203" i="5"/>
  <c r="D203" i="5"/>
  <c r="H262" i="5"/>
  <c r="F262" i="5"/>
  <c r="C262" i="5"/>
  <c r="G261" i="5"/>
  <c r="D261" i="5"/>
  <c r="H260" i="5"/>
  <c r="F260" i="5"/>
  <c r="C260" i="5"/>
  <c r="G259" i="5"/>
  <c r="D259" i="5"/>
  <c r="H258" i="5"/>
  <c r="F258" i="5"/>
  <c r="C258" i="5"/>
  <c r="G257" i="5"/>
  <c r="D257" i="5"/>
  <c r="H256" i="5"/>
  <c r="F256" i="5"/>
  <c r="C256" i="5"/>
  <c r="G255" i="5"/>
  <c r="D255" i="5"/>
  <c r="H254" i="5"/>
  <c r="F254" i="5"/>
  <c r="C254" i="5"/>
  <c r="G253" i="5"/>
  <c r="D253" i="5"/>
  <c r="H252" i="5"/>
  <c r="F252" i="5"/>
  <c r="C252" i="5"/>
  <c r="G251" i="5"/>
  <c r="D251" i="5"/>
  <c r="H250" i="5"/>
  <c r="F250" i="5"/>
  <c r="C250" i="5"/>
  <c r="G249" i="5"/>
  <c r="D249" i="5"/>
  <c r="H248" i="5"/>
  <c r="F248" i="5"/>
  <c r="C248" i="5"/>
  <c r="G247" i="5"/>
  <c r="D247" i="5"/>
  <c r="D246" i="5"/>
  <c r="H245" i="5"/>
  <c r="F245" i="5"/>
  <c r="C245" i="5"/>
  <c r="G244" i="5"/>
  <c r="D244" i="5"/>
  <c r="H243" i="5"/>
  <c r="F243" i="5"/>
  <c r="C243" i="5"/>
  <c r="G242" i="5"/>
  <c r="D242" i="5"/>
  <c r="D241" i="5"/>
  <c r="H240" i="5"/>
  <c r="F240" i="5"/>
  <c r="C240" i="5"/>
  <c r="C239" i="5"/>
  <c r="G238" i="5"/>
  <c r="D238" i="5"/>
  <c r="H237" i="5"/>
  <c r="F237" i="5"/>
  <c r="C237" i="5"/>
  <c r="C236" i="5"/>
  <c r="G235" i="5"/>
  <c r="D235" i="5"/>
  <c r="D234" i="5"/>
  <c r="H233" i="5"/>
  <c r="F233" i="5"/>
  <c r="C233" i="5"/>
  <c r="C232" i="5"/>
  <c r="G231" i="5"/>
  <c r="D231" i="5"/>
  <c r="H230" i="5"/>
  <c r="F230" i="5"/>
  <c r="C230" i="5"/>
  <c r="C229" i="5"/>
  <c r="G213" i="5"/>
  <c r="C202" i="5"/>
  <c r="D202" i="5"/>
  <c r="G165" i="5"/>
  <c r="C165" i="5"/>
  <c r="G164" i="5"/>
  <c r="C164" i="5"/>
  <c r="G163" i="5"/>
  <c r="C163" i="5"/>
  <c r="G162" i="5"/>
  <c r="C162" i="5"/>
  <c r="C161" i="5"/>
  <c r="G160" i="5"/>
  <c r="C160" i="5"/>
  <c r="G159" i="5"/>
  <c r="C159" i="5"/>
  <c r="G158" i="5"/>
  <c r="C158" i="5"/>
  <c r="C157" i="5"/>
  <c r="G156" i="5"/>
  <c r="C156" i="5"/>
  <c r="C155" i="5"/>
  <c r="G154" i="5"/>
  <c r="C154" i="5"/>
  <c r="G153" i="5"/>
  <c r="C153" i="5"/>
  <c r="G152" i="5"/>
  <c r="C152" i="5"/>
  <c r="C151" i="5"/>
  <c r="C150" i="5"/>
  <c r="G149" i="5"/>
  <c r="C149" i="5"/>
  <c r="G148" i="5"/>
  <c r="C148" i="5"/>
  <c r="G147" i="5"/>
  <c r="C147" i="5"/>
  <c r="C146" i="5"/>
  <c r="G145" i="5"/>
  <c r="C145" i="5"/>
  <c r="G144" i="5"/>
  <c r="C144" i="5"/>
  <c r="G143" i="5"/>
  <c r="C143" i="5"/>
  <c r="G142" i="5"/>
  <c r="C142" i="5"/>
  <c r="G141" i="5"/>
  <c r="C141" i="5"/>
  <c r="BG77" i="3"/>
  <c r="AO79" i="3"/>
  <c r="BG79" i="3" s="1"/>
  <c r="AN79" i="3"/>
  <c r="BF77" i="3"/>
  <c r="BE77" i="3"/>
  <c r="AM79" i="3"/>
  <c r="BE79" i="3" s="1"/>
  <c r="BF79" i="3"/>
  <c r="AX12" i="3"/>
  <c r="AS14" i="3"/>
  <c r="BS18" i="3"/>
  <c r="CQ18" i="3"/>
  <c r="AU22" i="3"/>
  <c r="I25" i="3"/>
  <c r="I23" i="3" s="1"/>
  <c r="AU26" i="3"/>
  <c r="I30" i="3"/>
  <c r="I28" i="3" s="1"/>
  <c r="AU30" i="3"/>
  <c r="AT31" i="3"/>
  <c r="BB31" i="3"/>
  <c r="I32" i="3"/>
  <c r="AU32" i="3"/>
  <c r="AU33" i="3"/>
  <c r="BW37" i="3"/>
  <c r="BW42" i="3"/>
  <c r="BW52" i="3"/>
  <c r="BF54" i="3"/>
  <c r="AU55" i="3"/>
  <c r="AU57" i="3"/>
  <c r="AU59" i="3"/>
  <c r="BS59" i="3"/>
  <c r="BX60" i="3"/>
  <c r="CD60" i="3"/>
  <c r="CJ60" i="3"/>
  <c r="AJ73" i="3"/>
  <c r="AJ74" i="3"/>
  <c r="BR74" i="3"/>
  <c r="AU75" i="3"/>
  <c r="AT76" i="3"/>
  <c r="O77" i="3"/>
  <c r="Q77" i="3"/>
  <c r="AA77" i="3"/>
  <c r="AC77" i="3"/>
  <c r="AT21" i="3"/>
  <c r="AT22" i="3"/>
  <c r="AT25" i="3"/>
  <c r="AT26" i="3"/>
  <c r="BB26" i="3"/>
  <c r="AT30" i="3"/>
  <c r="AT32" i="3"/>
  <c r="AT33" i="3"/>
  <c r="BB33" i="3"/>
  <c r="AT55" i="3"/>
  <c r="AT57" i="3"/>
  <c r="BC60" i="3"/>
  <c r="CC60" i="3"/>
  <c r="CE60" i="3"/>
  <c r="CO60" i="3"/>
  <c r="CQ60" i="3"/>
  <c r="BQ73" i="3"/>
  <c r="AT75" i="3"/>
  <c r="AT59" i="3" l="1"/>
  <c r="BC77" i="3"/>
  <c r="AI77" i="3"/>
  <c r="AJ54" i="3"/>
  <c r="AU54" i="3" s="1"/>
  <c r="BB54" i="3"/>
  <c r="CP60" i="3"/>
  <c r="I55" i="3"/>
  <c r="I56" i="3" s="1"/>
  <c r="BF78" i="3"/>
  <c r="AT54" i="3"/>
  <c r="BG78" i="3"/>
  <c r="BC78" i="3"/>
  <c r="C203" i="5"/>
  <c r="G203" i="5"/>
  <c r="C204" i="5"/>
  <c r="G204" i="5"/>
  <c r="C205" i="5"/>
  <c r="G205" i="5"/>
  <c r="C206" i="5"/>
  <c r="G206" i="5"/>
  <c r="C207" i="5"/>
  <c r="G207" i="5"/>
  <c r="C208" i="5"/>
  <c r="C209" i="5"/>
  <c r="G209" i="5"/>
  <c r="C210" i="5"/>
  <c r="G210" i="5"/>
  <c r="C211" i="5"/>
  <c r="G211" i="5"/>
  <c r="C212" i="5"/>
  <c r="C213" i="5"/>
  <c r="C214" i="5"/>
  <c r="G214" i="5"/>
  <c r="C215" i="5"/>
  <c r="G215" i="5"/>
  <c r="C216" i="5"/>
  <c r="G216" i="5"/>
  <c r="C217" i="5"/>
  <c r="C218" i="5"/>
  <c r="G218" i="5"/>
  <c r="C219" i="5"/>
  <c r="C220" i="5"/>
  <c r="G220" i="5"/>
  <c r="C221" i="5"/>
  <c r="G221" i="5"/>
  <c r="C222" i="5"/>
  <c r="G222" i="5"/>
  <c r="C223" i="5"/>
  <c r="C224" i="5"/>
  <c r="G224" i="5"/>
  <c r="C225" i="5"/>
  <c r="G225" i="5"/>
  <c r="C226" i="5"/>
  <c r="G226" i="5"/>
  <c r="C227" i="5"/>
  <c r="G227" i="5"/>
  <c r="AU73" i="3"/>
  <c r="BB73" i="3"/>
  <c r="AT73" i="3"/>
  <c r="AJ60" i="3"/>
  <c r="I74" i="3" s="1"/>
  <c r="AU74" i="3"/>
  <c r="BB74" i="3"/>
  <c r="AT74" i="3"/>
  <c r="BE78" i="3"/>
  <c r="I76" i="3" l="1"/>
  <c r="AU60" i="3"/>
  <c r="AJ77" i="3"/>
  <c r="I60" i="3" s="1"/>
  <c r="I72" i="3"/>
  <c r="I71" i="3"/>
  <c r="I70" i="3"/>
  <c r="I69" i="3"/>
  <c r="I68" i="3"/>
  <c r="I67" i="3"/>
  <c r="I66" i="3"/>
  <c r="I65" i="3"/>
  <c r="I64" i="3"/>
  <c r="I63" i="3"/>
  <c r="I62" i="3"/>
  <c r="I61" i="3"/>
  <c r="BB60" i="3"/>
  <c r="AT60" i="3"/>
  <c r="I75" i="3"/>
  <c r="I73" i="3"/>
  <c r="AJ79" i="3" l="1"/>
  <c r="BB79" i="3" s="1"/>
  <c r="AU77" i="3"/>
  <c r="I49" i="3"/>
  <c r="I47" i="3"/>
  <c r="I45" i="3"/>
  <c r="I33" i="3"/>
  <c r="I31" i="3"/>
  <c r="I16" i="3"/>
  <c r="I11" i="3"/>
  <c r="BB77" i="3"/>
  <c r="AT77" i="3"/>
  <c r="I52" i="3"/>
  <c r="I42" i="3"/>
  <c r="I37" i="3"/>
  <c r="I54" i="3"/>
  <c r="I22" i="3"/>
  <c r="I26" i="3"/>
  <c r="BB78" i="3" l="1"/>
  <c r="I77" i="3"/>
  <c r="AL142" i="2"/>
  <c r="AO32" i="2"/>
  <c r="AO141" i="2" s="1"/>
  <c r="AO142" i="2" s="1"/>
  <c r="AN32" i="2"/>
  <c r="AM32" i="2"/>
  <c r="AM141" i="2" s="1"/>
  <c r="AM142" i="2" s="1"/>
  <c r="AK32" i="2"/>
  <c r="AJ32" i="2"/>
  <c r="AI32" i="2"/>
  <c r="AH32" i="2"/>
  <c r="AG32" i="2"/>
  <c r="AC32" i="2"/>
  <c r="AB32" i="2"/>
  <c r="AA32" i="2"/>
  <c r="W32" i="2"/>
  <c r="V32" i="2"/>
  <c r="U32" i="2"/>
  <c r="Q32" i="2"/>
  <c r="P32" i="2"/>
  <c r="O32" i="2"/>
  <c r="AN139" i="2"/>
  <c r="AN114" i="2" s="1"/>
  <c r="AN141" i="2" s="1"/>
  <c r="AN142" i="2" s="1"/>
  <c r="AK134" i="2"/>
  <c r="AV134" i="2" s="1"/>
  <c r="AK136" i="2"/>
  <c r="AV136" i="2" s="1"/>
  <c r="AK131" i="2"/>
  <c r="AV131" i="2" s="1"/>
  <c r="AK127" i="2"/>
  <c r="AV127" i="2" s="1"/>
  <c r="AK124" i="2"/>
  <c r="AV124" i="2" s="1"/>
  <c r="AK121" i="2"/>
  <c r="AV121" i="2" s="1"/>
  <c r="AK118" i="2"/>
  <c r="AV118" i="2" s="1"/>
  <c r="AK115" i="2"/>
  <c r="AV115" i="2" s="1"/>
  <c r="AJ114" i="2"/>
  <c r="AI114" i="2"/>
  <c r="AH114" i="2"/>
  <c r="AG114" i="2"/>
  <c r="AC114" i="2"/>
  <c r="AB114" i="2"/>
  <c r="AA114" i="2"/>
  <c r="W114" i="2"/>
  <c r="V114" i="2"/>
  <c r="U114" i="2"/>
  <c r="Q114" i="2"/>
  <c r="P114" i="2"/>
  <c r="O114" i="2"/>
  <c r="AK111" i="2"/>
  <c r="AV111" i="2" s="1"/>
  <c r="AK108" i="2"/>
  <c r="AV108" i="2" s="1"/>
  <c r="AK105" i="2"/>
  <c r="AK102" i="2"/>
  <c r="AV102" i="2" s="1"/>
  <c r="AK99" i="2"/>
  <c r="AV99" i="2" s="1"/>
  <c r="AK96" i="2"/>
  <c r="AV96" i="2" s="1"/>
  <c r="AK93" i="2"/>
  <c r="AJ92" i="2"/>
  <c r="AI92" i="2"/>
  <c r="AH92" i="2"/>
  <c r="AG92" i="2"/>
  <c r="AC92" i="2"/>
  <c r="AB92" i="2"/>
  <c r="AA92" i="2"/>
  <c r="W92" i="2"/>
  <c r="V92" i="2"/>
  <c r="U92" i="2"/>
  <c r="Q92" i="2"/>
  <c r="P92" i="2"/>
  <c r="O92" i="2"/>
  <c r="AK11" i="2"/>
  <c r="AJ11" i="2"/>
  <c r="AI11" i="2"/>
  <c r="AH11" i="2"/>
  <c r="AG11" i="2"/>
  <c r="AC11" i="2"/>
  <c r="AB11" i="2"/>
  <c r="AA11" i="2"/>
  <c r="W11" i="2"/>
  <c r="V11" i="2"/>
  <c r="U11" i="2"/>
  <c r="Q11" i="2"/>
  <c r="P11" i="2"/>
  <c r="O11" i="2"/>
  <c r="AT142" i="2"/>
  <c r="AT141" i="2"/>
  <c r="AV140" i="2"/>
  <c r="AU140" i="2"/>
  <c r="AT140" i="2"/>
  <c r="AU139" i="2"/>
  <c r="AT139" i="2"/>
  <c r="AV138" i="2"/>
  <c r="AU138" i="2"/>
  <c r="AT138" i="2"/>
  <c r="AV137" i="2"/>
  <c r="AU137" i="2"/>
  <c r="AT137" i="2"/>
  <c r="AU136" i="2"/>
  <c r="AT136" i="2"/>
  <c r="AV135" i="2"/>
  <c r="AU135" i="2"/>
  <c r="AT135" i="2"/>
  <c r="AU134" i="2"/>
  <c r="AT134" i="2"/>
  <c r="AV133" i="2"/>
  <c r="AU133" i="2"/>
  <c r="AV132" i="2"/>
  <c r="AU132" i="2"/>
  <c r="AU131" i="2"/>
  <c r="AT131" i="2"/>
  <c r="AV130" i="2"/>
  <c r="AU130" i="2"/>
  <c r="AV129" i="2"/>
  <c r="AU129" i="2"/>
  <c r="AV128" i="2"/>
  <c r="AU128" i="2"/>
  <c r="AU127" i="2"/>
  <c r="AT127" i="2"/>
  <c r="AV126" i="2"/>
  <c r="AU126" i="2"/>
  <c r="AV125" i="2"/>
  <c r="AU125" i="2"/>
  <c r="AU124" i="2"/>
  <c r="AT124" i="2"/>
  <c r="AV123" i="2"/>
  <c r="AU123" i="2"/>
  <c r="AV122" i="2"/>
  <c r="AU122" i="2"/>
  <c r="AU121" i="2"/>
  <c r="AT121" i="2"/>
  <c r="AV120" i="2"/>
  <c r="AU120" i="2"/>
  <c r="AV119" i="2"/>
  <c r="AU119" i="2"/>
  <c r="AU118" i="2"/>
  <c r="AT118" i="2"/>
  <c r="AV117" i="2"/>
  <c r="AU117" i="2"/>
  <c r="AV116" i="2"/>
  <c r="AU116" i="2"/>
  <c r="AU115" i="2"/>
  <c r="AT115" i="2"/>
  <c r="AT114" i="2"/>
  <c r="AV113" i="2"/>
  <c r="AU113" i="2"/>
  <c r="AT113" i="2"/>
  <c r="AV112" i="2"/>
  <c r="AU112" i="2"/>
  <c r="AT112" i="2"/>
  <c r="AU111" i="2"/>
  <c r="AT111" i="2"/>
  <c r="AV110" i="2"/>
  <c r="AU110" i="2"/>
  <c r="AV109" i="2"/>
  <c r="AU109" i="2"/>
  <c r="AU108" i="2"/>
  <c r="AT108" i="2"/>
  <c r="AV107" i="2"/>
  <c r="AU107" i="2"/>
  <c r="AV106" i="2"/>
  <c r="AU106" i="2"/>
  <c r="AV105" i="2"/>
  <c r="AU105" i="2"/>
  <c r="AT105" i="2"/>
  <c r="AV104" i="2"/>
  <c r="AU104" i="2"/>
  <c r="AV103" i="2"/>
  <c r="AU103" i="2"/>
  <c r="AU102" i="2"/>
  <c r="AT102" i="2"/>
  <c r="AV101" i="2"/>
  <c r="AU101" i="2"/>
  <c r="AV100" i="2"/>
  <c r="AU100" i="2"/>
  <c r="AU99" i="2"/>
  <c r="AT99" i="2"/>
  <c r="AV98" i="2"/>
  <c r="AU98" i="2"/>
  <c r="AV97" i="2"/>
  <c r="AU97" i="2"/>
  <c r="AU96" i="2"/>
  <c r="AT96" i="2"/>
  <c r="AV95" i="2"/>
  <c r="AU95" i="2"/>
  <c r="AV94" i="2"/>
  <c r="AU94" i="2"/>
  <c r="AV93" i="2"/>
  <c r="AU93" i="2"/>
  <c r="AT93" i="2"/>
  <c r="AT92" i="2"/>
  <c r="AV91" i="2"/>
  <c r="AU91" i="2"/>
  <c r="AT91" i="2"/>
  <c r="AV90" i="2"/>
  <c r="AU90" i="2"/>
  <c r="AT90" i="2"/>
  <c r="AV89" i="2"/>
  <c r="AU89" i="2"/>
  <c r="AT89" i="2"/>
  <c r="AV88" i="2"/>
  <c r="AU88" i="2"/>
  <c r="AT88" i="2"/>
  <c r="AV87" i="2"/>
  <c r="AU87" i="2"/>
  <c r="AT87" i="2"/>
  <c r="AV86" i="2"/>
  <c r="AU86" i="2"/>
  <c r="AT86" i="2"/>
  <c r="AV85" i="2"/>
  <c r="AU85" i="2"/>
  <c r="AT85" i="2"/>
  <c r="AV84" i="2"/>
  <c r="AU84" i="2"/>
  <c r="AT84" i="2"/>
  <c r="AV83" i="2"/>
  <c r="AU83" i="2"/>
  <c r="AT83" i="2"/>
  <c r="AV82" i="2"/>
  <c r="AU82" i="2"/>
  <c r="AT82" i="2"/>
  <c r="AV81" i="2"/>
  <c r="AU81" i="2"/>
  <c r="AT81" i="2"/>
  <c r="AV80" i="2"/>
  <c r="AU80" i="2"/>
  <c r="AT80" i="2"/>
  <c r="AV79" i="2"/>
  <c r="AU79" i="2"/>
  <c r="AT79" i="2"/>
  <c r="AV78" i="2"/>
  <c r="AU78" i="2"/>
  <c r="AT78" i="2"/>
  <c r="AV77" i="2"/>
  <c r="AU77" i="2"/>
  <c r="AT77" i="2"/>
  <c r="AV76" i="2"/>
  <c r="AU76" i="2"/>
  <c r="AT76" i="2"/>
  <c r="AV75" i="2"/>
  <c r="AU75" i="2"/>
  <c r="AT75" i="2"/>
  <c r="AV74" i="2"/>
  <c r="AU74" i="2"/>
  <c r="AT74" i="2"/>
  <c r="AV73" i="2"/>
  <c r="AU73" i="2"/>
  <c r="AT73" i="2"/>
  <c r="AV72" i="2"/>
  <c r="AU72" i="2"/>
  <c r="AT72" i="2"/>
  <c r="AV71" i="2"/>
  <c r="AU71" i="2"/>
  <c r="AT71" i="2"/>
  <c r="AV70" i="2"/>
  <c r="AU70" i="2"/>
  <c r="AT70" i="2"/>
  <c r="AV69" i="2"/>
  <c r="AU69" i="2"/>
  <c r="AT69" i="2"/>
  <c r="AV68" i="2"/>
  <c r="AU68" i="2"/>
  <c r="AT68" i="2"/>
  <c r="AV67" i="2"/>
  <c r="AU67" i="2"/>
  <c r="AT67" i="2"/>
  <c r="AV66" i="2"/>
  <c r="AU66" i="2"/>
  <c r="AT66" i="2"/>
  <c r="AV65" i="2"/>
  <c r="AU65" i="2"/>
  <c r="AT65" i="2"/>
  <c r="AV64" i="2"/>
  <c r="AU64" i="2"/>
  <c r="AT64" i="2"/>
  <c r="AV63" i="2"/>
  <c r="AU63" i="2"/>
  <c r="AT63" i="2"/>
  <c r="AV62" i="2"/>
  <c r="AU62" i="2"/>
  <c r="AT62" i="2"/>
  <c r="AV61" i="2"/>
  <c r="AU61" i="2"/>
  <c r="AV60" i="2"/>
  <c r="AU60" i="2"/>
  <c r="AV59" i="2"/>
  <c r="AU59" i="2"/>
  <c r="AT59" i="2"/>
  <c r="AV58" i="2"/>
  <c r="AU58" i="2"/>
  <c r="AT58" i="2"/>
  <c r="AV57" i="2"/>
  <c r="AU57" i="2"/>
  <c r="AT57" i="2"/>
  <c r="AV56" i="2"/>
  <c r="AU56" i="2"/>
  <c r="AV55" i="2"/>
  <c r="AU55" i="2"/>
  <c r="AV54" i="2"/>
  <c r="AU54" i="2"/>
  <c r="AT54" i="2"/>
  <c r="AV53" i="2"/>
  <c r="AU53" i="2"/>
  <c r="AV52" i="2"/>
  <c r="AU52" i="2"/>
  <c r="AV51" i="2"/>
  <c r="AU51" i="2"/>
  <c r="AT51" i="2"/>
  <c r="AV50" i="2"/>
  <c r="AU50" i="2"/>
  <c r="AT50" i="2"/>
  <c r="AV49" i="2"/>
  <c r="AU49" i="2"/>
  <c r="AT49" i="2"/>
  <c r="AV48" i="2"/>
  <c r="AU48" i="2"/>
  <c r="AT48" i="2"/>
  <c r="AV47" i="2"/>
  <c r="AU47" i="2"/>
  <c r="AT47" i="2"/>
  <c r="AV46" i="2"/>
  <c r="AU46" i="2"/>
  <c r="AV45" i="2"/>
  <c r="AU45" i="2"/>
  <c r="AV44" i="2"/>
  <c r="AV43" i="2"/>
  <c r="AU43" i="2"/>
  <c r="AT43" i="2"/>
  <c r="AV42" i="2"/>
  <c r="AU42" i="2"/>
  <c r="AT42" i="2"/>
  <c r="AV41" i="2"/>
  <c r="AU41" i="2"/>
  <c r="AV40" i="2"/>
  <c r="AU40" i="2"/>
  <c r="AV39" i="2"/>
  <c r="AU39" i="2"/>
  <c r="AT39" i="2"/>
  <c r="AV38" i="2"/>
  <c r="AU38" i="2"/>
  <c r="AT38" i="2"/>
  <c r="AV37" i="2"/>
  <c r="AU37" i="2"/>
  <c r="AV36" i="2"/>
  <c r="AU36" i="2"/>
  <c r="AV35" i="2"/>
  <c r="AU35" i="2"/>
  <c r="AT35" i="2"/>
  <c r="AV34" i="2"/>
  <c r="AU34" i="2"/>
  <c r="AT34" i="2"/>
  <c r="AV33" i="2"/>
  <c r="AU33" i="2"/>
  <c r="AT33" i="2"/>
  <c r="AT32" i="2"/>
  <c r="AV31" i="2"/>
  <c r="AU31" i="2"/>
  <c r="AT31" i="2"/>
  <c r="AV30" i="2"/>
  <c r="AU30" i="2"/>
  <c r="AT30" i="2"/>
  <c r="AV29" i="2"/>
  <c r="AU29" i="2"/>
  <c r="AT29" i="2"/>
  <c r="AV28" i="2"/>
  <c r="AU28" i="2"/>
  <c r="AT28" i="2"/>
  <c r="AV27" i="2"/>
  <c r="AU27" i="2"/>
  <c r="AT27" i="2"/>
  <c r="AV26" i="2"/>
  <c r="AU26" i="2"/>
  <c r="AV25" i="2"/>
  <c r="AU25" i="2"/>
  <c r="AV24" i="2"/>
  <c r="AU24" i="2"/>
  <c r="AT24" i="2"/>
  <c r="AV23" i="2"/>
  <c r="AU23" i="2"/>
  <c r="AV22" i="2"/>
  <c r="AU22" i="2"/>
  <c r="AV21" i="2"/>
  <c r="AU21" i="2"/>
  <c r="AT21" i="2"/>
  <c r="AV20" i="2"/>
  <c r="AU20" i="2"/>
  <c r="AV19" i="2"/>
  <c r="AU19" i="2"/>
  <c r="AV18" i="2"/>
  <c r="AU18" i="2"/>
  <c r="AT18" i="2"/>
  <c r="AV17" i="2"/>
  <c r="AU17" i="2"/>
  <c r="AV16" i="2"/>
  <c r="AU16" i="2"/>
  <c r="AV15" i="2"/>
  <c r="AU15" i="2"/>
  <c r="AT15" i="2"/>
  <c r="AV14" i="2"/>
  <c r="AU14" i="2"/>
  <c r="AV13" i="2"/>
  <c r="AU13" i="2"/>
  <c r="AV12" i="2"/>
  <c r="AU12" i="2"/>
  <c r="AT12" i="2"/>
  <c r="AT11" i="2"/>
  <c r="AH44" i="2"/>
  <c r="AH151" i="5" s="1"/>
  <c r="AH150" i="5" s="1"/>
  <c r="AG44" i="2"/>
  <c r="AG151" i="5" s="1"/>
  <c r="AG150" i="5" s="1"/>
  <c r="AF44" i="2"/>
  <c r="AF151" i="5" s="1"/>
  <c r="AE44" i="2"/>
  <c r="AE151" i="5" s="1"/>
  <c r="AD44" i="2"/>
  <c r="AD151" i="5" s="1"/>
  <c r="AC44" i="2"/>
  <c r="AC151" i="5" s="1"/>
  <c r="AC150" i="5" s="1"/>
  <c r="AB44" i="2"/>
  <c r="AB151" i="5" s="1"/>
  <c r="AB150" i="5" s="1"/>
  <c r="AA44" i="2"/>
  <c r="AA151" i="5" s="1"/>
  <c r="AA150" i="5" s="1"/>
  <c r="Z44" i="2"/>
  <c r="Z151" i="5" s="1"/>
  <c r="Y44" i="2"/>
  <c r="Y151" i="5" s="1"/>
  <c r="X44" i="2"/>
  <c r="X151" i="5" s="1"/>
  <c r="W44" i="2"/>
  <c r="W151" i="5" s="1"/>
  <c r="W150" i="5" s="1"/>
  <c r="V44" i="2"/>
  <c r="V151" i="5" s="1"/>
  <c r="V150" i="5" s="1"/>
  <c r="U44" i="2"/>
  <c r="U151" i="5" s="1"/>
  <c r="T44" i="2"/>
  <c r="T151" i="5" s="1"/>
  <c r="S44" i="2"/>
  <c r="S151" i="5" s="1"/>
  <c r="R44" i="2"/>
  <c r="R151" i="5" s="1"/>
  <c r="N44" i="2"/>
  <c r="N151" i="5" s="1"/>
  <c r="M44" i="2"/>
  <c r="M151" i="5" s="1"/>
  <c r="L44" i="2"/>
  <c r="L151" i="5" s="1"/>
  <c r="U150" i="5" l="1"/>
  <c r="V135" i="5"/>
  <c r="V263" i="5" s="1"/>
  <c r="AB135" i="5"/>
  <c r="AB263" i="5" s="1"/>
  <c r="AH135" i="5"/>
  <c r="AH263" i="5" s="1"/>
  <c r="W263" i="5"/>
  <c r="AA263" i="5"/>
  <c r="AC135" i="5"/>
  <c r="AC263" i="5" s="1"/>
  <c r="AG135" i="5"/>
  <c r="AG263" i="5" s="1"/>
  <c r="AV139" i="2"/>
  <c r="AU32" i="2"/>
  <c r="P141" i="2"/>
  <c r="U141" i="2"/>
  <c r="W141" i="2"/>
  <c r="AB141" i="2"/>
  <c r="AG141" i="2"/>
  <c r="Q141" i="2"/>
  <c r="V141" i="2"/>
  <c r="AA141" i="2"/>
  <c r="AC141" i="2"/>
  <c r="AI141" i="2"/>
  <c r="AU114" i="2"/>
  <c r="O141" i="2"/>
  <c r="AH141" i="2"/>
  <c r="AJ141" i="2"/>
  <c r="AJ142" i="2" s="1"/>
  <c r="AV32" i="2"/>
  <c r="AK114" i="2"/>
  <c r="AT44" i="2"/>
  <c r="AU44" i="2"/>
  <c r="AU11" i="2"/>
  <c r="AV11" i="2"/>
  <c r="AU92" i="2"/>
  <c r="AK92" i="2"/>
  <c r="AV92" i="2" s="1"/>
  <c r="U135" i="5" l="1"/>
  <c r="V142" i="2"/>
  <c r="Q142" i="2"/>
  <c r="AA142" i="2"/>
  <c r="AH142" i="2"/>
  <c r="AV114" i="2"/>
  <c r="AK141" i="2"/>
  <c r="AK142" i="2" s="1"/>
  <c r="AV142" i="2" s="1"/>
  <c r="U142" i="2"/>
  <c r="AB142" i="2"/>
  <c r="AI142" i="2"/>
  <c r="AC142" i="2"/>
  <c r="P142" i="2"/>
  <c r="W142" i="2"/>
  <c r="AG142" i="2"/>
  <c r="AU141" i="2"/>
  <c r="O142" i="2"/>
  <c r="U263" i="5" l="1"/>
  <c r="AU142" i="2"/>
  <c r="AV141" i="2"/>
</calcChain>
</file>

<file path=xl/sharedStrings.xml><?xml version="1.0" encoding="utf-8"?>
<sst xmlns="http://schemas.openxmlformats.org/spreadsheetml/2006/main" count="2734" uniqueCount="458">
  <si>
    <t>MINISTERIO DE AGRICULTURA Y GANADERÍA</t>
  </si>
  <si>
    <t>PROGRAMACION DE METAS FISICAS Y FNANANCIERAS</t>
  </si>
  <si>
    <t>Área Ministerial: Dependencias Descentralizadas</t>
  </si>
  <si>
    <t>Dirección / Oficna: Centro Nacional de Tecnología Agropecuaria y Forestal (CENTA)</t>
  </si>
  <si>
    <t>(1) Código</t>
  </si>
  <si>
    <t>(2) Resultado/Acciòn Estratègica</t>
  </si>
  <si>
    <t>(3) Meta</t>
  </si>
  <si>
    <t>(4) Unidad de Medida</t>
  </si>
  <si>
    <t>(5) Indicador de Resultados</t>
  </si>
  <si>
    <t>(6) Medio de Verificación</t>
  </si>
  <si>
    <t>(7) Costo Porcentual</t>
  </si>
  <si>
    <t>(8) Peso ponderado Resultado</t>
  </si>
  <si>
    <t>(9) Peso 
ponderado 
Acción 
Estratégica</t>
  </si>
  <si>
    <t xml:space="preserve">(10) Distribución de Metas y Actividades </t>
  </si>
  <si>
    <t>(11) Fuente de Financiamiento ($)</t>
  </si>
  <si>
    <t>(12) Ubicación Geográfica</t>
  </si>
  <si>
    <t>(13) Responsable</t>
  </si>
  <si>
    <t>(14) Observaciones</t>
  </si>
  <si>
    <t>EE</t>
  </si>
  <si>
    <t>LE</t>
  </si>
  <si>
    <t>No.</t>
  </si>
  <si>
    <t>Trimestre 1</t>
  </si>
  <si>
    <t>Trimestre 2</t>
  </si>
  <si>
    <t>Trimestre 3</t>
  </si>
  <si>
    <t>Trimestre 4</t>
  </si>
  <si>
    <t>Costo Total</t>
  </si>
  <si>
    <t>Ppto Ord.</t>
  </si>
  <si>
    <t>Ppto. E ord.
+</t>
  </si>
  <si>
    <t>FAE F.P.</t>
  </si>
  <si>
    <t>Fideicomisos</t>
  </si>
  <si>
    <t xml:space="preserve">F. Ext </t>
  </si>
  <si>
    <t>Fìsico</t>
  </si>
  <si>
    <t>Financiero</t>
  </si>
  <si>
    <t>E</t>
  </si>
  <si>
    <t>F</t>
  </si>
  <si>
    <t>M</t>
  </si>
  <si>
    <t>A</t>
  </si>
  <si>
    <t>J</t>
  </si>
  <si>
    <t>S</t>
  </si>
  <si>
    <t>O</t>
  </si>
  <si>
    <t>N</t>
  </si>
  <si>
    <t>D</t>
  </si>
  <si>
    <t>E.01.</t>
  </si>
  <si>
    <t>L.01.01.02</t>
  </si>
  <si>
    <t>R.01.01.02.02.00-E</t>
  </si>
  <si>
    <t>Aumento de la producción y productividad de los granos básicos</t>
  </si>
  <si>
    <t>A.01.01.02.02.01-E</t>
  </si>
  <si>
    <t>Incrementar las áreas de siembra de granos básicos</t>
  </si>
  <si>
    <t>Manzana</t>
  </si>
  <si>
    <t>Área asistida técnicamente</t>
  </si>
  <si>
    <t>Informe</t>
  </si>
  <si>
    <t>M/ Ciudad Arce, D/ La Libertad</t>
  </si>
  <si>
    <t>A.01.01.02.02.02-E</t>
  </si>
  <si>
    <t>Incrementar la disponibilidad de semilla de granos básicos</t>
  </si>
  <si>
    <t>Quintal</t>
  </si>
  <si>
    <t>Quintales de semilla de granos básicos producida</t>
  </si>
  <si>
    <t>R.01.01.02.03.00-E</t>
  </si>
  <si>
    <t>Aumento de la producción y productividad de las hortalizas</t>
  </si>
  <si>
    <t>A.01.01.02.03.04-E</t>
  </si>
  <si>
    <t>Generar y validar tecnología en hortalizas</t>
  </si>
  <si>
    <t>Tecnología</t>
  </si>
  <si>
    <t>Tecnologías generadas y disponibles</t>
  </si>
  <si>
    <t>Informe y Ficha Técnica de cada tecnología</t>
  </si>
  <si>
    <t>R.01.01.02.04.00-E</t>
  </si>
  <si>
    <t>Aumento de la producción y productividad de frutales</t>
  </si>
  <si>
    <t>A.01.01.02.04.02-E</t>
  </si>
  <si>
    <t>Producir yemas y plantas sanas</t>
  </si>
  <si>
    <t>Planta</t>
  </si>
  <si>
    <t>Plantas producidas</t>
  </si>
  <si>
    <t>Informes</t>
  </si>
  <si>
    <t>A.01.01.02.04.04-E</t>
  </si>
  <si>
    <t>Generar y validar tecnología en frutales</t>
  </si>
  <si>
    <t>R.01.01.02.06.00-E</t>
  </si>
  <si>
    <t>Reactivación de la actividad pecuaria</t>
  </si>
  <si>
    <t>A.01.01.02.06.02-E</t>
  </si>
  <si>
    <t>Generar y validar tecnologías y genéticas pecuarias</t>
  </si>
  <si>
    <t>Hombre</t>
  </si>
  <si>
    <t>Ganaderos y apicultores asistidos técnicamente</t>
  </si>
  <si>
    <t xml:space="preserve">Informe y 
Registro de productores asistidos </t>
  </si>
  <si>
    <t>Mujer</t>
  </si>
  <si>
    <t>L.01.03.01</t>
  </si>
  <si>
    <t>R.01.03.01.01.00-E</t>
  </si>
  <si>
    <t>Autoabastecimiento de alimentos</t>
  </si>
  <si>
    <t>A.01.03.01.01.01-E</t>
  </si>
  <si>
    <t>Transferir tecnología en la producción de alimentos</t>
  </si>
  <si>
    <t xml:space="preserve">Informe y 
Registro de productores capacitados </t>
  </si>
  <si>
    <t>Nivel nacional</t>
  </si>
  <si>
    <t>L.01.05.04</t>
  </si>
  <si>
    <t>R.01.05.04.02.00-E</t>
  </si>
  <si>
    <t>Dinamización del sector agroproductivo en el territorio del Trifinio</t>
  </si>
  <si>
    <t>A.01.05.04.02.01-E</t>
  </si>
  <si>
    <t>Usar y conservar recursos genéticos</t>
  </si>
  <si>
    <t>Accesión</t>
  </si>
  <si>
    <t>Bancos de germoplasma y colecciones vivas de especies frutícolas fortalecidas</t>
  </si>
  <si>
    <t>E.12</t>
  </si>
  <si>
    <t>L.12.08</t>
  </si>
  <si>
    <t>R.12.08.01.00-O</t>
  </si>
  <si>
    <t>Servicios de asesoría y apoyo administrativo-financiero institucional</t>
  </si>
  <si>
    <t>A.12.01.08.01.01-O</t>
  </si>
  <si>
    <t>Conducir el proceso de planificación Institucional.</t>
  </si>
  <si>
    <t>Documento</t>
  </si>
  <si>
    <t>Documentos de Planificación  y seguimiento elaborados</t>
  </si>
  <si>
    <t>Informe y Plan</t>
  </si>
  <si>
    <t>Ciudad Arce, La Libertad</t>
  </si>
  <si>
    <t>A.12.01.08.01.02-O</t>
  </si>
  <si>
    <t>Informar periódicamente a la Junta Directiva del avance de la gestión institucional</t>
  </si>
  <si>
    <t>Junta Directiva  sobre gestion institucional, informada</t>
  </si>
  <si>
    <t>A.12.01.08.01.03-O</t>
  </si>
  <si>
    <t xml:space="preserve">Informe               </t>
  </si>
  <si>
    <t>Capacidad logística de la OIR y  del archivo Institucional, fortalecida</t>
  </si>
  <si>
    <t>A.12.01.08.01.04-O</t>
  </si>
  <si>
    <t>Apoyar los procesos de investigación y transferencia de tecnología mediante un proceso oportuno de comunicación.</t>
  </si>
  <si>
    <t>Documentos de comunicación, producidos</t>
  </si>
  <si>
    <t>A.12.01.08.01.05-O</t>
  </si>
  <si>
    <t>Asesorar legalmente las diferentes unidades para el cumplimiento de las leyes y reglamentos.</t>
  </si>
  <si>
    <t>Documentos jurídicos elaborados</t>
  </si>
  <si>
    <t>A.12.01.08.01.06-O</t>
  </si>
  <si>
    <t>Examinar la eficiencia, eficacia y economía de la administración de los recursos financieros y materiales de la institución.</t>
  </si>
  <si>
    <t xml:space="preserve"> Informes de auditoria elaborados</t>
  </si>
  <si>
    <t>A.12.01.08.01.07-O</t>
  </si>
  <si>
    <t>Proveer los recursos y servicios a las diferentes unidades oportunamente y con calidad</t>
  </si>
  <si>
    <t>Documentos de bienes y servicios elaborados</t>
  </si>
  <si>
    <t>A.12.01.08.01.08-O</t>
  </si>
  <si>
    <t>Administrar eficientemente los recursos humanos de la Institución</t>
  </si>
  <si>
    <t>Informes de operaciones de control y estudio de personal realizados</t>
  </si>
  <si>
    <t>A.12.01.08.01.09-O</t>
  </si>
  <si>
    <t>Mantener en buenas condiciones los activos fijos y el equipo en apoyo a la investigación y extensión agropecuaria.</t>
  </si>
  <si>
    <t>Informes sobre el mantenimiento de la infraestructura física y equipo de la institución elaborados</t>
  </si>
  <si>
    <t>A.12.01.08.01.10-O</t>
  </si>
  <si>
    <t>Administrar eficientemente el equipo e infraestructura tecnológica instalada para el servicio de las diferentes unidades y proporcionar el apoyo técnico necesario a cada una de ellas para que puedan realizar sus operaciones diarias.</t>
  </si>
  <si>
    <t>Informes de mantenimiento del equipo informático de la institución elaborados</t>
  </si>
  <si>
    <t>A.12.01.08.01.11-O</t>
  </si>
  <si>
    <t>Realizar acciones de administración general y comercialización</t>
  </si>
  <si>
    <t>Informes de las acciones gerenciales y de comercialización elaborados</t>
  </si>
  <si>
    <t>A.12.01.08.01.12-O</t>
  </si>
  <si>
    <t>Formular y ejecutar el presupuesto asignado a la institución.</t>
  </si>
  <si>
    <t>Informes de la ejecución presupuestaria y presupuesto de  la institución elaborados.</t>
  </si>
  <si>
    <t>A.12.01.08.01.13-O</t>
  </si>
  <si>
    <t>Elaborar documentos técnicos sobre oferta tecnológica</t>
  </si>
  <si>
    <t>Documentos técnicos elaborados</t>
  </si>
  <si>
    <t>Documentos fìsicos o digitales</t>
  </si>
  <si>
    <t>A.12.01.08.01.14-O</t>
  </si>
  <si>
    <t>Implementar proyectos de investigación y validación en granos básicos, hortalizas y frutales.</t>
  </si>
  <si>
    <t>Protocolo</t>
  </si>
  <si>
    <t>Protocolos de investigación y validación implementados</t>
  </si>
  <si>
    <t>Informes y  Documentos fìsicos o digitales</t>
  </si>
  <si>
    <t>A.12.01.08.01.15-O</t>
  </si>
  <si>
    <t>Validar con los productores la rentabilidad de la aplicación de tecnología en sus sectores para promover altos niveles de adopción.</t>
  </si>
  <si>
    <t>Estudio</t>
  </si>
  <si>
    <t>Estudio publicado</t>
  </si>
  <si>
    <t>A.12.01.08.01.16-O</t>
  </si>
  <si>
    <t>Realizar análisis de laboratorio para apoyar la investigación y responder a la demanda externa</t>
  </si>
  <si>
    <t>Análisis</t>
  </si>
  <si>
    <t>Análisis de laboratorio realizados</t>
  </si>
  <si>
    <t>GRAN TOTAL: ACCIONES ESTRATÈGICAS Y RECURRENTES</t>
  </si>
  <si>
    <t>Productor</t>
  </si>
  <si>
    <t>A.01.01.02.02.04-E</t>
  </si>
  <si>
    <t>E.05.</t>
  </si>
  <si>
    <t>L.05.03.08</t>
  </si>
  <si>
    <t>R.05.03.08.01-E</t>
  </si>
  <si>
    <t>A.05.03.08.01.01-E</t>
  </si>
  <si>
    <t>Implementar colecciones de germoplasma nativo</t>
  </si>
  <si>
    <t>Bancos de germoplasma y colecciones vivas de especies frutícolas fortalecidas.</t>
  </si>
  <si>
    <t>Generar y validar tecnología en granos bàsicos</t>
  </si>
  <si>
    <t>Programa de desarrollo de la zona de El Mozote y lugares aledaños, dentro del componente 1:  Seguridad Alimentaria, ejecutado</t>
  </si>
  <si>
    <t>Informe y registro de productores asistidos y capacitados</t>
  </si>
  <si>
    <t>Facilitar el acceso a la informaciòn pùblica, generar espacios de participaciòn ciudadana de la OIR, archivo institucional y atenciòn cidadana</t>
  </si>
  <si>
    <t>R.01.01.02.05.00-E</t>
  </si>
  <si>
    <t>A.01.01.02.05.01-E</t>
  </si>
  <si>
    <t>Aumento de la productividad y competitividad de la agroindustria</t>
  </si>
  <si>
    <t>Generar y validar tecnología en la agroindustria</t>
  </si>
  <si>
    <t>Disponibilidad y acceso de materiales genèticos originarios (nativos)</t>
  </si>
  <si>
    <t>Colecciòn</t>
  </si>
  <si>
    <t>Periodo de Ejecución: 2018</t>
  </si>
  <si>
    <t>Jaime Ayala, Unidad de Socioeconomia</t>
  </si>
  <si>
    <t>Claudia Lino, Grecia de Chàvez, Reyna Flor de Serrano, Patricia de Esquivel y Karla Quintanilla:Jefas de Laboratorio de Suelos, Quìmica Agrìcola, Parasitologìa, Alimentos y Biotecnologìa, respectivamente.</t>
  </si>
  <si>
    <t>Lauro Alarcòn, Fredy Fuentes, Josè Marìa Garcìa, Margarita Alvarado, Domingo Palacios y Faustino Portillo, Jefes de Programas de Investigaciòn de Granos bàsicos, Hortalizas, Frutales, Agroindustria, Producciòn animal y Recursos naturales, respetivamente.</t>
  </si>
  <si>
    <t>Rolando Ventura, Tècnico de granos bàsicos</t>
  </si>
  <si>
    <t>Mario Garcìa, Jefe de UTS</t>
  </si>
  <si>
    <t>Lauro Alarcòn, Jefe Programa Granos bàsicos</t>
  </si>
  <si>
    <t>Fredy Fuentes, Jefe Programa Hortalizas</t>
  </si>
  <si>
    <t>Josè Marìa Garcìa, Jefe Programa Frutales</t>
  </si>
  <si>
    <t>Margarita Alvarado, Jefa Programa Agroindustria</t>
  </si>
  <si>
    <t>Domingo Palacios, Jefe Programa Producciòn animal</t>
  </si>
  <si>
    <t>Aura Jazmín de Borja, Encargada Banco de Germoplasma</t>
  </si>
  <si>
    <t>Mario Alarcón Viscarra, Jefe División de Planificación</t>
  </si>
  <si>
    <t>Rafael Alemàn, Director Ejecutivo</t>
  </si>
  <si>
    <t>Silvia Margoth Mejía, Oficial de informaciòn-OIR</t>
  </si>
  <si>
    <t xml:space="preserve">Francisco Quintanilla, Jefe Unidad de Auditoria Interna </t>
  </si>
  <si>
    <t>Milton Gonzàlez, Jefe 
UACI</t>
  </si>
  <si>
    <t>Vilma de Martínez,
Jefa Recursos Humanos</t>
  </si>
  <si>
    <t>Ana Luisa Cordero, Jefa  
Informática</t>
  </si>
  <si>
    <t>Efraìn de Jesùs Fuentes, Gerente Administrativo</t>
  </si>
  <si>
    <t xml:space="preserve">Guillermo Dìaz, Jefe UFI </t>
  </si>
  <si>
    <t>Ana Marìa Rico, Jefa 
Servicios generales</t>
  </si>
  <si>
    <t>Manuel Osorio, Gerente Investigaciòn y Desarrollo TecnològicoTecnològico</t>
  </si>
  <si>
    <t>E.07.</t>
  </si>
  <si>
    <t>L.07.04.06</t>
  </si>
  <si>
    <t>R.07.04.06.01.00-E</t>
  </si>
  <si>
    <t>Sistemas productivos agroecológicos mejorados</t>
  </si>
  <si>
    <t>L.01.03.05</t>
  </si>
  <si>
    <t>R.01.03.05.01.00-E</t>
  </si>
  <si>
    <t>Ampliación de la agricultura bajo riego</t>
  </si>
  <si>
    <t>L.05.03.01</t>
  </si>
  <si>
    <t>R.05.03.01.01-E</t>
  </si>
  <si>
    <t>Mayor participación de la mujer en actividades productivas</t>
  </si>
  <si>
    <t>L.05.03.02</t>
  </si>
  <si>
    <t>R.05.03.02.01-E</t>
  </si>
  <si>
    <t>Disminución del trabajo infantil agropecuario</t>
  </si>
  <si>
    <t>A.01.01.02.02.03-E</t>
  </si>
  <si>
    <t>Transferir tecnología a productores en la producción comercial de granos básicos</t>
  </si>
  <si>
    <t>Productores de granos básicos asistidos técnicamente</t>
  </si>
  <si>
    <t>A.01.01.02.03.03-E</t>
  </si>
  <si>
    <t>Transferir tecnología en la producción de hortalizas</t>
  </si>
  <si>
    <t>Productores de hortalizas asistidos técnicamente</t>
  </si>
  <si>
    <t>A.01.01.02.04.03-E</t>
  </si>
  <si>
    <t>Transferir tecnologías para mejorar la productividad de frutales</t>
  </si>
  <si>
    <t>Productores de frutas asistidos técnicamente</t>
  </si>
  <si>
    <t>Programa de agricultura urbana, ejecutado</t>
  </si>
  <si>
    <t>Informe trimestral</t>
  </si>
  <si>
    <t>A.01.03.05.01.01-E</t>
  </si>
  <si>
    <t>Transferir tecnología en agricultura bajo riego</t>
  </si>
  <si>
    <t>Productores   asistidos técnicamente en agricultura bajo riego</t>
  </si>
  <si>
    <t>A.05.03.01.01.02-E</t>
  </si>
  <si>
    <t>Atención técnica agropecuaria a mujeres beneficiarias del programa Ciudad Mujer</t>
  </si>
  <si>
    <t>Mujeres capacitadas en técnicas y prácticas agropecuarias</t>
  </si>
  <si>
    <t>A.05.03.02.01.01-E</t>
  </si>
  <si>
    <t>Mejorar el conocimiento de los productores sobre la reducción del trabajo infantil</t>
  </si>
  <si>
    <t>Productores capacitados en técnicas y prácticas agropecuarias</t>
  </si>
  <si>
    <t>A.07.04.06.01.01-E</t>
  </si>
  <si>
    <t>Generar tecnologías de producción sustentable para los sistemas productivos</t>
  </si>
  <si>
    <t>Porcentaje de avance</t>
  </si>
  <si>
    <t>Proyecto de fortalecimiento de la agricultura familiar aplicando tecnología sostenible ante el cambio climático ejecutado</t>
  </si>
  <si>
    <t>Proyecto de biofertilizantes en cultivos de maíz, frijol y café como alternativa agroecológica para una producción sostenible en El Salvador, ejecutado</t>
  </si>
  <si>
    <t>Proyecto centro de propagaciòn de plantas sanas de frutas  y hortalizas tropicales en El Salvador, ejecutado</t>
  </si>
  <si>
    <t>Proyecto desarrollo tecnològico y fortalecimiento de la base productiva y agroindustrial para la cacaocultura con enfoque agroecològica en El Salvador, ejecutado</t>
  </si>
  <si>
    <t>Francisco Torres, Grente de Transferencia Tecnològica y Extensiòn</t>
  </si>
  <si>
    <t>Santa ana, San Martin, Usulutan, San Miguel</t>
  </si>
  <si>
    <t>Karla Arèvalo, Jefa División de Comunicaciones</t>
  </si>
  <si>
    <t>Mauricio Velasco, Jefa Unidad de Asesoria Jurídica</t>
  </si>
  <si>
    <t>Nacional (33 municipios, 5 departamentos)</t>
  </si>
  <si>
    <t>Nivel nacional (30 municipios, 10 departamentos</t>
  </si>
  <si>
    <t>Nacional</t>
  </si>
  <si>
    <t>Eléazar Torres-Coordinador del Proyecto</t>
  </si>
  <si>
    <t>Alfredo Alarcón- Coordinador del Proyecto</t>
  </si>
  <si>
    <t>Lesser Linares- coordinador del Proyecto</t>
  </si>
  <si>
    <t>Eufemia Segura- Coordinadora del Proyecto</t>
  </si>
  <si>
    <t>Karla Ayala, Coordinadora del Proyecto</t>
  </si>
  <si>
    <t>Nivel nacional: 11 departamentos y 30 municipios</t>
  </si>
  <si>
    <t>D/ San Salvador</t>
  </si>
  <si>
    <t>Morazàn, 2 municipios</t>
  </si>
  <si>
    <t>4) Programa de erradicaciòn del trabajo infantil</t>
  </si>
  <si>
    <t>6) Agenda 2030 de los Objetivos de Desarrollo Sostenible (ODS); con mayor aplicaciòn a los Ojetivos 2, 5 y 13</t>
  </si>
  <si>
    <t>7) Programa Regional de Desarrollo de la Fruticultura (PORFRUTAS)</t>
  </si>
  <si>
    <t>9) Polìtica de Participaciòn Ciudadana</t>
  </si>
  <si>
    <t>10) Polìtica de atenciòn a poblaciones prioritarias: con ènfasis en los jòvenes, mujeres y pueblos indìgenas</t>
  </si>
  <si>
    <t>1, 3 y 6.2</t>
  </si>
  <si>
    <t>1, 3 y 6.3</t>
  </si>
  <si>
    <t>1, 3 y 6.2.13</t>
  </si>
  <si>
    <t>1, 3, 6.2.13 y 7</t>
  </si>
  <si>
    <t>1, 2, 3, 6.2.5, 8 y 10</t>
  </si>
  <si>
    <t>1, 2, 3 y 6.2.5.</t>
  </si>
  <si>
    <t>1, 3 y 6.2 
Esta actividad a nivel operativo incluye accesiones y colecciones variadas, a nivel institucional y para diferentes usos y destinos geogràficos y poblacionales.</t>
  </si>
  <si>
    <t>1, 2, 3 y 6.2.5</t>
  </si>
  <si>
    <t>1, 2, 3, 4, 6.2.5 y 10</t>
  </si>
  <si>
    <t>1, 3, 6.2 y 10 
Esta actividad a nivel operativo incluye accesiones y colecciones variadas, a nivel institucional y para diferentes usos y destinos geogràficos y poblacionales, incluyendo pueblos originarios/indìgenas)</t>
  </si>
  <si>
    <t>1, 2, 3 y 6.2.5.13 
Fondos FANTEL</t>
  </si>
  <si>
    <t>1, 2, 3 y 6.2.5.13
Fondos FANTEL</t>
  </si>
  <si>
    <t>1, 2, 3 y 6.2.5.13
Fondos USDA</t>
  </si>
  <si>
    <t>1, 2, 3, 6.2.5.13 y 7
Fondos Taiwàn</t>
  </si>
  <si>
    <t>1, 2, 3, 6.2.5.13 y 7 
La meta total Incluye otros Programas o Unidades responsables</t>
  </si>
  <si>
    <t>2) Plan Nacional de Igualdad y Equidad de las Mujeres Salvadoreñas (PNIEMS); especialmente en el Àrea 1: Autonomìa econòmica</t>
  </si>
  <si>
    <t>3) Plan Nacional de Cambio Climàtico y Gestiòn de Riesgos Agroclimàticos del Sector Agropecuario, Forestal, Pesquero y Acuìcola para el MAG; y principalmente  en el Eje Estratègico de Innovaciòn y Transferencia tecnològica, de la Estrategia ambiental de adaptaciòn y mitigaciòn del sector agropecuario ante el cambio climàtico</t>
  </si>
  <si>
    <t>1) Plan Nacional de Seguridad Alimentaria y Nutricional; principalmente el Eje Estratègico 1: Mejora de la disponibilidad de alimentos a trves del incremento de la producciòn con inocuidad de los alimentos bàsicos en la dieta de la poblaciòn alvadoreña</t>
  </si>
  <si>
    <t>5) Programa de desarrollo de la zona de El Mozote y lugares aledaños; principalmente el componentes de Seguridad alimentaria</t>
  </si>
  <si>
    <t>8) Ley de Desarrollo y Protecciòn Social y especìficamente dentro de los Programas del Plan de Desarrollo, Protecciòn e Inclusiòn social/Estrategia de erradicaciòn de la pobreza extrema/Componente inclusiòn financiera y desarrollo productivo/Lìnea de acciòn: Fomento al emprendedurismo</t>
  </si>
  <si>
    <t>11) Plan Maestro de Desarrollo para la Regiòn Oriental de El Salvador 2015-2025, STPP/JICA, 02/08/2016 (versiòn borrador)</t>
  </si>
  <si>
    <t>12) Regiones de Planificaciòn para el desarrollo y Gestiòn Coordinada del Estado en el Territorio. SETEPLAN. Julio 2017</t>
  </si>
  <si>
    <t>Regiòn Occidente</t>
  </si>
  <si>
    <t>Productores rurales en técnicas y prácticas agropecuarias, capacitados</t>
  </si>
  <si>
    <t>Regiòn Centro</t>
  </si>
  <si>
    <t>Esta actividad a nivel operativo incluye   plantas de hortalizas, medicinales, forestales y otras; reportadas por diferentes unidades organizativas</t>
  </si>
  <si>
    <t>Proyecto de fortalecimiento del emprendedurismo agropecuario en municipios de pobreza extrema en El Salvador</t>
  </si>
  <si>
    <t>Esta actividad a nivel operativo incluye accesiones y colecciones variadas, a nivel institucional y para diferentes usos y destinos geogràficos y poblacionales.</t>
  </si>
  <si>
    <t>Esta actividad a nivel operativo incluye accesiones y colecciones variadas, a nivel institucional y para diferentes usos y destinos geogràficos y poblacionales, incluyendo pueblos originarios/indìgenas)</t>
  </si>
  <si>
    <t>Generar y transferir tecnologìas de producciòn sustentable para los sistemas productivos</t>
  </si>
  <si>
    <t>Alfredo Alarcòn, Coordinador de Proyecto</t>
  </si>
  <si>
    <t>Lesser Linares, Coordinador de Proyecto</t>
  </si>
  <si>
    <t>Eufemia Segura, Coordinador de Proyecto</t>
  </si>
  <si>
    <t>Marta Martìnez, Jefa Unidad de Asesoria Jurídica</t>
  </si>
  <si>
    <t>La meta total Incluye otros Programas o Unidades responsables</t>
  </si>
  <si>
    <t>Regiòn Norte</t>
  </si>
  <si>
    <t>Regiòn Oriente</t>
  </si>
  <si>
    <t>Elèazar Torres, Coordinador de Proyecto</t>
  </si>
  <si>
    <r>
      <rPr>
        <sz val="10"/>
        <rFont val="Calibri"/>
        <family val="2"/>
      </rPr>
      <t xml:space="preserve">® </t>
    </r>
    <r>
      <rPr>
        <b/>
        <sz val="10"/>
        <rFont val="Calibri"/>
        <family val="2"/>
      </rPr>
      <t>Regiòn Occidemte</t>
    </r>
    <r>
      <rPr>
        <sz val="10"/>
        <rFont val="Calibri"/>
        <family val="2"/>
      </rPr>
      <t xml:space="preserve">: D/ Santa Ana, Ahuachapàn y Sonsonate; </t>
    </r>
    <r>
      <rPr>
        <b/>
        <sz val="10"/>
        <rFont val="Calibri"/>
        <family val="2"/>
      </rPr>
      <t>Regiòn Centro</t>
    </r>
    <r>
      <rPr>
        <sz val="10"/>
        <rFont val="Calibri"/>
        <family val="2"/>
      </rPr>
      <t xml:space="preserve">: D/ La Libertad, San Salvador, Cuscatlàn, La Paz y San Vicente; </t>
    </r>
    <r>
      <rPr>
        <b/>
        <sz val="10"/>
        <rFont val="Calibri"/>
        <family val="2"/>
      </rPr>
      <t>Regiòn Norte</t>
    </r>
    <r>
      <rPr>
        <sz val="10"/>
        <rFont val="Calibri"/>
        <family val="2"/>
      </rPr>
      <t xml:space="preserve">: D/ Chalatenango y Cabañas; </t>
    </r>
    <r>
      <rPr>
        <b/>
        <sz val="10"/>
        <rFont val="Calibri"/>
        <family val="2"/>
      </rPr>
      <t>Regiòn Oriente</t>
    </r>
    <r>
      <rPr>
        <sz val="10"/>
        <rFont val="Calibri"/>
        <family val="2"/>
      </rPr>
      <t>: D/ Usulutàn, San Miguel , Morazàn y La Uniòn.</t>
    </r>
  </si>
  <si>
    <t>® Fuente: Regiones de Planificaciòn para el Desarrollo y Gestiòn Coordinada del Estado en el Territorio. SETEPLAN. Julio 2017 y Lineamientos de implementaciòn progresiva de las regiones de planificaciòn para el desarrollo y gestiòn coordinada del estado en el territorio (SETEPLAN) referidos en los lineamientos para la formulaciòn del POA institucional 2018 de la OPPS-MAG.</t>
  </si>
  <si>
    <r>
      <t xml:space="preserve">(14) Observaciones: </t>
    </r>
    <r>
      <rPr>
        <sz val="10"/>
        <rFont val="Arial"/>
        <family val="2"/>
      </rPr>
      <t>Referencias sobre los compromisos institucionales vinculados a normativa tècnica y legal, nacional e internaciona, contenida en los lineamientos del MAG (OPPS) para el POA-2018</t>
    </r>
  </si>
  <si>
    <t>Costo Total POR MES</t>
  </si>
  <si>
    <t>Costo Total POR FUENTE</t>
  </si>
  <si>
    <t>TOTAL</t>
  </si>
  <si>
    <t>RE-PROGRAMACION DE METAS FISICAS Y FNANANCIERAS</t>
  </si>
  <si>
    <t>Dirección / Oficina: Centro Nacional de Tecnología Agropecuaria y Forestal "Enrique Álvarez Córdova" (CENTA)</t>
  </si>
  <si>
    <t>Periodo de Ejecución: Enero a diciembre 2017</t>
  </si>
  <si>
    <t>(3) Meta FISICA</t>
  </si>
  <si>
    <t>(3) Meta FINANCIERA POR MES</t>
  </si>
  <si>
    <t>(3) Meta FINANCIERA POR FUENTE</t>
  </si>
  <si>
    <t>(3) Meta FINANCIERA TOTAL</t>
  </si>
  <si>
    <t>es para comprobar que donde hay meta fisca tenga dinero y viceversa</t>
  </si>
  <si>
    <t>Ppto. E ord.</t>
  </si>
  <si>
    <t>primer trimestre</t>
  </si>
  <si>
    <t>segundo trimestre</t>
  </si>
  <si>
    <t>tercero trimestre</t>
  </si>
  <si>
    <t>diciembre trimestre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</si>
  <si>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</si>
  <si>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</si>
  <si>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</si>
  <si>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</si>
  <si>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</si>
  <si>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</si>
  <si>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</si>
  <si>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</si>
  <si>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</si>
  <si>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</si>
  <si>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</si>
  <si>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</si>
  <si>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R.01.01.02.01.00-E</t>
  </si>
  <si>
    <t>Reactivación del sector cafetalero</t>
  </si>
  <si>
    <t>nuevo</t>
  </si>
  <si>
    <t>A.01.01.02.01.01-E</t>
  </si>
  <si>
    <t>Dotar de plantas de cafè con resistencia a  Roya</t>
  </si>
  <si>
    <t>Plantas de café  con resistencia a la roya entregadas</t>
  </si>
  <si>
    <t>Registro de entrega de plantas de café</t>
  </si>
  <si>
    <t>Adàn Hernàndez</t>
  </si>
  <si>
    <t>NUEVA</t>
  </si>
  <si>
    <t>A.01.01.02.01.02-E</t>
  </si>
  <si>
    <t xml:space="preserve">Dotar productos quìmicos a productores para control de roya </t>
  </si>
  <si>
    <t>Productores de café han recibido productos químicos para el control de la roya</t>
  </si>
  <si>
    <t>Registro de entrega de productos químicos</t>
  </si>
  <si>
    <t>A.01.01.02.01.06-E</t>
  </si>
  <si>
    <t>Transferir tecnologìas a productores de cafè</t>
  </si>
  <si>
    <t>Productores de café asistidos técnicamente</t>
  </si>
  <si>
    <t>Meta física no acumulable
La programación física por mes se suma trimestralmente y entre trimestres es no acumulativa</t>
  </si>
  <si>
    <t>Rolando Ventura-Programa Granos bàsicos</t>
  </si>
  <si>
    <t>Mario Garcìa-Tecnologìa de semillas</t>
  </si>
  <si>
    <t xml:space="preserve">Nivel Nacional </t>
  </si>
  <si>
    <t>Napoelòn Mejìa-Gerencia transferencia</t>
  </si>
  <si>
    <t>*Meta física no acumulable 
 *  b,c,e,f,g</t>
  </si>
  <si>
    <t>Generar y validar tecnología en granos básicos</t>
  </si>
  <si>
    <t>Lauro Alarcòn- Programa Granos bàsicos</t>
  </si>
  <si>
    <t>Nivel Nacional</t>
  </si>
  <si>
    <t>Napoleòn Mejìa-Gerencia transferencia</t>
  </si>
  <si>
    <t>Meta física no acumulable   
* b, c, d, e, f, i</t>
  </si>
  <si>
    <t>Josè Marìa Garcìa-Programa Frutales</t>
  </si>
  <si>
    <t>Meta fìsica no acumulable
 * c, e, d, f, g</t>
  </si>
  <si>
    <t>Josè Marìa Garcìa-Frutales</t>
  </si>
  <si>
    <t>Margarita Alvarado-Agroindustria</t>
  </si>
  <si>
    <t>Domingo Palacios-Producciòn Animal</t>
  </si>
  <si>
    <t>La meta total incluye productores ganaderos y apicultores
Meta fìsica no acumulable</t>
  </si>
  <si>
    <t>La meta total incluye productores de subsistencia y comerciales; principalmente de granos bàsicos, hortalizas y frutales
Meta fìsica no acumulable</t>
  </si>
  <si>
    <t>Se refiere a 50 productores/as</t>
  </si>
  <si>
    <t>Productores del Programa de desarrollo de la zona de El Mozote y lugares aledaños, asistidos y capacitados</t>
  </si>
  <si>
    <t>Meta fìsica no acumulable</t>
  </si>
  <si>
    <t>Meta mensual no acumulable 
* b, d, e, f</t>
  </si>
  <si>
    <t>Aura Jazmín de Borja-Banco de Germoplasma</t>
  </si>
  <si>
    <t>Esta actividad a nivel operativo incluye accesiones y colecciones variadas, a nivel institucional y para diferentes usos y destinos geogràficos y poblacionales (pueblos originarios/indìgenas)</t>
  </si>
  <si>
    <t>R.05.03.01.01.00-E</t>
  </si>
  <si>
    <t>San Miguel, Usulután, San Martín y Santa Ana</t>
  </si>
  <si>
    <t>* c
La meta está referida únicamente a las 4 Sedes de Ciudad Mujer</t>
  </si>
  <si>
    <r>
      <t>R.05.03.02.01</t>
    </r>
    <r>
      <rPr>
        <sz val="10"/>
        <color rgb="FFFF0000"/>
        <rFont val="Arial"/>
        <family val="2"/>
      </rPr>
      <t>.</t>
    </r>
    <r>
      <rPr>
        <sz val="10"/>
        <rFont val="Arial"/>
        <family val="2"/>
      </rPr>
      <t>00-E</t>
    </r>
  </si>
  <si>
    <t>* j</t>
  </si>
  <si>
    <r>
      <t>R.05.03.08.01</t>
    </r>
    <r>
      <rPr>
        <sz val="10"/>
        <color rgb="FFFF0000"/>
        <rFont val="Arial"/>
        <family val="2"/>
      </rPr>
      <t>.</t>
    </r>
    <r>
      <rPr>
        <sz val="10"/>
        <rFont val="Arial"/>
        <family val="2"/>
      </rPr>
      <t>00-E</t>
    </r>
  </si>
  <si>
    <t>Colección</t>
  </si>
  <si>
    <t>Aura Jazmín de Borja-Banco de germoplasma</t>
  </si>
  <si>
    <t>* b,d, k</t>
  </si>
  <si>
    <t>Faustino Portillo-Recursos naturales</t>
  </si>
  <si>
    <t>Coordinador del Proyecto del Componente 4
b, d. También aplica al EE-07:Sustentabilidad ambiental y resiliencia al cambio climático</t>
  </si>
  <si>
    <t>A.12.08.01.01-O</t>
  </si>
  <si>
    <t>Mario Alarcón Viscarra-Jefe de División de Planificación</t>
  </si>
  <si>
    <t>A.12.08.01.02-O</t>
  </si>
  <si>
    <t>Junta Directiva  sobre gestión institucional, informada</t>
  </si>
  <si>
    <t>Rafael Alemàn-Director Ejecutivo</t>
  </si>
  <si>
    <t>A.12.08.01.03-O</t>
  </si>
  <si>
    <t>Facilitar el acceso a la información pública, generar espacios de participación ciudadana de la OIR, archivo institucional y atención ciudadana</t>
  </si>
  <si>
    <t>Silvia Margoth Mejía-oficial de informaciòn, OIR</t>
  </si>
  <si>
    <t>A.12.08.01.04-O</t>
  </si>
  <si>
    <t>Karen Arèvalo-Jefa de División de Comunicaciones</t>
  </si>
  <si>
    <t>A.12.08.01.05-O</t>
  </si>
  <si>
    <t>Balbino Figueroa-Jefe de Unidad de Asesoria Jurídica</t>
  </si>
  <si>
    <t>A.12.08.01.06-O</t>
  </si>
  <si>
    <t xml:space="preserve">Francisco Quintanilla- Jefe de Unidad de Auditoria Interna </t>
  </si>
  <si>
    <t>A.12.08.01.07-O</t>
  </si>
  <si>
    <t>Milton Gonzàlez
(Jefe de UACI)</t>
  </si>
  <si>
    <t>A.12.08.01.08-O</t>
  </si>
  <si>
    <t>Vilma de Martínez
(Jefa de Recursos Humanos)</t>
  </si>
  <si>
    <t>A.12.08.01.09-O</t>
  </si>
  <si>
    <t>Ana Marìa Rico 
(Jefa de Servicios generales)</t>
  </si>
  <si>
    <t>A.12.08.01.10-O</t>
  </si>
  <si>
    <t>Ana Luisa Cordero 
(Jefa de Informática)</t>
  </si>
  <si>
    <t>A.12.08.01.11-O</t>
  </si>
  <si>
    <t>Efraìn de Jesùs Fuentes-Gerente Administrativo y Financiero</t>
  </si>
  <si>
    <t>A.12.08.01.12-O</t>
  </si>
  <si>
    <t xml:space="preserve">Arnoldo Erazo-Subgerente Financiero </t>
  </si>
  <si>
    <t>A.12.08.01.13-O</t>
  </si>
  <si>
    <t>Documentos físicos o digitales</t>
  </si>
  <si>
    <r>
      <t>Lauro Alarcón, Fredy Fuentes, José María García, Margarita Alvarado</t>
    </r>
    <r>
      <rPr>
        <sz val="10"/>
        <color rgb="FFC00000"/>
        <rFont val="Arial"/>
        <family val="2"/>
      </rPr>
      <t xml:space="preserve">, </t>
    </r>
    <r>
      <rPr>
        <sz val="10"/>
        <rFont val="Arial"/>
        <family val="2"/>
      </rPr>
      <t>Domingo Palacios y Faustino Portillo (Jefe de Programa de Granos násicos, Hortalizas, Frutales, Agroindustria, Producción animal y Recursos naturales, respectivamente)</t>
    </r>
  </si>
  <si>
    <t>A.12.08.01.14-O</t>
  </si>
  <si>
    <t>Informes y  Documentos físicos o digitales</t>
  </si>
  <si>
    <t>Se incluyen algunos protocolos de responsabilidad de otras unidades organizativas.</t>
  </si>
  <si>
    <t>A.12.08.01.15-O</t>
  </si>
  <si>
    <t>Marcos Antonio Mejìa Mejìa (Jefe de Unidad de Biometría y Socioeconomía)</t>
  </si>
  <si>
    <t>A.12.08.01.16-O</t>
  </si>
  <si>
    <t>Grecia de Chávez, Reina de Serrano, Sandra Najarro, Karla Quintanilla y Patricia de Esquivel (Jefe de Laboratorio de Química agrícola, Parasitología, Suelos, Biotecnología y Alimentos, respectivamente)</t>
  </si>
  <si>
    <t>l</t>
  </si>
  <si>
    <t>CODIGO</t>
  </si>
  <si>
    <t>NUEVO</t>
  </si>
  <si>
    <r>
      <t xml:space="preserve">PROGRAMACION DE METAS FISICAS Y FNANANCIERAS </t>
    </r>
    <r>
      <rPr>
        <b/>
        <sz val="14"/>
        <color rgb="FFC00000"/>
        <rFont val="Arial"/>
        <family val="2"/>
      </rPr>
      <t xml:space="preserve">POR REGIONES </t>
    </r>
    <r>
      <rPr>
        <b/>
        <sz val="14"/>
        <color rgb="FFC00000"/>
        <rFont val="Calibri"/>
        <family val="2"/>
      </rPr>
      <t>®</t>
    </r>
  </si>
  <si>
    <t>Código</t>
  </si>
  <si>
    <t>Resultado/Acciòn Estratègica</t>
  </si>
  <si>
    <t>Meta</t>
  </si>
  <si>
    <t>Unidad de Medida</t>
  </si>
  <si>
    <t>Indicador de Resultados</t>
  </si>
  <si>
    <t>Medio de Verificación</t>
  </si>
  <si>
    <t>Costo Porcentual</t>
  </si>
  <si>
    <t>Peso ponderado Resultado</t>
  </si>
  <si>
    <t xml:space="preserve"> Peso 
ponderado 
Acción 
Estratégica</t>
  </si>
  <si>
    <t xml:space="preserve">Distribución de Metas y Actividades </t>
  </si>
  <si>
    <t>Fuente de Financiamiento ($)</t>
  </si>
  <si>
    <t>Ubicación Geográfica</t>
  </si>
  <si>
    <t>Responsable</t>
  </si>
  <si>
    <t xml:space="preserve"> Observaciones</t>
  </si>
  <si>
    <t>REGIÓN OCCIDENTAL</t>
  </si>
  <si>
    <t>REGIÓN NORTE</t>
  </si>
  <si>
    <t>REGIÓN CENTRAL</t>
  </si>
  <si>
    <t>REGIÓN ORIENTAL</t>
  </si>
  <si>
    <t>1, 2, 3, 6.2.5.13 y 10
Meta no acumulativa</t>
  </si>
  <si>
    <t>Meta no acumulativa</t>
  </si>
  <si>
    <t>La meta total incluye productores ganaderos y apicultores
Meta no acumulativa</t>
  </si>
  <si>
    <t>1, 2, 3, 6.2.5.13, 7 y 10
Meta no acumulativa</t>
  </si>
  <si>
    <t>1, 2, 3, 6.2.5. y 10 
La meta total incluye productores ganaderos y apicultores
Meta no acumulativa</t>
  </si>
  <si>
    <t>1, 2, 3, 5 y 6.2.5. 
Meta no acumulativa</t>
  </si>
  <si>
    <t>1, 2, 3 y 6.2.5.13
Meta no acumulativa</t>
  </si>
  <si>
    <t>R.05.03.02.01.00-E</t>
  </si>
  <si>
    <t>R.05.03.08.01.00-E</t>
  </si>
  <si>
    <t>Proyecto de fortalecimiento agropecuario en municipios de extrema pobreza en El Salvador, ejecutado</t>
  </si>
  <si>
    <t>1, 2, 3, 6.2.13 y 7 
Esta actividad a nivel operativo incluye la producciòn de plantas de frutales y hortalizas, medicinales, forestales y otras; ejecutadas por otros Programas, Proyectos y EE.</t>
  </si>
  <si>
    <t>Esta actividad a nivel operativo incluye la producciòn de plantas de frutales y hortalizas, medicinales, forestales y otras; ejecutadas por otros Programas, Proyectos y EE.</t>
  </si>
  <si>
    <t xml:space="preserve">Nivel nacional </t>
  </si>
  <si>
    <t>5000,000</t>
  </si>
  <si>
    <t>226,440</t>
  </si>
  <si>
    <t>60,191</t>
  </si>
  <si>
    <t>5286,631</t>
  </si>
  <si>
    <t>El monto total es parcial; ya que solamente incluye los fondos asegurados al momento de formular el POA; por lo que el resto se incluirà en la Reprogramaciòn del mismo (julio)</t>
  </si>
  <si>
    <t xml:space="preserve">FF:Fideicomiso FANTEL </t>
  </si>
  <si>
    <t xml:space="preserve">FF: Fideicomiso proveniente de diferentes proyectos del MAG </t>
  </si>
  <si>
    <t>TOTAL NACIONAL</t>
  </si>
  <si>
    <t>FF: Fideicomiso proveniente de diferentes proyectos del MAG -FIDA</t>
  </si>
  <si>
    <t xml:space="preserve">Josè Marìa Garcìa, Jefe Programa Frutales y Fredy Fuentes, Jefe Programa de Hortalizas
</t>
  </si>
  <si>
    <t xml:space="preserve">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</si>
</sst>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8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\ _D_M_-;\-* #,##0.00\ _D_M_-;_-* &quot;-&quot;??\ _D_M_-;_-@_-"/>
    <numFmt numFmtId="165" formatCode="_ &quot;¢&quot;\ * #,##0.00_ ;_ &quot;¢&quot;\ * \-#,##0.00_ ;_ &quot;¢&quot;\ * &quot;-&quot;??_ ;_ @_ "/>
    <numFmt numFmtId="166" formatCode="_ * #,##0_ ;_ * \-#,##0_ ;_ * &quot;-&quot;_ ;_ @_ "/>
    <numFmt numFmtId="167" formatCode="_(* #,##0.000_);_(* \(#,##0.000\);_(* &quot;-&quot;_);_(@_)"/>
    <numFmt numFmtId="168" formatCode="_(&quot;¢&quot;* #,##0.00_);_(&quot;¢&quot;* \(#,##0.00\);_(&quot;¢&quot;* &quot;-&quot;??_);_(@_)"/>
    <numFmt numFmtId="169" formatCode="_-* #,##0\ _D_M_-;\-* #,##0\ _D_M_-;_-* &quot;-&quot;??\ _D_M_-;_-@_-"/>
    <numFmt numFmtId="170" formatCode="0;[Red]0"/>
    <numFmt numFmtId="171" formatCode="_(* #,##0_);_(* \(#,##0\);_(* &quot;-&quot;??_);_(@_)"/>
    <numFmt numFmtId="172" formatCode="_-* #,##0.00_-;\-* #,##0.00_-;_-* &quot;-&quot;??_-;_-@_-"/>
    <numFmt numFmtId="173" formatCode="&quot;$&quot;#,##0;\-&quot;$&quot;#,##0"/>
    <numFmt numFmtId="174" formatCode="_-* #,##0.00\ [$€]_-;\-* #,##0.00\ [$€]_-;_-* &quot;-&quot;??\ [$€]_-;_-@_-"/>
    <numFmt numFmtId="175" formatCode="&quot;Verdadero&quot;;&quot;Verdadero&quot;;&quot;Falso&quot;"/>
    <numFmt numFmtId="176" formatCode="_-&quot;$&quot;* #,##0.00_-;\-&quot;$&quot;* #,##0.00_-;_-&quot;$&quot;* &quot;-&quot;??_-;_-@_-"/>
    <numFmt numFmtId="177" formatCode="&quot;¢&quot;\ #,##0.00;[Red]&quot;¢&quot;\ \-#,##0.00"/>
    <numFmt numFmtId="178" formatCode="_(&quot;$&quot;\ * #.##0.00_);_(&quot;$&quot;\ * \(#.##0.00\);_(&quot;$&quot;\ * &quot;-&quot;??_);_(@_)"/>
  </numFmts>
  <fonts count="4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name val="Calibri"/>
      <family val="2"/>
      <scheme val="minor"/>
    </font>
    <font>
      <sz val="10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10"/>
      <color rgb="FFC00000"/>
      <name val="Arial"/>
      <family val="2"/>
    </font>
    <font>
      <b/>
      <sz val="10"/>
      <name val="Calibri"/>
      <family val="2"/>
    </font>
    <font>
      <sz val="12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4"/>
      <color indexed="8"/>
      <name val="Arial"/>
      <family val="2"/>
    </font>
    <font>
      <b/>
      <sz val="12"/>
      <name val="Tahoma"/>
      <family val="2"/>
    </font>
    <font>
      <sz val="9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sz val="10"/>
      <color rgb="FFC00000"/>
      <name val="Arial"/>
      <family val="2"/>
    </font>
    <font>
      <b/>
      <sz val="18"/>
      <name val="Arial"/>
      <family val="2"/>
    </font>
    <font>
      <u/>
      <sz val="10"/>
      <color indexed="12"/>
      <name val="Arial"/>
      <family val="2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rgb="FFC00000"/>
      <name val="Arial"/>
      <family val="2"/>
    </font>
    <font>
      <b/>
      <sz val="14"/>
      <color rgb="FFC00000"/>
      <name val="Calibri"/>
      <family val="2"/>
    </font>
    <font>
      <b/>
      <sz val="10"/>
      <color theme="1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00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59999389629810485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uble">
        <color indexed="49"/>
      </bottom>
      <diagonal/>
    </border>
    <border>
      <left/>
      <right/>
      <top/>
      <bottom style="double">
        <color indexed="49"/>
      </bottom>
      <diagonal/>
    </border>
    <border>
      <left/>
      <right style="double">
        <color indexed="49"/>
      </right>
      <top/>
      <bottom style="double">
        <color indexed="49"/>
      </bottom>
      <diagonal/>
    </border>
    <border>
      <left/>
      <right style="thin">
        <color indexed="64"/>
      </right>
      <top/>
      <bottom style="double">
        <color indexed="49"/>
      </bottom>
      <diagonal/>
    </border>
    <border>
      <left style="thin">
        <color indexed="64"/>
      </left>
      <right/>
      <top style="double">
        <color indexed="49"/>
      </top>
      <bottom/>
      <diagonal/>
    </border>
    <border>
      <left/>
      <right/>
      <top style="double">
        <color indexed="49"/>
      </top>
      <bottom/>
      <diagonal/>
    </border>
    <border>
      <left/>
      <right style="double">
        <color indexed="49"/>
      </right>
      <top style="double">
        <color indexed="49"/>
      </top>
      <bottom/>
      <diagonal/>
    </border>
    <border>
      <left style="double">
        <color indexed="49"/>
      </left>
      <right style="double">
        <color indexed="49"/>
      </right>
      <top style="double">
        <color indexed="49"/>
      </top>
      <bottom style="medium">
        <color indexed="44"/>
      </bottom>
      <diagonal/>
    </border>
    <border>
      <left style="double">
        <color indexed="49"/>
      </left>
      <right style="double">
        <color indexed="49"/>
      </right>
      <top style="double">
        <color indexed="49"/>
      </top>
      <bottom/>
      <diagonal/>
    </border>
    <border>
      <left style="double">
        <color indexed="49"/>
      </left>
      <right/>
      <top style="double">
        <color indexed="49"/>
      </top>
      <bottom/>
      <diagonal/>
    </border>
    <border>
      <left style="double">
        <color indexed="49"/>
      </left>
      <right/>
      <top style="double">
        <color indexed="49"/>
      </top>
      <bottom style="double">
        <color indexed="49"/>
      </bottom>
      <diagonal/>
    </border>
    <border>
      <left/>
      <right/>
      <top style="double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49"/>
      </right>
      <top style="double">
        <color indexed="49"/>
      </top>
      <bottom style="double">
        <color indexed="49"/>
      </bottom>
      <diagonal/>
    </border>
    <border>
      <left style="thin">
        <color indexed="49"/>
      </left>
      <right style="thin">
        <color indexed="49"/>
      </right>
      <top style="double">
        <color indexed="49"/>
      </top>
      <bottom style="double">
        <color indexed="49"/>
      </bottom>
      <diagonal/>
    </border>
    <border>
      <left style="thin">
        <color indexed="49"/>
      </left>
      <right style="double">
        <color indexed="49"/>
      </right>
      <top style="double">
        <color indexed="49"/>
      </top>
      <bottom style="double">
        <color indexed="49"/>
      </bottom>
      <diagonal/>
    </border>
    <border>
      <left style="double">
        <color indexed="49"/>
      </left>
      <right style="double">
        <color indexed="49"/>
      </right>
      <top style="medium">
        <color indexed="44"/>
      </top>
      <bottom style="medium">
        <color indexed="44"/>
      </bottom>
      <diagonal/>
    </border>
    <border>
      <left style="double">
        <color indexed="49"/>
      </left>
      <right style="double">
        <color indexed="49"/>
      </right>
      <top/>
      <bottom/>
      <diagonal/>
    </border>
    <border>
      <left style="double">
        <color indexed="49"/>
      </left>
      <right/>
      <top/>
      <bottom/>
      <diagonal/>
    </border>
    <border>
      <left style="double">
        <color indexed="49"/>
      </left>
      <right style="thin">
        <color indexed="49"/>
      </right>
      <top style="double">
        <color indexed="49"/>
      </top>
      <bottom style="double">
        <color indexed="49"/>
      </bottom>
      <diagonal/>
    </border>
    <border>
      <left style="thin">
        <color indexed="49"/>
      </left>
      <right style="double">
        <color indexed="49"/>
      </right>
      <top style="double">
        <color indexed="49"/>
      </top>
      <bottom/>
      <diagonal/>
    </border>
    <border>
      <left style="double">
        <color indexed="49"/>
      </left>
      <right style="thin">
        <color indexed="49"/>
      </right>
      <top style="double">
        <color indexed="49"/>
      </top>
      <bottom/>
      <diagonal/>
    </border>
    <border>
      <left style="thin">
        <color indexed="49"/>
      </left>
      <right style="thin">
        <color indexed="49"/>
      </right>
      <top style="double">
        <color indexed="49"/>
      </top>
      <bottom/>
      <diagonal/>
    </border>
    <border>
      <left style="thin">
        <color indexed="64"/>
      </left>
      <right style="thin">
        <color indexed="49"/>
      </right>
      <top style="double">
        <color indexed="49"/>
      </top>
      <bottom/>
      <diagonal/>
    </border>
    <border>
      <left style="double">
        <color indexed="49"/>
      </left>
      <right style="double">
        <color indexed="49"/>
      </right>
      <top style="medium">
        <color indexed="44"/>
      </top>
      <bottom/>
      <diagonal/>
    </border>
    <border>
      <left/>
      <right style="thin">
        <color indexed="49"/>
      </right>
      <top style="double">
        <color indexed="49"/>
      </top>
      <bottom style="double">
        <color indexed="49"/>
      </bottom>
      <diagonal/>
    </border>
    <border>
      <left style="thin">
        <color indexed="49"/>
      </left>
      <right/>
      <top style="double">
        <color indexed="49"/>
      </top>
      <bottom style="double">
        <color indexed="49"/>
      </bottom>
      <diagonal/>
    </border>
    <border>
      <left style="thin">
        <color indexed="49"/>
      </left>
      <right style="double">
        <color indexed="49"/>
      </right>
      <top/>
      <bottom/>
      <diagonal/>
    </border>
    <border>
      <left style="double">
        <color indexed="49"/>
      </left>
      <right style="thin">
        <color indexed="49"/>
      </right>
      <top/>
      <bottom/>
      <diagonal/>
    </border>
    <border>
      <left style="thin">
        <color indexed="49"/>
      </left>
      <right style="thin">
        <color indexed="49"/>
      </right>
      <top/>
      <bottom/>
      <diagonal/>
    </border>
    <border>
      <left style="double">
        <color indexed="49"/>
      </left>
      <right style="thin">
        <color indexed="49"/>
      </right>
      <top style="double">
        <color indexed="49"/>
      </top>
      <bottom style="thin">
        <color indexed="64"/>
      </bottom>
      <diagonal/>
    </border>
    <border>
      <left style="thin">
        <color indexed="49"/>
      </left>
      <right style="thin">
        <color indexed="49"/>
      </right>
      <top style="double">
        <color indexed="49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49"/>
      </left>
      <right style="thin">
        <color indexed="64"/>
      </right>
      <top style="double">
        <color indexed="49"/>
      </top>
      <bottom/>
      <diagonal/>
    </border>
    <border>
      <left style="double">
        <color indexed="49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49"/>
      </left>
      <right/>
      <top style="double">
        <color indexed="49"/>
      </top>
      <bottom/>
      <diagonal/>
    </border>
    <border>
      <left style="thin">
        <color indexed="49"/>
      </left>
      <right/>
      <top/>
      <bottom/>
      <diagonal/>
    </border>
    <border>
      <left/>
      <right style="thin">
        <color indexed="49"/>
      </right>
      <top style="double">
        <color indexed="49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092">
    <xf numFmtId="0" fontId="0" fillId="0" borderId="0"/>
    <xf numFmtId="0" fontId="2" fillId="0" borderId="0"/>
    <xf numFmtId="0" fontId="1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4" fontId="5" fillId="0" borderId="0" applyFont="0" applyFill="0" applyBorder="0" applyAlignment="0" applyProtection="0"/>
    <xf numFmtId="0" fontId="5" fillId="0" borderId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10" fillId="10" borderId="0" applyNumberFormat="0" applyBorder="0" applyAlignment="0" applyProtection="0"/>
    <xf numFmtId="0" fontId="11" fillId="22" borderId="40" applyNumberFormat="0" applyAlignment="0" applyProtection="0"/>
    <xf numFmtId="0" fontId="12" fillId="23" borderId="41" applyNumberFormat="0" applyAlignment="0" applyProtection="0"/>
    <xf numFmtId="0" fontId="13" fillId="0" borderId="42" applyNumberFormat="0" applyFill="0" applyAlignment="0" applyProtection="0"/>
    <xf numFmtId="0" fontId="14" fillId="0" borderId="0" applyNumberFormat="0" applyFill="0" applyBorder="0" applyAlignment="0" applyProtection="0"/>
    <xf numFmtId="0" fontId="9" fillId="24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7" borderId="0" applyNumberFormat="0" applyBorder="0" applyAlignment="0" applyProtection="0"/>
    <xf numFmtId="0" fontId="15" fillId="13" borderId="40" applyNumberFormat="0" applyAlignment="0" applyProtection="0"/>
    <xf numFmtId="0" fontId="16" fillId="9" borderId="0" applyNumberFormat="0" applyBorder="0" applyAlignment="0" applyProtection="0"/>
    <xf numFmtId="164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17" fillId="28" borderId="0" applyNumberFormat="0" applyBorder="0" applyAlignment="0" applyProtection="0"/>
    <xf numFmtId="0" fontId="5" fillId="0" borderId="0"/>
    <xf numFmtId="0" fontId="1" fillId="0" borderId="0"/>
    <xf numFmtId="0" fontId="1" fillId="0" borderId="0"/>
    <xf numFmtId="0" fontId="5" fillId="29" borderId="43" applyNumberFormat="0" applyFont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8" fillId="22" borderId="44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45" applyNumberFormat="0" applyFill="0" applyAlignment="0" applyProtection="0"/>
    <xf numFmtId="0" fontId="22" fillId="0" borderId="46" applyNumberFormat="0" applyFill="0" applyAlignment="0" applyProtection="0"/>
    <xf numFmtId="0" fontId="14" fillId="0" borderId="47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48" applyNumberFormat="0" applyFill="0" applyAlignment="0" applyProtection="0"/>
    <xf numFmtId="43" fontId="5" fillId="0" borderId="0" applyFont="0" applyFill="0" applyBorder="0" applyAlignment="0" applyProtection="0"/>
    <xf numFmtId="0" fontId="5" fillId="0" borderId="0"/>
    <xf numFmtId="165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8" fillId="8" borderId="0" applyNumberFormat="0" applyBorder="0" applyAlignment="0" applyProtection="0"/>
    <xf numFmtId="0" fontId="9" fillId="24" borderId="0" applyNumberFormat="0" applyBorder="0" applyAlignment="0" applyProtection="0"/>
    <xf numFmtId="4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2" fontId="2" fillId="0" borderId="0" applyFont="0" applyFill="0" applyBorder="0" applyAlignment="0" applyProtection="0"/>
    <xf numFmtId="0" fontId="38" fillId="0" borderId="0" applyNumberFormat="0" applyFont="0" applyFill="0" applyAlignment="0" applyProtection="0"/>
    <xf numFmtId="0" fontId="4" fillId="0" borderId="0" applyNumberFormat="0" applyFont="0" applyFill="0" applyAlignment="0" applyProtection="0"/>
    <xf numFmtId="0" fontId="39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/>
    <xf numFmtId="43" fontId="41" fillId="0" borderId="0" applyFont="0" applyFill="0" applyBorder="0" applyAlignment="0" applyProtection="0"/>
    <xf numFmtId="172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72" fontId="41" fillId="0" borderId="0" applyFont="0" applyFill="0" applyBorder="0" applyAlignment="0" applyProtection="0"/>
    <xf numFmtId="4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17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8" fillId="0" borderId="0" applyFont="0" applyFill="0" applyBorder="0" applyAlignment="0" applyProtection="0"/>
    <xf numFmtId="172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172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165" fontId="2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165" fontId="2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165" fontId="2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165" fontId="2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165" fontId="2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165" fontId="2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165" fontId="2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4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4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4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4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165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176" fontId="2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176" fontId="2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178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4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33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33" fillId="0" borderId="0"/>
    <xf numFmtId="0" fontId="33" fillId="0" borderId="0"/>
    <xf numFmtId="0" fontId="33" fillId="0" borderId="0"/>
    <xf numFmtId="0" fontId="2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2" fillId="0" borderId="0"/>
    <xf numFmtId="0" fontId="33" fillId="0" borderId="0"/>
    <xf numFmtId="0" fontId="41" fillId="0" borderId="0"/>
    <xf numFmtId="0" fontId="33" fillId="0" borderId="0"/>
    <xf numFmtId="0" fontId="3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3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1" fillId="0" borderId="0"/>
    <xf numFmtId="9" fontId="8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1322">
    <xf numFmtId="0" fontId="0" fillId="0" borderId="0" xfId="0"/>
    <xf numFmtId="0" fontId="2" fillId="0" borderId="0" xfId="1"/>
    <xf numFmtId="4" fontId="2" fillId="0" borderId="0" xfId="1" applyNumberFormat="1"/>
    <xf numFmtId="3" fontId="2" fillId="0" borderId="0" xfId="1" applyNumberFormat="1"/>
    <xf numFmtId="49" fontId="2" fillId="0" borderId="0" xfId="1" applyNumberFormat="1"/>
    <xf numFmtId="3" fontId="3" fillId="4" borderId="38" xfId="1" applyNumberFormat="1" applyFont="1" applyFill="1" applyBorder="1" applyAlignment="1">
      <alignment horizontal="left" vertical="center" wrapText="1"/>
    </xf>
    <xf numFmtId="4" fontId="3" fillId="4" borderId="38" xfId="7" applyNumberFormat="1" applyFont="1" applyFill="1" applyBorder="1" applyAlignment="1">
      <alignment horizontal="center" vertical="center" wrapText="1"/>
    </xf>
    <xf numFmtId="0" fontId="3" fillId="4" borderId="38" xfId="7" applyFont="1" applyFill="1" applyBorder="1" applyAlignment="1">
      <alignment horizontal="left" vertical="center" wrapText="1"/>
    </xf>
    <xf numFmtId="49" fontId="3" fillId="4" borderId="37" xfId="3" applyNumberFormat="1" applyFont="1" applyFill="1" applyBorder="1" applyAlignment="1">
      <alignment horizontal="center" vertical="center" wrapText="1"/>
    </xf>
    <xf numFmtId="0" fontId="3" fillId="4" borderId="38" xfId="1" applyFont="1" applyFill="1" applyBorder="1" applyAlignment="1">
      <alignment horizontal="left" vertical="center" wrapText="1"/>
    </xf>
    <xf numFmtId="4" fontId="3" fillId="4" borderId="38" xfId="1" applyNumberFormat="1" applyFont="1" applyFill="1" applyBorder="1" applyAlignment="1">
      <alignment horizontal="center" vertical="center" wrapText="1"/>
    </xf>
    <xf numFmtId="0" fontId="3" fillId="4" borderId="38" xfId="3" applyFont="1" applyFill="1" applyBorder="1" applyAlignment="1">
      <alignment horizontal="left" vertical="center" wrapText="1"/>
    </xf>
    <xf numFmtId="49" fontId="3" fillId="4" borderId="36" xfId="3" applyNumberFormat="1" applyFont="1" applyFill="1" applyBorder="1" applyAlignment="1">
      <alignment horizontal="center" vertical="center" wrapText="1"/>
    </xf>
    <xf numFmtId="49" fontId="3" fillId="4" borderId="37" xfId="3" applyNumberFormat="1" applyFont="1" applyFill="1" applyBorder="1" applyAlignment="1">
      <alignment vertical="center" wrapText="1"/>
    </xf>
    <xf numFmtId="0" fontId="3" fillId="4" borderId="37" xfId="3" applyFont="1" applyFill="1" applyBorder="1" applyAlignment="1">
      <alignment horizontal="left" vertical="center" wrapText="1"/>
    </xf>
    <xf numFmtId="49" fontId="3" fillId="4" borderId="36" xfId="3" applyNumberFormat="1" applyFont="1" applyFill="1" applyBorder="1" applyAlignment="1">
      <alignment vertical="center" wrapText="1"/>
    </xf>
    <xf numFmtId="0" fontId="2" fillId="0" borderId="37" xfId="7" applyFont="1" applyFill="1" applyBorder="1" applyAlignment="1">
      <alignment horizontal="left" vertical="center" wrapText="1"/>
    </xf>
    <xf numFmtId="0" fontId="2" fillId="0" borderId="38" xfId="7" applyFont="1" applyFill="1" applyBorder="1" applyAlignment="1">
      <alignment horizontal="left" vertical="center" wrapText="1"/>
    </xf>
    <xf numFmtId="0" fontId="3" fillId="4" borderId="38" xfId="7" applyFont="1" applyFill="1" applyBorder="1" applyAlignment="1">
      <alignment horizontal="justify" vertical="center" wrapText="1"/>
    </xf>
    <xf numFmtId="4" fontId="2" fillId="4" borderId="38" xfId="7" applyNumberFormat="1" applyFont="1" applyFill="1" applyBorder="1" applyAlignment="1">
      <alignment horizontal="center" vertical="center" wrapText="1"/>
    </xf>
    <xf numFmtId="0" fontId="3" fillId="4" borderId="37" xfId="1" applyFont="1" applyFill="1" applyBorder="1" applyAlignment="1">
      <alignment horizontal="justify" vertical="center" wrapText="1"/>
    </xf>
    <xf numFmtId="4" fontId="3" fillId="4" borderId="36" xfId="1" applyNumberFormat="1" applyFont="1" applyFill="1" applyBorder="1" applyAlignment="1">
      <alignment horizontal="right" vertical="center" wrapText="1"/>
    </xf>
    <xf numFmtId="4" fontId="3" fillId="4" borderId="37" xfId="3" applyNumberFormat="1" applyFont="1" applyFill="1" applyBorder="1" applyAlignment="1">
      <alignment horizontal="right" vertical="center" wrapText="1"/>
    </xf>
    <xf numFmtId="3" fontId="2" fillId="0" borderId="37" xfId="70" applyNumberFormat="1" applyFont="1" applyFill="1" applyBorder="1" applyAlignment="1">
      <alignment horizontal="left" vertical="center" wrapText="1"/>
    </xf>
    <xf numFmtId="3" fontId="2" fillId="0" borderId="38" xfId="70" applyNumberFormat="1" applyFont="1" applyFill="1" applyBorder="1" applyAlignment="1">
      <alignment horizontal="center" vertical="center" wrapText="1"/>
    </xf>
    <xf numFmtId="3" fontId="2" fillId="0" borderId="39" xfId="70" applyNumberFormat="1" applyFont="1" applyFill="1" applyBorder="1" applyAlignment="1">
      <alignment horizontal="left" vertical="center" wrapText="1"/>
    </xf>
    <xf numFmtId="0" fontId="2" fillId="4" borderId="37" xfId="1" applyFont="1" applyFill="1" applyBorder="1" applyAlignment="1">
      <alignment horizontal="justify" vertical="center" wrapText="1"/>
    </xf>
    <xf numFmtId="3" fontId="2" fillId="0" borderId="0" xfId="1" applyNumberFormat="1" applyFont="1" applyBorder="1" applyAlignment="1">
      <alignment horizontal="center" vertical="center" wrapText="1"/>
    </xf>
    <xf numFmtId="49" fontId="3" fillId="4" borderId="37" xfId="70" applyNumberFormat="1" applyFont="1" applyFill="1" applyBorder="1" applyAlignment="1">
      <alignment horizontal="center" vertical="center" wrapText="1"/>
    </xf>
    <xf numFmtId="3" fontId="2" fillId="4" borderId="37" xfId="1" applyNumberFormat="1" applyFont="1" applyFill="1" applyBorder="1" applyAlignment="1">
      <alignment horizontal="center" vertical="center" wrapText="1"/>
    </xf>
    <xf numFmtId="0" fontId="2" fillId="4" borderId="38" xfId="70" applyFont="1" applyFill="1" applyBorder="1" applyAlignment="1">
      <alignment horizontal="left" vertical="center" wrapText="1"/>
    </xf>
    <xf numFmtId="0" fontId="2" fillId="4" borderId="38" xfId="1" applyFont="1" applyFill="1" applyBorder="1" applyAlignment="1">
      <alignment horizontal="left" vertical="center" wrapText="1"/>
    </xf>
    <xf numFmtId="0" fontId="2" fillId="4" borderId="38" xfId="1" applyFont="1" applyFill="1" applyBorder="1" applyAlignment="1">
      <alignment horizontal="justify" vertical="center" wrapText="1"/>
    </xf>
    <xf numFmtId="4" fontId="2" fillId="4" borderId="38" xfId="1" applyNumberFormat="1" applyFont="1" applyFill="1" applyBorder="1" applyAlignment="1">
      <alignment horizontal="center" vertical="center" wrapText="1"/>
    </xf>
    <xf numFmtId="3" fontId="2" fillId="4" borderId="36" xfId="1" applyNumberFormat="1" applyFont="1" applyFill="1" applyBorder="1" applyAlignment="1">
      <alignment horizontal="right" vertical="center" wrapText="1"/>
    </xf>
    <xf numFmtId="3" fontId="2" fillId="4" borderId="37" xfId="1" applyNumberFormat="1" applyFont="1" applyFill="1" applyBorder="1" applyAlignment="1">
      <alignment horizontal="right" vertical="center" wrapText="1"/>
    </xf>
    <xf numFmtId="3" fontId="2" fillId="4" borderId="36" xfId="1" applyNumberFormat="1" applyFont="1" applyFill="1" applyBorder="1" applyAlignment="1">
      <alignment horizontal="center" vertical="center" wrapText="1"/>
    </xf>
    <xf numFmtId="3" fontId="3" fillId="4" borderId="36" xfId="1" applyNumberFormat="1" applyFont="1" applyFill="1" applyBorder="1" applyAlignment="1">
      <alignment horizontal="center" vertical="center" wrapText="1"/>
    </xf>
    <xf numFmtId="4" fontId="2" fillId="4" borderId="36" xfId="1" applyNumberFormat="1" applyFont="1" applyFill="1" applyBorder="1" applyAlignment="1">
      <alignment horizontal="right" vertical="center" wrapText="1"/>
    </xf>
    <xf numFmtId="0" fontId="3" fillId="4" borderId="38" xfId="70" applyFont="1" applyFill="1" applyBorder="1" applyAlignment="1">
      <alignment horizontal="left" vertical="center" wrapText="1"/>
    </xf>
    <xf numFmtId="0" fontId="3" fillId="4" borderId="38" xfId="1" applyFont="1" applyFill="1" applyBorder="1" applyAlignment="1">
      <alignment horizontal="justify" vertical="center" wrapText="1"/>
    </xf>
    <xf numFmtId="3" fontId="2" fillId="0" borderId="36" xfId="70" applyNumberFormat="1" applyFont="1" applyFill="1" applyBorder="1" applyAlignment="1">
      <alignment horizontal="center" vertical="center" wrapText="1"/>
    </xf>
    <xf numFmtId="3" fontId="2" fillId="0" borderId="37" xfId="70" applyNumberFormat="1" applyFont="1" applyFill="1" applyBorder="1" applyAlignment="1">
      <alignment horizontal="center" vertical="center" wrapText="1"/>
    </xf>
    <xf numFmtId="49" fontId="3" fillId="4" borderId="36" xfId="70" applyNumberFormat="1" applyFont="1" applyFill="1" applyBorder="1" applyAlignment="1">
      <alignment horizontal="center" vertical="center" wrapText="1"/>
    </xf>
    <xf numFmtId="49" fontId="3" fillId="4" borderId="37" xfId="70" applyNumberFormat="1" applyFont="1" applyFill="1" applyBorder="1" applyAlignment="1">
      <alignment vertical="center" wrapText="1"/>
    </xf>
    <xf numFmtId="0" fontId="3" fillId="4" borderId="37" xfId="70" applyFont="1" applyFill="1" applyBorder="1" applyAlignment="1">
      <alignment horizontal="left" vertical="center" wrapText="1"/>
    </xf>
    <xf numFmtId="49" fontId="2" fillId="0" borderId="37" xfId="70" applyNumberFormat="1" applyFont="1" applyFill="1" applyBorder="1" applyAlignment="1">
      <alignment horizontal="center" vertical="center" wrapText="1"/>
    </xf>
    <xf numFmtId="49" fontId="2" fillId="0" borderId="36" xfId="70" applyNumberFormat="1" applyFont="1" applyFill="1" applyBorder="1" applyAlignment="1">
      <alignment vertical="center" wrapText="1"/>
    </xf>
    <xf numFmtId="0" fontId="2" fillId="0" borderId="37" xfId="70" applyFont="1" applyFill="1" applyBorder="1" applyAlignment="1">
      <alignment horizontal="center" vertical="center" wrapText="1"/>
    </xf>
    <xf numFmtId="41" fontId="2" fillId="0" borderId="37" xfId="72" applyNumberFormat="1" applyFont="1" applyFill="1" applyBorder="1" applyAlignment="1">
      <alignment horizontal="center" vertical="center"/>
    </xf>
    <xf numFmtId="0" fontId="2" fillId="0" borderId="37" xfId="70" applyFont="1" applyFill="1" applyBorder="1" applyAlignment="1">
      <alignment horizontal="left" vertical="center" wrapText="1"/>
    </xf>
    <xf numFmtId="9" fontId="2" fillId="0" borderId="37" xfId="70" applyNumberFormat="1" applyFont="1" applyFill="1" applyBorder="1" applyAlignment="1">
      <alignment horizontal="justify" vertical="center" wrapText="1"/>
    </xf>
    <xf numFmtId="49" fontId="3" fillId="4" borderId="36" xfId="70" applyNumberFormat="1" applyFont="1" applyFill="1" applyBorder="1" applyAlignment="1">
      <alignment vertical="center" wrapText="1"/>
    </xf>
    <xf numFmtId="41" fontId="2" fillId="0" borderId="37" xfId="72" applyNumberFormat="1" applyFont="1" applyFill="1" applyBorder="1" applyAlignment="1">
      <alignment vertical="center"/>
    </xf>
    <xf numFmtId="0" fontId="2" fillId="0" borderId="38" xfId="70" applyFont="1" applyFill="1" applyBorder="1" applyAlignment="1">
      <alignment horizontal="left" vertical="center" wrapText="1"/>
    </xf>
    <xf numFmtId="0" fontId="2" fillId="0" borderId="38" xfId="1" applyFont="1" applyFill="1" applyBorder="1" applyAlignment="1">
      <alignment horizontal="left" vertical="center" wrapText="1"/>
    </xf>
    <xf numFmtId="0" fontId="2" fillId="0" borderId="38" xfId="1" applyFont="1" applyFill="1" applyBorder="1" applyAlignment="1">
      <alignment horizontal="justify" vertical="center" wrapText="1"/>
    </xf>
    <xf numFmtId="4" fontId="2" fillId="4" borderId="36" xfId="1" applyNumberFormat="1" applyFont="1" applyFill="1" applyBorder="1" applyAlignment="1">
      <alignment horizontal="center" vertical="center" wrapText="1"/>
    </xf>
    <xf numFmtId="49" fontId="2" fillId="4" borderId="37" xfId="1" applyNumberFormat="1" applyFont="1" applyFill="1" applyBorder="1" applyAlignment="1">
      <alignment horizontal="center" vertical="center" wrapText="1"/>
    </xf>
    <xf numFmtId="49" fontId="2" fillId="4" borderId="36" xfId="1" applyNumberFormat="1" applyFont="1" applyFill="1" applyBorder="1" applyAlignment="1">
      <alignment vertical="center" wrapText="1"/>
    </xf>
    <xf numFmtId="0" fontId="2" fillId="4" borderId="37" xfId="70" applyFont="1" applyFill="1" applyBorder="1" applyAlignment="1">
      <alignment horizontal="center" vertical="center" wrapText="1"/>
    </xf>
    <xf numFmtId="3" fontId="2" fillId="4" borderId="38" xfId="1" applyNumberFormat="1" applyFont="1" applyFill="1" applyBorder="1" applyAlignment="1">
      <alignment horizontal="left" vertical="center" wrapText="1"/>
    </xf>
    <xf numFmtId="9" fontId="2" fillId="4" borderId="38" xfId="70" applyNumberFormat="1" applyFont="1" applyFill="1" applyBorder="1" applyAlignment="1">
      <alignment horizontal="justify" vertical="center" wrapText="1"/>
    </xf>
    <xf numFmtId="4" fontId="2" fillId="4" borderId="38" xfId="73" applyNumberFormat="1" applyFont="1" applyFill="1" applyBorder="1" applyAlignment="1">
      <alignment horizontal="center" vertical="center" wrapText="1"/>
    </xf>
    <xf numFmtId="4" fontId="3" fillId="4" borderId="38" xfId="73" applyNumberFormat="1" applyFont="1" applyFill="1" applyBorder="1" applyAlignment="1">
      <alignment horizontal="center" vertical="center" wrapText="1"/>
    </xf>
    <xf numFmtId="3" fontId="2" fillId="4" borderId="38" xfId="72" applyNumberFormat="1" applyFont="1" applyFill="1" applyBorder="1" applyAlignment="1">
      <alignment horizontal="right" vertical="center" wrapText="1"/>
    </xf>
    <xf numFmtId="4" fontId="2" fillId="4" borderId="37" xfId="70" applyNumberFormat="1" applyFont="1" applyFill="1" applyBorder="1" applyAlignment="1">
      <alignment horizontal="right" vertical="center" wrapText="1"/>
    </xf>
    <xf numFmtId="3" fontId="2" fillId="4" borderId="37" xfId="70" applyNumberFormat="1" applyFont="1" applyFill="1" applyBorder="1" applyAlignment="1">
      <alignment horizontal="right" vertical="center" wrapText="1"/>
    </xf>
    <xf numFmtId="3" fontId="2" fillId="4" borderId="37" xfId="72" applyNumberFormat="1" applyFont="1" applyFill="1" applyBorder="1" applyAlignment="1">
      <alignment horizontal="right" vertical="center" wrapText="1"/>
    </xf>
    <xf numFmtId="3" fontId="3" fillId="4" borderId="37" xfId="70" applyNumberFormat="1" applyFont="1" applyFill="1" applyBorder="1" applyAlignment="1">
      <alignment horizontal="center" vertical="center" wrapText="1"/>
    </xf>
    <xf numFmtId="4" fontId="2" fillId="4" borderId="37" xfId="70" applyNumberFormat="1" applyFont="1" applyFill="1" applyBorder="1" applyAlignment="1">
      <alignment horizontal="center" vertical="center" wrapText="1"/>
    </xf>
    <xf numFmtId="4" fontId="2" fillId="4" borderId="37" xfId="73" applyNumberFormat="1" applyFont="1" applyFill="1" applyBorder="1" applyAlignment="1">
      <alignment horizontal="right" vertical="center" wrapText="1"/>
    </xf>
    <xf numFmtId="0" fontId="3" fillId="4" borderId="38" xfId="73" applyFont="1" applyFill="1" applyBorder="1" applyAlignment="1">
      <alignment horizontal="left" vertical="center" wrapText="1"/>
    </xf>
    <xf numFmtId="0" fontId="3" fillId="4" borderId="38" xfId="73" applyFont="1" applyFill="1" applyBorder="1" applyAlignment="1">
      <alignment horizontal="justify" vertical="center" wrapText="1"/>
    </xf>
    <xf numFmtId="3" fontId="2" fillId="0" borderId="37" xfId="1" applyNumberFormat="1" applyFont="1" applyFill="1" applyBorder="1" applyAlignment="1">
      <alignment horizontal="center" vertical="center" wrapText="1"/>
    </xf>
    <xf numFmtId="3" fontId="2" fillId="0" borderId="38" xfId="70" applyNumberFormat="1" applyFont="1" applyFill="1" applyBorder="1" applyAlignment="1">
      <alignment horizontal="left" vertical="center" wrapText="1"/>
    </xf>
    <xf numFmtId="49" fontId="2" fillId="5" borderId="36" xfId="1" applyNumberFormat="1" applyFont="1" applyFill="1" applyBorder="1" applyAlignment="1">
      <alignment horizontal="center" vertical="center" wrapText="1"/>
    </xf>
    <xf numFmtId="49" fontId="2" fillId="0" borderId="36" xfId="1" applyNumberFormat="1" applyFont="1" applyFill="1" applyBorder="1" applyAlignment="1">
      <alignment horizontal="center" vertical="center" wrapText="1"/>
    </xf>
    <xf numFmtId="3" fontId="2" fillId="0" borderId="36" xfId="1" applyNumberFormat="1" applyFont="1" applyFill="1" applyBorder="1" applyAlignment="1">
      <alignment horizontal="left" vertical="center" wrapText="1"/>
    </xf>
    <xf numFmtId="0" fontId="2" fillId="0" borderId="51" xfId="1" applyBorder="1"/>
    <xf numFmtId="0" fontId="27" fillId="0" borderId="0" xfId="1" applyFont="1"/>
    <xf numFmtId="0" fontId="27" fillId="0" borderId="0" xfId="1" applyFont="1" applyBorder="1"/>
    <xf numFmtId="0" fontId="28" fillId="0" borderId="0" xfId="1" applyFont="1" applyBorder="1" applyAlignment="1">
      <alignment horizontal="center"/>
    </xf>
    <xf numFmtId="0" fontId="28" fillId="0" borderId="2" xfId="1" applyFont="1" applyFill="1" applyBorder="1" applyAlignment="1">
      <alignment horizontal="center"/>
    </xf>
    <xf numFmtId="0" fontId="28" fillId="0" borderId="3" xfId="1" applyFont="1" applyFill="1" applyBorder="1" applyAlignment="1">
      <alignment horizontal="center"/>
    </xf>
    <xf numFmtId="49" fontId="29" fillId="0" borderId="0" xfId="1" applyNumberFormat="1" applyFont="1" applyBorder="1"/>
    <xf numFmtId="0" fontId="29" fillId="0" borderId="0" xfId="1" applyFont="1" applyBorder="1"/>
    <xf numFmtId="0" fontId="30" fillId="0" borderId="2" xfId="1" applyFont="1" applyFill="1" applyBorder="1" applyAlignment="1">
      <alignment vertical="center"/>
    </xf>
    <xf numFmtId="0" fontId="30" fillId="0" borderId="3" xfId="1" applyFont="1" applyFill="1" applyBorder="1" applyAlignment="1">
      <alignment vertical="center"/>
    </xf>
    <xf numFmtId="0" fontId="28" fillId="0" borderId="6" xfId="1" applyFont="1" applyFill="1" applyBorder="1" applyAlignment="1"/>
    <xf numFmtId="0" fontId="28" fillId="0" borderId="7" xfId="1" applyFont="1" applyFill="1" applyBorder="1" applyAlignment="1"/>
    <xf numFmtId="0" fontId="28" fillId="0" borderId="8" xfId="1" applyFont="1" applyFill="1" applyBorder="1" applyAlignment="1"/>
    <xf numFmtId="49" fontId="2" fillId="4" borderId="36" xfId="1" applyNumberFormat="1" applyFont="1" applyFill="1" applyBorder="1" applyAlignment="1">
      <alignment horizontal="center" vertical="center" wrapText="1"/>
    </xf>
    <xf numFmtId="0" fontId="2" fillId="4" borderId="37" xfId="1" applyFont="1" applyFill="1" applyBorder="1" applyAlignment="1">
      <alignment horizontal="justify" vertical="center"/>
    </xf>
    <xf numFmtId="4" fontId="2" fillId="4" borderId="37" xfId="1" applyNumberFormat="1" applyFont="1" applyFill="1" applyBorder="1" applyAlignment="1">
      <alignment horizontal="center" vertical="center" wrapText="1"/>
    </xf>
    <xf numFmtId="4" fontId="2" fillId="4" borderId="37" xfId="1" applyNumberFormat="1" applyFont="1" applyFill="1" applyBorder="1" applyAlignment="1">
      <alignment horizontal="right" vertical="center" wrapText="1"/>
    </xf>
    <xf numFmtId="3" fontId="2" fillId="4" borderId="38" xfId="1" applyNumberFormat="1" applyFont="1" applyFill="1" applyBorder="1" applyAlignment="1">
      <alignment horizontal="right" vertical="center" wrapText="1"/>
    </xf>
    <xf numFmtId="4" fontId="3" fillId="4" borderId="36" xfId="2" applyNumberFormat="1" applyFont="1" applyFill="1" applyBorder="1" applyAlignment="1">
      <alignment horizontal="right" vertical="center" wrapText="1"/>
    </xf>
    <xf numFmtId="0" fontId="2" fillId="4" borderId="37" xfId="3" applyFont="1" applyFill="1" applyBorder="1" applyAlignment="1">
      <alignment vertical="center" wrapText="1"/>
    </xf>
    <xf numFmtId="0" fontId="2" fillId="4" borderId="37" xfId="3" applyFont="1" applyFill="1" applyBorder="1" applyAlignment="1">
      <alignment horizontal="center" vertical="center" wrapText="1"/>
    </xf>
    <xf numFmtId="0" fontId="2" fillId="4" borderId="37" xfId="3" applyFont="1" applyFill="1" applyBorder="1" applyAlignment="1">
      <alignment horizontal="justify" vertical="center" wrapText="1"/>
    </xf>
    <xf numFmtId="4" fontId="2" fillId="0" borderId="0" xfId="1" applyNumberFormat="1" applyFont="1" applyBorder="1" applyAlignment="1">
      <alignment horizontal="center" vertical="center" wrapText="1"/>
    </xf>
    <xf numFmtId="0" fontId="2" fillId="0" borderId="0" xfId="1" applyFont="1"/>
    <xf numFmtId="0" fontId="2" fillId="5" borderId="37" xfId="3" applyFont="1" applyFill="1" applyBorder="1" applyAlignment="1">
      <alignment horizontal="center" vertical="center" wrapText="1"/>
    </xf>
    <xf numFmtId="0" fontId="2" fillId="5" borderId="37" xfId="1" applyFont="1" applyFill="1" applyBorder="1" applyAlignment="1">
      <alignment horizontal="justify" vertical="center" wrapText="1"/>
    </xf>
    <xf numFmtId="3" fontId="2" fillId="0" borderId="38" xfId="1" applyNumberFormat="1" applyFont="1" applyBorder="1" applyAlignment="1">
      <alignment horizontal="center" vertical="center" wrapText="1"/>
    </xf>
    <xf numFmtId="3" fontId="2" fillId="5" borderId="37" xfId="3" applyNumberFormat="1" applyFont="1" applyFill="1" applyBorder="1" applyAlignment="1">
      <alignment horizontal="left" vertical="center" wrapText="1"/>
    </xf>
    <xf numFmtId="9" fontId="2" fillId="5" borderId="37" xfId="3" applyNumberFormat="1" applyFont="1" applyFill="1" applyBorder="1" applyAlignment="1">
      <alignment horizontal="justify" vertical="center" wrapText="1"/>
    </xf>
    <xf numFmtId="4" fontId="2" fillId="5" borderId="37" xfId="1" applyNumberFormat="1" applyFont="1" applyFill="1" applyBorder="1" applyAlignment="1">
      <alignment horizontal="center" vertical="center" wrapText="1"/>
    </xf>
    <xf numFmtId="3" fontId="2" fillId="5" borderId="37" xfId="1" applyNumberFormat="1" applyFont="1" applyFill="1" applyBorder="1" applyAlignment="1">
      <alignment horizontal="center" vertical="center" wrapText="1"/>
    </xf>
    <xf numFmtId="3" fontId="2" fillId="0" borderId="37" xfId="1" applyNumberFormat="1" applyFont="1" applyFill="1" applyBorder="1" applyAlignment="1">
      <alignment horizontal="right" vertical="center" wrapText="1"/>
    </xf>
    <xf numFmtId="3" fontId="2" fillId="0" borderId="37" xfId="3" applyNumberFormat="1" applyFont="1" applyBorder="1" applyAlignment="1">
      <alignment horizontal="right" vertical="center" wrapText="1"/>
    </xf>
    <xf numFmtId="4" fontId="2" fillId="0" borderId="36" xfId="1" applyNumberFormat="1" applyFont="1" applyFill="1" applyBorder="1" applyAlignment="1">
      <alignment horizontal="right" vertical="center" wrapText="1"/>
    </xf>
    <xf numFmtId="4" fontId="2" fillId="0" borderId="37" xfId="3" applyNumberFormat="1" applyFont="1" applyBorder="1" applyAlignment="1">
      <alignment horizontal="right" vertical="center" wrapText="1"/>
    </xf>
    <xf numFmtId="4" fontId="2" fillId="5" borderId="37" xfId="5" applyNumberFormat="1" applyFont="1" applyFill="1" applyBorder="1" applyAlignment="1">
      <alignment horizontal="right" vertical="center" wrapText="1"/>
    </xf>
    <xf numFmtId="4" fontId="2" fillId="0" borderId="37" xfId="1" applyNumberFormat="1" applyFont="1" applyFill="1" applyBorder="1" applyAlignment="1">
      <alignment horizontal="right" vertical="center" wrapText="1"/>
    </xf>
    <xf numFmtId="4" fontId="2" fillId="0" borderId="37" xfId="6" applyNumberFormat="1" applyFont="1" applyFill="1" applyBorder="1" applyAlignment="1">
      <alignment horizontal="right" vertical="center" wrapText="1"/>
    </xf>
    <xf numFmtId="4" fontId="3" fillId="0" borderId="37" xfId="3" applyNumberFormat="1" applyFont="1" applyBorder="1" applyAlignment="1">
      <alignment horizontal="right" vertical="center" wrapText="1"/>
    </xf>
    <xf numFmtId="4" fontId="2" fillId="5" borderId="37" xfId="1" applyNumberFormat="1" applyFont="1" applyFill="1" applyBorder="1" applyAlignment="1">
      <alignment horizontal="right" vertical="center" wrapText="1"/>
    </xf>
    <xf numFmtId="4" fontId="2" fillId="0" borderId="38" xfId="1" applyNumberFormat="1" applyFont="1" applyFill="1" applyBorder="1" applyAlignment="1">
      <alignment horizontal="right" vertical="center" wrapText="1"/>
    </xf>
    <xf numFmtId="0" fontId="2" fillId="0" borderId="38" xfId="3" applyFont="1" applyFill="1" applyBorder="1" applyAlignment="1">
      <alignment vertical="center" wrapText="1"/>
    </xf>
    <xf numFmtId="0" fontId="2" fillId="5" borderId="37" xfId="3" applyFont="1" applyFill="1" applyBorder="1" applyAlignment="1">
      <alignment horizontal="left" vertical="center" wrapText="1"/>
    </xf>
    <xf numFmtId="0" fontId="2" fillId="5" borderId="37" xfId="3" applyFont="1" applyFill="1" applyBorder="1" applyAlignment="1">
      <alignment horizontal="justify" vertical="center" wrapText="1"/>
    </xf>
    <xf numFmtId="0" fontId="2" fillId="0" borderId="37" xfId="3" applyFont="1" applyFill="1" applyBorder="1" applyAlignment="1">
      <alignment horizontal="center" vertical="center" wrapText="1"/>
    </xf>
    <xf numFmtId="0" fontId="2" fillId="0" borderId="37" xfId="1" applyFont="1" applyFill="1" applyBorder="1" applyAlignment="1">
      <alignment horizontal="justify" vertical="center" wrapText="1"/>
    </xf>
    <xf numFmtId="3" fontId="2" fillId="0" borderId="38" xfId="1" applyNumberFormat="1" applyFont="1" applyFill="1" applyBorder="1" applyAlignment="1">
      <alignment horizontal="center" vertical="center" wrapText="1"/>
    </xf>
    <xf numFmtId="3" fontId="2" fillId="0" borderId="37" xfId="3" applyNumberFormat="1" applyFont="1" applyFill="1" applyBorder="1" applyAlignment="1">
      <alignment horizontal="left" vertical="center" wrapText="1"/>
    </xf>
    <xf numFmtId="9" fontId="2" fillId="0" borderId="37" xfId="3" applyNumberFormat="1" applyFont="1" applyFill="1" applyBorder="1" applyAlignment="1">
      <alignment horizontal="justify" vertical="center" wrapText="1"/>
    </xf>
    <xf numFmtId="4" fontId="2" fillId="0" borderId="37" xfId="1" applyNumberFormat="1" applyFont="1" applyFill="1" applyBorder="1" applyAlignment="1">
      <alignment horizontal="center" vertical="center" wrapText="1"/>
    </xf>
    <xf numFmtId="3" fontId="2" fillId="0" borderId="37" xfId="0" applyNumberFormat="1" applyFont="1" applyFill="1" applyBorder="1" applyAlignment="1">
      <alignment horizontal="right" vertical="center" wrapText="1"/>
    </xf>
    <xf numFmtId="4" fontId="2" fillId="0" borderId="37" xfId="0" applyNumberFormat="1" applyFont="1" applyFill="1" applyBorder="1" applyAlignment="1">
      <alignment horizontal="right" vertical="center" wrapText="1"/>
    </xf>
    <xf numFmtId="3" fontId="2" fillId="0" borderId="0" xfId="3" applyNumberFormat="1" applyFont="1" applyFill="1" applyAlignment="1">
      <alignment horizontal="right" vertical="center" wrapText="1"/>
    </xf>
    <xf numFmtId="3" fontId="2" fillId="0" borderId="37" xfId="6" applyNumberFormat="1" applyFont="1" applyFill="1" applyBorder="1" applyAlignment="1">
      <alignment horizontal="right" vertical="center" wrapText="1"/>
    </xf>
    <xf numFmtId="4" fontId="3" fillId="0" borderId="38" xfId="1" applyNumberFormat="1" applyFont="1" applyFill="1" applyBorder="1" applyAlignment="1">
      <alignment horizontal="right" vertical="center" wrapText="1"/>
    </xf>
    <xf numFmtId="0" fontId="2" fillId="0" borderId="37" xfId="3" applyFont="1" applyFill="1" applyBorder="1" applyAlignment="1">
      <alignment vertical="center" wrapText="1"/>
    </xf>
    <xf numFmtId="0" fontId="2" fillId="0" borderId="37" xfId="3" applyFont="1" applyFill="1" applyBorder="1" applyAlignment="1">
      <alignment horizontal="left" vertical="center" wrapText="1"/>
    </xf>
    <xf numFmtId="3" fontId="2" fillId="0" borderId="36" xfId="0" applyNumberFormat="1" applyFont="1" applyFill="1" applyBorder="1" applyAlignment="1">
      <alignment horizontal="right" vertical="center" wrapText="1"/>
    </xf>
    <xf numFmtId="4" fontId="2" fillId="0" borderId="36" xfId="0" applyNumberFormat="1" applyFont="1" applyFill="1" applyBorder="1" applyAlignment="1">
      <alignment horizontal="right" vertical="center" wrapText="1"/>
    </xf>
    <xf numFmtId="4" fontId="3" fillId="0" borderId="37" xfId="1" applyNumberFormat="1" applyFont="1" applyFill="1" applyBorder="1" applyAlignment="1">
      <alignment horizontal="right" vertical="center" wrapText="1"/>
    </xf>
    <xf numFmtId="4" fontId="2" fillId="5" borderId="36" xfId="1" applyNumberFormat="1" applyFont="1" applyFill="1" applyBorder="1" applyAlignment="1">
      <alignment horizontal="center" vertical="center" wrapText="1"/>
    </xf>
    <xf numFmtId="3" fontId="2" fillId="5" borderId="36" xfId="1" applyNumberFormat="1" applyFont="1" applyFill="1" applyBorder="1" applyAlignment="1">
      <alignment horizontal="center" vertical="center" wrapText="1"/>
    </xf>
    <xf numFmtId="3" fontId="2" fillId="0" borderId="37" xfId="3" applyNumberFormat="1" applyFont="1" applyFill="1" applyBorder="1" applyAlignment="1">
      <alignment horizontal="right" vertical="center" wrapText="1"/>
    </xf>
    <xf numFmtId="3" fontId="2" fillId="0" borderId="36" xfId="6" applyNumberFormat="1" applyFont="1" applyFill="1" applyBorder="1" applyAlignment="1">
      <alignment horizontal="right" vertical="center" wrapText="1"/>
    </xf>
    <xf numFmtId="4" fontId="2" fillId="0" borderId="36" xfId="6" applyNumberFormat="1" applyFont="1" applyFill="1" applyBorder="1" applyAlignment="1">
      <alignment horizontal="right" vertical="center" wrapText="1"/>
    </xf>
    <xf numFmtId="4" fontId="3" fillId="0" borderId="39" xfId="1" applyNumberFormat="1" applyFont="1" applyFill="1" applyBorder="1" applyAlignment="1">
      <alignment horizontal="right" vertical="center" wrapText="1"/>
    </xf>
    <xf numFmtId="4" fontId="2" fillId="0" borderId="39" xfId="1" applyNumberFormat="1" applyFont="1" applyFill="1" applyBorder="1" applyAlignment="1">
      <alignment horizontal="right" vertical="center" wrapText="1"/>
    </xf>
    <xf numFmtId="4" fontId="2" fillId="5" borderId="36" xfId="1" applyNumberFormat="1" applyFont="1" applyFill="1" applyBorder="1" applyAlignment="1">
      <alignment horizontal="right" vertical="center" wrapText="1"/>
    </xf>
    <xf numFmtId="0" fontId="2" fillId="0" borderId="36" xfId="3" applyFont="1" applyFill="1" applyBorder="1" applyAlignment="1">
      <alignment horizontal="left" vertical="center" wrapText="1"/>
    </xf>
    <xf numFmtId="0" fontId="2" fillId="4" borderId="37" xfId="1" applyFont="1" applyFill="1" applyBorder="1" applyAlignment="1">
      <alignment horizontal="left" vertical="center"/>
    </xf>
    <xf numFmtId="4" fontId="2" fillId="4" borderId="36" xfId="3" applyNumberFormat="1" applyFont="1" applyFill="1" applyBorder="1" applyAlignment="1">
      <alignment horizontal="center" vertical="center" wrapText="1"/>
    </xf>
    <xf numFmtId="3" fontId="2" fillId="4" borderId="38" xfId="3" applyNumberFormat="1" applyFont="1" applyFill="1" applyBorder="1" applyAlignment="1">
      <alignment horizontal="center" vertical="center" wrapText="1"/>
    </xf>
    <xf numFmtId="3" fontId="2" fillId="4" borderId="36" xfId="2" applyNumberFormat="1" applyFont="1" applyFill="1" applyBorder="1" applyAlignment="1">
      <alignment horizontal="right" vertical="center" wrapText="1"/>
    </xf>
    <xf numFmtId="4" fontId="2" fillId="4" borderId="36" xfId="2" applyNumberFormat="1" applyFont="1" applyFill="1" applyBorder="1" applyAlignment="1">
      <alignment horizontal="right" vertical="center" wrapText="1"/>
    </xf>
    <xf numFmtId="4" fontId="3" fillId="4" borderId="37" xfId="2" applyNumberFormat="1" applyFont="1" applyFill="1" applyBorder="1" applyAlignment="1">
      <alignment horizontal="right" vertical="center" wrapText="1"/>
    </xf>
    <xf numFmtId="4" fontId="2" fillId="4" borderId="37" xfId="2" applyNumberFormat="1" applyFont="1" applyFill="1" applyBorder="1" applyAlignment="1">
      <alignment horizontal="right" vertical="center" wrapText="1"/>
    </xf>
    <xf numFmtId="4" fontId="2" fillId="4" borderId="36" xfId="5" applyNumberFormat="1" applyFont="1" applyFill="1" applyBorder="1" applyAlignment="1">
      <alignment horizontal="right" vertical="center" wrapText="1"/>
    </xf>
    <xf numFmtId="0" fontId="2" fillId="4" borderId="36" xfId="3" applyFont="1" applyFill="1" applyBorder="1" applyAlignment="1">
      <alignment horizontal="left" vertical="center" wrapText="1"/>
    </xf>
    <xf numFmtId="3" fontId="2" fillId="0" borderId="36" xfId="2" applyNumberFormat="1" applyFont="1" applyFill="1" applyBorder="1" applyAlignment="1">
      <alignment horizontal="right" vertical="center" wrapText="1"/>
    </xf>
    <xf numFmtId="4" fontId="2" fillId="0" borderId="36" xfId="2" applyNumberFormat="1" applyFont="1" applyFill="1" applyBorder="1" applyAlignment="1">
      <alignment horizontal="right" vertical="center" wrapText="1"/>
    </xf>
    <xf numFmtId="4" fontId="3" fillId="0" borderId="37" xfId="2" applyNumberFormat="1" applyFont="1" applyFill="1" applyBorder="1" applyAlignment="1">
      <alignment horizontal="right" vertical="center" wrapText="1"/>
    </xf>
    <xf numFmtId="4" fontId="2" fillId="0" borderId="37" xfId="2" applyNumberFormat="1" applyFont="1" applyFill="1" applyBorder="1" applyAlignment="1">
      <alignment horizontal="right" vertical="center" wrapText="1"/>
    </xf>
    <xf numFmtId="4" fontId="2" fillId="0" borderId="36" xfId="5" applyNumberFormat="1" applyFont="1" applyFill="1" applyBorder="1" applyAlignment="1">
      <alignment horizontal="right" vertical="center" wrapText="1"/>
    </xf>
    <xf numFmtId="3" fontId="2" fillId="0" borderId="39" xfId="3" applyNumberFormat="1" applyFont="1" applyFill="1" applyBorder="1" applyAlignment="1">
      <alignment horizontal="left" vertical="center" wrapText="1"/>
    </xf>
    <xf numFmtId="49" fontId="2" fillId="5" borderId="37" xfId="1" applyNumberFormat="1" applyFont="1" applyFill="1" applyBorder="1" applyAlignment="1">
      <alignment horizontal="center" vertical="center" wrapText="1"/>
    </xf>
    <xf numFmtId="3" fontId="2" fillId="0" borderId="37" xfId="5" applyNumberFormat="1" applyFont="1" applyFill="1" applyBorder="1" applyAlignment="1">
      <alignment horizontal="right" vertical="center" wrapText="1"/>
    </xf>
    <xf numFmtId="4" fontId="2" fillId="0" borderId="37" xfId="5" applyNumberFormat="1" applyFont="1" applyFill="1" applyBorder="1" applyAlignment="1">
      <alignment horizontal="right" vertical="center" wrapText="1"/>
    </xf>
    <xf numFmtId="0" fontId="2" fillId="0" borderId="0" xfId="1" applyFont="1" applyFill="1"/>
    <xf numFmtId="3" fontId="2" fillId="4" borderId="38" xfId="5" applyNumberFormat="1" applyFont="1" applyFill="1" applyBorder="1" applyAlignment="1">
      <alignment horizontal="center" vertical="center" wrapText="1"/>
    </xf>
    <xf numFmtId="4" fontId="2" fillId="4" borderId="37" xfId="3" applyNumberFormat="1" applyFont="1" applyFill="1" applyBorder="1" applyAlignment="1">
      <alignment horizontal="right" vertical="center" wrapText="1"/>
    </xf>
    <xf numFmtId="4" fontId="2" fillId="4" borderId="38" xfId="3" applyNumberFormat="1" applyFont="1" applyFill="1" applyBorder="1" applyAlignment="1">
      <alignment horizontal="right" vertical="center" wrapText="1"/>
    </xf>
    <xf numFmtId="0" fontId="2" fillId="4" borderId="38" xfId="3" applyFont="1" applyFill="1" applyBorder="1" applyAlignment="1">
      <alignment horizontal="center" vertical="center" wrapText="1"/>
    </xf>
    <xf numFmtId="0" fontId="2" fillId="4" borderId="37" xfId="3" applyFont="1" applyFill="1" applyBorder="1" applyAlignment="1">
      <alignment horizontal="left" vertical="center" wrapText="1"/>
    </xf>
    <xf numFmtId="0" fontId="2" fillId="0" borderId="37" xfId="3" applyFont="1" applyFill="1" applyBorder="1" applyAlignment="1">
      <alignment horizontal="justify" vertical="center" wrapText="1"/>
    </xf>
    <xf numFmtId="0" fontId="2" fillId="0" borderId="38" xfId="3" applyFont="1" applyFill="1" applyBorder="1" applyAlignment="1">
      <alignment horizontal="left" vertical="center" wrapText="1"/>
    </xf>
    <xf numFmtId="4" fontId="2" fillId="0" borderId="37" xfId="3" applyNumberFormat="1" applyFont="1" applyFill="1" applyBorder="1" applyAlignment="1">
      <alignment horizontal="right" vertical="center" wrapText="1"/>
    </xf>
    <xf numFmtId="3" fontId="2" fillId="0" borderId="38" xfId="3" applyNumberFormat="1" applyFont="1" applyFill="1" applyBorder="1" applyAlignment="1">
      <alignment horizontal="right" vertical="center" wrapText="1"/>
    </xf>
    <xf numFmtId="4" fontId="3" fillId="0" borderId="37" xfId="3" applyNumberFormat="1" applyFont="1" applyFill="1" applyBorder="1" applyAlignment="1">
      <alignment horizontal="right" vertical="center" wrapText="1"/>
    </xf>
    <xf numFmtId="4" fontId="2" fillId="0" borderId="36" xfId="3" applyNumberFormat="1" applyFont="1" applyFill="1" applyBorder="1" applyAlignment="1">
      <alignment horizontal="right" vertical="center" wrapText="1"/>
    </xf>
    <xf numFmtId="4" fontId="3" fillId="0" borderId="36" xfId="3" applyNumberFormat="1" applyFont="1" applyFill="1" applyBorder="1" applyAlignment="1">
      <alignment horizontal="right" vertical="center" wrapText="1"/>
    </xf>
    <xf numFmtId="3" fontId="2" fillId="0" borderId="36" xfId="1" applyNumberFormat="1" applyFont="1" applyFill="1" applyBorder="1" applyAlignment="1">
      <alignment horizontal="right" vertical="center" wrapText="1"/>
    </xf>
    <xf numFmtId="4" fontId="3" fillId="0" borderId="36" xfId="1" applyNumberFormat="1" applyFont="1" applyFill="1" applyBorder="1" applyAlignment="1">
      <alignment horizontal="right" vertical="center" wrapText="1"/>
    </xf>
    <xf numFmtId="0" fontId="3" fillId="4" borderId="37" xfId="3" applyFont="1" applyFill="1" applyBorder="1" applyAlignment="1">
      <alignment horizontal="justify" vertical="center" wrapText="1"/>
    </xf>
    <xf numFmtId="0" fontId="2" fillId="4" borderId="38" xfId="3" applyFont="1" applyFill="1" applyBorder="1" applyAlignment="1">
      <alignment horizontal="left" vertical="center" wrapText="1"/>
    </xf>
    <xf numFmtId="3" fontId="2" fillId="4" borderId="37" xfId="0" applyNumberFormat="1" applyFont="1" applyFill="1" applyBorder="1" applyAlignment="1">
      <alignment horizontal="right" vertical="center" wrapText="1"/>
    </xf>
    <xf numFmtId="3" fontId="2" fillId="4" borderId="37" xfId="5" applyNumberFormat="1" applyFont="1" applyFill="1" applyBorder="1" applyAlignment="1">
      <alignment horizontal="right" vertical="center" wrapText="1"/>
    </xf>
    <xf numFmtId="4" fontId="2" fillId="4" borderId="37" xfId="5" applyNumberFormat="1" applyFont="1" applyFill="1" applyBorder="1" applyAlignment="1">
      <alignment horizontal="right" vertical="center" wrapText="1"/>
    </xf>
    <xf numFmtId="0" fontId="2" fillId="4" borderId="38" xfId="3" applyFont="1" applyFill="1" applyBorder="1" applyAlignment="1">
      <alignment vertical="center" wrapText="1"/>
    </xf>
    <xf numFmtId="4" fontId="2" fillId="4" borderId="37" xfId="3" applyNumberFormat="1" applyFont="1" applyFill="1" applyBorder="1" applyAlignment="1">
      <alignment horizontal="center" vertical="center" wrapText="1"/>
    </xf>
    <xf numFmtId="3" fontId="2" fillId="4" borderId="37" xfId="3" applyNumberFormat="1" applyFont="1" applyFill="1" applyBorder="1" applyAlignment="1">
      <alignment horizontal="center" vertical="center" wrapText="1"/>
    </xf>
    <xf numFmtId="4" fontId="2" fillId="0" borderId="37" xfId="3" applyNumberFormat="1" applyFont="1" applyFill="1" applyBorder="1" applyAlignment="1">
      <alignment horizontal="center" vertical="center" wrapText="1"/>
    </xf>
    <xf numFmtId="3" fontId="2" fillId="0" borderId="0" xfId="1" applyNumberFormat="1" applyFont="1" applyBorder="1"/>
    <xf numFmtId="0" fontId="2" fillId="0" borderId="39" xfId="3" applyFont="1" applyFill="1" applyBorder="1" applyAlignment="1">
      <alignment horizontal="left" vertical="center" wrapText="1"/>
    </xf>
    <xf numFmtId="3" fontId="2" fillId="0" borderId="39" xfId="5" applyNumberFormat="1" applyFont="1" applyFill="1" applyBorder="1" applyAlignment="1">
      <alignment horizontal="right" vertical="center" wrapText="1"/>
    </xf>
    <xf numFmtId="4" fontId="2" fillId="0" borderId="39" xfId="5" applyNumberFormat="1" applyFont="1" applyFill="1" applyBorder="1" applyAlignment="1">
      <alignment horizontal="right" vertical="center" wrapText="1"/>
    </xf>
    <xf numFmtId="4" fontId="2" fillId="6" borderId="37" xfId="3" applyNumberFormat="1" applyFont="1" applyFill="1" applyBorder="1" applyAlignment="1">
      <alignment horizontal="center" vertical="center" wrapText="1"/>
    </xf>
    <xf numFmtId="0" fontId="2" fillId="4" borderId="37" xfId="1" applyFont="1" applyFill="1" applyBorder="1" applyAlignment="1">
      <alignment horizontal="left" vertical="center" wrapText="1"/>
    </xf>
    <xf numFmtId="3" fontId="2" fillId="0" borderId="0" xfId="1" applyNumberFormat="1" applyFont="1"/>
    <xf numFmtId="4" fontId="2" fillId="0" borderId="38" xfId="1" applyNumberFormat="1" applyFont="1" applyFill="1" applyBorder="1" applyAlignment="1">
      <alignment horizontal="center" vertical="center" wrapText="1"/>
    </xf>
    <xf numFmtId="0" fontId="2" fillId="0" borderId="36" xfId="3" applyFont="1" applyFill="1" applyBorder="1" applyAlignment="1">
      <alignment vertical="center" wrapText="1"/>
    </xf>
    <xf numFmtId="0" fontId="2" fillId="0" borderId="37" xfId="1" applyFont="1" applyFill="1" applyBorder="1" applyAlignment="1">
      <alignment horizontal="left" vertical="center" wrapText="1"/>
    </xf>
    <xf numFmtId="3" fontId="2" fillId="0" borderId="36" xfId="3" applyNumberFormat="1" applyFont="1" applyFill="1" applyBorder="1" applyAlignment="1">
      <alignment horizontal="right" vertical="center" wrapText="1"/>
    </xf>
    <xf numFmtId="49" fontId="2" fillId="0" borderId="36" xfId="1" applyNumberFormat="1" applyFont="1" applyFill="1" applyBorder="1" applyAlignment="1">
      <alignment vertical="center" wrapText="1"/>
    </xf>
    <xf numFmtId="3" fontId="2" fillId="0" borderId="38" xfId="1" applyNumberFormat="1" applyFont="1" applyFill="1" applyBorder="1" applyAlignment="1">
      <alignment horizontal="justify" vertical="center" wrapText="1"/>
    </xf>
    <xf numFmtId="9" fontId="2" fillId="0" borderId="38" xfId="3" applyNumberFormat="1" applyFont="1" applyFill="1" applyBorder="1" applyAlignment="1">
      <alignment horizontal="justify" vertical="center" wrapText="1"/>
    </xf>
    <xf numFmtId="4" fontId="2" fillId="0" borderId="38" xfId="7" applyNumberFormat="1" applyFont="1" applyFill="1" applyBorder="1" applyAlignment="1">
      <alignment horizontal="center" vertical="center" wrapText="1"/>
    </xf>
    <xf numFmtId="3" fontId="2" fillId="0" borderId="38" xfId="5" applyNumberFormat="1" applyFont="1" applyFill="1" applyBorder="1" applyAlignment="1">
      <alignment horizontal="right" vertical="center" wrapText="1"/>
    </xf>
    <xf numFmtId="4" fontId="2" fillId="0" borderId="38" xfId="5" applyNumberFormat="1" applyFont="1" applyFill="1" applyBorder="1" applyAlignment="1">
      <alignment horizontal="right" vertical="center" wrapText="1"/>
    </xf>
    <xf numFmtId="3" fontId="2" fillId="0" borderId="38" xfId="5" applyNumberFormat="1" applyFont="1" applyBorder="1" applyAlignment="1">
      <alignment horizontal="right" vertical="center" wrapText="1"/>
    </xf>
    <xf numFmtId="4" fontId="2" fillId="0" borderId="38" xfId="5" applyNumberFormat="1" applyFont="1" applyBorder="1" applyAlignment="1">
      <alignment horizontal="right" vertical="center" wrapText="1"/>
    </xf>
    <xf numFmtId="4" fontId="2" fillId="0" borderId="38" xfId="7" applyNumberFormat="1" applyFont="1" applyFill="1" applyBorder="1" applyAlignment="1">
      <alignment horizontal="right" vertical="center" wrapText="1"/>
    </xf>
    <xf numFmtId="0" fontId="2" fillId="0" borderId="38" xfId="7" applyFont="1" applyFill="1" applyBorder="1" applyAlignment="1">
      <alignment horizontal="justify" vertical="center" wrapText="1"/>
    </xf>
    <xf numFmtId="0" fontId="2" fillId="4" borderId="38" xfId="1" applyFont="1" applyFill="1" applyBorder="1" applyAlignment="1">
      <alignment horizontal="left" vertical="center"/>
    </xf>
    <xf numFmtId="3" fontId="2" fillId="4" borderId="38" xfId="1" applyNumberFormat="1" applyFont="1" applyFill="1" applyBorder="1" applyAlignment="1">
      <alignment horizontal="center" vertical="center" wrapText="1"/>
    </xf>
    <xf numFmtId="4" fontId="2" fillId="4" borderId="38" xfId="2" applyNumberFormat="1" applyFont="1" applyFill="1" applyBorder="1" applyAlignment="1">
      <alignment horizontal="right" vertical="center" wrapText="1"/>
    </xf>
    <xf numFmtId="4" fontId="2" fillId="4" borderId="38" xfId="1" applyNumberFormat="1" applyFont="1" applyFill="1" applyBorder="1" applyAlignment="1">
      <alignment horizontal="right" vertical="center" wrapText="1"/>
    </xf>
    <xf numFmtId="49" fontId="2" fillId="0" borderId="37" xfId="3" applyNumberFormat="1" applyFont="1" applyFill="1" applyBorder="1" applyAlignment="1">
      <alignment horizontal="center" vertical="center" wrapText="1"/>
    </xf>
    <xf numFmtId="49" fontId="2" fillId="0" borderId="36" xfId="3" applyNumberFormat="1" applyFont="1" applyFill="1" applyBorder="1" applyAlignment="1">
      <alignment vertical="center" wrapText="1"/>
    </xf>
    <xf numFmtId="41" fontId="2" fillId="0" borderId="37" xfId="5" applyNumberFormat="1" applyFont="1" applyFill="1" applyBorder="1" applyAlignment="1">
      <alignment horizontal="center" vertical="center"/>
    </xf>
    <xf numFmtId="3" fontId="2" fillId="0" borderId="38" xfId="1" applyNumberFormat="1" applyFont="1" applyFill="1" applyBorder="1" applyAlignment="1">
      <alignment horizontal="right" vertical="center" wrapText="1"/>
    </xf>
    <xf numFmtId="3" fontId="2" fillId="0" borderId="38" xfId="2" applyNumberFormat="1" applyFont="1" applyFill="1" applyBorder="1" applyAlignment="1">
      <alignment horizontal="right" vertical="center" wrapText="1"/>
    </xf>
    <xf numFmtId="4" fontId="2" fillId="0" borderId="38" xfId="2" applyNumberFormat="1" applyFont="1" applyFill="1" applyBorder="1" applyAlignment="1">
      <alignment horizontal="right" vertical="center" wrapText="1"/>
    </xf>
    <xf numFmtId="41" fontId="2" fillId="0" borderId="37" xfId="5" applyNumberFormat="1" applyFont="1" applyFill="1" applyBorder="1" applyAlignment="1">
      <alignment vertical="center"/>
    </xf>
    <xf numFmtId="4" fontId="3" fillId="0" borderId="36" xfId="2" applyNumberFormat="1" applyFont="1" applyFill="1" applyBorder="1" applyAlignment="1">
      <alignment horizontal="right" vertical="center" wrapText="1"/>
    </xf>
    <xf numFmtId="49" fontId="2" fillId="4" borderId="36" xfId="3" applyNumberFormat="1" applyFont="1" applyFill="1" applyBorder="1" applyAlignment="1">
      <alignment horizontal="center" vertical="center" wrapText="1"/>
    </xf>
    <xf numFmtId="49" fontId="2" fillId="4" borderId="37" xfId="3" applyNumberFormat="1" applyFont="1" applyFill="1" applyBorder="1" applyAlignment="1">
      <alignment horizontal="center" vertical="center" wrapText="1"/>
    </xf>
    <xf numFmtId="3" fontId="3" fillId="4" borderId="38" xfId="1" applyNumberFormat="1" applyFont="1" applyFill="1" applyBorder="1" applyAlignment="1">
      <alignment horizontal="justify" vertical="center" wrapText="1"/>
    </xf>
    <xf numFmtId="3" fontId="2" fillId="4" borderId="38" xfId="1" applyNumberFormat="1" applyFont="1" applyFill="1" applyBorder="1" applyAlignment="1">
      <alignment horizontal="justify" vertical="center" wrapText="1"/>
    </xf>
    <xf numFmtId="9" fontId="2" fillId="4" borderId="38" xfId="3" applyNumberFormat="1" applyFont="1" applyFill="1" applyBorder="1" applyAlignment="1">
      <alignment horizontal="justify" vertical="center" wrapText="1"/>
    </xf>
    <xf numFmtId="3" fontId="2" fillId="4" borderId="38" xfId="5" applyNumberFormat="1" applyFont="1" applyFill="1" applyBorder="1" applyAlignment="1">
      <alignment horizontal="right" vertical="center" wrapText="1"/>
    </xf>
    <xf numFmtId="4" fontId="2" fillId="4" borderId="38" xfId="5" applyNumberFormat="1" applyFont="1" applyFill="1" applyBorder="1" applyAlignment="1">
      <alignment horizontal="right" vertical="center" wrapText="1"/>
    </xf>
    <xf numFmtId="4" fontId="2" fillId="4" borderId="38" xfId="7" applyNumberFormat="1" applyFont="1" applyFill="1" applyBorder="1" applyAlignment="1">
      <alignment horizontal="right" vertical="center" wrapText="1"/>
    </xf>
    <xf numFmtId="0" fontId="2" fillId="4" borderId="38" xfId="7" applyFont="1" applyFill="1" applyBorder="1" applyAlignment="1">
      <alignment horizontal="left" vertical="center" wrapText="1"/>
    </xf>
    <xf numFmtId="0" fontId="2" fillId="4" borderId="38" xfId="7" applyFont="1" applyFill="1" applyBorder="1" applyAlignment="1">
      <alignment horizontal="justify" vertical="center" wrapText="1"/>
    </xf>
    <xf numFmtId="49" fontId="2" fillId="0" borderId="36" xfId="3" applyNumberFormat="1" applyFont="1" applyFill="1" applyBorder="1" applyAlignment="1">
      <alignment horizontal="center" vertical="center" wrapText="1"/>
    </xf>
    <xf numFmtId="9" fontId="2" fillId="0" borderId="37" xfId="3" applyNumberFormat="1" applyFont="1" applyFill="1" applyBorder="1" applyAlignment="1">
      <alignment horizontal="left" vertical="center" wrapText="1"/>
    </xf>
    <xf numFmtId="3" fontId="2" fillId="4" borderId="37" xfId="3" applyNumberFormat="1" applyFont="1" applyFill="1" applyBorder="1" applyAlignment="1">
      <alignment horizontal="right" vertical="center" wrapText="1"/>
    </xf>
    <xf numFmtId="4" fontId="2" fillId="4" borderId="37" xfId="7" applyNumberFormat="1" applyFont="1" applyFill="1" applyBorder="1" applyAlignment="1">
      <alignment horizontal="right" vertical="center" wrapText="1"/>
    </xf>
    <xf numFmtId="3" fontId="2" fillId="0" borderId="38" xfId="3" applyNumberFormat="1" applyFont="1" applyFill="1" applyBorder="1" applyAlignment="1">
      <alignment horizontal="left" vertical="center" wrapText="1"/>
    </xf>
    <xf numFmtId="49" fontId="2" fillId="6" borderId="37" xfId="3" applyNumberFormat="1" applyFont="1" applyFill="1" applyBorder="1" applyAlignment="1">
      <alignment horizontal="center" vertical="center" wrapText="1"/>
    </xf>
    <xf numFmtId="0" fontId="2" fillId="6" borderId="37" xfId="3" applyFont="1" applyFill="1" applyBorder="1" applyAlignment="1">
      <alignment horizontal="center" vertical="center" wrapText="1"/>
    </xf>
    <xf numFmtId="3" fontId="2" fillId="6" borderId="37" xfId="3" applyNumberFormat="1" applyFont="1" applyFill="1" applyBorder="1" applyAlignment="1">
      <alignment horizontal="center" vertical="center" wrapText="1"/>
    </xf>
    <xf numFmtId="0" fontId="2" fillId="6" borderId="37" xfId="7" applyFont="1" applyFill="1" applyBorder="1" applyAlignment="1">
      <alignment horizontal="left" vertical="center" wrapText="1"/>
    </xf>
    <xf numFmtId="0" fontId="2" fillId="6" borderId="37" xfId="7" applyFont="1" applyFill="1" applyBorder="1" applyAlignment="1">
      <alignment horizontal="justify" vertical="center" wrapText="1"/>
    </xf>
    <xf numFmtId="49" fontId="2" fillId="0" borderId="38" xfId="3" applyNumberFormat="1" applyFont="1" applyFill="1" applyBorder="1" applyAlignment="1">
      <alignment horizontal="center" vertical="center" wrapText="1"/>
    </xf>
    <xf numFmtId="0" fontId="2" fillId="0" borderId="38" xfId="3" applyFont="1" applyFill="1" applyBorder="1" applyAlignment="1">
      <alignment horizontal="justify" vertical="center" wrapText="1"/>
    </xf>
    <xf numFmtId="0" fontId="32" fillId="0" borderId="36" xfId="1" applyFont="1" applyBorder="1" applyAlignment="1">
      <alignment horizontal="center" vertical="center"/>
    </xf>
    <xf numFmtId="4" fontId="27" fillId="0" borderId="38" xfId="1" applyNumberFormat="1" applyFont="1" applyFill="1" applyBorder="1" applyAlignment="1">
      <alignment horizontal="center" vertical="center" wrapText="1"/>
    </xf>
    <xf numFmtId="3" fontId="2" fillId="0" borderId="36" xfId="0" applyNumberFormat="1" applyFont="1" applyBorder="1" applyAlignment="1">
      <alignment horizontal="right" vertical="center" wrapText="1"/>
    </xf>
    <xf numFmtId="4" fontId="2" fillId="0" borderId="36" xfId="0" applyNumberFormat="1" applyFont="1" applyBorder="1" applyAlignment="1">
      <alignment horizontal="right" vertical="center" wrapText="1"/>
    </xf>
    <xf numFmtId="3" fontId="2" fillId="0" borderId="36" xfId="4" applyNumberFormat="1" applyFont="1" applyBorder="1" applyAlignment="1">
      <alignment horizontal="right" vertical="center" wrapText="1"/>
    </xf>
    <xf numFmtId="0" fontId="2" fillId="0" borderId="38" xfId="3" applyFont="1" applyFill="1" applyBorder="1" applyAlignment="1" applyProtection="1">
      <alignment horizontal="left" vertical="center" wrapText="1"/>
      <protection locked="0"/>
    </xf>
    <xf numFmtId="0" fontId="2" fillId="0" borderId="37" xfId="3" applyFont="1" applyBorder="1" applyAlignment="1">
      <alignment horizontal="center" vertical="center"/>
    </xf>
    <xf numFmtId="4" fontId="27" fillId="0" borderId="37" xfId="1" applyNumberFormat="1" applyFont="1" applyFill="1" applyBorder="1" applyAlignment="1">
      <alignment horizontal="center" vertical="center" wrapText="1"/>
    </xf>
    <xf numFmtId="4" fontId="2" fillId="0" borderId="37" xfId="7" applyNumberFormat="1" applyFont="1" applyFill="1" applyBorder="1" applyAlignment="1">
      <alignment horizontal="right" vertical="center" wrapText="1"/>
    </xf>
    <xf numFmtId="0" fontId="2" fillId="0" borderId="37" xfId="3" applyFont="1" applyFill="1" applyBorder="1" applyAlignment="1" applyProtection="1">
      <alignment horizontal="left" vertical="center" wrapText="1"/>
      <protection locked="0"/>
    </xf>
    <xf numFmtId="0" fontId="2" fillId="0" borderId="37" xfId="7" applyFont="1" applyFill="1" applyBorder="1" applyAlignment="1">
      <alignment horizontal="justify" vertical="center" wrapText="1"/>
    </xf>
    <xf numFmtId="3" fontId="32" fillId="0" borderId="37" xfId="3" applyNumberFormat="1" applyFont="1" applyFill="1" applyBorder="1" applyAlignment="1">
      <alignment horizontal="center" vertical="center" wrapText="1"/>
    </xf>
    <xf numFmtId="3" fontId="32" fillId="0" borderId="37" xfId="3" applyNumberFormat="1" applyFont="1" applyBorder="1" applyAlignment="1">
      <alignment horizontal="center" vertical="center"/>
    </xf>
    <xf numFmtId="3" fontId="33" fillId="0" borderId="37" xfId="0" applyNumberFormat="1" applyFont="1" applyFill="1" applyBorder="1" applyAlignment="1">
      <alignment horizontal="right" vertical="center" wrapText="1"/>
    </xf>
    <xf numFmtId="3" fontId="2" fillId="0" borderId="37" xfId="3" applyNumberFormat="1" applyFont="1" applyBorder="1" applyAlignment="1">
      <alignment horizontal="center" vertical="center"/>
    </xf>
    <xf numFmtId="0" fontId="2" fillId="0" borderId="38" xfId="3" applyNumberFormat="1" applyFont="1" applyFill="1" applyBorder="1" applyAlignment="1">
      <alignment horizontal="justify" vertical="center" wrapText="1"/>
    </xf>
    <xf numFmtId="0" fontId="2" fillId="0" borderId="37" xfId="3" applyNumberFormat="1" applyFont="1" applyFill="1" applyBorder="1" applyAlignment="1">
      <alignment horizontal="justify" vertical="center" wrapText="1"/>
    </xf>
    <xf numFmtId="3" fontId="32" fillId="0" borderId="37" xfId="3" applyNumberFormat="1" applyFont="1" applyFill="1" applyBorder="1" applyAlignment="1">
      <alignment horizontal="center" vertical="center"/>
    </xf>
    <xf numFmtId="0" fontId="2" fillId="0" borderId="37" xfId="5" applyFont="1" applyFill="1" applyBorder="1" applyAlignment="1">
      <alignment horizontal="justify" vertical="center" wrapText="1"/>
    </xf>
    <xf numFmtId="0" fontId="2" fillId="0" borderId="37" xfId="5" applyFont="1" applyFill="1" applyBorder="1" applyAlignment="1">
      <alignment horizontal="left" vertical="center" wrapText="1"/>
    </xf>
    <xf numFmtId="3" fontId="32" fillId="0" borderId="37" xfId="3" applyNumberFormat="1" applyFont="1" applyBorder="1" applyAlignment="1">
      <alignment horizontal="center" vertical="center" wrapText="1"/>
    </xf>
    <xf numFmtId="3" fontId="32" fillId="5" borderId="37" xfId="0" applyNumberFormat="1" applyFont="1" applyFill="1" applyBorder="1" applyAlignment="1">
      <alignment horizontal="justify" vertical="center" wrapText="1"/>
    </xf>
    <xf numFmtId="3" fontId="32" fillId="0" borderId="37" xfId="0" applyNumberFormat="1" applyFont="1" applyFill="1" applyBorder="1" applyAlignment="1">
      <alignment horizontal="left" vertical="center" wrapText="1"/>
    </xf>
    <xf numFmtId="4" fontId="3" fillId="0" borderId="36" xfId="3" applyNumberFormat="1" applyFont="1" applyBorder="1" applyAlignment="1">
      <alignment horizontal="right" vertical="center" wrapText="1"/>
    </xf>
    <xf numFmtId="4" fontId="2" fillId="0" borderId="36" xfId="3" applyNumberFormat="1" applyFont="1" applyBorder="1" applyAlignment="1">
      <alignment horizontal="right" vertical="center" wrapText="1"/>
    </xf>
    <xf numFmtId="3" fontId="32" fillId="0" borderId="37" xfId="0" applyNumberFormat="1" applyFont="1" applyFill="1" applyBorder="1" applyAlignment="1">
      <alignment horizontal="justify" vertical="center" wrapText="1"/>
    </xf>
    <xf numFmtId="3" fontId="32" fillId="7" borderId="37" xfId="0" applyNumberFormat="1" applyFont="1" applyFill="1" applyBorder="1" applyAlignment="1">
      <alignment horizontal="left" vertical="center" wrapText="1"/>
    </xf>
    <xf numFmtId="3" fontId="2" fillId="0" borderId="38" xfId="3" applyNumberFormat="1" applyFont="1" applyBorder="1" applyAlignment="1">
      <alignment horizontal="right" vertical="center" wrapText="1"/>
    </xf>
    <xf numFmtId="0" fontId="34" fillId="4" borderId="37" xfId="3" applyFont="1" applyFill="1" applyBorder="1" applyAlignment="1">
      <alignment horizontal="center" vertical="center" wrapText="1"/>
    </xf>
    <xf numFmtId="0" fontId="34" fillId="4" borderId="37" xfId="3" applyNumberFormat="1" applyFont="1" applyFill="1" applyBorder="1" applyAlignment="1">
      <alignment horizontal="justify" vertical="center" wrapText="1"/>
    </xf>
    <xf numFmtId="9" fontId="34" fillId="4" borderId="37" xfId="3" applyNumberFormat="1" applyFont="1" applyFill="1" applyBorder="1" applyAlignment="1">
      <alignment horizontal="justify" vertical="center" wrapText="1"/>
    </xf>
    <xf numFmtId="4" fontId="2" fillId="4" borderId="37" xfId="7" applyNumberFormat="1" applyFont="1" applyFill="1" applyBorder="1" applyAlignment="1">
      <alignment horizontal="center" vertical="center" wrapText="1"/>
    </xf>
    <xf numFmtId="3" fontId="2" fillId="4" borderId="37" xfId="7" applyNumberFormat="1" applyFont="1" applyFill="1" applyBorder="1" applyAlignment="1">
      <alignment horizontal="center" vertical="center" wrapText="1"/>
    </xf>
    <xf numFmtId="0" fontId="2" fillId="4" borderId="37" xfId="3" applyFont="1" applyFill="1" applyBorder="1" applyAlignment="1" applyProtection="1">
      <alignment horizontal="center" vertical="center" wrapText="1"/>
      <protection locked="0"/>
    </xf>
    <xf numFmtId="0" fontId="2" fillId="4" borderId="37" xfId="7" applyFont="1" applyFill="1" applyBorder="1" applyAlignment="1">
      <alignment horizontal="justify" vertical="center" wrapText="1"/>
    </xf>
    <xf numFmtId="0" fontId="3" fillId="0" borderId="1" xfId="3" applyFont="1" applyFill="1" applyBorder="1" applyAlignment="1">
      <alignment horizontal="left" vertical="center"/>
    </xf>
    <xf numFmtId="0" fontId="3" fillId="0" borderId="2" xfId="3" applyFont="1" applyFill="1" applyBorder="1" applyAlignment="1">
      <alignment horizontal="left" vertical="center"/>
    </xf>
    <xf numFmtId="0" fontId="3" fillId="0" borderId="3" xfId="3" applyFont="1" applyFill="1" applyBorder="1" applyAlignment="1">
      <alignment horizontal="left" vertical="center"/>
    </xf>
    <xf numFmtId="0" fontId="2" fillId="0" borderId="1" xfId="3" applyFont="1" applyFill="1" applyBorder="1" applyAlignment="1">
      <alignment horizontal="left" vertical="center"/>
    </xf>
    <xf numFmtId="0" fontId="2" fillId="0" borderId="2" xfId="3" applyFont="1" applyFill="1" applyBorder="1" applyAlignment="1">
      <alignment horizontal="left" vertical="center"/>
    </xf>
    <xf numFmtId="0" fontId="2" fillId="0" borderId="3" xfId="3" applyFont="1" applyFill="1" applyBorder="1" applyAlignment="1">
      <alignment horizontal="left" vertical="center"/>
    </xf>
    <xf numFmtId="4" fontId="2" fillId="0" borderId="0" xfId="1" applyNumberFormat="1" applyFont="1" applyBorder="1"/>
    <xf numFmtId="4" fontId="3" fillId="0" borderId="2" xfId="3" applyNumberFormat="1" applyFont="1" applyFill="1" applyBorder="1" applyAlignment="1">
      <alignment horizontal="left" vertical="center"/>
    </xf>
    <xf numFmtId="0" fontId="3" fillId="32" borderId="37" xfId="1" applyFont="1" applyFill="1" applyBorder="1" applyAlignment="1">
      <alignment horizontal="left" vertical="center"/>
    </xf>
    <xf numFmtId="4" fontId="2" fillId="0" borderId="0" xfId="1" applyNumberFormat="1" applyFont="1"/>
    <xf numFmtId="4" fontId="36" fillId="30" borderId="0" xfId="1" applyNumberFormat="1" applyFont="1" applyFill="1"/>
    <xf numFmtId="4" fontId="27" fillId="0" borderId="0" xfId="1" applyNumberFormat="1" applyFont="1" applyBorder="1" applyAlignment="1">
      <alignment horizontal="center" vertical="center" wrapText="1"/>
    </xf>
    <xf numFmtId="49" fontId="2" fillId="0" borderId="36" xfId="70" applyNumberFormat="1" applyFont="1" applyFill="1" applyBorder="1" applyAlignment="1">
      <alignment horizontal="center" vertical="center" wrapText="1"/>
    </xf>
    <xf numFmtId="0" fontId="2" fillId="0" borderId="36" xfId="70" applyFont="1" applyFill="1" applyBorder="1" applyAlignment="1">
      <alignment horizontal="left" vertical="center" wrapText="1"/>
    </xf>
    <xf numFmtId="49" fontId="2" fillId="0" borderId="38" xfId="70" applyNumberFormat="1" applyFont="1" applyFill="1" applyBorder="1" applyAlignment="1">
      <alignment horizontal="center" vertical="center" wrapText="1"/>
    </xf>
    <xf numFmtId="9" fontId="2" fillId="0" borderId="38" xfId="70" applyNumberFormat="1" applyFont="1" applyFill="1" applyBorder="1" applyAlignment="1">
      <alignment horizontal="justify" vertical="center" wrapText="1"/>
    </xf>
    <xf numFmtId="0" fontId="2" fillId="0" borderId="38" xfId="70" applyFont="1" applyFill="1" applyBorder="1" applyAlignment="1">
      <alignment horizontal="justify" vertical="center" wrapText="1"/>
    </xf>
    <xf numFmtId="0" fontId="29" fillId="5" borderId="0" xfId="75" applyFont="1" applyFill="1"/>
    <xf numFmtId="0" fontId="28" fillId="5" borderId="4" xfId="75" applyFont="1" applyFill="1" applyBorder="1" applyAlignment="1">
      <alignment horizontal="center"/>
    </xf>
    <xf numFmtId="0" fontId="28" fillId="5" borderId="0" xfId="75" applyFont="1" applyFill="1" applyBorder="1" applyAlignment="1">
      <alignment horizontal="center"/>
    </xf>
    <xf numFmtId="0" fontId="28" fillId="5" borderId="2" xfId="75" applyFont="1" applyFill="1" applyBorder="1" applyAlignment="1">
      <alignment horizontal="center"/>
    </xf>
    <xf numFmtId="0" fontId="28" fillId="5" borderId="3" xfId="75" applyFont="1" applyFill="1" applyBorder="1" applyAlignment="1">
      <alignment horizontal="center"/>
    </xf>
    <xf numFmtId="49" fontId="29" fillId="5" borderId="4" xfId="75" applyNumberFormat="1" applyFont="1" applyFill="1" applyBorder="1"/>
    <xf numFmtId="49" fontId="29" fillId="5" borderId="0" xfId="75" applyNumberFormat="1" applyFont="1" applyFill="1" applyBorder="1"/>
    <xf numFmtId="0" fontId="29" fillId="5" borderId="0" xfId="75" applyFont="1" applyFill="1" applyBorder="1"/>
    <xf numFmtId="0" fontId="30" fillId="5" borderId="1" xfId="75" applyFont="1" applyFill="1" applyBorder="1" applyAlignment="1">
      <alignment horizontal="left" vertical="center"/>
    </xf>
    <xf numFmtId="0" fontId="30" fillId="5" borderId="2" xfId="75" applyFont="1" applyFill="1" applyBorder="1" applyAlignment="1">
      <alignment horizontal="left" vertical="center"/>
    </xf>
    <xf numFmtId="0" fontId="30" fillId="5" borderId="2" xfId="75" applyFont="1" applyFill="1" applyBorder="1" applyAlignment="1">
      <alignment vertical="center"/>
    </xf>
    <xf numFmtId="0" fontId="30" fillId="5" borderId="3" xfId="75" applyFont="1" applyFill="1" applyBorder="1" applyAlignment="1">
      <alignment vertical="center"/>
    </xf>
    <xf numFmtId="0" fontId="28" fillId="5" borderId="1" xfId="75" applyFont="1" applyFill="1" applyBorder="1" applyAlignment="1">
      <alignment horizontal="left" vertical="center"/>
    </xf>
    <xf numFmtId="49" fontId="29" fillId="5" borderId="5" xfId="75" applyNumberFormat="1" applyFont="1" applyFill="1" applyBorder="1"/>
    <xf numFmtId="49" fontId="29" fillId="5" borderId="6" xfId="75" applyNumberFormat="1" applyFont="1" applyFill="1" applyBorder="1"/>
    <xf numFmtId="0" fontId="29" fillId="5" borderId="6" xfId="75" applyFont="1" applyFill="1" applyBorder="1"/>
    <xf numFmtId="0" fontId="28" fillId="5" borderId="6" xfId="75" applyFont="1" applyFill="1" applyBorder="1" applyAlignment="1"/>
    <xf numFmtId="0" fontId="28" fillId="5" borderId="7" xfId="75" applyFont="1" applyFill="1" applyBorder="1" applyAlignment="1"/>
    <xf numFmtId="0" fontId="28" fillId="5" borderId="8" xfId="75" applyFont="1" applyFill="1" applyBorder="1" applyAlignment="1"/>
    <xf numFmtId="49" fontId="4" fillId="2" borderId="11" xfId="75" applyNumberFormat="1" applyFont="1" applyFill="1" applyBorder="1" applyAlignment="1">
      <alignment horizontal="center" vertical="center" wrapText="1"/>
    </xf>
    <xf numFmtId="0" fontId="27" fillId="0" borderId="0" xfId="75" applyFont="1"/>
    <xf numFmtId="0" fontId="4" fillId="2" borderId="25" xfId="75" applyFont="1" applyFill="1" applyBorder="1" applyAlignment="1">
      <alignment horizontal="center" vertical="center"/>
    </xf>
    <xf numFmtId="0" fontId="4" fillId="2" borderId="26" xfId="75" applyFont="1" applyFill="1" applyBorder="1" applyAlignment="1">
      <alignment horizontal="center" vertical="center"/>
    </xf>
    <xf numFmtId="0" fontId="4" fillId="2" borderId="34" xfId="75" applyFont="1" applyFill="1" applyBorder="1" applyAlignment="1">
      <alignment horizontal="center" vertical="center"/>
    </xf>
    <xf numFmtId="0" fontId="4" fillId="2" borderId="35" xfId="75" applyFont="1" applyFill="1" applyBorder="1" applyAlignment="1">
      <alignment horizontal="center" vertical="center"/>
    </xf>
    <xf numFmtId="0" fontId="4" fillId="2" borderId="54" xfId="75" applyFont="1" applyFill="1" applyBorder="1" applyAlignment="1">
      <alignment horizontal="center" vertical="center"/>
    </xf>
    <xf numFmtId="49" fontId="2" fillId="4" borderId="36" xfId="72" applyNumberFormat="1" applyFont="1" applyFill="1" applyBorder="1" applyAlignment="1">
      <alignment horizontal="center" vertical="center" wrapText="1"/>
    </xf>
    <xf numFmtId="0" fontId="3" fillId="4" borderId="37" xfId="72" applyFont="1" applyFill="1" applyBorder="1" applyAlignment="1">
      <alignment horizontal="justify" vertical="center" wrapText="1"/>
    </xf>
    <xf numFmtId="3" fontId="2" fillId="4" borderId="37" xfId="75" applyNumberFormat="1" applyFont="1" applyFill="1" applyBorder="1" applyAlignment="1">
      <alignment horizontal="center" vertical="center" wrapText="1"/>
    </xf>
    <xf numFmtId="0" fontId="2" fillId="4" borderId="37" xfId="75" applyFont="1" applyFill="1" applyBorder="1" applyAlignment="1">
      <alignment horizontal="center" vertical="center" wrapText="1"/>
    </xf>
    <xf numFmtId="0" fontId="2" fillId="4" borderId="37" xfId="75" applyFont="1" applyFill="1" applyBorder="1" applyAlignment="1">
      <alignment horizontal="justify" vertical="center" wrapText="1"/>
    </xf>
    <xf numFmtId="4" fontId="2" fillId="4" borderId="37" xfId="75" applyNumberFormat="1" applyFont="1" applyFill="1" applyBorder="1" applyAlignment="1">
      <alignment horizontal="center" vertical="center" wrapText="1"/>
    </xf>
    <xf numFmtId="4" fontId="3" fillId="4" borderId="37" xfId="75" applyNumberFormat="1" applyFont="1" applyFill="1" applyBorder="1" applyAlignment="1">
      <alignment horizontal="center" vertical="center" wrapText="1"/>
    </xf>
    <xf numFmtId="3" fontId="2" fillId="4" borderId="37" xfId="75" applyNumberFormat="1" applyFont="1" applyFill="1" applyBorder="1" applyAlignment="1">
      <alignment horizontal="right" vertical="center" wrapText="1"/>
    </xf>
    <xf numFmtId="4" fontId="2" fillId="4" borderId="37" xfId="75" applyNumberFormat="1" applyFont="1" applyFill="1" applyBorder="1" applyAlignment="1">
      <alignment horizontal="right" vertical="center" wrapText="1"/>
    </xf>
    <xf numFmtId="3" fontId="2" fillId="4" borderId="38" xfId="75" applyNumberFormat="1" applyFont="1" applyFill="1" applyBorder="1" applyAlignment="1">
      <alignment horizontal="right" vertical="center" wrapText="1"/>
    </xf>
    <xf numFmtId="4" fontId="3" fillId="4" borderId="37" xfId="75" applyNumberFormat="1" applyFont="1" applyFill="1" applyBorder="1" applyAlignment="1">
      <alignment horizontal="right" vertical="center" wrapText="1"/>
    </xf>
    <xf numFmtId="0" fontId="3" fillId="4" borderId="1" xfId="72" applyFont="1" applyFill="1" applyBorder="1" applyAlignment="1">
      <alignment horizontal="justify" vertical="center" wrapText="1"/>
    </xf>
    <xf numFmtId="4" fontId="2" fillId="0" borderId="0" xfId="75" applyNumberFormat="1" applyFont="1" applyAlignment="1">
      <alignment horizontal="center" vertical="center" wrapText="1"/>
    </xf>
    <xf numFmtId="0" fontId="2" fillId="0" borderId="0" xfId="75" applyFont="1" applyAlignment="1">
      <alignment horizontal="center" vertical="center" wrapText="1"/>
    </xf>
    <xf numFmtId="3" fontId="2" fillId="0" borderId="0" xfId="75" applyNumberFormat="1" applyFont="1" applyAlignment="1">
      <alignment horizontal="center" vertical="center" wrapText="1"/>
    </xf>
    <xf numFmtId="0" fontId="2" fillId="0" borderId="0" xfId="75" applyFont="1"/>
    <xf numFmtId="49" fontId="2" fillId="0" borderId="36" xfId="72" applyNumberFormat="1" applyFont="1" applyFill="1" applyBorder="1" applyAlignment="1">
      <alignment horizontal="center" vertical="center" wrapText="1"/>
    </xf>
    <xf numFmtId="0" fontId="2" fillId="0" borderId="36" xfId="72" applyFont="1" applyFill="1" applyBorder="1" applyAlignment="1">
      <alignment horizontal="center" vertical="center" wrapText="1"/>
    </xf>
    <xf numFmtId="0" fontId="2" fillId="0" borderId="36" xfId="72" applyFont="1" applyFill="1" applyBorder="1" applyAlignment="1">
      <alignment horizontal="justify" vertical="center" wrapText="1"/>
    </xf>
    <xf numFmtId="3" fontId="2" fillId="0" borderId="36" xfId="72" applyNumberFormat="1" applyFont="1" applyFill="1" applyBorder="1" applyAlignment="1">
      <alignment horizontal="center" vertical="center" wrapText="1"/>
    </xf>
    <xf numFmtId="4" fontId="2" fillId="0" borderId="37" xfId="75" applyNumberFormat="1" applyFont="1" applyFill="1" applyBorder="1" applyAlignment="1">
      <alignment horizontal="center" vertical="center" wrapText="1"/>
    </xf>
    <xf numFmtId="4" fontId="3" fillId="0" borderId="37" xfId="75" applyNumberFormat="1" applyFont="1" applyFill="1" applyBorder="1" applyAlignment="1">
      <alignment horizontal="center" vertical="center" wrapText="1"/>
    </xf>
    <xf numFmtId="3" fontId="2" fillId="0" borderId="37" xfId="75" applyNumberFormat="1" applyFont="1" applyFill="1" applyBorder="1" applyAlignment="1">
      <alignment horizontal="right" vertical="center" wrapText="1"/>
    </xf>
    <xf numFmtId="4" fontId="2" fillId="0" borderId="36" xfId="75" applyNumberFormat="1" applyFont="1" applyFill="1" applyBorder="1" applyAlignment="1">
      <alignment horizontal="right" vertical="center" wrapText="1"/>
    </xf>
    <xf numFmtId="4" fontId="2" fillId="0" borderId="37" xfId="75" applyNumberFormat="1" applyFont="1" applyFill="1" applyBorder="1" applyAlignment="1">
      <alignment horizontal="right" vertical="center" wrapText="1"/>
    </xf>
    <xf numFmtId="3" fontId="2" fillId="0" borderId="38" xfId="75" applyNumberFormat="1" applyFont="1" applyFill="1" applyBorder="1" applyAlignment="1">
      <alignment horizontal="right" vertical="center" wrapText="1"/>
    </xf>
    <xf numFmtId="4" fontId="2" fillId="0" borderId="38" xfId="75" applyNumberFormat="1" applyFont="1" applyFill="1" applyBorder="1" applyAlignment="1">
      <alignment horizontal="right" vertical="center" wrapText="1"/>
    </xf>
    <xf numFmtId="0" fontId="3" fillId="0" borderId="1" xfId="72" applyFont="1" applyFill="1" applyBorder="1" applyAlignment="1">
      <alignment horizontal="justify" vertical="center" wrapText="1"/>
    </xf>
    <xf numFmtId="49" fontId="2" fillId="0" borderId="37" xfId="72" applyNumberFormat="1" applyFont="1" applyFill="1" applyBorder="1" applyAlignment="1">
      <alignment horizontal="center" vertical="center" wrapText="1"/>
    </xf>
    <xf numFmtId="0" fontId="2" fillId="0" borderId="37" xfId="72" applyFont="1" applyFill="1" applyBorder="1" applyAlignment="1">
      <alignment horizontal="center" vertical="center" wrapText="1"/>
    </xf>
    <xf numFmtId="0" fontId="2" fillId="0" borderId="37" xfId="72" applyFont="1" applyFill="1" applyBorder="1" applyAlignment="1">
      <alignment horizontal="justify" vertical="center" wrapText="1"/>
    </xf>
    <xf numFmtId="3" fontId="2" fillId="0" borderId="37" xfId="72" applyNumberFormat="1" applyFont="1" applyFill="1" applyBorder="1" applyAlignment="1">
      <alignment horizontal="center" vertical="center" wrapText="1"/>
    </xf>
    <xf numFmtId="0" fontId="37" fillId="0" borderId="1" xfId="72" applyFont="1" applyFill="1" applyBorder="1" applyAlignment="1">
      <alignment horizontal="justify" vertical="center" wrapText="1"/>
    </xf>
    <xf numFmtId="0" fontId="2" fillId="0" borderId="1" xfId="72" applyFont="1" applyFill="1" applyBorder="1" applyAlignment="1">
      <alignment horizontal="justify" vertical="center" wrapText="1"/>
    </xf>
    <xf numFmtId="3" fontId="2" fillId="0" borderId="39" xfId="72" applyNumberFormat="1" applyFont="1" applyFill="1" applyBorder="1" applyAlignment="1">
      <alignment horizontal="center" vertical="center" wrapText="1"/>
    </xf>
    <xf numFmtId="49" fontId="2" fillId="4" borderId="36" xfId="75" applyNumberFormat="1" applyFont="1" applyFill="1" applyBorder="1" applyAlignment="1">
      <alignment horizontal="center" vertical="center" wrapText="1"/>
    </xf>
    <xf numFmtId="0" fontId="3" fillId="4" borderId="37" xfId="75" applyFont="1" applyFill="1" applyBorder="1" applyAlignment="1">
      <alignment horizontal="justify" vertical="center" wrapText="1"/>
    </xf>
    <xf numFmtId="3" fontId="2" fillId="4" borderId="38" xfId="75" applyNumberFormat="1" applyFont="1" applyFill="1" applyBorder="1" applyAlignment="1">
      <alignment horizontal="center" vertical="center" wrapText="1"/>
    </xf>
    <xf numFmtId="4" fontId="2" fillId="4" borderId="36" xfId="75" applyNumberFormat="1" applyFont="1" applyFill="1" applyBorder="1" applyAlignment="1">
      <alignment horizontal="right" vertical="center" wrapText="1"/>
    </xf>
    <xf numFmtId="4" fontId="2" fillId="4" borderId="38" xfId="75" applyNumberFormat="1" applyFont="1" applyFill="1" applyBorder="1" applyAlignment="1">
      <alignment horizontal="right" vertical="center" wrapText="1"/>
    </xf>
    <xf numFmtId="0" fontId="3" fillId="4" borderId="38" xfId="72" applyFont="1" applyFill="1" applyBorder="1" applyAlignment="1">
      <alignment horizontal="justify" vertical="center" wrapText="1"/>
    </xf>
    <xf numFmtId="0" fontId="2" fillId="5" borderId="37" xfId="72" applyFont="1" applyFill="1" applyBorder="1" applyAlignment="1">
      <alignment horizontal="center" vertical="center" wrapText="1"/>
    </xf>
    <xf numFmtId="0" fontId="2" fillId="5" borderId="37" xfId="75" applyFont="1" applyFill="1" applyBorder="1" applyAlignment="1">
      <alignment horizontal="justify" vertical="center" wrapText="1"/>
    </xf>
    <xf numFmtId="3" fontId="2" fillId="0" borderId="38" xfId="75" applyNumberFormat="1" applyFont="1" applyBorder="1" applyAlignment="1">
      <alignment horizontal="center" vertical="center" wrapText="1"/>
    </xf>
    <xf numFmtId="3" fontId="2" fillId="5" borderId="37" xfId="72" applyNumberFormat="1" applyFont="1" applyFill="1" applyBorder="1" applyAlignment="1">
      <alignment horizontal="center" vertical="center" wrapText="1"/>
    </xf>
    <xf numFmtId="9" fontId="2" fillId="5" borderId="37" xfId="72" applyNumberFormat="1" applyFont="1" applyFill="1" applyBorder="1" applyAlignment="1">
      <alignment horizontal="justify" vertical="center" wrapText="1"/>
    </xf>
    <xf numFmtId="4" fontId="2" fillId="5" borderId="37" xfId="75" applyNumberFormat="1" applyFont="1" applyFill="1" applyBorder="1" applyAlignment="1">
      <alignment horizontal="center" vertical="center" wrapText="1"/>
    </xf>
    <xf numFmtId="0" fontId="2" fillId="0" borderId="37" xfId="75" applyFont="1" applyFill="1" applyBorder="1" applyAlignment="1">
      <alignment horizontal="right" vertical="center" wrapText="1"/>
    </xf>
    <xf numFmtId="41" fontId="2" fillId="0" borderId="37" xfId="72" applyNumberFormat="1" applyFont="1" applyBorder="1" applyAlignment="1">
      <alignment horizontal="right" vertical="center" wrapText="1"/>
    </xf>
    <xf numFmtId="4" fontId="2" fillId="0" borderId="37" xfId="72" applyNumberFormat="1" applyFont="1" applyBorder="1" applyAlignment="1">
      <alignment horizontal="right" vertical="center" wrapText="1"/>
    </xf>
    <xf numFmtId="4" fontId="2" fillId="5" borderId="37" xfId="72" applyNumberFormat="1" applyFont="1" applyFill="1" applyBorder="1" applyAlignment="1">
      <alignment horizontal="right" vertical="center" wrapText="1"/>
    </xf>
    <xf numFmtId="4" fontId="2" fillId="0" borderId="37" xfId="74" applyNumberFormat="1" applyFont="1" applyFill="1" applyBorder="1" applyAlignment="1">
      <alignment horizontal="right" vertical="center" wrapText="1"/>
    </xf>
    <xf numFmtId="4" fontId="2" fillId="5" borderId="37" xfId="75" applyNumberFormat="1" applyFont="1" applyFill="1" applyBorder="1" applyAlignment="1">
      <alignment horizontal="right" vertical="center" wrapText="1"/>
    </xf>
    <xf numFmtId="0" fontId="2" fillId="0" borderId="38" xfId="72" applyFont="1" applyFill="1" applyBorder="1" applyAlignment="1">
      <alignment horizontal="justify" vertical="center" wrapText="1"/>
    </xf>
    <xf numFmtId="0" fontId="2" fillId="5" borderId="37" xfId="72" applyFont="1" applyFill="1" applyBorder="1" applyAlignment="1">
      <alignment horizontal="justify" vertical="center" wrapText="1"/>
    </xf>
    <xf numFmtId="0" fontId="2" fillId="5" borderId="1" xfId="72" applyFont="1" applyFill="1" applyBorder="1" applyAlignment="1">
      <alignment horizontal="justify" vertical="center" wrapText="1"/>
    </xf>
    <xf numFmtId="3" fontId="2" fillId="0" borderId="38" xfId="75" applyNumberFormat="1" applyFont="1" applyFill="1" applyBorder="1" applyAlignment="1">
      <alignment horizontal="center" vertical="center" wrapText="1"/>
    </xf>
    <xf numFmtId="0" fontId="2" fillId="0" borderId="37" xfId="0" applyFont="1" applyFill="1" applyBorder="1" applyAlignment="1">
      <alignment horizontal="right" vertical="center" wrapText="1"/>
    </xf>
    <xf numFmtId="0" fontId="2" fillId="0" borderId="0" xfId="72" applyFont="1" applyFill="1" applyAlignment="1">
      <alignment horizontal="right" vertical="center" wrapText="1"/>
    </xf>
    <xf numFmtId="3" fontId="2" fillId="0" borderId="37" xfId="74" applyNumberFormat="1" applyFont="1" applyFill="1" applyBorder="1" applyAlignment="1">
      <alignment horizontal="right" vertical="center" wrapText="1"/>
    </xf>
    <xf numFmtId="3" fontId="2" fillId="0" borderId="38" xfId="72" applyNumberFormat="1" applyFont="1" applyFill="1" applyBorder="1" applyAlignment="1">
      <alignment horizontal="center" vertical="center" wrapText="1"/>
    </xf>
    <xf numFmtId="0" fontId="2" fillId="0" borderId="36" xfId="0" applyFont="1" applyFill="1" applyBorder="1" applyAlignment="1">
      <alignment horizontal="right" vertical="center" wrapText="1"/>
    </xf>
    <xf numFmtId="0" fontId="2" fillId="0" borderId="37" xfId="72" applyFont="1" applyFill="1" applyBorder="1" applyAlignment="1">
      <alignment horizontal="right" vertical="center" wrapText="1"/>
    </xf>
    <xf numFmtId="3" fontId="2" fillId="0" borderId="36" xfId="74" applyNumberFormat="1" applyFont="1" applyFill="1" applyBorder="1" applyAlignment="1">
      <alignment horizontal="right" vertical="center" wrapText="1"/>
    </xf>
    <xf numFmtId="4" fontId="2" fillId="0" borderId="36" xfId="74" applyNumberFormat="1" applyFont="1" applyFill="1" applyBorder="1" applyAlignment="1">
      <alignment horizontal="right" vertical="center" wrapText="1"/>
    </xf>
    <xf numFmtId="0" fontId="2" fillId="0" borderId="37" xfId="75" applyFont="1" applyFill="1" applyBorder="1" applyAlignment="1">
      <alignment horizontal="justify" vertical="center" wrapText="1"/>
    </xf>
    <xf numFmtId="4" fontId="2" fillId="5" borderId="36" xfId="75" applyNumberFormat="1" applyFont="1" applyFill="1" applyBorder="1" applyAlignment="1">
      <alignment horizontal="center" vertical="center" wrapText="1"/>
    </xf>
    <xf numFmtId="4" fontId="2" fillId="0" borderId="39" xfId="75" applyNumberFormat="1" applyFont="1" applyFill="1" applyBorder="1" applyAlignment="1">
      <alignment horizontal="right" vertical="center" wrapText="1"/>
    </xf>
    <xf numFmtId="4" fontId="2" fillId="5" borderId="36" xfId="75" applyNumberFormat="1" applyFont="1" applyFill="1" applyBorder="1" applyAlignment="1">
      <alignment horizontal="right" vertical="center" wrapText="1"/>
    </xf>
    <xf numFmtId="4" fontId="2" fillId="4" borderId="36" xfId="72" applyNumberFormat="1" applyFont="1" applyFill="1" applyBorder="1" applyAlignment="1">
      <alignment horizontal="center" vertical="center" wrapText="1"/>
    </xf>
    <xf numFmtId="4" fontId="3" fillId="4" borderId="37" xfId="72" applyNumberFormat="1" applyFont="1" applyFill="1" applyBorder="1" applyAlignment="1">
      <alignment horizontal="center" vertical="center" wrapText="1"/>
    </xf>
    <xf numFmtId="3" fontId="2" fillId="4" borderId="36" xfId="75" applyNumberFormat="1" applyFont="1" applyFill="1" applyBorder="1" applyAlignment="1">
      <alignment horizontal="right" vertical="center" wrapText="1"/>
    </xf>
    <xf numFmtId="4" fontId="2" fillId="4" borderId="36" xfId="72" applyNumberFormat="1" applyFont="1" applyFill="1" applyBorder="1" applyAlignment="1">
      <alignment horizontal="right" vertical="center" wrapText="1"/>
    </xf>
    <xf numFmtId="0" fontId="3" fillId="4" borderId="36" xfId="72" applyFont="1" applyFill="1" applyBorder="1" applyAlignment="1">
      <alignment horizontal="justify" vertical="center" wrapText="1"/>
    </xf>
    <xf numFmtId="3" fontId="2" fillId="0" borderId="36" xfId="75" applyNumberFormat="1" applyFont="1" applyFill="1" applyBorder="1" applyAlignment="1">
      <alignment horizontal="right" vertical="center" wrapText="1"/>
    </xf>
    <xf numFmtId="4" fontId="2" fillId="0" borderId="36" xfId="72" applyNumberFormat="1" applyFont="1" applyFill="1" applyBorder="1" applyAlignment="1">
      <alignment horizontal="right" vertical="center" wrapText="1"/>
    </xf>
    <xf numFmtId="49" fontId="2" fillId="5" borderId="37" xfId="75" applyNumberFormat="1" applyFont="1" applyFill="1" applyBorder="1" applyAlignment="1">
      <alignment horizontal="center" vertical="center" wrapText="1"/>
    </xf>
    <xf numFmtId="3" fontId="2" fillId="0" borderId="37" xfId="75" applyNumberFormat="1" applyFont="1" applyFill="1" applyBorder="1" applyAlignment="1">
      <alignment horizontal="center" vertical="center" wrapText="1"/>
    </xf>
    <xf numFmtId="3" fontId="2" fillId="0" borderId="37" xfId="72" applyNumberFormat="1" applyFont="1" applyFill="1" applyBorder="1" applyAlignment="1">
      <alignment horizontal="right" vertical="center" wrapText="1"/>
    </xf>
    <xf numFmtId="4" fontId="2" fillId="0" borderId="37" xfId="72" applyNumberFormat="1" applyFont="1" applyFill="1" applyBorder="1" applyAlignment="1">
      <alignment horizontal="right" vertical="center" wrapText="1"/>
    </xf>
    <xf numFmtId="0" fontId="2" fillId="0" borderId="55" xfId="72" applyFont="1" applyFill="1" applyBorder="1" applyAlignment="1">
      <alignment horizontal="justify" vertical="center" wrapText="1"/>
    </xf>
    <xf numFmtId="0" fontId="2" fillId="0" borderId="0" xfId="75" applyFont="1" applyFill="1"/>
    <xf numFmtId="4" fontId="2" fillId="4" borderId="38" xfId="75" applyNumberFormat="1" applyFont="1" applyFill="1" applyBorder="1" applyAlignment="1">
      <alignment horizontal="center" vertical="center" wrapText="1"/>
    </xf>
    <xf numFmtId="4" fontId="3" fillId="4" borderId="38" xfId="72" applyNumberFormat="1" applyFont="1" applyFill="1" applyBorder="1" applyAlignment="1">
      <alignment horizontal="center" vertical="center" wrapText="1"/>
    </xf>
    <xf numFmtId="4" fontId="2" fillId="4" borderId="37" xfId="72" applyNumberFormat="1" applyFont="1" applyFill="1" applyBorder="1" applyAlignment="1">
      <alignment horizontal="right" vertical="center" wrapText="1"/>
    </xf>
    <xf numFmtId="4" fontId="3" fillId="4" borderId="37" xfId="72" applyNumberFormat="1" applyFont="1" applyFill="1" applyBorder="1" applyAlignment="1">
      <alignment horizontal="right" vertical="center" wrapText="1"/>
    </xf>
    <xf numFmtId="0" fontId="3" fillId="4" borderId="1" xfId="75" applyFont="1" applyFill="1" applyBorder="1" applyAlignment="1">
      <alignment horizontal="justify" vertical="center" wrapText="1"/>
    </xf>
    <xf numFmtId="0" fontId="2" fillId="0" borderId="38" xfId="72" applyFont="1" applyFill="1" applyBorder="1" applyAlignment="1">
      <alignment horizontal="center" vertical="center" wrapText="1"/>
    </xf>
    <xf numFmtId="49" fontId="2" fillId="0" borderId="37" xfId="72" applyNumberFormat="1" applyFont="1" applyFill="1" applyBorder="1" applyAlignment="1">
      <alignment horizontal="right" vertical="center" wrapText="1"/>
    </xf>
    <xf numFmtId="49" fontId="2" fillId="0" borderId="36" xfId="72" applyNumberFormat="1" applyFont="1" applyFill="1" applyBorder="1" applyAlignment="1">
      <alignment horizontal="right" vertical="center" wrapText="1"/>
    </xf>
    <xf numFmtId="1" fontId="2" fillId="0" borderId="37" xfId="0" applyNumberFormat="1" applyFont="1" applyFill="1" applyBorder="1" applyAlignment="1">
      <alignment horizontal="right" vertical="center" wrapText="1"/>
    </xf>
    <xf numFmtId="49" fontId="2" fillId="4" borderId="37" xfId="75" applyNumberFormat="1" applyFont="1" applyFill="1" applyBorder="1" applyAlignment="1">
      <alignment horizontal="center" vertical="center" wrapText="1"/>
    </xf>
    <xf numFmtId="0" fontId="2" fillId="4" borderId="37" xfId="72" applyFont="1" applyFill="1" applyBorder="1" applyAlignment="1">
      <alignment horizontal="center" vertical="center" wrapText="1"/>
    </xf>
    <xf numFmtId="0" fontId="2" fillId="4" borderId="38" xfId="72" applyFont="1" applyFill="1" applyBorder="1" applyAlignment="1">
      <alignment horizontal="center" vertical="center" wrapText="1"/>
    </xf>
    <xf numFmtId="1" fontId="2" fillId="4" borderId="37" xfId="0" applyNumberFormat="1" applyFont="1" applyFill="1" applyBorder="1" applyAlignment="1">
      <alignment horizontal="right" vertical="center" wrapText="1"/>
    </xf>
    <xf numFmtId="4" fontId="3" fillId="4" borderId="36" xfId="75" applyNumberFormat="1" applyFont="1" applyFill="1" applyBorder="1" applyAlignment="1">
      <alignment horizontal="right" vertical="center" wrapText="1"/>
    </xf>
    <xf numFmtId="0" fontId="3" fillId="4" borderId="55" xfId="72" applyFont="1" applyFill="1" applyBorder="1" applyAlignment="1">
      <alignment horizontal="justify" vertical="center" wrapText="1"/>
    </xf>
    <xf numFmtId="4" fontId="2" fillId="4" borderId="37" xfId="72" applyNumberFormat="1" applyFont="1" applyFill="1" applyBorder="1" applyAlignment="1">
      <alignment horizontal="center" vertical="center" wrapText="1"/>
    </xf>
    <xf numFmtId="4" fontId="2" fillId="0" borderId="37" xfId="72" applyNumberFormat="1" applyFont="1" applyFill="1" applyBorder="1" applyAlignment="1">
      <alignment horizontal="center" vertical="center" wrapText="1"/>
    </xf>
    <xf numFmtId="3" fontId="2" fillId="0" borderId="39" xfId="75" applyNumberFormat="1" applyFont="1" applyFill="1" applyBorder="1" applyAlignment="1">
      <alignment horizontal="center" vertical="center" wrapText="1"/>
    </xf>
    <xf numFmtId="3" fontId="2" fillId="0" borderId="39" xfId="72" applyNumberFormat="1" applyFont="1" applyFill="1" applyBorder="1" applyAlignment="1">
      <alignment horizontal="right" vertical="center" wrapText="1"/>
    </xf>
    <xf numFmtId="4" fontId="2" fillId="0" borderId="39" xfId="72" applyNumberFormat="1" applyFont="1" applyFill="1" applyBorder="1" applyAlignment="1">
      <alignment horizontal="right" vertical="center" wrapText="1"/>
    </xf>
    <xf numFmtId="4" fontId="2" fillId="6" borderId="37" xfId="72" applyNumberFormat="1" applyFont="1" applyFill="1" applyBorder="1" applyAlignment="1">
      <alignment horizontal="center" vertical="center" wrapText="1"/>
    </xf>
    <xf numFmtId="0" fontId="2" fillId="0" borderId="38" xfId="75" applyFont="1" applyFill="1" applyBorder="1" applyAlignment="1">
      <alignment horizontal="justify" vertical="center" wrapText="1"/>
    </xf>
    <xf numFmtId="4" fontId="2" fillId="0" borderId="38" xfId="75" applyNumberFormat="1" applyFont="1" applyFill="1" applyBorder="1" applyAlignment="1">
      <alignment horizontal="center" vertical="center" wrapText="1"/>
    </xf>
    <xf numFmtId="0" fontId="2" fillId="0" borderId="55" xfId="75" applyFont="1" applyFill="1" applyBorder="1" applyAlignment="1">
      <alignment horizontal="justify" vertical="center" wrapText="1"/>
    </xf>
    <xf numFmtId="49" fontId="2" fillId="4" borderId="37" xfId="72" applyNumberFormat="1" applyFont="1" applyFill="1" applyBorder="1" applyAlignment="1">
      <alignment horizontal="center" vertical="center" wrapText="1"/>
    </xf>
    <xf numFmtId="0" fontId="3" fillId="4" borderId="38" xfId="75" applyFont="1" applyFill="1" applyBorder="1" applyAlignment="1">
      <alignment horizontal="justify" vertical="center" wrapText="1"/>
    </xf>
    <xf numFmtId="0" fontId="2" fillId="4" borderId="38" xfId="75" applyFont="1" applyFill="1" applyBorder="1" applyAlignment="1">
      <alignment horizontal="justify" vertical="center" wrapText="1"/>
    </xf>
    <xf numFmtId="4" fontId="3" fillId="4" borderId="38" xfId="75" applyNumberFormat="1" applyFont="1" applyFill="1" applyBorder="1" applyAlignment="1">
      <alignment horizontal="center" vertical="center" wrapText="1"/>
    </xf>
    <xf numFmtId="0" fontId="3" fillId="4" borderId="55" xfId="75" applyFont="1" applyFill="1" applyBorder="1" applyAlignment="1">
      <alignment horizontal="justify" vertical="center" wrapText="1"/>
    </xf>
    <xf numFmtId="3" fontId="2" fillId="0" borderId="36" xfId="72" applyNumberFormat="1" applyFont="1" applyFill="1" applyBorder="1" applyAlignment="1">
      <alignment horizontal="right" vertical="center" wrapText="1"/>
    </xf>
    <xf numFmtId="49" fontId="2" fillId="0" borderId="36" xfId="75" applyNumberFormat="1" applyFont="1" applyFill="1" applyBorder="1" applyAlignment="1">
      <alignment horizontal="center" vertical="center" wrapText="1"/>
    </xf>
    <xf numFmtId="3" fontId="2" fillId="0" borderId="38" xfId="75" applyNumberFormat="1" applyFont="1" applyFill="1" applyBorder="1" applyAlignment="1">
      <alignment horizontal="justify" vertical="center" wrapText="1"/>
    </xf>
    <xf numFmtId="9" fontId="2" fillId="0" borderId="38" xfId="72" applyNumberFormat="1" applyFont="1" applyFill="1" applyBorder="1" applyAlignment="1">
      <alignment horizontal="justify" vertical="center" wrapText="1"/>
    </xf>
    <xf numFmtId="4" fontId="2" fillId="0" borderId="38" xfId="77" applyNumberFormat="1" applyFont="1" applyFill="1" applyBorder="1" applyAlignment="1">
      <alignment horizontal="center" vertical="center" wrapText="1"/>
    </xf>
    <xf numFmtId="3" fontId="2" fillId="0" borderId="38" xfId="72" applyNumberFormat="1" applyFont="1" applyFill="1" applyBorder="1" applyAlignment="1">
      <alignment horizontal="right" vertical="center" wrapText="1"/>
    </xf>
    <xf numFmtId="4" fontId="2" fillId="0" borderId="38" xfId="72" applyNumberFormat="1" applyFont="1" applyFill="1" applyBorder="1" applyAlignment="1">
      <alignment horizontal="right" vertical="center" wrapText="1"/>
    </xf>
    <xf numFmtId="3" fontId="2" fillId="0" borderId="38" xfId="72" applyNumberFormat="1" applyFont="1" applyBorder="1" applyAlignment="1">
      <alignment horizontal="right" vertical="center" wrapText="1"/>
    </xf>
    <xf numFmtId="4" fontId="2" fillId="0" borderId="38" xfId="72" applyNumberFormat="1" applyFont="1" applyBorder="1" applyAlignment="1">
      <alignment horizontal="right" vertical="center" wrapText="1"/>
    </xf>
    <xf numFmtId="4" fontId="2" fillId="0" borderId="38" xfId="77" applyNumberFormat="1" applyFont="1" applyFill="1" applyBorder="1" applyAlignment="1">
      <alignment horizontal="right" vertical="center" wrapText="1"/>
    </xf>
    <xf numFmtId="0" fontId="2" fillId="0" borderId="38" xfId="77" applyFont="1" applyFill="1" applyBorder="1" applyAlignment="1">
      <alignment horizontal="justify" vertical="center" wrapText="1"/>
    </xf>
    <xf numFmtId="0" fontId="2" fillId="0" borderId="55" xfId="77" applyFont="1" applyFill="1" applyBorder="1" applyAlignment="1">
      <alignment horizontal="justify" vertical="center" wrapText="1"/>
    </xf>
    <xf numFmtId="3" fontId="3" fillId="4" borderId="37" xfId="72" applyNumberFormat="1" applyFont="1" applyFill="1" applyBorder="1" applyAlignment="1">
      <alignment horizontal="center" vertical="center" wrapText="1"/>
    </xf>
    <xf numFmtId="0" fontId="3" fillId="4" borderId="37" xfId="72" applyFont="1" applyFill="1" applyBorder="1" applyAlignment="1">
      <alignment horizontal="center" vertical="center" wrapText="1"/>
    </xf>
    <xf numFmtId="4" fontId="2" fillId="4" borderId="37" xfId="77" applyNumberFormat="1" applyFont="1" applyFill="1" applyBorder="1" applyAlignment="1">
      <alignment horizontal="center" vertical="center" wrapText="1"/>
    </xf>
    <xf numFmtId="4" fontId="2" fillId="4" borderId="37" xfId="77" applyNumberFormat="1" applyFont="1" applyFill="1" applyBorder="1" applyAlignment="1">
      <alignment horizontal="right" vertical="center" wrapText="1"/>
    </xf>
    <xf numFmtId="0" fontId="25" fillId="4" borderId="37" xfId="77" applyFont="1" applyFill="1" applyBorder="1" applyAlignment="1">
      <alignment horizontal="justify" vertical="center" wrapText="1"/>
    </xf>
    <xf numFmtId="3" fontId="2" fillId="0" borderId="37" xfId="72" applyNumberFormat="1" applyFont="1" applyFill="1" applyBorder="1" applyAlignment="1">
      <alignment horizontal="justify" vertical="center" wrapText="1"/>
    </xf>
    <xf numFmtId="9" fontId="2" fillId="0" borderId="37" xfId="72" applyNumberFormat="1" applyFont="1" applyFill="1" applyBorder="1" applyAlignment="1">
      <alignment horizontal="justify" vertical="center" wrapText="1"/>
    </xf>
    <xf numFmtId="4" fontId="2" fillId="0" borderId="37" xfId="77" applyNumberFormat="1" applyFont="1" applyFill="1" applyBorder="1" applyAlignment="1">
      <alignment horizontal="center" vertical="center" wrapText="1"/>
    </xf>
    <xf numFmtId="4" fontId="2" fillId="0" borderId="37" xfId="77" applyNumberFormat="1" applyFont="1" applyFill="1" applyBorder="1" applyAlignment="1">
      <alignment horizontal="right" vertical="center" wrapText="1"/>
    </xf>
    <xf numFmtId="0" fontId="2" fillId="0" borderId="37" xfId="77" applyFont="1" applyFill="1" applyBorder="1" applyAlignment="1">
      <alignment horizontal="justify" vertical="center" wrapText="1"/>
    </xf>
    <xf numFmtId="4" fontId="3" fillId="4" borderId="37" xfId="77" applyNumberFormat="1" applyFont="1" applyFill="1" applyBorder="1" applyAlignment="1">
      <alignment horizontal="center" vertical="center" wrapText="1"/>
    </xf>
    <xf numFmtId="0" fontId="3" fillId="4" borderId="37" xfId="77" applyFont="1" applyFill="1" applyBorder="1" applyAlignment="1">
      <alignment horizontal="justify" vertical="center" wrapText="1"/>
    </xf>
    <xf numFmtId="4" fontId="2" fillId="0" borderId="36" xfId="77" applyNumberFormat="1" applyFont="1" applyFill="1" applyBorder="1" applyAlignment="1">
      <alignment horizontal="right" vertical="center" wrapText="1"/>
    </xf>
    <xf numFmtId="4" fontId="3" fillId="4" borderId="36" xfId="77" applyNumberFormat="1" applyFont="1" applyFill="1" applyBorder="1" applyAlignment="1">
      <alignment horizontal="center" vertical="center" wrapText="1"/>
    </xf>
    <xf numFmtId="4" fontId="2" fillId="4" borderId="36" xfId="77" applyNumberFormat="1" applyFont="1" applyFill="1" applyBorder="1" applyAlignment="1">
      <alignment horizontal="right" vertical="center" wrapText="1"/>
    </xf>
    <xf numFmtId="0" fontId="3" fillId="4" borderId="36" xfId="77" applyFont="1" applyFill="1" applyBorder="1" applyAlignment="1">
      <alignment horizontal="justify" vertical="center" wrapText="1"/>
    </xf>
    <xf numFmtId="3" fontId="2" fillId="0" borderId="0" xfId="72" applyNumberFormat="1" applyFont="1" applyFill="1" applyBorder="1" applyAlignment="1">
      <alignment horizontal="right" vertical="center" wrapText="1"/>
    </xf>
    <xf numFmtId="3" fontId="3" fillId="4" borderId="38" xfId="75" applyNumberFormat="1" applyFont="1" applyFill="1" applyBorder="1" applyAlignment="1">
      <alignment horizontal="justify" vertical="center" wrapText="1"/>
    </xf>
    <xf numFmtId="3" fontId="2" fillId="4" borderId="38" xfId="75" applyNumberFormat="1" applyFont="1" applyFill="1" applyBorder="1" applyAlignment="1">
      <alignment horizontal="justify" vertical="center" wrapText="1"/>
    </xf>
    <xf numFmtId="9" fontId="2" fillId="4" borderId="38" xfId="72" applyNumberFormat="1" applyFont="1" applyFill="1" applyBorder="1" applyAlignment="1">
      <alignment horizontal="justify" vertical="center" wrapText="1"/>
    </xf>
    <xf numFmtId="4" fontId="2" fillId="4" borderId="38" xfId="77" applyNumberFormat="1" applyFont="1" applyFill="1" applyBorder="1" applyAlignment="1">
      <alignment horizontal="center" vertical="center" wrapText="1"/>
    </xf>
    <xf numFmtId="4" fontId="3" fillId="4" borderId="38" xfId="77" applyNumberFormat="1" applyFont="1" applyFill="1" applyBorder="1" applyAlignment="1">
      <alignment horizontal="center" vertical="center" wrapText="1"/>
    </xf>
    <xf numFmtId="0" fontId="3" fillId="4" borderId="38" xfId="77" applyFont="1" applyFill="1" applyBorder="1" applyAlignment="1">
      <alignment horizontal="justify" vertical="center" wrapText="1"/>
    </xf>
    <xf numFmtId="0" fontId="3" fillId="4" borderId="55" xfId="77" applyFont="1" applyFill="1" applyBorder="1" applyAlignment="1">
      <alignment horizontal="justify" vertical="center" wrapText="1"/>
    </xf>
    <xf numFmtId="3" fontId="2" fillId="0" borderId="38" xfId="72" applyNumberFormat="1" applyFont="1" applyFill="1" applyBorder="1" applyAlignment="1">
      <alignment horizontal="justify" vertical="center" wrapText="1"/>
    </xf>
    <xf numFmtId="49" fontId="2" fillId="6" borderId="37" xfId="72" applyNumberFormat="1" applyFont="1" applyFill="1" applyBorder="1" applyAlignment="1">
      <alignment horizontal="center" vertical="center" wrapText="1"/>
    </xf>
    <xf numFmtId="0" fontId="2" fillId="6" borderId="37" xfId="72" applyFont="1" applyFill="1" applyBorder="1" applyAlignment="1">
      <alignment horizontal="center" vertical="center" wrapText="1"/>
    </xf>
    <xf numFmtId="4" fontId="3" fillId="6" borderId="37" xfId="72" applyNumberFormat="1" applyFont="1" applyFill="1" applyBorder="1" applyAlignment="1">
      <alignment horizontal="center" vertical="center" wrapText="1"/>
    </xf>
    <xf numFmtId="4" fontId="2" fillId="6" borderId="37" xfId="77" applyNumberFormat="1" applyFont="1" applyFill="1" applyBorder="1" applyAlignment="1">
      <alignment horizontal="right" vertical="center" wrapText="1"/>
    </xf>
    <xf numFmtId="0" fontId="3" fillId="6" borderId="37" xfId="77" applyFont="1" applyFill="1" applyBorder="1" applyAlignment="1">
      <alignment horizontal="justify" vertical="center" wrapText="1"/>
    </xf>
    <xf numFmtId="0" fontId="3" fillId="6" borderId="1" xfId="77" applyFont="1" applyFill="1" applyBorder="1" applyAlignment="1">
      <alignment horizontal="justify" vertical="center" wrapText="1"/>
    </xf>
    <xf numFmtId="49" fontId="2" fillId="0" borderId="38" xfId="72" applyNumberFormat="1" applyFont="1" applyFill="1" applyBorder="1" applyAlignment="1">
      <alignment horizontal="center" vertical="center" wrapText="1"/>
    </xf>
    <xf numFmtId="3" fontId="2" fillId="0" borderId="36" xfId="75" applyNumberFormat="1" applyFont="1" applyBorder="1" applyAlignment="1">
      <alignment horizontal="center" vertical="center" wrapText="1"/>
    </xf>
    <xf numFmtId="0" fontId="2" fillId="0" borderId="36" xfId="75" applyFont="1" applyBorder="1" applyAlignment="1">
      <alignment horizontal="right" vertical="center" wrapText="1"/>
    </xf>
    <xf numFmtId="0" fontId="2" fillId="0" borderId="36" xfId="75" applyNumberFormat="1" applyFont="1" applyBorder="1" applyAlignment="1">
      <alignment horizontal="right" vertical="center" wrapText="1"/>
    </xf>
    <xf numFmtId="0" fontId="2" fillId="0" borderId="36" xfId="76" applyNumberFormat="1" applyFont="1" applyBorder="1" applyAlignment="1">
      <alignment horizontal="right" vertical="center" wrapText="1"/>
    </xf>
    <xf numFmtId="0" fontId="2" fillId="0" borderId="38" xfId="72" applyFont="1" applyFill="1" applyBorder="1" applyAlignment="1" applyProtection="1">
      <alignment horizontal="justify" vertical="center" wrapText="1"/>
      <protection locked="0"/>
    </xf>
    <xf numFmtId="3" fontId="2" fillId="0" borderId="37" xfId="72" applyNumberFormat="1" applyFont="1" applyBorder="1" applyAlignment="1">
      <alignment horizontal="center" vertical="center" wrapText="1"/>
    </xf>
    <xf numFmtId="0" fontId="2" fillId="0" borderId="37" xfId="72" applyFont="1" applyFill="1" applyBorder="1" applyAlignment="1" applyProtection="1">
      <alignment horizontal="justify" vertical="center" wrapText="1"/>
      <protection locked="0"/>
    </xf>
    <xf numFmtId="0" fontId="2" fillId="0" borderId="1" xfId="77" applyFont="1" applyFill="1" applyBorder="1" applyAlignment="1">
      <alignment horizontal="justify" vertical="center" wrapText="1"/>
    </xf>
    <xf numFmtId="0" fontId="35" fillId="0" borderId="55" xfId="75" applyFont="1" applyFill="1" applyBorder="1" applyAlignment="1">
      <alignment horizontal="justify" vertical="center" wrapText="1"/>
    </xf>
    <xf numFmtId="0" fontId="2" fillId="0" borderId="38" xfId="72" applyNumberFormat="1" applyFont="1" applyFill="1" applyBorder="1" applyAlignment="1">
      <alignment horizontal="justify" vertical="center" wrapText="1"/>
    </xf>
    <xf numFmtId="0" fontId="2" fillId="0" borderId="37" xfId="72" applyNumberFormat="1" applyFont="1" applyFill="1" applyBorder="1" applyAlignment="1">
      <alignment horizontal="justify" vertical="center" wrapText="1"/>
    </xf>
    <xf numFmtId="0" fontId="2" fillId="0" borderId="37" xfId="72" applyFont="1" applyBorder="1" applyAlignment="1">
      <alignment horizontal="right" vertical="center" wrapText="1"/>
    </xf>
    <xf numFmtId="3" fontId="2" fillId="5" borderId="37" xfId="0" applyNumberFormat="1" applyFont="1" applyFill="1" applyBorder="1" applyAlignment="1">
      <alignment horizontal="justify" vertical="center" wrapText="1"/>
    </xf>
    <xf numFmtId="3" fontId="2" fillId="0" borderId="37" xfId="0" applyNumberFormat="1" applyFont="1" applyFill="1" applyBorder="1" applyAlignment="1">
      <alignment horizontal="center" vertical="center" wrapText="1"/>
    </xf>
    <xf numFmtId="171" fontId="2" fillId="0" borderId="37" xfId="0" applyNumberFormat="1" applyFont="1" applyFill="1" applyBorder="1" applyAlignment="1">
      <alignment horizontal="right" vertical="center" wrapText="1"/>
    </xf>
    <xf numFmtId="4" fontId="2" fillId="0" borderId="36" xfId="72" applyNumberFormat="1" applyFont="1" applyBorder="1" applyAlignment="1">
      <alignment horizontal="right" vertical="center" wrapText="1"/>
    </xf>
    <xf numFmtId="41" fontId="2" fillId="0" borderId="37" xfId="72" applyNumberFormat="1" applyFont="1" applyFill="1" applyBorder="1" applyAlignment="1">
      <alignment horizontal="right" vertical="center" wrapText="1"/>
    </xf>
    <xf numFmtId="3" fontId="2" fillId="7" borderId="37" xfId="0" applyNumberFormat="1" applyFont="1" applyFill="1" applyBorder="1" applyAlignment="1">
      <alignment horizontal="center" vertical="center" wrapText="1"/>
    </xf>
    <xf numFmtId="0" fontId="2" fillId="4" borderId="37" xfId="72" applyNumberFormat="1" applyFont="1" applyFill="1" applyBorder="1" applyAlignment="1">
      <alignment horizontal="justify" vertical="center" wrapText="1"/>
    </xf>
    <xf numFmtId="9" fontId="2" fillId="4" borderId="37" xfId="72" applyNumberFormat="1" applyFont="1" applyFill="1" applyBorder="1" applyAlignment="1">
      <alignment horizontal="justify" vertical="center" wrapText="1"/>
    </xf>
    <xf numFmtId="3" fontId="2" fillId="4" borderId="37" xfId="77" applyNumberFormat="1" applyFont="1" applyFill="1" applyBorder="1" applyAlignment="1">
      <alignment horizontal="center" vertical="center" wrapText="1"/>
    </xf>
    <xf numFmtId="3" fontId="37" fillId="4" borderId="37" xfId="72" applyNumberFormat="1" applyFont="1" applyFill="1" applyBorder="1" applyAlignment="1">
      <alignment horizontal="right" vertical="center" wrapText="1"/>
    </xf>
    <xf numFmtId="3" fontId="3" fillId="4" borderId="37" xfId="72" applyNumberFormat="1" applyFont="1" applyFill="1" applyBorder="1" applyAlignment="1">
      <alignment horizontal="right" vertical="center" wrapText="1"/>
    </xf>
    <xf numFmtId="0" fontId="2" fillId="4" borderId="37" xfId="72" applyFont="1" applyFill="1" applyBorder="1" applyAlignment="1" applyProtection="1">
      <alignment horizontal="center" vertical="center" wrapText="1"/>
      <protection locked="0"/>
    </xf>
    <xf numFmtId="3" fontId="2" fillId="4" borderId="37" xfId="72" applyNumberFormat="1" applyFont="1" applyFill="1" applyBorder="1" applyAlignment="1">
      <alignment horizontal="center" vertical="center" wrapText="1"/>
    </xf>
    <xf numFmtId="0" fontId="2" fillId="4" borderId="1" xfId="77" applyFont="1" applyFill="1" applyBorder="1" applyAlignment="1">
      <alignment horizontal="justify" vertical="center" wrapText="1"/>
    </xf>
    <xf numFmtId="49" fontId="6" fillId="0" borderId="0" xfId="75" applyNumberFormat="1" applyFont="1"/>
    <xf numFmtId="0" fontId="6" fillId="0" borderId="0" xfId="75" applyFont="1"/>
    <xf numFmtId="0" fontId="2" fillId="0" borderId="0" xfId="75"/>
    <xf numFmtId="4" fontId="2" fillId="0" borderId="0" xfId="75" applyNumberFormat="1"/>
    <xf numFmtId="49" fontId="2" fillId="0" borderId="0" xfId="75" applyNumberFormat="1"/>
    <xf numFmtId="0" fontId="2" fillId="30" borderId="38" xfId="1" applyFont="1" applyFill="1" applyBorder="1" applyAlignment="1">
      <alignment horizontal="justify" vertical="center" wrapText="1"/>
    </xf>
    <xf numFmtId="3" fontId="2" fillId="30" borderId="37" xfId="70" applyNumberFormat="1" applyFont="1" applyFill="1" applyBorder="1" applyAlignment="1">
      <alignment horizontal="left" vertical="center" wrapText="1"/>
    </xf>
    <xf numFmtId="9" fontId="2" fillId="30" borderId="37" xfId="70" applyNumberFormat="1" applyFont="1" applyFill="1" applyBorder="1" applyAlignment="1">
      <alignment horizontal="justify" vertical="center" wrapText="1"/>
    </xf>
    <xf numFmtId="3" fontId="2" fillId="0" borderId="36" xfId="1" applyNumberFormat="1" applyFont="1" applyFill="1" applyBorder="1" applyAlignment="1">
      <alignment horizontal="center" vertical="center" wrapText="1"/>
    </xf>
    <xf numFmtId="0" fontId="29" fillId="0" borderId="0" xfId="1" applyFont="1" applyFill="1"/>
    <xf numFmtId="4" fontId="29" fillId="0" borderId="0" xfId="1" applyNumberFormat="1" applyFont="1" applyFill="1"/>
    <xf numFmtId="0" fontId="28" fillId="0" borderId="4" xfId="1" applyFont="1" applyFill="1" applyBorder="1" applyAlignment="1">
      <alignment horizontal="center"/>
    </xf>
    <xf numFmtId="0" fontId="28" fillId="0" borderId="0" xfId="1" applyFont="1" applyFill="1" applyBorder="1" applyAlignment="1">
      <alignment horizontal="center"/>
    </xf>
    <xf numFmtId="49" fontId="29" fillId="0" borderId="4" xfId="1" applyNumberFormat="1" applyFont="1" applyFill="1" applyBorder="1"/>
    <xf numFmtId="49" fontId="29" fillId="0" borderId="0" xfId="1" applyNumberFormat="1" applyFont="1" applyFill="1" applyBorder="1"/>
    <xf numFmtId="0" fontId="29" fillId="0" borderId="0" xfId="1" applyFont="1" applyFill="1" applyBorder="1"/>
    <xf numFmtId="49" fontId="29" fillId="0" borderId="5" xfId="1" applyNumberFormat="1" applyFont="1" applyFill="1" applyBorder="1"/>
    <xf numFmtId="49" fontId="29" fillId="0" borderId="6" xfId="1" applyNumberFormat="1" applyFont="1" applyFill="1" applyBorder="1"/>
    <xf numFmtId="0" fontId="29" fillId="0" borderId="6" xfId="1" applyFont="1" applyFill="1" applyBorder="1"/>
    <xf numFmtId="49" fontId="4" fillId="2" borderId="11" xfId="1" applyNumberFormat="1" applyFont="1" applyFill="1" applyBorder="1" applyAlignment="1">
      <alignment horizontal="center" vertical="center" wrapText="1"/>
    </xf>
    <xf numFmtId="0" fontId="4" fillId="2" borderId="25" xfId="1" applyFont="1" applyFill="1" applyBorder="1" applyAlignment="1">
      <alignment horizontal="center" vertical="center"/>
    </xf>
    <xf numFmtId="0" fontId="4" fillId="2" borderId="26" xfId="1" applyFont="1" applyFill="1" applyBorder="1" applyAlignment="1">
      <alignment horizontal="center" vertical="center"/>
    </xf>
    <xf numFmtId="0" fontId="4" fillId="2" borderId="34" xfId="1" applyFont="1" applyFill="1" applyBorder="1" applyAlignment="1">
      <alignment horizontal="center" vertical="center"/>
    </xf>
    <xf numFmtId="0" fontId="4" fillId="2" borderId="35" xfId="1" applyFont="1" applyFill="1" applyBorder="1" applyAlignment="1">
      <alignment horizontal="center" vertical="center"/>
    </xf>
    <xf numFmtId="49" fontId="2" fillId="32" borderId="36" xfId="1" applyNumberFormat="1" applyFont="1" applyFill="1" applyBorder="1" applyAlignment="1">
      <alignment horizontal="center" vertical="center" wrapText="1"/>
    </xf>
    <xf numFmtId="0" fontId="3" fillId="32" borderId="37" xfId="1" applyFont="1" applyFill="1" applyBorder="1" applyAlignment="1">
      <alignment horizontal="justify" vertical="center" wrapText="1"/>
    </xf>
    <xf numFmtId="0" fontId="2" fillId="32" borderId="37" xfId="1" applyFont="1" applyFill="1" applyBorder="1" applyAlignment="1">
      <alignment horizontal="justify" vertical="center"/>
    </xf>
    <xf numFmtId="0" fontId="2" fillId="32" borderId="37" xfId="1" applyFont="1" applyFill="1" applyBorder="1" applyAlignment="1">
      <alignment horizontal="justify" vertical="center" wrapText="1"/>
    </xf>
    <xf numFmtId="4" fontId="2" fillId="32" borderId="37" xfId="1" applyNumberFormat="1" applyFont="1" applyFill="1" applyBorder="1" applyAlignment="1">
      <alignment horizontal="center" vertical="center" wrapText="1"/>
    </xf>
    <xf numFmtId="3" fontId="2" fillId="32" borderId="37" xfId="1" applyNumberFormat="1" applyFont="1" applyFill="1" applyBorder="1" applyAlignment="1">
      <alignment horizontal="center" vertical="center" wrapText="1"/>
    </xf>
    <xf numFmtId="3" fontId="2" fillId="32" borderId="37" xfId="1" applyNumberFormat="1" applyFont="1" applyFill="1" applyBorder="1" applyAlignment="1">
      <alignment horizontal="right" vertical="center" wrapText="1"/>
    </xf>
    <xf numFmtId="3" fontId="2" fillId="32" borderId="38" xfId="1" applyNumberFormat="1" applyFont="1" applyFill="1" applyBorder="1" applyAlignment="1">
      <alignment horizontal="right" vertical="center" wrapText="1"/>
    </xf>
    <xf numFmtId="0" fontId="2" fillId="32" borderId="37" xfId="70" applyFont="1" applyFill="1" applyBorder="1" applyAlignment="1">
      <alignment vertical="center" wrapText="1"/>
    </xf>
    <xf numFmtId="0" fontId="2" fillId="32" borderId="37" xfId="70" applyFont="1" applyFill="1" applyBorder="1" applyAlignment="1">
      <alignment horizontal="center" vertical="center" wrapText="1"/>
    </xf>
    <xf numFmtId="0" fontId="2" fillId="32" borderId="37" xfId="70" applyFont="1" applyFill="1" applyBorder="1" applyAlignment="1">
      <alignment horizontal="justify" vertical="center" wrapText="1"/>
    </xf>
    <xf numFmtId="0" fontId="2" fillId="4" borderId="38" xfId="1" applyFont="1" applyFill="1" applyBorder="1" applyAlignment="1">
      <alignment horizontal="justify" vertical="center"/>
    </xf>
    <xf numFmtId="3" fontId="3" fillId="4" borderId="36" xfId="2" applyNumberFormat="1" applyFont="1" applyFill="1" applyBorder="1" applyAlignment="1">
      <alignment horizontal="center" vertical="center" wrapText="1"/>
    </xf>
    <xf numFmtId="0" fontId="2" fillId="4" borderId="38" xfId="70" applyFont="1" applyFill="1" applyBorder="1" applyAlignment="1">
      <alignment vertical="center" wrapText="1"/>
    </xf>
    <xf numFmtId="0" fontId="2" fillId="4" borderId="37" xfId="70" applyFont="1" applyFill="1" applyBorder="1" applyAlignment="1">
      <alignment horizontal="justify" vertical="center" wrapText="1"/>
    </xf>
    <xf numFmtId="3" fontId="3" fillId="0" borderId="36" xfId="1" applyNumberFormat="1" applyFont="1" applyFill="1" applyBorder="1" applyAlignment="1">
      <alignment horizontal="center" vertical="center" wrapText="1"/>
    </xf>
    <xf numFmtId="3" fontId="2" fillId="0" borderId="39" xfId="1" applyNumberFormat="1" applyFont="1" applyFill="1" applyBorder="1" applyAlignment="1">
      <alignment horizontal="center" vertical="center" wrapText="1"/>
    </xf>
    <xf numFmtId="0" fontId="2" fillId="0" borderId="37" xfId="70" applyFont="1" applyFill="1" applyBorder="1" applyAlignment="1">
      <alignment horizontal="justify" vertical="center" wrapText="1"/>
    </xf>
    <xf numFmtId="3" fontId="3" fillId="0" borderId="37" xfId="1" applyNumberFormat="1" applyFont="1" applyFill="1" applyBorder="1" applyAlignment="1">
      <alignment horizontal="center" vertical="center" wrapText="1"/>
    </xf>
    <xf numFmtId="3" fontId="2" fillId="0" borderId="39" xfId="1" applyNumberFormat="1" applyFont="1" applyFill="1" applyBorder="1" applyAlignment="1">
      <alignment horizontal="right" vertical="center" wrapText="1"/>
    </xf>
    <xf numFmtId="4" fontId="2" fillId="4" borderId="36" xfId="70" applyNumberFormat="1" applyFont="1" applyFill="1" applyBorder="1" applyAlignment="1">
      <alignment horizontal="center" vertical="center" wrapText="1"/>
    </xf>
    <xf numFmtId="3" fontId="2" fillId="4" borderId="38" xfId="70" applyNumberFormat="1" applyFont="1" applyFill="1" applyBorder="1" applyAlignment="1">
      <alignment horizontal="center" vertical="center" wrapText="1"/>
    </xf>
    <xf numFmtId="3" fontId="3" fillId="4" borderId="37" xfId="2" applyNumberFormat="1" applyFont="1" applyFill="1" applyBorder="1" applyAlignment="1">
      <alignment horizontal="center" vertical="center" wrapText="1"/>
    </xf>
    <xf numFmtId="3" fontId="2" fillId="4" borderId="37" xfId="2" applyNumberFormat="1" applyFont="1" applyFill="1" applyBorder="1" applyAlignment="1">
      <alignment horizontal="center" vertical="center" wrapText="1"/>
    </xf>
    <xf numFmtId="3" fontId="2" fillId="4" borderId="36" xfId="72" applyNumberFormat="1" applyFont="1" applyFill="1" applyBorder="1" applyAlignment="1">
      <alignment horizontal="center" vertical="center" wrapText="1"/>
    </xf>
    <xf numFmtId="3" fontId="2" fillId="4" borderId="36" xfId="72" applyNumberFormat="1" applyFont="1" applyFill="1" applyBorder="1" applyAlignment="1">
      <alignment horizontal="right" vertical="center" wrapText="1"/>
    </xf>
    <xf numFmtId="0" fontId="2" fillId="4" borderId="36" xfId="70" applyFont="1" applyFill="1" applyBorder="1" applyAlignment="1">
      <alignment horizontal="left" vertical="center" wrapText="1"/>
    </xf>
    <xf numFmtId="3" fontId="3" fillId="0" borderId="39" xfId="2" applyNumberFormat="1" applyFont="1" applyFill="1" applyBorder="1" applyAlignment="1">
      <alignment horizontal="center" vertical="center" wrapText="1"/>
    </xf>
    <xf numFmtId="3" fontId="2" fillId="0" borderId="39" xfId="2" applyNumberFormat="1" applyFont="1" applyFill="1" applyBorder="1" applyAlignment="1">
      <alignment horizontal="center" vertical="center" wrapText="1"/>
    </xf>
    <xf numFmtId="3" fontId="3" fillId="0" borderId="37" xfId="2" applyNumberFormat="1" applyFont="1" applyFill="1" applyBorder="1" applyAlignment="1">
      <alignment horizontal="center" vertical="center" wrapText="1"/>
    </xf>
    <xf numFmtId="3" fontId="2" fillId="0" borderId="37" xfId="2" applyNumberFormat="1" applyFont="1" applyFill="1" applyBorder="1" applyAlignment="1">
      <alignment horizontal="center" vertical="center" wrapText="1"/>
    </xf>
    <xf numFmtId="3" fontId="2" fillId="4" borderId="38" xfId="72" applyNumberFormat="1" applyFont="1" applyFill="1" applyBorder="1" applyAlignment="1">
      <alignment horizontal="center" vertical="center" wrapText="1"/>
    </xf>
    <xf numFmtId="170" fontId="2" fillId="4" borderId="37" xfId="70" applyNumberFormat="1" applyFont="1" applyFill="1" applyBorder="1" applyAlignment="1">
      <alignment horizontal="center" vertical="center" wrapText="1"/>
    </xf>
    <xf numFmtId="3" fontId="2" fillId="4" borderId="37" xfId="2" applyNumberFormat="1" applyFont="1" applyFill="1" applyBorder="1" applyAlignment="1">
      <alignment horizontal="right" vertical="center" wrapText="1"/>
    </xf>
    <xf numFmtId="3" fontId="2" fillId="4" borderId="36" xfId="2" applyNumberFormat="1" applyFont="1" applyFill="1" applyBorder="1" applyAlignment="1">
      <alignment horizontal="center" vertical="center" wrapText="1"/>
    </xf>
    <xf numFmtId="0" fontId="2" fillId="4" borderId="38" xfId="70" applyFont="1" applyFill="1" applyBorder="1" applyAlignment="1">
      <alignment horizontal="center" vertical="center" wrapText="1"/>
    </xf>
    <xf numFmtId="0" fontId="2" fillId="4" borderId="37" xfId="70" applyFont="1" applyFill="1" applyBorder="1" applyAlignment="1">
      <alignment horizontal="left" vertical="center" wrapText="1"/>
    </xf>
    <xf numFmtId="170" fontId="2" fillId="0" borderId="37" xfId="70" applyNumberFormat="1" applyFont="1" applyFill="1" applyBorder="1" applyAlignment="1">
      <alignment horizontal="center" vertical="center" wrapText="1"/>
    </xf>
    <xf numFmtId="3" fontId="2" fillId="0" borderId="36" xfId="70" applyNumberFormat="1" applyFont="1" applyFill="1" applyBorder="1" applyAlignment="1">
      <alignment horizontal="right" vertical="center" wrapText="1"/>
    </xf>
    <xf numFmtId="3" fontId="3" fillId="0" borderId="36" xfId="70" applyNumberFormat="1" applyFont="1" applyFill="1" applyBorder="1" applyAlignment="1">
      <alignment horizontal="center" vertical="center" wrapText="1"/>
    </xf>
    <xf numFmtId="0" fontId="2" fillId="0" borderId="38" xfId="70" applyFont="1" applyFill="1" applyBorder="1" applyAlignment="1">
      <alignment vertical="center" wrapText="1"/>
    </xf>
    <xf numFmtId="4" fontId="2" fillId="6" borderId="37" xfId="70" applyNumberFormat="1" applyFont="1" applyFill="1" applyBorder="1" applyAlignment="1">
      <alignment horizontal="center" vertical="center" wrapText="1"/>
    </xf>
    <xf numFmtId="3" fontId="2" fillId="4" borderId="37" xfId="70" applyNumberFormat="1" applyFont="1" applyFill="1" applyBorder="1" applyAlignment="1">
      <alignment horizontal="center" vertical="center" wrapText="1"/>
    </xf>
    <xf numFmtId="1" fontId="2" fillId="0" borderId="37" xfId="70" applyNumberFormat="1" applyFont="1" applyFill="1" applyBorder="1" applyAlignment="1">
      <alignment horizontal="center" vertical="center"/>
    </xf>
    <xf numFmtId="3" fontId="2" fillId="4" borderId="38" xfId="2" applyNumberFormat="1" applyFont="1" applyFill="1" applyBorder="1" applyAlignment="1">
      <alignment horizontal="right" vertical="center" wrapText="1"/>
    </xf>
    <xf numFmtId="3" fontId="3" fillId="0" borderId="36" xfId="2" applyNumberFormat="1" applyFont="1" applyFill="1" applyBorder="1" applyAlignment="1">
      <alignment horizontal="center" vertical="center" wrapText="1"/>
    </xf>
    <xf numFmtId="3" fontId="2" fillId="0" borderId="36" xfId="2" applyNumberFormat="1" applyFont="1" applyFill="1" applyBorder="1" applyAlignment="1">
      <alignment horizontal="center" vertical="center" wrapText="1"/>
    </xf>
    <xf numFmtId="0" fontId="2" fillId="0" borderId="36" xfId="1" applyFont="1" applyFill="1" applyBorder="1" applyAlignment="1">
      <alignment vertical="center" wrapText="1"/>
    </xf>
    <xf numFmtId="0" fontId="2" fillId="0" borderId="37" xfId="70" applyFont="1" applyFill="1" applyBorder="1" applyAlignment="1">
      <alignment vertical="center" wrapText="1"/>
    </xf>
    <xf numFmtId="0" fontId="2" fillId="4" borderId="37" xfId="1" applyFont="1" applyFill="1" applyBorder="1" applyAlignment="1">
      <alignment vertical="center" wrapText="1"/>
    </xf>
    <xf numFmtId="3" fontId="3" fillId="0" borderId="37" xfId="70" applyNumberFormat="1" applyFont="1" applyFill="1" applyBorder="1" applyAlignment="1">
      <alignment horizontal="center" vertical="center" wrapText="1"/>
    </xf>
    <xf numFmtId="3" fontId="2" fillId="0" borderId="38" xfId="73" applyNumberFormat="1" applyFont="1" applyFill="1" applyBorder="1" applyAlignment="1">
      <alignment horizontal="right" vertical="center" wrapText="1"/>
    </xf>
    <xf numFmtId="0" fontId="2" fillId="0" borderId="38" xfId="73" applyFont="1" applyFill="1" applyBorder="1" applyAlignment="1">
      <alignment horizontal="justify" vertical="center" wrapText="1"/>
    </xf>
    <xf numFmtId="49" fontId="2" fillId="32" borderId="37" xfId="1" applyNumberFormat="1" applyFont="1" applyFill="1" applyBorder="1"/>
    <xf numFmtId="0" fontId="2" fillId="32" borderId="37" xfId="1" applyFont="1" applyFill="1" applyBorder="1"/>
    <xf numFmtId="49" fontId="2" fillId="4" borderId="39" xfId="1" applyNumberFormat="1" applyFont="1" applyFill="1" applyBorder="1" applyAlignment="1">
      <alignment horizontal="center" vertical="center" wrapText="1"/>
    </xf>
    <xf numFmtId="3" fontId="3" fillId="4" borderId="39" xfId="2" applyNumberFormat="1" applyFont="1" applyFill="1" applyBorder="1" applyAlignment="1">
      <alignment horizontal="center" vertical="center" wrapText="1"/>
    </xf>
    <xf numFmtId="0" fontId="2" fillId="4" borderId="38" xfId="70" applyFont="1" applyFill="1" applyBorder="1" applyAlignment="1">
      <alignment horizontal="justify" vertical="center" wrapText="1"/>
    </xf>
    <xf numFmtId="0" fontId="2" fillId="5" borderId="37" xfId="70" applyFont="1" applyFill="1" applyBorder="1" applyAlignment="1">
      <alignment horizontal="center" vertical="center" wrapText="1"/>
    </xf>
    <xf numFmtId="3" fontId="2" fillId="5" borderId="37" xfId="70" applyNumberFormat="1" applyFont="1" applyFill="1" applyBorder="1" applyAlignment="1">
      <alignment horizontal="left" vertical="center" wrapText="1"/>
    </xf>
    <xf numFmtId="9" fontId="2" fillId="5" borderId="37" xfId="70" applyNumberFormat="1" applyFont="1" applyFill="1" applyBorder="1" applyAlignment="1">
      <alignment horizontal="justify" vertical="center" wrapText="1"/>
    </xf>
    <xf numFmtId="0" fontId="2" fillId="0" borderId="37" xfId="1" applyFont="1" applyFill="1" applyBorder="1" applyAlignment="1">
      <alignment horizontal="right" vertical="center" wrapText="1"/>
    </xf>
    <xf numFmtId="41" fontId="2" fillId="0" borderId="37" xfId="70" applyNumberFormat="1" applyFont="1" applyBorder="1" applyAlignment="1">
      <alignment horizontal="right" vertical="center" wrapText="1"/>
    </xf>
    <xf numFmtId="3" fontId="2" fillId="5" borderId="37" xfId="72" applyNumberFormat="1" applyFont="1" applyFill="1" applyBorder="1" applyAlignment="1">
      <alignment horizontal="right" vertical="center" wrapText="1"/>
    </xf>
    <xf numFmtId="3" fontId="3" fillId="0" borderId="37" xfId="70" applyNumberFormat="1" applyFont="1" applyBorder="1" applyAlignment="1">
      <alignment horizontal="center" vertical="center" wrapText="1"/>
    </xf>
    <xf numFmtId="3" fontId="2" fillId="0" borderId="37" xfId="70" applyNumberFormat="1" applyFont="1" applyBorder="1" applyAlignment="1">
      <alignment horizontal="center" vertical="center" wrapText="1"/>
    </xf>
    <xf numFmtId="3" fontId="2" fillId="5" borderId="37" xfId="1" applyNumberFormat="1" applyFont="1" applyFill="1" applyBorder="1" applyAlignment="1">
      <alignment horizontal="right" vertical="center" wrapText="1"/>
    </xf>
    <xf numFmtId="0" fontId="2" fillId="5" borderId="37" xfId="70" applyFont="1" applyFill="1" applyBorder="1" applyAlignment="1">
      <alignment horizontal="left" vertical="center" wrapText="1"/>
    </xf>
    <xf numFmtId="0" fontId="2" fillId="5" borderId="37" xfId="70" applyFont="1" applyFill="1" applyBorder="1" applyAlignment="1">
      <alignment horizontal="justify" vertical="center" wrapText="1"/>
    </xf>
    <xf numFmtId="0" fontId="2" fillId="0" borderId="0" xfId="70" applyFont="1" applyFill="1" applyAlignment="1">
      <alignment horizontal="right" vertical="center" wrapText="1"/>
    </xf>
    <xf numFmtId="3" fontId="3" fillId="0" borderId="38" xfId="1" applyNumberFormat="1" applyFont="1" applyFill="1" applyBorder="1" applyAlignment="1">
      <alignment horizontal="center" vertical="center" wrapText="1"/>
    </xf>
    <xf numFmtId="0" fontId="2" fillId="0" borderId="37" xfId="70" applyFont="1" applyFill="1" applyBorder="1" applyAlignment="1">
      <alignment horizontal="right" vertical="center" wrapText="1"/>
    </xf>
    <xf numFmtId="3" fontId="3" fillId="0" borderId="39" xfId="1" applyNumberFormat="1" applyFont="1" applyFill="1" applyBorder="1" applyAlignment="1">
      <alignment horizontal="center" vertical="center" wrapText="1"/>
    </xf>
    <xf numFmtId="3" fontId="2" fillId="5" borderId="36" xfId="1" applyNumberFormat="1" applyFont="1" applyFill="1" applyBorder="1" applyAlignment="1">
      <alignment horizontal="right" vertical="center" wrapText="1"/>
    </xf>
    <xf numFmtId="170" fontId="2" fillId="4" borderId="38" xfId="70" applyNumberFormat="1" applyFont="1" applyFill="1" applyBorder="1" applyAlignment="1">
      <alignment horizontal="center" vertical="center" wrapText="1"/>
    </xf>
    <xf numFmtId="3" fontId="2" fillId="0" borderId="37" xfId="70" applyNumberFormat="1" applyFont="1" applyFill="1" applyBorder="1" applyAlignment="1">
      <alignment horizontal="right" vertical="center" wrapText="1"/>
    </xf>
    <xf numFmtId="170" fontId="2" fillId="0" borderId="38" xfId="70" applyNumberFormat="1" applyFont="1" applyFill="1" applyBorder="1" applyAlignment="1">
      <alignment horizontal="center" vertical="center" wrapText="1"/>
    </xf>
    <xf numFmtId="0" fontId="3" fillId="4" borderId="37" xfId="70" applyFont="1" applyFill="1" applyBorder="1" applyAlignment="1">
      <alignment horizontal="justify" vertical="center" wrapText="1"/>
    </xf>
    <xf numFmtId="4" fontId="2" fillId="0" borderId="37" xfId="70" applyNumberFormat="1" applyFont="1" applyFill="1" applyBorder="1" applyAlignment="1">
      <alignment horizontal="center" vertical="center" wrapText="1"/>
    </xf>
    <xf numFmtId="1" fontId="2" fillId="0" borderId="36" xfId="70" applyNumberFormat="1" applyFont="1" applyFill="1" applyBorder="1" applyAlignment="1">
      <alignment horizontal="center" vertical="center"/>
    </xf>
    <xf numFmtId="4" fontId="2" fillId="0" borderId="38" xfId="73" applyNumberFormat="1" applyFont="1" applyFill="1" applyBorder="1" applyAlignment="1">
      <alignment horizontal="center" vertical="center" wrapText="1"/>
    </xf>
    <xf numFmtId="0" fontId="2" fillId="0" borderId="38" xfId="73" applyFont="1" applyFill="1" applyBorder="1" applyAlignment="1">
      <alignment horizontal="left" vertical="center" wrapText="1"/>
    </xf>
    <xf numFmtId="49" fontId="2" fillId="4" borderId="36" xfId="70" applyNumberFormat="1" applyFont="1" applyFill="1" applyBorder="1" applyAlignment="1">
      <alignment horizontal="center" vertical="center" wrapText="1"/>
    </xf>
    <xf numFmtId="49" fontId="2" fillId="4" borderId="37" xfId="70" applyNumberFormat="1" applyFont="1" applyFill="1" applyBorder="1" applyAlignment="1">
      <alignment horizontal="center" vertical="center" wrapText="1"/>
    </xf>
    <xf numFmtId="3" fontId="2" fillId="4" borderId="38" xfId="73" applyNumberFormat="1" applyFont="1" applyFill="1" applyBorder="1" applyAlignment="1">
      <alignment horizontal="right" vertical="center" wrapText="1"/>
    </xf>
    <xf numFmtId="0" fontId="2" fillId="4" borderId="38" xfId="73" applyFont="1" applyFill="1" applyBorder="1" applyAlignment="1">
      <alignment horizontal="left" vertical="center" wrapText="1"/>
    </xf>
    <xf numFmtId="0" fontId="2" fillId="4" borderId="38" xfId="73" applyFont="1" applyFill="1" applyBorder="1" applyAlignment="1">
      <alignment horizontal="justify" vertical="center" wrapText="1"/>
    </xf>
    <xf numFmtId="9" fontId="2" fillId="0" borderId="37" xfId="70" applyNumberFormat="1" applyFont="1" applyFill="1" applyBorder="1" applyAlignment="1">
      <alignment horizontal="left" vertical="center" wrapText="1"/>
    </xf>
    <xf numFmtId="49" fontId="2" fillId="6" borderId="37" xfId="70" applyNumberFormat="1" applyFont="1" applyFill="1" applyBorder="1" applyAlignment="1">
      <alignment horizontal="center" vertical="center" wrapText="1"/>
    </xf>
    <xf numFmtId="0" fontId="2" fillId="6" borderId="37" xfId="70" applyFont="1" applyFill="1" applyBorder="1" applyAlignment="1">
      <alignment horizontal="center" vertical="center" wrapText="1"/>
    </xf>
    <xf numFmtId="3" fontId="2" fillId="6" borderId="37" xfId="70" applyNumberFormat="1" applyFont="1" applyFill="1" applyBorder="1" applyAlignment="1">
      <alignment horizontal="center" vertical="center" wrapText="1"/>
    </xf>
    <xf numFmtId="0" fontId="2" fillId="6" borderId="37" xfId="73" applyFont="1" applyFill="1" applyBorder="1" applyAlignment="1">
      <alignment horizontal="left" vertical="center" wrapText="1"/>
    </xf>
    <xf numFmtId="0" fontId="2" fillId="4" borderId="37" xfId="73" applyFont="1" applyFill="1" applyBorder="1" applyAlignment="1">
      <alignment horizontal="justify" vertical="center" wrapText="1"/>
    </xf>
    <xf numFmtId="0" fontId="2" fillId="0" borderId="36" xfId="0" applyFont="1" applyBorder="1" applyAlignment="1">
      <alignment horizontal="center" vertical="center"/>
    </xf>
    <xf numFmtId="3" fontId="2" fillId="0" borderId="36" xfId="0" applyNumberFormat="1" applyFont="1" applyBorder="1" applyAlignment="1">
      <alignment horizontal="center" vertical="center"/>
    </xf>
    <xf numFmtId="0" fontId="2" fillId="0" borderId="36" xfId="0" applyNumberFormat="1" applyFont="1" applyBorder="1" applyAlignment="1">
      <alignment horizontal="center" vertical="center"/>
    </xf>
    <xf numFmtId="0" fontId="2" fillId="0" borderId="36" xfId="71" applyNumberFormat="1" applyFont="1" applyBorder="1" applyAlignment="1">
      <alignment horizontal="center" vertical="center"/>
    </xf>
    <xf numFmtId="3" fontId="2" fillId="0" borderId="36" xfId="0" applyNumberFormat="1" applyFont="1" applyFill="1" applyBorder="1" applyAlignment="1">
      <alignment horizontal="center" vertical="center"/>
    </xf>
    <xf numFmtId="0" fontId="2" fillId="0" borderId="37" xfId="70" applyFont="1" applyBorder="1" applyAlignment="1">
      <alignment horizontal="center" vertical="center"/>
    </xf>
    <xf numFmtId="3" fontId="2" fillId="0" borderId="37" xfId="73" applyNumberFormat="1" applyFont="1" applyFill="1" applyBorder="1" applyAlignment="1">
      <alignment horizontal="right" vertical="center" wrapText="1"/>
    </xf>
    <xf numFmtId="0" fontId="2" fillId="0" borderId="37" xfId="73" applyFont="1" applyFill="1" applyBorder="1" applyAlignment="1">
      <alignment horizontal="justify" vertical="center" wrapText="1"/>
    </xf>
    <xf numFmtId="3" fontId="33" fillId="0" borderId="37" xfId="0" applyNumberFormat="1" applyFont="1" applyFill="1" applyBorder="1" applyAlignment="1">
      <alignment horizontal="center" vertical="center" wrapText="1"/>
    </xf>
    <xf numFmtId="3" fontId="2" fillId="0" borderId="37" xfId="70" applyNumberFormat="1" applyFont="1" applyBorder="1" applyAlignment="1">
      <alignment horizontal="center" vertical="center"/>
    </xf>
    <xf numFmtId="0" fontId="2" fillId="0" borderId="38" xfId="70" applyNumberFormat="1" applyFont="1" applyFill="1" applyBorder="1" applyAlignment="1">
      <alignment horizontal="justify" vertical="center" wrapText="1"/>
    </xf>
    <xf numFmtId="0" fontId="2" fillId="0" borderId="37" xfId="70" applyNumberFormat="1" applyFont="1" applyFill="1" applyBorder="1" applyAlignment="1">
      <alignment horizontal="justify" vertical="center" wrapText="1"/>
    </xf>
    <xf numFmtId="0" fontId="2" fillId="0" borderId="37" xfId="72" applyFont="1" applyFill="1" applyBorder="1" applyAlignment="1">
      <alignment horizontal="left" vertical="center" wrapText="1"/>
    </xf>
    <xf numFmtId="3" fontId="2" fillId="0" borderId="37" xfId="0" applyNumberFormat="1" applyFont="1" applyFill="1" applyBorder="1" applyAlignment="1">
      <alignment horizontal="left" vertical="center" wrapText="1"/>
    </xf>
    <xf numFmtId="170" fontId="2" fillId="0" borderId="37" xfId="0" applyNumberFormat="1" applyFont="1" applyFill="1" applyBorder="1" applyAlignment="1">
      <alignment horizontal="center" vertical="center" wrapText="1"/>
    </xf>
    <xf numFmtId="170" fontId="2" fillId="0" borderId="37" xfId="0" applyNumberFormat="1" applyFont="1" applyFill="1" applyBorder="1" applyAlignment="1">
      <alignment horizontal="center" vertical="center"/>
    </xf>
    <xf numFmtId="170" fontId="2" fillId="0" borderId="37" xfId="70" applyNumberFormat="1" applyFont="1" applyBorder="1" applyAlignment="1">
      <alignment horizontal="center" vertical="center"/>
    </xf>
    <xf numFmtId="3" fontId="3" fillId="0" borderId="36" xfId="70" applyNumberFormat="1" applyFont="1" applyBorder="1" applyAlignment="1">
      <alignment horizontal="center" vertical="center" wrapText="1"/>
    </xf>
    <xf numFmtId="3" fontId="2" fillId="0" borderId="36" xfId="70" applyNumberFormat="1" applyFont="1" applyBorder="1" applyAlignment="1">
      <alignment horizontal="center" vertical="center" wrapText="1"/>
    </xf>
    <xf numFmtId="41" fontId="2" fillId="0" borderId="37" xfId="70" applyNumberFormat="1" applyFont="1" applyFill="1" applyBorder="1" applyAlignment="1">
      <alignment horizontal="right" vertical="center" wrapText="1"/>
    </xf>
    <xf numFmtId="3" fontId="2" fillId="7" borderId="37" xfId="0" applyNumberFormat="1" applyFont="1" applyFill="1" applyBorder="1" applyAlignment="1">
      <alignment horizontal="left" vertical="center" wrapText="1"/>
    </xf>
    <xf numFmtId="170" fontId="2" fillId="0" borderId="38" xfId="70" applyNumberFormat="1" applyFont="1" applyBorder="1" applyAlignment="1">
      <alignment horizontal="center" vertical="center"/>
    </xf>
    <xf numFmtId="0" fontId="2" fillId="0" borderId="37" xfId="1" applyFont="1" applyFill="1" applyBorder="1" applyAlignment="1">
      <alignment vertical="center" wrapText="1"/>
    </xf>
    <xf numFmtId="0" fontId="2" fillId="4" borderId="38" xfId="1" applyFont="1" applyFill="1" applyBorder="1" applyAlignment="1">
      <alignment vertical="center" wrapText="1"/>
    </xf>
    <xf numFmtId="0" fontId="2" fillId="0" borderId="36" xfId="1" applyFont="1" applyFill="1" applyBorder="1" applyAlignment="1">
      <alignment horizontal="left" vertical="center" wrapText="1"/>
    </xf>
    <xf numFmtId="0" fontId="3" fillId="31" borderId="37" xfId="70" applyFont="1" applyFill="1" applyBorder="1" applyAlignment="1">
      <alignment horizontal="center" vertical="center" wrapText="1"/>
    </xf>
    <xf numFmtId="4" fontId="2" fillId="31" borderId="37" xfId="73" applyNumberFormat="1" applyFont="1" applyFill="1" applyBorder="1" applyAlignment="1">
      <alignment horizontal="center" vertical="center" wrapText="1"/>
    </xf>
    <xf numFmtId="3" fontId="2" fillId="31" borderId="37" xfId="73" applyNumberFormat="1" applyFont="1" applyFill="1" applyBorder="1" applyAlignment="1">
      <alignment horizontal="center" vertical="center" wrapText="1"/>
    </xf>
    <xf numFmtId="3" fontId="2" fillId="31" borderId="37" xfId="72" applyNumberFormat="1" applyFont="1" applyFill="1" applyBorder="1" applyAlignment="1">
      <alignment horizontal="right" vertical="center" wrapText="1"/>
    </xf>
    <xf numFmtId="0" fontId="2" fillId="31" borderId="37" xfId="70" applyFont="1" applyFill="1" applyBorder="1" applyAlignment="1" applyProtection="1">
      <alignment horizontal="center" vertical="center" wrapText="1"/>
      <protection locked="0"/>
    </xf>
    <xf numFmtId="3" fontId="2" fillId="31" borderId="37" xfId="70" applyNumberFormat="1" applyFont="1" applyFill="1" applyBorder="1" applyAlignment="1">
      <alignment horizontal="center" vertical="center" wrapText="1"/>
    </xf>
    <xf numFmtId="0" fontId="2" fillId="31" borderId="37" xfId="73" applyFont="1" applyFill="1" applyBorder="1" applyAlignment="1">
      <alignment horizontal="justify" vertical="center" wrapText="1"/>
    </xf>
    <xf numFmtId="0" fontId="2" fillId="0" borderId="36" xfId="1" applyFont="1" applyBorder="1" applyAlignment="1">
      <alignment horizontal="center" vertical="center"/>
    </xf>
    <xf numFmtId="0" fontId="30" fillId="0" borderId="0" xfId="1" applyFont="1" applyFill="1" applyBorder="1" applyAlignment="1">
      <alignment vertical="center"/>
    </xf>
    <xf numFmtId="0" fontId="28" fillId="0" borderId="0" xfId="1" applyFont="1" applyFill="1" applyBorder="1" applyAlignment="1"/>
    <xf numFmtId="0" fontId="30" fillId="0" borderId="0" xfId="1" applyFont="1" applyFill="1" applyBorder="1" applyAlignment="1">
      <alignment horizontal="left" vertical="center"/>
    </xf>
    <xf numFmtId="49" fontId="31" fillId="2" borderId="37" xfId="1" applyNumberFormat="1" applyFont="1" applyFill="1" applyBorder="1" applyAlignment="1">
      <alignment horizontal="center" vertical="center" wrapText="1"/>
    </xf>
    <xf numFmtId="0" fontId="31" fillId="2" borderId="37" xfId="1" applyFont="1" applyFill="1" applyBorder="1" applyAlignment="1">
      <alignment horizontal="center" vertical="center"/>
    </xf>
    <xf numFmtId="3" fontId="2" fillId="5" borderId="37" xfId="3" applyNumberFormat="1" applyFont="1" applyFill="1" applyBorder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 wrapText="1"/>
    </xf>
    <xf numFmtId="4" fontId="2" fillId="5" borderId="0" xfId="0" applyNumberFormat="1" applyFont="1" applyFill="1"/>
    <xf numFmtId="0" fontId="2" fillId="5" borderId="0" xfId="0" applyFont="1" applyFill="1"/>
    <xf numFmtId="49" fontId="2" fillId="4" borderId="37" xfId="3" applyNumberFormat="1" applyFont="1" applyFill="1" applyBorder="1" applyAlignment="1">
      <alignment vertical="center" wrapText="1"/>
    </xf>
    <xf numFmtId="0" fontId="2" fillId="33" borderId="37" xfId="70" applyFont="1" applyFill="1" applyBorder="1" applyAlignment="1">
      <alignment horizontal="center" vertical="center" wrapText="1"/>
    </xf>
    <xf numFmtId="0" fontId="2" fillId="33" borderId="36" xfId="70" applyFont="1" applyFill="1" applyBorder="1" applyAlignment="1">
      <alignment horizontal="center" vertical="center" wrapText="1"/>
    </xf>
    <xf numFmtId="0" fontId="2" fillId="34" borderId="37" xfId="70" applyFont="1" applyFill="1" applyBorder="1" applyAlignment="1">
      <alignment horizontal="center" vertical="center" wrapText="1"/>
    </xf>
    <xf numFmtId="49" fontId="2" fillId="34" borderId="38" xfId="70" applyNumberFormat="1" applyFont="1" applyFill="1" applyBorder="1" applyAlignment="1">
      <alignment horizontal="center" vertical="center" wrapText="1"/>
    </xf>
    <xf numFmtId="3" fontId="2" fillId="0" borderId="36" xfId="3" applyNumberFormat="1" applyFont="1" applyFill="1" applyBorder="1" applyAlignment="1">
      <alignment horizontal="center" vertical="center" wrapText="1"/>
    </xf>
    <xf numFmtId="3" fontId="2" fillId="0" borderId="38" xfId="3" applyNumberFormat="1" applyFont="1" applyFill="1" applyBorder="1" applyAlignment="1">
      <alignment horizontal="center" vertical="center" wrapText="1"/>
    </xf>
    <xf numFmtId="0" fontId="2" fillId="0" borderId="38" xfId="1" applyFont="1" applyFill="1" applyBorder="1" applyAlignment="1">
      <alignment horizontal="justify" vertical="center" wrapText="1"/>
    </xf>
    <xf numFmtId="0" fontId="2" fillId="0" borderId="36" xfId="70" applyFont="1" applyFill="1" applyBorder="1" applyAlignment="1">
      <alignment horizontal="justify" vertical="center" wrapText="1"/>
    </xf>
    <xf numFmtId="0" fontId="2" fillId="0" borderId="38" xfId="70" applyFont="1" applyFill="1" applyBorder="1" applyAlignment="1">
      <alignment horizontal="justify" vertical="center" wrapText="1"/>
    </xf>
    <xf numFmtId="41" fontId="2" fillId="4" borderId="37" xfId="1" applyNumberFormat="1" applyFont="1" applyFill="1" applyBorder="1" applyAlignment="1">
      <alignment horizontal="right" vertical="center" wrapText="1"/>
    </xf>
    <xf numFmtId="41" fontId="2" fillId="0" borderId="37" xfId="1" applyNumberFormat="1" applyFont="1" applyFill="1" applyBorder="1" applyAlignment="1">
      <alignment horizontal="right" vertical="center" wrapText="1"/>
    </xf>
    <xf numFmtId="41" fontId="2" fillId="0" borderId="37" xfId="3" applyNumberFormat="1" applyFont="1" applyBorder="1" applyAlignment="1">
      <alignment horizontal="right" vertical="center" wrapText="1"/>
    </xf>
    <xf numFmtId="41" fontId="2" fillId="0" borderId="37" xfId="0" applyNumberFormat="1" applyFont="1" applyFill="1" applyBorder="1" applyAlignment="1">
      <alignment horizontal="right" vertical="center" wrapText="1"/>
    </xf>
    <xf numFmtId="41" fontId="2" fillId="0" borderId="37" xfId="5" applyNumberFormat="1" applyFont="1" applyFill="1" applyBorder="1" applyAlignment="1">
      <alignment horizontal="right" vertical="center" wrapText="1"/>
    </xf>
    <xf numFmtId="41" fontId="2" fillId="5" borderId="37" xfId="3" applyNumberFormat="1" applyFont="1" applyFill="1" applyBorder="1" applyAlignment="1">
      <alignment horizontal="right" vertical="center" wrapText="1"/>
    </xf>
    <xf numFmtId="41" fontId="2" fillId="0" borderId="37" xfId="3" applyNumberFormat="1" applyFont="1" applyFill="1" applyBorder="1" applyAlignment="1">
      <alignment horizontal="right" vertical="center" wrapText="1"/>
    </xf>
    <xf numFmtId="41" fontId="2" fillId="4" borderId="37" xfId="0" applyNumberFormat="1" applyFont="1" applyFill="1" applyBorder="1" applyAlignment="1">
      <alignment horizontal="right" vertical="center" wrapText="1"/>
    </xf>
    <xf numFmtId="41" fontId="2" fillId="4" borderId="37" xfId="5" applyNumberFormat="1" applyFont="1" applyFill="1" applyBorder="1" applyAlignment="1">
      <alignment horizontal="right" vertical="center" wrapText="1"/>
    </xf>
    <xf numFmtId="41" fontId="2" fillId="5" borderId="37" xfId="0" applyNumberFormat="1" applyFont="1" applyFill="1" applyBorder="1" applyAlignment="1">
      <alignment horizontal="right" vertical="center" wrapText="1"/>
    </xf>
    <xf numFmtId="41" fontId="33" fillId="5" borderId="37" xfId="0" applyNumberFormat="1" applyFont="1" applyFill="1" applyBorder="1" applyAlignment="1">
      <alignment horizontal="right" vertical="center" wrapText="1"/>
    </xf>
    <xf numFmtId="41" fontId="2" fillId="4" borderId="37" xfId="3" applyNumberFormat="1" applyFont="1" applyFill="1" applyBorder="1" applyAlignment="1">
      <alignment horizontal="right" vertical="center" wrapText="1"/>
    </xf>
    <xf numFmtId="41" fontId="2" fillId="0" borderId="37" xfId="6" applyNumberFormat="1" applyFont="1" applyFill="1" applyBorder="1" applyAlignment="1">
      <alignment horizontal="right" vertical="center" wrapText="1"/>
    </xf>
    <xf numFmtId="43" fontId="2" fillId="4" borderId="37" xfId="1" applyNumberFormat="1" applyFont="1" applyFill="1" applyBorder="1" applyAlignment="1">
      <alignment horizontal="right" vertical="center" wrapText="1"/>
    </xf>
    <xf numFmtId="43" fontId="2" fillId="0" borderId="37" xfId="3" applyNumberFormat="1" applyFont="1" applyBorder="1" applyAlignment="1">
      <alignment horizontal="right" vertical="center" wrapText="1"/>
    </xf>
    <xf numFmtId="43" fontId="2" fillId="0" borderId="37" xfId="0" applyNumberFormat="1" applyFont="1" applyFill="1" applyBorder="1" applyAlignment="1">
      <alignment horizontal="right" vertical="center" wrapText="1"/>
    </xf>
    <xf numFmtId="43" fontId="2" fillId="0" borderId="37" xfId="5" applyNumberFormat="1" applyFont="1" applyFill="1" applyBorder="1" applyAlignment="1">
      <alignment horizontal="right" vertical="center" wrapText="1"/>
    </xf>
    <xf numFmtId="43" fontId="2" fillId="4" borderId="37" xfId="3" applyNumberFormat="1" applyFont="1" applyFill="1" applyBorder="1" applyAlignment="1">
      <alignment horizontal="right" vertical="center" wrapText="1"/>
    </xf>
    <xf numFmtId="43" fontId="2" fillId="5" borderId="37" xfId="3" applyNumberFormat="1" applyFont="1" applyFill="1" applyBorder="1" applyAlignment="1">
      <alignment horizontal="right" vertical="center" wrapText="1"/>
    </xf>
    <xf numFmtId="43" fontId="2" fillId="0" borderId="37" xfId="3" applyNumberFormat="1" applyFont="1" applyFill="1" applyBorder="1" applyAlignment="1">
      <alignment horizontal="right" vertical="center" wrapText="1"/>
    </xf>
    <xf numFmtId="43" fontId="2" fillId="0" borderId="37" xfId="1" applyNumberFormat="1" applyFont="1" applyFill="1" applyBorder="1" applyAlignment="1">
      <alignment horizontal="right" vertical="center" wrapText="1"/>
    </xf>
    <xf numFmtId="43" fontId="2" fillId="4" borderId="37" xfId="2" applyNumberFormat="1" applyFont="1" applyFill="1" applyBorder="1" applyAlignment="1">
      <alignment horizontal="right" vertical="center" wrapText="1"/>
    </xf>
    <xf numFmtId="43" fontId="2" fillId="4" borderId="37" xfId="5" applyNumberFormat="1" applyFont="1" applyFill="1" applyBorder="1" applyAlignment="1">
      <alignment horizontal="right" vertical="center" wrapText="1"/>
    </xf>
    <xf numFmtId="43" fontId="2" fillId="5" borderId="37" xfId="0" applyNumberFormat="1" applyFont="1" applyFill="1" applyBorder="1" applyAlignment="1">
      <alignment horizontal="right" vertical="center" wrapText="1"/>
    </xf>
    <xf numFmtId="43" fontId="2" fillId="5" borderId="37" xfId="5" applyNumberFormat="1" applyFont="1" applyFill="1" applyBorder="1" applyAlignment="1">
      <alignment horizontal="right" vertical="center" wrapText="1"/>
    </xf>
    <xf numFmtId="43" fontId="2" fillId="0" borderId="37" xfId="6" applyNumberFormat="1" applyFont="1" applyFill="1" applyBorder="1" applyAlignment="1">
      <alignment horizontal="right" vertical="center" wrapText="1"/>
    </xf>
    <xf numFmtId="43" fontId="2" fillId="5" borderId="37" xfId="1" applyNumberFormat="1" applyFont="1" applyFill="1" applyBorder="1" applyAlignment="1">
      <alignment horizontal="right" vertical="center" wrapText="1"/>
    </xf>
    <xf numFmtId="43" fontId="2" fillId="4" borderId="37" xfId="7" applyNumberFormat="1" applyFont="1" applyFill="1" applyBorder="1" applyAlignment="1">
      <alignment horizontal="right" vertical="center" wrapText="1"/>
    </xf>
    <xf numFmtId="43" fontId="2" fillId="6" borderId="37" xfId="7" applyNumberFormat="1" applyFont="1" applyFill="1" applyBorder="1" applyAlignment="1">
      <alignment horizontal="right" vertical="center" wrapText="1"/>
    </xf>
    <xf numFmtId="43" fontId="2" fillId="5" borderId="37" xfId="7" applyNumberFormat="1" applyFont="1" applyFill="1" applyBorder="1" applyAlignment="1">
      <alignment horizontal="right" vertical="center" wrapText="1"/>
    </xf>
    <xf numFmtId="43" fontId="2" fillId="0" borderId="37" xfId="2" applyNumberFormat="1" applyFont="1" applyFill="1" applyBorder="1" applyAlignment="1">
      <alignment horizontal="right" vertical="center" wrapText="1"/>
    </xf>
    <xf numFmtId="0" fontId="2" fillId="0" borderId="0" xfId="0" applyFont="1"/>
    <xf numFmtId="3" fontId="2" fillId="0" borderId="37" xfId="0" applyNumberFormat="1" applyFont="1" applyFill="1" applyBorder="1" applyAlignment="1">
      <alignment horizontal="justify" vertical="center" wrapText="1"/>
    </xf>
    <xf numFmtId="0" fontId="2" fillId="32" borderId="37" xfId="0" applyFont="1" applyFill="1" applyBorder="1" applyAlignment="1">
      <alignment horizontal="center" vertical="center" wrapText="1"/>
    </xf>
    <xf numFmtId="41" fontId="2" fillId="32" borderId="37" xfId="0" applyNumberFormat="1" applyFont="1" applyFill="1" applyBorder="1" applyAlignment="1">
      <alignment horizontal="right" vertical="center" wrapText="1"/>
    </xf>
    <xf numFmtId="0" fontId="2" fillId="32" borderId="0" xfId="0" applyFont="1" applyFill="1" applyBorder="1" applyAlignment="1">
      <alignment horizontal="center" vertical="center" wrapText="1"/>
    </xf>
    <xf numFmtId="0" fontId="36" fillId="4" borderId="0" xfId="0" applyNumberFormat="1" applyFont="1" applyFill="1" applyBorder="1" applyAlignment="1">
      <alignment horizontal="justify" vertical="center" wrapText="1"/>
    </xf>
    <xf numFmtId="49" fontId="36" fillId="3" borderId="37" xfId="0" applyNumberFormat="1" applyFont="1" applyFill="1" applyBorder="1" applyAlignment="1">
      <alignment horizontal="justify" vertical="center" wrapText="1"/>
    </xf>
    <xf numFmtId="49" fontId="36" fillId="3" borderId="37" xfId="0" applyNumberFormat="1" applyFont="1" applyFill="1" applyBorder="1" applyAlignment="1">
      <alignment horizontal="left" vertical="center" wrapText="1"/>
    </xf>
    <xf numFmtId="4" fontId="36" fillId="3" borderId="37" xfId="0" applyNumberFormat="1" applyFont="1" applyFill="1" applyBorder="1" applyAlignment="1">
      <alignment horizontal="center" vertical="center" wrapText="1"/>
    </xf>
    <xf numFmtId="41" fontId="36" fillId="3" borderId="37" xfId="0" applyNumberFormat="1" applyFont="1" applyFill="1" applyBorder="1" applyAlignment="1">
      <alignment horizontal="right" vertical="center" wrapText="1"/>
    </xf>
    <xf numFmtId="49" fontId="36" fillId="3" borderId="0" xfId="0" applyNumberFormat="1" applyFont="1" applyFill="1" applyBorder="1" applyAlignment="1">
      <alignment horizontal="justify" vertical="center" wrapText="1"/>
    </xf>
    <xf numFmtId="41" fontId="2" fillId="4" borderId="37" xfId="2" applyNumberFormat="1" applyFont="1" applyFill="1" applyBorder="1" applyAlignment="1">
      <alignment horizontal="right" vertical="center" wrapText="1"/>
    </xf>
    <xf numFmtId="41" fontId="2" fillId="0" borderId="37" xfId="2" applyNumberFormat="1" applyFont="1" applyFill="1" applyBorder="1" applyAlignment="1">
      <alignment horizontal="right" vertical="center" wrapText="1"/>
    </xf>
    <xf numFmtId="3" fontId="2" fillId="4" borderId="37" xfId="5" applyNumberFormat="1" applyFont="1" applyFill="1" applyBorder="1" applyAlignment="1">
      <alignment horizontal="center" vertical="center" wrapText="1"/>
    </xf>
    <xf numFmtId="49" fontId="2" fillId="0" borderId="37" xfId="1" applyNumberFormat="1" applyFont="1" applyFill="1" applyBorder="1" applyAlignment="1">
      <alignment vertical="center" wrapText="1"/>
    </xf>
    <xf numFmtId="3" fontId="2" fillId="0" borderId="37" xfId="1" applyNumberFormat="1" applyFont="1" applyFill="1" applyBorder="1" applyAlignment="1">
      <alignment horizontal="justify" vertical="center" wrapText="1"/>
    </xf>
    <xf numFmtId="41" fontId="2" fillId="0" borderId="37" xfId="5" applyNumberFormat="1" applyFont="1" applyBorder="1" applyAlignment="1">
      <alignment horizontal="right" vertical="center" wrapText="1"/>
    </xf>
    <xf numFmtId="43" fontId="2" fillId="0" borderId="37" xfId="5" applyNumberFormat="1" applyFont="1" applyBorder="1" applyAlignment="1">
      <alignment horizontal="right" vertical="center" wrapText="1"/>
    </xf>
    <xf numFmtId="43" fontId="2" fillId="0" borderId="37" xfId="7" applyNumberFormat="1" applyFont="1" applyFill="1" applyBorder="1" applyAlignment="1">
      <alignment horizontal="right" vertical="center" wrapText="1"/>
    </xf>
    <xf numFmtId="49" fontId="2" fillId="0" borderId="37" xfId="3" applyNumberFormat="1" applyFont="1" applyFill="1" applyBorder="1" applyAlignment="1">
      <alignment vertical="center" wrapText="1"/>
    </xf>
    <xf numFmtId="3" fontId="2" fillId="4" borderId="37" xfId="1" applyNumberFormat="1" applyFont="1" applyFill="1" applyBorder="1" applyAlignment="1">
      <alignment horizontal="justify" vertical="center" wrapText="1"/>
    </xf>
    <xf numFmtId="9" fontId="2" fillId="4" borderId="37" xfId="3" applyNumberFormat="1" applyFont="1" applyFill="1" applyBorder="1" applyAlignment="1">
      <alignment horizontal="justify" vertical="center" wrapText="1"/>
    </xf>
    <xf numFmtId="0" fontId="2" fillId="4" borderId="37" xfId="7" applyFont="1" applyFill="1" applyBorder="1" applyAlignment="1">
      <alignment horizontal="left" vertical="center" wrapText="1"/>
    </xf>
    <xf numFmtId="49" fontId="2" fillId="4" borderId="37" xfId="1" applyNumberFormat="1" applyFont="1" applyFill="1" applyBorder="1" applyAlignment="1">
      <alignment vertical="center" wrapText="1"/>
    </xf>
    <xf numFmtId="41" fontId="2" fillId="5" borderId="37" xfId="4" applyNumberFormat="1" applyFont="1" applyFill="1" applyBorder="1" applyAlignment="1">
      <alignment horizontal="right" vertical="center" wrapText="1"/>
    </xf>
    <xf numFmtId="4" fontId="2" fillId="5" borderId="37" xfId="7" applyNumberFormat="1" applyFont="1" applyFill="1" applyBorder="1" applyAlignment="1">
      <alignment horizontal="center" vertical="center" wrapText="1"/>
    </xf>
    <xf numFmtId="0" fontId="2" fillId="4" borderId="37" xfId="1" applyFont="1" applyFill="1" applyBorder="1" applyAlignment="1">
      <alignment horizontal="center" vertical="center" wrapText="1"/>
    </xf>
    <xf numFmtId="3" fontId="2" fillId="32" borderId="37" xfId="0" applyNumberFormat="1" applyFont="1" applyFill="1" applyBorder="1" applyAlignment="1">
      <alignment horizontal="center" vertical="center" wrapText="1"/>
    </xf>
    <xf numFmtId="3" fontId="2" fillId="0" borderId="37" xfId="5" applyNumberFormat="1" applyFont="1" applyFill="1" applyBorder="1" applyAlignment="1">
      <alignment horizontal="center" vertical="center" wrapText="1"/>
    </xf>
    <xf numFmtId="3" fontId="2" fillId="0" borderId="37" xfId="3" applyNumberFormat="1" applyFont="1" applyFill="1" applyBorder="1" applyAlignment="1">
      <alignment horizontal="center" vertical="center" wrapText="1"/>
    </xf>
    <xf numFmtId="3" fontId="2" fillId="4" borderId="37" xfId="0" applyNumberFormat="1" applyFont="1" applyFill="1" applyBorder="1" applyAlignment="1">
      <alignment horizontal="center" vertical="center" wrapText="1"/>
    </xf>
    <xf numFmtId="3" fontId="2" fillId="5" borderId="37" xfId="0" applyNumberFormat="1" applyFont="1" applyFill="1" applyBorder="1" applyAlignment="1">
      <alignment horizontal="center" vertical="center" wrapText="1"/>
    </xf>
    <xf numFmtId="3" fontId="2" fillId="0" borderId="37" xfId="3" applyNumberFormat="1" applyFont="1" applyBorder="1" applyAlignment="1">
      <alignment horizontal="center" vertical="center" wrapText="1"/>
    </xf>
    <xf numFmtId="3" fontId="33" fillId="5" borderId="37" xfId="0" applyNumberFormat="1" applyFont="1" applyFill="1" applyBorder="1" applyAlignment="1">
      <alignment horizontal="center" vertical="center" wrapText="1"/>
    </xf>
    <xf numFmtId="3" fontId="36" fillId="3" borderId="37" xfId="0" applyNumberFormat="1" applyFont="1" applyFill="1" applyBorder="1" applyAlignment="1">
      <alignment horizontal="center" vertical="center" wrapText="1"/>
    </xf>
    <xf numFmtId="3" fontId="2" fillId="0" borderId="38" xfId="3" applyNumberFormat="1" applyFont="1" applyFill="1" applyBorder="1" applyAlignment="1">
      <alignment horizontal="center" vertical="center"/>
    </xf>
    <xf numFmtId="4" fontId="2" fillId="0" borderId="38" xfId="3" applyNumberFormat="1" applyFont="1" applyFill="1" applyBorder="1" applyAlignment="1">
      <alignment horizontal="right" vertical="center" wrapText="1"/>
    </xf>
    <xf numFmtId="0" fontId="2" fillId="32" borderId="37" xfId="0" applyFont="1" applyFill="1" applyBorder="1" applyAlignment="1">
      <alignment horizontal="justify" vertical="center" wrapText="1"/>
    </xf>
    <xf numFmtId="43" fontId="2" fillId="5" borderId="37" xfId="7" applyNumberFormat="1" applyFont="1" applyFill="1" applyBorder="1" applyAlignment="1">
      <alignment horizontal="justify" vertical="center" wrapText="1"/>
    </xf>
    <xf numFmtId="43" fontId="2" fillId="4" borderId="37" xfId="1" applyNumberFormat="1" applyFont="1" applyFill="1" applyBorder="1" applyAlignment="1">
      <alignment horizontal="justify" vertical="center" wrapText="1"/>
    </xf>
    <xf numFmtId="43" fontId="2" fillId="0" borderId="37" xfId="3" applyNumberFormat="1" applyFont="1" applyBorder="1" applyAlignment="1">
      <alignment horizontal="justify" vertical="center" wrapText="1"/>
    </xf>
    <xf numFmtId="43" fontId="2" fillId="0" borderId="37" xfId="6" applyNumberFormat="1" applyFont="1" applyFill="1" applyBorder="1" applyAlignment="1">
      <alignment horizontal="justify" vertical="center" wrapText="1"/>
    </xf>
    <xf numFmtId="43" fontId="2" fillId="0" borderId="37" xfId="0" applyNumberFormat="1" applyFont="1" applyFill="1" applyBorder="1" applyAlignment="1">
      <alignment horizontal="justify" vertical="center" wrapText="1"/>
    </xf>
    <xf numFmtId="43" fontId="2" fillId="4" borderId="37" xfId="2" applyNumberFormat="1" applyFont="1" applyFill="1" applyBorder="1" applyAlignment="1">
      <alignment horizontal="justify" vertical="center" wrapText="1"/>
    </xf>
    <xf numFmtId="43" fontId="2" fillId="0" borderId="37" xfId="2" applyNumberFormat="1" applyFont="1" applyFill="1" applyBorder="1" applyAlignment="1">
      <alignment horizontal="justify" vertical="center" wrapText="1"/>
    </xf>
    <xf numFmtId="43" fontId="2" fillId="0" borderId="37" xfId="5" applyNumberFormat="1" applyFont="1" applyFill="1" applyBorder="1" applyAlignment="1">
      <alignment horizontal="justify" vertical="center" wrapText="1"/>
    </xf>
    <xf numFmtId="43" fontId="2" fillId="4" borderId="37" xfId="3" applyNumberFormat="1" applyFont="1" applyFill="1" applyBorder="1" applyAlignment="1">
      <alignment horizontal="justify" vertical="center" wrapText="1"/>
    </xf>
    <xf numFmtId="43" fontId="2" fillId="5" borderId="37" xfId="3" applyNumberFormat="1" applyFont="1" applyFill="1" applyBorder="1" applyAlignment="1">
      <alignment horizontal="justify" vertical="center" wrapText="1"/>
    </xf>
    <xf numFmtId="43" fontId="2" fillId="0" borderId="37" xfId="3" applyNumberFormat="1" applyFont="1" applyFill="1" applyBorder="1" applyAlignment="1">
      <alignment horizontal="justify" vertical="center" wrapText="1"/>
    </xf>
    <xf numFmtId="43" fontId="2" fillId="0" borderId="37" xfId="1" applyNumberFormat="1" applyFont="1" applyFill="1" applyBorder="1" applyAlignment="1">
      <alignment horizontal="justify" vertical="center" wrapText="1"/>
    </xf>
    <xf numFmtId="43" fontId="2" fillId="0" borderId="37" xfId="5" applyNumberFormat="1" applyFont="1" applyBorder="1" applyAlignment="1">
      <alignment horizontal="justify" vertical="center" wrapText="1"/>
    </xf>
    <xf numFmtId="43" fontId="2" fillId="4" borderId="37" xfId="5" applyNumberFormat="1" applyFont="1" applyFill="1" applyBorder="1" applyAlignment="1">
      <alignment horizontal="justify" vertical="center" wrapText="1"/>
    </xf>
    <xf numFmtId="43" fontId="2" fillId="5" borderId="37" xfId="0" applyNumberFormat="1" applyFont="1" applyFill="1" applyBorder="1" applyAlignment="1">
      <alignment horizontal="justify" vertical="center" wrapText="1"/>
    </xf>
    <xf numFmtId="43" fontId="2" fillId="32" borderId="37" xfId="0" applyNumberFormat="1" applyFont="1" applyFill="1" applyBorder="1" applyAlignment="1">
      <alignment horizontal="justify" vertical="center" wrapText="1"/>
    </xf>
    <xf numFmtId="49" fontId="4" fillId="2" borderId="37" xfId="1" applyNumberFormat="1" applyFont="1" applyFill="1" applyBorder="1" applyAlignment="1">
      <alignment horizontal="center" vertical="center" wrapText="1"/>
    </xf>
    <xf numFmtId="0" fontId="4" fillId="2" borderId="37" xfId="1" applyFont="1" applyFill="1" applyBorder="1" applyAlignment="1">
      <alignment horizontal="center" vertical="center"/>
    </xf>
    <xf numFmtId="3" fontId="2" fillId="0" borderId="37" xfId="3" applyNumberFormat="1" applyFont="1" applyFill="1" applyBorder="1" applyAlignment="1">
      <alignment horizontal="justify" vertical="center" wrapText="1"/>
    </xf>
    <xf numFmtId="0" fontId="2" fillId="0" borderId="37" xfId="5" applyFont="1" applyFill="1" applyBorder="1" applyAlignment="1">
      <alignment horizontal="center" vertical="center" wrapText="1"/>
    </xf>
    <xf numFmtId="3" fontId="3" fillId="0" borderId="36" xfId="3" applyNumberFormat="1" applyFont="1" applyFill="1" applyBorder="1" applyAlignment="1">
      <alignment horizontal="right" vertical="center" wrapText="1"/>
    </xf>
    <xf numFmtId="3" fontId="2" fillId="0" borderId="38" xfId="7" applyNumberFormat="1" applyFont="1" applyFill="1" applyBorder="1" applyAlignment="1">
      <alignment horizontal="right" vertical="center" wrapText="1"/>
    </xf>
    <xf numFmtId="3" fontId="3" fillId="0" borderId="37" xfId="3" applyNumberFormat="1" applyFont="1" applyFill="1" applyBorder="1" applyAlignment="1">
      <alignment horizontal="right" vertical="center" wrapText="1"/>
    </xf>
    <xf numFmtId="0" fontId="31" fillId="2" borderId="0" xfId="1" applyFont="1" applyFill="1" applyBorder="1" applyAlignment="1">
      <alignment horizontal="center" vertical="center" wrapText="1"/>
    </xf>
    <xf numFmtId="49" fontId="3" fillId="32" borderId="37" xfId="0" applyNumberFormat="1" applyFont="1" applyFill="1" applyBorder="1" applyAlignment="1">
      <alignment horizontal="justify" vertical="center" wrapText="1"/>
    </xf>
    <xf numFmtId="49" fontId="44" fillId="3" borderId="37" xfId="0" applyNumberFormat="1" applyFont="1" applyFill="1" applyBorder="1" applyAlignment="1">
      <alignment horizontal="justify" vertical="center" wrapText="1"/>
    </xf>
    <xf numFmtId="171" fontId="2" fillId="32" borderId="37" xfId="0" applyNumberFormat="1" applyFont="1" applyFill="1" applyBorder="1" applyAlignment="1">
      <alignment horizontal="right" vertical="center" wrapText="1"/>
    </xf>
    <xf numFmtId="171" fontId="2" fillId="4" borderId="37" xfId="1" applyNumberFormat="1" applyFont="1" applyFill="1" applyBorder="1" applyAlignment="1">
      <alignment horizontal="right" vertical="center" wrapText="1"/>
    </xf>
    <xf numFmtId="171" fontId="2" fillId="4" borderId="37" xfId="2" applyNumberFormat="1" applyFont="1" applyFill="1" applyBorder="1" applyAlignment="1">
      <alignment horizontal="right" vertical="center" wrapText="1"/>
    </xf>
    <xf numFmtId="171" fontId="2" fillId="4" borderId="37" xfId="5" applyNumberFormat="1" applyFont="1" applyFill="1" applyBorder="1" applyAlignment="1">
      <alignment horizontal="right" vertical="center" wrapText="1"/>
    </xf>
    <xf numFmtId="171" fontId="2" fillId="0" borderId="37" xfId="2" applyNumberFormat="1" applyFont="1" applyFill="1" applyBorder="1" applyAlignment="1">
      <alignment horizontal="right" vertical="center" wrapText="1"/>
    </xf>
    <xf numFmtId="171" fontId="2" fillId="4" borderId="37" xfId="3" applyNumberFormat="1" applyFont="1" applyFill="1" applyBorder="1" applyAlignment="1">
      <alignment horizontal="right" vertical="center" wrapText="1"/>
    </xf>
    <xf numFmtId="171" fontId="2" fillId="0" borderId="37" xfId="3" applyNumberFormat="1" applyFont="1" applyFill="1" applyBorder="1" applyAlignment="1">
      <alignment horizontal="right" vertical="center" wrapText="1"/>
    </xf>
    <xf numFmtId="171" fontId="2" fillId="0" borderId="37" xfId="1" applyNumberFormat="1" applyFont="1" applyFill="1" applyBorder="1" applyAlignment="1">
      <alignment horizontal="right" vertical="center" wrapText="1"/>
    </xf>
    <xf numFmtId="171" fontId="2" fillId="0" borderId="37" xfId="5" applyNumberFormat="1" applyFont="1" applyFill="1" applyBorder="1" applyAlignment="1">
      <alignment horizontal="right" vertical="center" wrapText="1"/>
    </xf>
    <xf numFmtId="171" fontId="2" fillId="5" borderId="37" xfId="3" applyNumberFormat="1" applyFont="1" applyFill="1" applyBorder="1" applyAlignment="1">
      <alignment horizontal="right" vertical="center" wrapText="1"/>
    </xf>
    <xf numFmtId="171" fontId="2" fillId="4" borderId="37" xfId="7" applyNumberFormat="1" applyFont="1" applyFill="1" applyBorder="1" applyAlignment="1">
      <alignment horizontal="right" vertical="center" wrapText="1"/>
    </xf>
    <xf numFmtId="171" fontId="2" fillId="5" borderId="37" xfId="0" applyNumberFormat="1" applyFont="1" applyFill="1" applyBorder="1" applyAlignment="1">
      <alignment horizontal="right" vertical="center" wrapText="1"/>
    </xf>
    <xf numFmtId="49" fontId="2" fillId="4" borderId="36" xfId="1198" applyNumberFormat="1" applyFont="1" applyFill="1" applyBorder="1" applyAlignment="1">
      <alignment horizontal="center" vertical="center" wrapText="1"/>
    </xf>
    <xf numFmtId="0" fontId="3" fillId="4" borderId="37" xfId="1198" applyFont="1" applyFill="1" applyBorder="1" applyAlignment="1">
      <alignment horizontal="justify" vertical="center" wrapText="1"/>
    </xf>
    <xf numFmtId="49" fontId="3" fillId="4" borderId="37" xfId="1" applyNumberFormat="1" applyFont="1" applyFill="1" applyBorder="1" applyAlignment="1">
      <alignment horizontal="center" vertical="center" wrapText="1"/>
    </xf>
    <xf numFmtId="0" fontId="3" fillId="4" borderId="37" xfId="1" applyFont="1" applyFill="1" applyBorder="1" applyAlignment="1">
      <alignment horizontal="center" vertical="center" wrapText="1"/>
    </xf>
    <xf numFmtId="0" fontId="2" fillId="0" borderId="37" xfId="1" applyFont="1" applyFill="1" applyBorder="1" applyAlignment="1">
      <alignment horizontal="left" vertical="center" wrapText="1"/>
    </xf>
    <xf numFmtId="0" fontId="2" fillId="0" borderId="37" xfId="1" applyFont="1" applyFill="1" applyBorder="1" applyAlignment="1">
      <alignment horizontal="center" vertical="center" wrapText="1"/>
    </xf>
    <xf numFmtId="49" fontId="2" fillId="0" borderId="36" xfId="1198" applyNumberFormat="1" applyFont="1" applyFill="1" applyBorder="1" applyAlignment="1">
      <alignment horizontal="center" vertical="center" wrapText="1"/>
    </xf>
    <xf numFmtId="0" fontId="2" fillId="0" borderId="36" xfId="1198" applyFont="1" applyFill="1" applyBorder="1" applyAlignment="1">
      <alignment horizontal="center" vertical="center" wrapText="1"/>
    </xf>
    <xf numFmtId="0" fontId="2" fillId="0" borderId="36" xfId="1198" applyFont="1" applyFill="1" applyBorder="1" applyAlignment="1">
      <alignment horizontal="justify" vertical="center" wrapText="1"/>
    </xf>
    <xf numFmtId="3" fontId="2" fillId="0" borderId="36" xfId="1198" applyNumberFormat="1" applyFont="1" applyFill="1" applyBorder="1" applyAlignment="1">
      <alignment horizontal="center" vertical="center" wrapText="1"/>
    </xf>
    <xf numFmtId="0" fontId="2" fillId="0" borderId="36" xfId="1198" applyFont="1" applyFill="1" applyBorder="1" applyAlignment="1">
      <alignment horizontal="left" vertical="center" wrapText="1"/>
    </xf>
    <xf numFmtId="0" fontId="2" fillId="0" borderId="36" xfId="1198" applyFont="1" applyFill="1" applyBorder="1" applyAlignment="1">
      <alignment vertical="center" wrapText="1"/>
    </xf>
    <xf numFmtId="3" fontId="2" fillId="0" borderId="37" xfId="1198" applyNumberFormat="1" applyFont="1" applyFill="1" applyBorder="1" applyAlignment="1">
      <alignment horizontal="left" vertical="center" wrapText="1"/>
    </xf>
    <xf numFmtId="3" fontId="2" fillId="0" borderId="37" xfId="1198" applyNumberFormat="1" applyFont="1" applyFill="1" applyBorder="1" applyAlignment="1">
      <alignment horizontal="center" vertical="center" wrapText="1"/>
    </xf>
    <xf numFmtId="3" fontId="2" fillId="0" borderId="39" xfId="1198" applyNumberFormat="1" applyFont="1" applyFill="1" applyBorder="1" applyAlignment="1">
      <alignment horizontal="left" vertical="center" wrapText="1"/>
    </xf>
    <xf numFmtId="0" fontId="2" fillId="4" borderId="37" xfId="0" applyFont="1" applyFill="1" applyBorder="1" applyAlignment="1">
      <alignment horizontal="center" vertical="center" wrapText="1"/>
    </xf>
    <xf numFmtId="0" fontId="2" fillId="4" borderId="37" xfId="0" applyFont="1" applyFill="1" applyBorder="1" applyAlignment="1">
      <alignment horizontal="justify" vertical="center" wrapText="1"/>
    </xf>
    <xf numFmtId="171" fontId="2" fillId="4" borderId="37" xfId="0" applyNumberFormat="1" applyFont="1" applyFill="1" applyBorder="1" applyAlignment="1">
      <alignment horizontal="right" vertical="center" wrapText="1"/>
    </xf>
    <xf numFmtId="43" fontId="2" fillId="4" borderId="37" xfId="0" applyNumberFormat="1" applyFont="1" applyFill="1" applyBorder="1" applyAlignment="1">
      <alignment horizontal="justify" vertical="center" wrapText="1"/>
    </xf>
    <xf numFmtId="171" fontId="2" fillId="35" borderId="37" xfId="0" applyNumberFormat="1" applyFont="1" applyFill="1" applyBorder="1" applyAlignment="1">
      <alignment horizontal="right" vertical="center" wrapText="1"/>
    </xf>
    <xf numFmtId="49" fontId="2" fillId="4" borderId="37" xfId="0" applyNumberFormat="1" applyFont="1" applyFill="1" applyBorder="1" applyAlignment="1">
      <alignment horizontal="justify" vertical="center" wrapText="1"/>
    </xf>
    <xf numFmtId="171" fontId="44" fillId="3" borderId="37" xfId="0" applyNumberFormat="1" applyFont="1" applyFill="1" applyBorder="1" applyAlignment="1">
      <alignment horizontal="center" vertical="center" wrapText="1"/>
    </xf>
    <xf numFmtId="49" fontId="2" fillId="0" borderId="36" xfId="1198" applyNumberFormat="1" applyFont="1" applyFill="1" applyBorder="1" applyAlignment="1">
      <alignment horizontal="center" vertical="center" wrapText="1"/>
    </xf>
    <xf numFmtId="49" fontId="2" fillId="0" borderId="38" xfId="1198" applyNumberFormat="1" applyFont="1" applyFill="1" applyBorder="1" applyAlignment="1">
      <alignment horizontal="center" vertical="center" wrapText="1"/>
    </xf>
    <xf numFmtId="0" fontId="2" fillId="0" borderId="38" xfId="1" applyFont="1" applyFill="1" applyBorder="1" applyAlignment="1">
      <alignment horizontal="left" vertical="center" wrapText="1"/>
    </xf>
    <xf numFmtId="4" fontId="2" fillId="0" borderId="38" xfId="1" applyNumberFormat="1" applyFont="1" applyFill="1" applyBorder="1" applyAlignment="1">
      <alignment horizontal="center" vertical="center" wrapText="1"/>
    </xf>
    <xf numFmtId="3" fontId="2" fillId="0" borderId="38" xfId="1" applyNumberFormat="1" applyFont="1" applyFill="1" applyBorder="1" applyAlignment="1">
      <alignment horizontal="center" vertical="center" wrapText="1"/>
    </xf>
    <xf numFmtId="0" fontId="2" fillId="0" borderId="36" xfId="3" applyFont="1" applyFill="1" applyBorder="1" applyAlignment="1">
      <alignment horizontal="left" vertical="center" wrapText="1"/>
    </xf>
    <xf numFmtId="49" fontId="31" fillId="2" borderId="37" xfId="1" applyNumberFormat="1" applyFont="1" applyFill="1" applyBorder="1" applyAlignment="1">
      <alignment horizontal="center" vertical="center" wrapText="1"/>
    </xf>
    <xf numFmtId="0" fontId="28" fillId="0" borderId="0" xfId="1" applyFont="1" applyBorder="1" applyAlignment="1">
      <alignment horizontal="center"/>
    </xf>
    <xf numFmtId="0" fontId="2" fillId="0" borderId="38" xfId="1" applyFont="1" applyFill="1" applyBorder="1" applyAlignment="1">
      <alignment horizontal="justify" vertical="center" wrapText="1"/>
    </xf>
    <xf numFmtId="0" fontId="2" fillId="0" borderId="37" xfId="1" applyFont="1" applyFill="1" applyBorder="1" applyAlignment="1">
      <alignment horizontal="left" vertical="center" wrapText="1"/>
    </xf>
    <xf numFmtId="0" fontId="2" fillId="5" borderId="37" xfId="1" applyFont="1" applyFill="1" applyBorder="1" applyAlignment="1">
      <alignment horizontal="justify" vertical="center" wrapText="1"/>
    </xf>
    <xf numFmtId="49" fontId="2" fillId="5" borderId="37" xfId="1" applyNumberFormat="1" applyFont="1" applyFill="1" applyBorder="1" applyAlignment="1">
      <alignment horizontal="center" vertical="center" wrapText="1"/>
    </xf>
    <xf numFmtId="3" fontId="2" fillId="0" borderId="37" xfId="1" applyNumberFormat="1" applyFont="1" applyFill="1" applyBorder="1" applyAlignment="1">
      <alignment horizontal="justify" vertical="center" wrapText="1"/>
    </xf>
    <xf numFmtId="4" fontId="2" fillId="0" borderId="37" xfId="1" applyNumberFormat="1" applyFont="1" applyFill="1" applyBorder="1" applyAlignment="1">
      <alignment horizontal="center" vertical="center" wrapText="1"/>
    </xf>
    <xf numFmtId="3" fontId="2" fillId="0" borderId="37" xfId="1" applyNumberFormat="1" applyFont="1" applyFill="1" applyBorder="1" applyAlignment="1">
      <alignment horizontal="center" vertical="center" wrapText="1"/>
    </xf>
    <xf numFmtId="0" fontId="2" fillId="0" borderId="37" xfId="1" applyFont="1" applyFill="1" applyBorder="1" applyAlignment="1">
      <alignment horizontal="justify" vertical="center" wrapText="1"/>
    </xf>
    <xf numFmtId="49" fontId="4" fillId="2" borderId="37" xfId="1" applyNumberFormat="1" applyFont="1" applyFill="1" applyBorder="1" applyAlignment="1">
      <alignment horizontal="center" vertical="center" wrapText="1"/>
    </xf>
    <xf numFmtId="49" fontId="2" fillId="0" borderId="38" xfId="72" applyNumberFormat="1" applyFont="1" applyFill="1" applyBorder="1" applyAlignment="1">
      <alignment horizontal="center" vertical="center" wrapText="1"/>
    </xf>
    <xf numFmtId="0" fontId="2" fillId="0" borderId="38" xfId="77" applyFont="1" applyFill="1" applyBorder="1" applyAlignment="1">
      <alignment horizontal="justify" vertical="center" wrapText="1"/>
    </xf>
    <xf numFmtId="4" fontId="2" fillId="0" borderId="38" xfId="77" applyNumberFormat="1" applyFont="1" applyFill="1" applyBorder="1" applyAlignment="1">
      <alignment horizontal="center" vertical="center" wrapText="1"/>
    </xf>
    <xf numFmtId="0" fontId="2" fillId="4" borderId="37" xfId="1198" applyFont="1" applyFill="1" applyBorder="1" applyAlignment="1">
      <alignment vertical="center" wrapText="1"/>
    </xf>
    <xf numFmtId="0" fontId="2" fillId="4" borderId="37" xfId="1198" applyFont="1" applyFill="1" applyBorder="1" applyAlignment="1">
      <alignment horizontal="center" vertical="center" wrapText="1"/>
    </xf>
    <xf numFmtId="0" fontId="2" fillId="4" borderId="37" xfId="1198" applyFont="1" applyFill="1" applyBorder="1" applyAlignment="1">
      <alignment horizontal="justify" vertical="center" wrapText="1"/>
    </xf>
    <xf numFmtId="43" fontId="27" fillId="0" borderId="0" xfId="1" applyNumberFormat="1" applyFont="1" applyBorder="1" applyAlignment="1">
      <alignment horizontal="center" vertical="center" wrapText="1"/>
    </xf>
    <xf numFmtId="43" fontId="2" fillId="0" borderId="0" xfId="1" applyNumberFormat="1" applyFont="1"/>
    <xf numFmtId="0" fontId="2" fillId="5" borderId="37" xfId="1198" applyFont="1" applyFill="1" applyBorder="1" applyAlignment="1">
      <alignment horizontal="center" vertical="center" wrapText="1"/>
    </xf>
    <xf numFmtId="3" fontId="2" fillId="5" borderId="37" xfId="1198" applyNumberFormat="1" applyFont="1" applyFill="1" applyBorder="1" applyAlignment="1">
      <alignment horizontal="left" vertical="center" wrapText="1"/>
    </xf>
    <xf numFmtId="9" fontId="2" fillId="5" borderId="37" xfId="1198" applyNumberFormat="1" applyFont="1" applyFill="1" applyBorder="1" applyAlignment="1">
      <alignment horizontal="justify" vertical="center" wrapText="1"/>
    </xf>
    <xf numFmtId="3" fontId="2" fillId="0" borderId="37" xfId="1198" applyNumberFormat="1" applyFont="1" applyBorder="1" applyAlignment="1">
      <alignment horizontal="right" vertical="center" wrapText="1"/>
    </xf>
    <xf numFmtId="4" fontId="2" fillId="0" borderId="37" xfId="1198" applyNumberFormat="1" applyFont="1" applyBorder="1" applyAlignment="1">
      <alignment horizontal="right" vertical="center" wrapText="1"/>
    </xf>
    <xf numFmtId="4" fontId="3" fillId="0" borderId="37" xfId="1198" applyNumberFormat="1" applyFont="1" applyBorder="1" applyAlignment="1">
      <alignment horizontal="right" vertical="center" wrapText="1"/>
    </xf>
    <xf numFmtId="0" fontId="2" fillId="0" borderId="38" xfId="1198" applyFont="1" applyFill="1" applyBorder="1" applyAlignment="1">
      <alignment vertical="center" wrapText="1"/>
    </xf>
    <xf numFmtId="0" fontId="2" fillId="5" borderId="37" xfId="1198" applyFont="1" applyFill="1" applyBorder="1" applyAlignment="1">
      <alignment horizontal="left" vertical="center" wrapText="1"/>
    </xf>
    <xf numFmtId="0" fontId="2" fillId="5" borderId="37" xfId="1198" applyFont="1" applyFill="1" applyBorder="1" applyAlignment="1">
      <alignment horizontal="justify" vertical="center" wrapText="1"/>
    </xf>
    <xf numFmtId="0" fontId="2" fillId="0" borderId="37" xfId="1198" applyFont="1" applyFill="1" applyBorder="1" applyAlignment="1">
      <alignment horizontal="center" vertical="center" wrapText="1"/>
    </xf>
    <xf numFmtId="9" fontId="2" fillId="0" borderId="37" xfId="1198" applyNumberFormat="1" applyFont="1" applyFill="1" applyBorder="1" applyAlignment="1">
      <alignment horizontal="justify" vertical="center" wrapText="1"/>
    </xf>
    <xf numFmtId="3" fontId="2" fillId="0" borderId="0" xfId="1198" applyNumberFormat="1" applyFont="1" applyFill="1" applyAlignment="1">
      <alignment horizontal="right" vertical="center" wrapText="1"/>
    </xf>
    <xf numFmtId="0" fontId="2" fillId="0" borderId="37" xfId="1198" applyFont="1" applyFill="1" applyBorder="1" applyAlignment="1">
      <alignment vertical="center" wrapText="1"/>
    </xf>
    <xf numFmtId="0" fontId="2" fillId="0" borderId="37" xfId="1198" applyFont="1" applyFill="1" applyBorder="1" applyAlignment="1">
      <alignment horizontal="left" vertical="center" wrapText="1"/>
    </xf>
    <xf numFmtId="3" fontId="2" fillId="0" borderId="38" xfId="1198" applyNumberFormat="1" applyFont="1" applyFill="1" applyBorder="1" applyAlignment="1">
      <alignment horizontal="center" vertical="center"/>
    </xf>
    <xf numFmtId="3" fontId="2" fillId="0" borderId="37" xfId="1198" applyNumberFormat="1" applyFont="1" applyFill="1" applyBorder="1" applyAlignment="1">
      <alignment horizontal="right" vertical="center" wrapText="1"/>
    </xf>
    <xf numFmtId="4" fontId="2" fillId="4" borderId="36" xfId="1198" applyNumberFormat="1" applyFont="1" applyFill="1" applyBorder="1" applyAlignment="1">
      <alignment horizontal="center" vertical="center" wrapText="1"/>
    </xf>
    <xf numFmtId="3" fontId="2" fillId="4" borderId="38" xfId="1198" applyNumberFormat="1" applyFont="1" applyFill="1" applyBorder="1" applyAlignment="1">
      <alignment horizontal="center" vertical="center" wrapText="1"/>
    </xf>
    <xf numFmtId="0" fontId="2" fillId="4" borderId="36" xfId="1198" applyFont="1" applyFill="1" applyBorder="1" applyAlignment="1">
      <alignment horizontal="left" vertical="center" wrapText="1"/>
    </xf>
    <xf numFmtId="3" fontId="2" fillId="0" borderId="38" xfId="1198" applyNumberFormat="1" applyFont="1" applyFill="1" applyBorder="1" applyAlignment="1">
      <alignment horizontal="center" vertical="center" wrapText="1"/>
    </xf>
    <xf numFmtId="43" fontId="2" fillId="0" borderId="0" xfId="1" applyNumberFormat="1" applyFont="1" applyFill="1"/>
    <xf numFmtId="4" fontId="2" fillId="4" borderId="37" xfId="1198" applyNumberFormat="1" applyFont="1" applyFill="1" applyBorder="1" applyAlignment="1">
      <alignment horizontal="right" vertical="center" wrapText="1"/>
    </xf>
    <xf numFmtId="4" fontId="2" fillId="4" borderId="38" xfId="1198" applyNumberFormat="1" applyFont="1" applyFill="1" applyBorder="1" applyAlignment="1">
      <alignment horizontal="right" vertical="center" wrapText="1"/>
    </xf>
    <xf numFmtId="0" fontId="2" fillId="4" borderId="38" xfId="1198" applyFont="1" applyFill="1" applyBorder="1" applyAlignment="1">
      <alignment horizontal="center" vertical="center" wrapText="1"/>
    </xf>
    <xf numFmtId="0" fontId="2" fillId="4" borderId="37" xfId="1198" applyFont="1" applyFill="1" applyBorder="1" applyAlignment="1">
      <alignment horizontal="left" vertical="center" wrapText="1"/>
    </xf>
    <xf numFmtId="0" fontId="2" fillId="0" borderId="37" xfId="1198" applyFont="1" applyFill="1" applyBorder="1" applyAlignment="1">
      <alignment horizontal="justify" vertical="center" wrapText="1"/>
    </xf>
    <xf numFmtId="0" fontId="2" fillId="0" borderId="38" xfId="1198" applyFont="1" applyFill="1" applyBorder="1" applyAlignment="1">
      <alignment horizontal="left" vertical="center" wrapText="1"/>
    </xf>
    <xf numFmtId="4" fontId="2" fillId="0" borderId="37" xfId="1198" applyNumberFormat="1" applyFont="1" applyFill="1" applyBorder="1" applyAlignment="1">
      <alignment horizontal="right" vertical="center" wrapText="1"/>
    </xf>
    <xf numFmtId="3" fontId="2" fillId="0" borderId="38" xfId="1198" applyNumberFormat="1" applyFont="1" applyFill="1" applyBorder="1" applyAlignment="1">
      <alignment horizontal="right" vertical="center" wrapText="1"/>
    </xf>
    <xf numFmtId="4" fontId="2" fillId="0" borderId="38" xfId="1198" applyNumberFormat="1" applyFont="1" applyFill="1" applyBorder="1" applyAlignment="1">
      <alignment horizontal="right" vertical="center" wrapText="1"/>
    </xf>
    <xf numFmtId="4" fontId="3" fillId="0" borderId="37" xfId="1198" applyNumberFormat="1" applyFont="1" applyFill="1" applyBorder="1" applyAlignment="1">
      <alignment horizontal="right" vertical="center" wrapText="1"/>
    </xf>
    <xf numFmtId="4" fontId="2" fillId="0" borderId="36" xfId="1198" applyNumberFormat="1" applyFont="1" applyFill="1" applyBorder="1" applyAlignment="1">
      <alignment horizontal="right" vertical="center" wrapText="1"/>
    </xf>
    <xf numFmtId="4" fontId="3" fillId="0" borderId="36" xfId="1198" applyNumberFormat="1" applyFont="1" applyFill="1" applyBorder="1" applyAlignment="1">
      <alignment horizontal="right" vertical="center" wrapText="1"/>
    </xf>
    <xf numFmtId="0" fontId="2" fillId="4" borderId="38" xfId="1198" applyFont="1" applyFill="1" applyBorder="1" applyAlignment="1">
      <alignment horizontal="left" vertical="center" wrapText="1"/>
    </xf>
    <xf numFmtId="0" fontId="2" fillId="4" borderId="38" xfId="1198" applyFont="1" applyFill="1" applyBorder="1" applyAlignment="1">
      <alignment vertical="center" wrapText="1"/>
    </xf>
    <xf numFmtId="4" fontId="2" fillId="4" borderId="37" xfId="1198" applyNumberFormat="1" applyFont="1" applyFill="1" applyBorder="1" applyAlignment="1">
      <alignment horizontal="center" vertical="center" wrapText="1"/>
    </xf>
    <xf numFmtId="3" fontId="2" fillId="4" borderId="37" xfId="1198" applyNumberFormat="1" applyFont="1" applyFill="1" applyBorder="1" applyAlignment="1">
      <alignment horizontal="center" vertical="center" wrapText="1"/>
    </xf>
    <xf numFmtId="4" fontId="2" fillId="0" borderId="37" xfId="1198" applyNumberFormat="1" applyFont="1" applyFill="1" applyBorder="1" applyAlignment="1">
      <alignment horizontal="center" vertical="center" wrapText="1"/>
    </xf>
    <xf numFmtId="0" fontId="2" fillId="0" borderId="39" xfId="1198" applyFont="1" applyFill="1" applyBorder="1" applyAlignment="1">
      <alignment horizontal="left" vertical="center" wrapText="1"/>
    </xf>
    <xf numFmtId="4" fontId="2" fillId="6" borderId="37" xfId="1198" applyNumberFormat="1" applyFont="1" applyFill="1" applyBorder="1" applyAlignment="1">
      <alignment horizontal="center" vertical="center" wrapText="1"/>
    </xf>
    <xf numFmtId="3" fontId="2" fillId="0" borderId="36" xfId="1198" applyNumberFormat="1" applyFont="1" applyFill="1" applyBorder="1" applyAlignment="1">
      <alignment horizontal="right" vertical="center" wrapText="1"/>
    </xf>
    <xf numFmtId="49" fontId="3" fillId="4" borderId="37" xfId="1198" applyNumberFormat="1" applyFont="1" applyFill="1" applyBorder="1" applyAlignment="1">
      <alignment horizontal="center" vertical="center" wrapText="1"/>
    </xf>
    <xf numFmtId="0" fontId="3" fillId="4" borderId="38" xfId="1198" applyFont="1" applyFill="1" applyBorder="1" applyAlignment="1">
      <alignment horizontal="left" vertical="center" wrapText="1"/>
    </xf>
    <xf numFmtId="9" fontId="2" fillId="0" borderId="38" xfId="1198" applyNumberFormat="1" applyFont="1" applyFill="1" applyBorder="1" applyAlignment="1">
      <alignment horizontal="justify" vertical="center" wrapText="1"/>
    </xf>
    <xf numFmtId="0" fontId="2" fillId="0" borderId="38" xfId="77" applyFont="1" applyFill="1" applyBorder="1" applyAlignment="1">
      <alignment horizontal="left" vertical="center" wrapText="1"/>
    </xf>
    <xf numFmtId="49" fontId="3" fillId="4" borderId="36" xfId="1198" applyNumberFormat="1" applyFont="1" applyFill="1" applyBorder="1" applyAlignment="1">
      <alignment horizontal="center" vertical="center" wrapText="1"/>
    </xf>
    <xf numFmtId="49" fontId="3" fillId="4" borderId="37" xfId="1198" applyNumberFormat="1" applyFont="1" applyFill="1" applyBorder="1" applyAlignment="1">
      <alignment vertical="center" wrapText="1"/>
    </xf>
    <xf numFmtId="0" fontId="3" fillId="4" borderId="37" xfId="1198" applyFont="1" applyFill="1" applyBorder="1" applyAlignment="1">
      <alignment horizontal="left" vertical="center" wrapText="1"/>
    </xf>
    <xf numFmtId="49" fontId="2" fillId="0" borderId="37" xfId="1198" applyNumberFormat="1" applyFont="1" applyFill="1" applyBorder="1" applyAlignment="1">
      <alignment horizontal="center" vertical="center" wrapText="1"/>
    </xf>
    <xf numFmtId="49" fontId="2" fillId="0" borderId="36" xfId="1198" applyNumberFormat="1" applyFont="1" applyFill="1" applyBorder="1" applyAlignment="1">
      <alignment vertical="center" wrapText="1"/>
    </xf>
    <xf numFmtId="49" fontId="3" fillId="4" borderId="36" xfId="1198" applyNumberFormat="1" applyFont="1" applyFill="1" applyBorder="1" applyAlignment="1">
      <alignment vertical="center" wrapText="1"/>
    </xf>
    <xf numFmtId="49" fontId="2" fillId="4" borderId="37" xfId="1198" applyNumberFormat="1" applyFont="1" applyFill="1" applyBorder="1" applyAlignment="1">
      <alignment horizontal="center" vertical="center" wrapText="1"/>
    </xf>
    <xf numFmtId="9" fontId="2" fillId="4" borderId="38" xfId="1198" applyNumberFormat="1" applyFont="1" applyFill="1" applyBorder="1" applyAlignment="1">
      <alignment horizontal="justify" vertical="center" wrapText="1"/>
    </xf>
    <xf numFmtId="4" fontId="2" fillId="4" borderId="38" xfId="72" applyNumberFormat="1" applyFont="1" applyFill="1" applyBorder="1" applyAlignment="1">
      <alignment horizontal="right" vertical="center" wrapText="1"/>
    </xf>
    <xf numFmtId="4" fontId="3" fillId="4" borderId="37" xfId="1198" applyNumberFormat="1" applyFont="1" applyFill="1" applyBorder="1" applyAlignment="1">
      <alignment horizontal="right" vertical="center" wrapText="1"/>
    </xf>
    <xf numFmtId="4" fontId="2" fillId="4" borderId="38" xfId="77" applyNumberFormat="1" applyFont="1" applyFill="1" applyBorder="1" applyAlignment="1">
      <alignment horizontal="right" vertical="center" wrapText="1"/>
    </xf>
    <xf numFmtId="0" fontId="2" fillId="4" borderId="38" xfId="77" applyFont="1" applyFill="1" applyBorder="1" applyAlignment="1">
      <alignment horizontal="left" vertical="center" wrapText="1"/>
    </xf>
    <xf numFmtId="0" fontId="2" fillId="4" borderId="38" xfId="77" applyFont="1" applyFill="1" applyBorder="1" applyAlignment="1">
      <alignment horizontal="justify" vertical="center" wrapText="1"/>
    </xf>
    <xf numFmtId="9" fontId="2" fillId="0" borderId="37" xfId="1198" applyNumberFormat="1" applyFont="1" applyFill="1" applyBorder="1" applyAlignment="1">
      <alignment horizontal="left" vertical="center" wrapText="1"/>
    </xf>
    <xf numFmtId="3" fontId="2" fillId="4" borderId="37" xfId="1198" applyNumberFormat="1" applyFont="1" applyFill="1" applyBorder="1" applyAlignment="1">
      <alignment horizontal="right" vertical="center" wrapText="1"/>
    </xf>
    <xf numFmtId="0" fontId="3" fillId="4" borderId="38" xfId="77" applyFont="1" applyFill="1" applyBorder="1" applyAlignment="1">
      <alignment horizontal="left" vertical="center" wrapText="1"/>
    </xf>
    <xf numFmtId="0" fontId="2" fillId="0" borderId="37" xfId="77" applyFont="1" applyFill="1" applyBorder="1" applyAlignment="1">
      <alignment horizontal="left" vertical="center" wrapText="1"/>
    </xf>
    <xf numFmtId="3" fontId="2" fillId="0" borderId="38" xfId="1198" applyNumberFormat="1" applyFont="1" applyFill="1" applyBorder="1" applyAlignment="1">
      <alignment horizontal="left" vertical="center" wrapText="1"/>
    </xf>
    <xf numFmtId="49" fontId="2" fillId="6" borderId="37" xfId="1198" applyNumberFormat="1" applyFont="1" applyFill="1" applyBorder="1" applyAlignment="1">
      <alignment horizontal="center" vertical="center" wrapText="1"/>
    </xf>
    <xf numFmtId="0" fontId="2" fillId="6" borderId="37" xfId="1198" applyFont="1" applyFill="1" applyBorder="1" applyAlignment="1">
      <alignment horizontal="center" vertical="center" wrapText="1"/>
    </xf>
    <xf numFmtId="3" fontId="2" fillId="6" borderId="37" xfId="1198" applyNumberFormat="1" applyFont="1" applyFill="1" applyBorder="1" applyAlignment="1">
      <alignment horizontal="center" vertical="center" wrapText="1"/>
    </xf>
    <xf numFmtId="0" fontId="2" fillId="6" borderId="37" xfId="77" applyFont="1" applyFill="1" applyBorder="1" applyAlignment="1">
      <alignment horizontal="left" vertical="center" wrapText="1"/>
    </xf>
    <xf numFmtId="0" fontId="2" fillId="6" borderId="37" xfId="77" applyFont="1" applyFill="1" applyBorder="1" applyAlignment="1">
      <alignment horizontal="justify" vertical="center" wrapText="1"/>
    </xf>
    <xf numFmtId="0" fontId="2" fillId="0" borderId="38" xfId="1198" applyFont="1" applyFill="1" applyBorder="1" applyAlignment="1">
      <alignment horizontal="justify" vertical="center" wrapText="1"/>
    </xf>
    <xf numFmtId="3" fontId="2" fillId="0" borderId="36" xfId="76" applyNumberFormat="1" applyFont="1" applyBorder="1" applyAlignment="1">
      <alignment horizontal="right" vertical="center" wrapText="1"/>
    </xf>
    <xf numFmtId="0" fontId="2" fillId="0" borderId="38" xfId="1198" applyFont="1" applyFill="1" applyBorder="1" applyAlignment="1" applyProtection="1">
      <alignment horizontal="left" vertical="center" wrapText="1"/>
      <protection locked="0"/>
    </xf>
    <xf numFmtId="0" fontId="2" fillId="0" borderId="37" xfId="1198" applyFont="1" applyBorder="1" applyAlignment="1">
      <alignment horizontal="center" vertical="center"/>
    </xf>
    <xf numFmtId="0" fontId="2" fillId="0" borderId="37" xfId="1198" applyFont="1" applyFill="1" applyBorder="1" applyAlignment="1" applyProtection="1">
      <alignment horizontal="left" vertical="center" wrapText="1"/>
      <protection locked="0"/>
    </xf>
    <xf numFmtId="3" fontId="32" fillId="0" borderId="37" xfId="1198" applyNumberFormat="1" applyFont="1" applyFill="1" applyBorder="1" applyAlignment="1">
      <alignment horizontal="center" vertical="center" wrapText="1"/>
    </xf>
    <xf numFmtId="3" fontId="32" fillId="0" borderId="37" xfId="1198" applyNumberFormat="1" applyFont="1" applyBorder="1" applyAlignment="1">
      <alignment horizontal="center" vertical="center"/>
    </xf>
    <xf numFmtId="3" fontId="2" fillId="0" borderId="37" xfId="1198" applyNumberFormat="1" applyFont="1" applyBorder="1" applyAlignment="1">
      <alignment horizontal="center" vertical="center"/>
    </xf>
    <xf numFmtId="0" fontId="2" fillId="0" borderId="38" xfId="1198" applyNumberFormat="1" applyFont="1" applyFill="1" applyBorder="1" applyAlignment="1">
      <alignment horizontal="justify" vertical="center" wrapText="1"/>
    </xf>
    <xf numFmtId="0" fontId="2" fillId="0" borderId="37" xfId="1198" applyNumberFormat="1" applyFont="1" applyFill="1" applyBorder="1" applyAlignment="1">
      <alignment horizontal="justify" vertical="center" wrapText="1"/>
    </xf>
    <xf numFmtId="3" fontId="32" fillId="0" borderId="37" xfId="1198" applyNumberFormat="1" applyFont="1" applyFill="1" applyBorder="1" applyAlignment="1">
      <alignment horizontal="center" vertical="center"/>
    </xf>
    <xf numFmtId="3" fontId="32" fillId="0" borderId="37" xfId="1198" applyNumberFormat="1" applyFont="1" applyBorder="1" applyAlignment="1">
      <alignment horizontal="center" vertical="center" wrapText="1"/>
    </xf>
    <xf numFmtId="4" fontId="3" fillId="0" borderId="36" xfId="1198" applyNumberFormat="1" applyFont="1" applyBorder="1" applyAlignment="1">
      <alignment horizontal="right" vertical="center" wrapText="1"/>
    </xf>
    <xf numFmtId="4" fontId="2" fillId="0" borderId="36" xfId="1198" applyNumberFormat="1" applyFont="1" applyBorder="1" applyAlignment="1">
      <alignment horizontal="right" vertical="center" wrapText="1"/>
    </xf>
    <xf numFmtId="3" fontId="2" fillId="0" borderId="38" xfId="1198" applyNumberFormat="1" applyFont="1" applyBorder="1" applyAlignment="1">
      <alignment horizontal="right" vertical="center" wrapText="1"/>
    </xf>
    <xf numFmtId="0" fontId="34" fillId="4" borderId="37" xfId="1198" applyFont="1" applyFill="1" applyBorder="1" applyAlignment="1">
      <alignment horizontal="center" vertical="center" wrapText="1"/>
    </xf>
    <xf numFmtId="0" fontId="34" fillId="4" borderId="37" xfId="1198" applyNumberFormat="1" applyFont="1" applyFill="1" applyBorder="1" applyAlignment="1">
      <alignment horizontal="justify" vertical="center" wrapText="1"/>
    </xf>
    <xf numFmtId="9" fontId="34" fillId="4" borderId="37" xfId="1198" applyNumberFormat="1" applyFont="1" applyFill="1" applyBorder="1" applyAlignment="1">
      <alignment horizontal="justify" vertical="center" wrapText="1"/>
    </xf>
    <xf numFmtId="0" fontId="2" fillId="4" borderId="37" xfId="1198" applyFont="1" applyFill="1" applyBorder="1" applyAlignment="1" applyProtection="1">
      <alignment horizontal="center" vertical="center" wrapText="1"/>
      <protection locked="0"/>
    </xf>
    <xf numFmtId="0" fontId="2" fillId="4" borderId="37" xfId="77" applyFont="1" applyFill="1" applyBorder="1" applyAlignment="1">
      <alignment horizontal="justify" vertical="center" wrapText="1"/>
    </xf>
    <xf numFmtId="0" fontId="3" fillId="0" borderId="1" xfId="1198" applyFont="1" applyFill="1" applyBorder="1" applyAlignment="1">
      <alignment horizontal="left" vertical="center"/>
    </xf>
    <xf numFmtId="0" fontId="3" fillId="0" borderId="2" xfId="1198" applyFont="1" applyFill="1" applyBorder="1" applyAlignment="1">
      <alignment horizontal="left" vertical="center"/>
    </xf>
    <xf numFmtId="0" fontId="3" fillId="0" borderId="3" xfId="1198" applyFont="1" applyFill="1" applyBorder="1" applyAlignment="1">
      <alignment horizontal="left" vertical="center"/>
    </xf>
    <xf numFmtId="0" fontId="2" fillId="0" borderId="1" xfId="1198" applyFont="1" applyFill="1" applyBorder="1" applyAlignment="1">
      <alignment horizontal="left" vertical="center"/>
    </xf>
    <xf numFmtId="4" fontId="3" fillId="0" borderId="2" xfId="1198" applyNumberFormat="1" applyFont="1" applyFill="1" applyBorder="1" applyAlignment="1">
      <alignment horizontal="left" vertical="center"/>
    </xf>
    <xf numFmtId="0" fontId="2" fillId="0" borderId="2" xfId="1198" applyFont="1" applyFill="1" applyBorder="1" applyAlignment="1">
      <alignment horizontal="left" vertical="center"/>
    </xf>
    <xf numFmtId="0" fontId="2" fillId="0" borderId="3" xfId="1198" applyFont="1" applyFill="1" applyBorder="1" applyAlignment="1">
      <alignment horizontal="left" vertical="center"/>
    </xf>
    <xf numFmtId="0" fontId="2" fillId="0" borderId="0" xfId="1" applyFont="1" applyAlignment="1">
      <alignment horizontal="center" vertical="center" wrapText="1"/>
    </xf>
    <xf numFmtId="4" fontId="27" fillId="0" borderId="0" xfId="1" applyNumberFormat="1" applyFont="1" applyAlignment="1">
      <alignment horizontal="center" vertical="center" wrapText="1"/>
    </xf>
    <xf numFmtId="0" fontId="3" fillId="4" borderId="37" xfId="1" applyFont="1" applyFill="1" applyBorder="1" applyAlignment="1">
      <alignment horizontal="right" vertical="center" wrapText="1"/>
    </xf>
    <xf numFmtId="0" fontId="2" fillId="4" borderId="38" xfId="1" applyFont="1" applyFill="1" applyBorder="1" applyAlignment="1">
      <alignment horizontal="right" vertical="center" wrapText="1"/>
    </xf>
    <xf numFmtId="0" fontId="3" fillId="4" borderId="38" xfId="1" applyFont="1" applyFill="1" applyBorder="1" applyAlignment="1">
      <alignment horizontal="right" vertical="center" wrapText="1"/>
    </xf>
    <xf numFmtId="0" fontId="3" fillId="0" borderId="37" xfId="1" applyFont="1" applyFill="1" applyBorder="1" applyAlignment="1">
      <alignment horizontal="right" vertical="center" wrapText="1"/>
    </xf>
    <xf numFmtId="0" fontId="3" fillId="0" borderId="38" xfId="1" applyFont="1" applyFill="1" applyBorder="1" applyAlignment="1">
      <alignment horizontal="right" vertical="center" wrapText="1"/>
    </xf>
    <xf numFmtId="49" fontId="2" fillId="0" borderId="36" xfId="1" applyNumberFormat="1" applyFont="1" applyFill="1" applyBorder="1" applyAlignment="1">
      <alignment horizontal="right" vertical="center" wrapText="1"/>
    </xf>
    <xf numFmtId="3" fontId="3" fillId="4" borderId="37" xfId="5" applyNumberFormat="1" applyFont="1" applyFill="1" applyBorder="1" applyAlignment="1">
      <alignment horizontal="right" vertical="center" wrapText="1"/>
    </xf>
    <xf numFmtId="4" fontId="3" fillId="4" borderId="37" xfId="1" applyNumberFormat="1" applyFont="1" applyFill="1" applyBorder="1" applyAlignment="1">
      <alignment horizontal="right" vertical="center" wrapText="1"/>
    </xf>
    <xf numFmtId="4" fontId="3" fillId="4" borderId="37" xfId="5" applyNumberFormat="1" applyFont="1" applyFill="1" applyBorder="1" applyAlignment="1">
      <alignment horizontal="right" vertical="center" wrapText="1"/>
    </xf>
    <xf numFmtId="49" fontId="2" fillId="32" borderId="37" xfId="0" applyNumberFormat="1" applyFont="1" applyFill="1" applyBorder="1" applyAlignment="1">
      <alignment horizontal="justify" vertical="center" wrapText="1"/>
    </xf>
    <xf numFmtId="43" fontId="2" fillId="32" borderId="37" xfId="0" applyNumberFormat="1" applyFont="1" applyFill="1" applyBorder="1" applyAlignment="1">
      <alignment horizontal="right" vertical="center" wrapText="1"/>
    </xf>
    <xf numFmtId="3" fontId="2" fillId="5" borderId="37" xfId="1198" applyNumberFormat="1" applyFont="1" applyFill="1" applyBorder="1" applyAlignment="1">
      <alignment horizontal="center" vertical="center" wrapText="1"/>
    </xf>
    <xf numFmtId="41" fontId="2" fillId="0" borderId="37" xfId="1198" applyNumberFormat="1" applyFont="1" applyBorder="1" applyAlignment="1">
      <alignment horizontal="right" vertical="center" wrapText="1"/>
    </xf>
    <xf numFmtId="43" fontId="2" fillId="0" borderId="37" xfId="1198" applyNumberFormat="1" applyFont="1" applyBorder="1" applyAlignment="1">
      <alignment horizontal="right" vertical="center" wrapText="1"/>
    </xf>
    <xf numFmtId="43" fontId="2" fillId="5" borderId="37" xfId="72" applyNumberFormat="1" applyFont="1" applyFill="1" applyBorder="1" applyAlignment="1">
      <alignment horizontal="right" vertical="center" wrapText="1"/>
    </xf>
    <xf numFmtId="43" fontId="2" fillId="0" borderId="37" xfId="74" applyNumberFormat="1" applyFont="1" applyFill="1" applyBorder="1" applyAlignment="1">
      <alignment horizontal="right" vertical="center" wrapText="1"/>
    </xf>
    <xf numFmtId="43" fontId="2" fillId="0" borderId="37" xfId="1198" applyNumberFormat="1" applyFont="1" applyBorder="1" applyAlignment="1">
      <alignment horizontal="justify" vertical="center" wrapText="1"/>
    </xf>
    <xf numFmtId="41" fontId="2" fillId="0" borderId="37" xfId="1198" applyNumberFormat="1" applyFont="1" applyFill="1" applyBorder="1" applyAlignment="1">
      <alignment horizontal="right" vertical="center" wrapText="1"/>
    </xf>
    <xf numFmtId="41" fontId="2" fillId="0" borderId="37" xfId="74" applyNumberFormat="1" applyFont="1" applyFill="1" applyBorder="1" applyAlignment="1">
      <alignment horizontal="right" vertical="center" wrapText="1"/>
    </xf>
    <xf numFmtId="43" fontId="2" fillId="0" borderId="37" xfId="74" applyNumberFormat="1" applyFont="1" applyFill="1" applyBorder="1" applyAlignment="1">
      <alignment horizontal="justify" vertical="center" wrapText="1"/>
    </xf>
    <xf numFmtId="43" fontId="2" fillId="4" borderId="37" xfId="72" applyNumberFormat="1" applyFont="1" applyFill="1" applyBorder="1" applyAlignment="1">
      <alignment horizontal="right" vertical="center" wrapText="1"/>
    </xf>
    <xf numFmtId="43" fontId="2" fillId="0" borderId="37" xfId="72" applyNumberFormat="1" applyFont="1" applyFill="1" applyBorder="1" applyAlignment="1">
      <alignment horizontal="right" vertical="center" wrapText="1"/>
    </xf>
    <xf numFmtId="43" fontId="2" fillId="0" borderId="37" xfId="72" applyNumberFormat="1" applyFont="1" applyFill="1" applyBorder="1" applyAlignment="1">
      <alignment horizontal="justify" vertical="center" wrapText="1"/>
    </xf>
    <xf numFmtId="43" fontId="2" fillId="4" borderId="37" xfId="1198" applyNumberFormat="1" applyFont="1" applyFill="1" applyBorder="1" applyAlignment="1">
      <alignment horizontal="right" vertical="center" wrapText="1"/>
    </xf>
    <xf numFmtId="43" fontId="2" fillId="4" borderId="37" xfId="1198" applyNumberFormat="1" applyFont="1" applyFill="1" applyBorder="1" applyAlignment="1">
      <alignment horizontal="justify" vertical="center" wrapText="1"/>
    </xf>
    <xf numFmtId="41" fontId="2" fillId="5" borderId="37" xfId="1198" applyNumberFormat="1" applyFont="1" applyFill="1" applyBorder="1" applyAlignment="1">
      <alignment horizontal="right" vertical="center" wrapText="1"/>
    </xf>
    <xf numFmtId="43" fontId="2" fillId="5" borderId="37" xfId="1198" applyNumberFormat="1" applyFont="1" applyFill="1" applyBorder="1" applyAlignment="1">
      <alignment horizontal="right" vertical="center" wrapText="1"/>
    </xf>
    <xf numFmtId="43" fontId="2" fillId="5" borderId="37" xfId="1198" applyNumberFormat="1" applyFont="1" applyFill="1" applyBorder="1" applyAlignment="1">
      <alignment horizontal="justify" vertical="center" wrapText="1"/>
    </xf>
    <xf numFmtId="43" fontId="2" fillId="0" borderId="37" xfId="1198" applyNumberFormat="1" applyFont="1" applyFill="1" applyBorder="1" applyAlignment="1">
      <alignment horizontal="right" vertical="center" wrapText="1"/>
    </xf>
    <xf numFmtId="43" fontId="2" fillId="0" borderId="37" xfId="1198" applyNumberFormat="1" applyFont="1" applyFill="1" applyBorder="1" applyAlignment="1">
      <alignment horizontal="justify" vertical="center" wrapText="1"/>
    </xf>
    <xf numFmtId="41" fontId="2" fillId="4" borderId="37" xfId="72" applyNumberFormat="1" applyFont="1" applyFill="1" applyBorder="1" applyAlignment="1">
      <alignment horizontal="right" vertical="center" wrapText="1"/>
    </xf>
    <xf numFmtId="43" fontId="2" fillId="0" borderId="37" xfId="72" applyNumberFormat="1" applyFont="1" applyBorder="1" applyAlignment="1">
      <alignment horizontal="right" vertical="center" wrapText="1"/>
    </xf>
    <xf numFmtId="43" fontId="2" fillId="0" borderId="37" xfId="77" applyNumberFormat="1" applyFont="1" applyFill="1" applyBorder="1" applyAlignment="1">
      <alignment horizontal="right" vertical="center" wrapText="1"/>
    </xf>
    <xf numFmtId="43" fontId="2" fillId="0" borderId="37" xfId="72" applyNumberFormat="1" applyFont="1" applyBorder="1" applyAlignment="1">
      <alignment horizontal="justify" vertical="center" wrapText="1"/>
    </xf>
    <xf numFmtId="49" fontId="2" fillId="4" borderId="37" xfId="1198" applyNumberFormat="1" applyFont="1" applyFill="1" applyBorder="1" applyAlignment="1">
      <alignment vertical="center" wrapText="1"/>
    </xf>
    <xf numFmtId="49" fontId="2" fillId="0" borderId="37" xfId="1198" applyNumberFormat="1" applyFont="1" applyFill="1" applyBorder="1" applyAlignment="1">
      <alignment vertical="center" wrapText="1"/>
    </xf>
    <xf numFmtId="3" fontId="2" fillId="0" borderId="37" xfId="1198" applyNumberFormat="1" applyFont="1" applyFill="1" applyBorder="1" applyAlignment="1">
      <alignment horizontal="justify" vertical="center" wrapText="1"/>
    </xf>
    <xf numFmtId="9" fontId="2" fillId="4" borderId="37" xfId="1198" applyNumberFormat="1" applyFont="1" applyFill="1" applyBorder="1" applyAlignment="1">
      <alignment horizontal="justify" vertical="center" wrapText="1"/>
    </xf>
    <xf numFmtId="43" fontId="2" fillId="4" borderId="37" xfId="77" applyNumberFormat="1" applyFont="1" applyFill="1" applyBorder="1" applyAlignment="1">
      <alignment horizontal="right" vertical="center" wrapText="1"/>
    </xf>
    <xf numFmtId="0" fontId="2" fillId="4" borderId="37" xfId="77" applyFont="1" applyFill="1" applyBorder="1" applyAlignment="1">
      <alignment horizontal="left" vertical="center" wrapText="1"/>
    </xf>
    <xf numFmtId="43" fontId="2" fillId="4" borderId="37" xfId="72" applyNumberFormat="1" applyFont="1" applyFill="1" applyBorder="1" applyAlignment="1">
      <alignment horizontal="justify" vertical="center" wrapText="1"/>
    </xf>
    <xf numFmtId="41" fontId="2" fillId="4" borderId="37" xfId="1198" applyNumberFormat="1" applyFont="1" applyFill="1" applyBorder="1" applyAlignment="1">
      <alignment horizontal="right" vertical="center" wrapText="1"/>
    </xf>
    <xf numFmtId="43" fontId="2" fillId="6" borderId="37" xfId="77" applyNumberFormat="1" applyFont="1" applyFill="1" applyBorder="1" applyAlignment="1">
      <alignment horizontal="right" vertical="center" wrapText="1"/>
    </xf>
    <xf numFmtId="41" fontId="2" fillId="5" borderId="37" xfId="76" applyNumberFormat="1" applyFont="1" applyFill="1" applyBorder="1" applyAlignment="1">
      <alignment horizontal="right" vertical="center" wrapText="1"/>
    </xf>
    <xf numFmtId="43" fontId="2" fillId="5" borderId="37" xfId="77" applyNumberFormat="1" applyFont="1" applyFill="1" applyBorder="1" applyAlignment="1">
      <alignment horizontal="right" vertical="center" wrapText="1"/>
    </xf>
    <xf numFmtId="4" fontId="2" fillId="5" borderId="37" xfId="77" applyNumberFormat="1" applyFont="1" applyFill="1" applyBorder="1" applyAlignment="1">
      <alignment horizontal="center" vertical="center" wrapText="1"/>
    </xf>
    <xf numFmtId="3" fontId="2" fillId="0" borderId="37" xfId="1198" applyNumberFormat="1" applyFont="1" applyBorder="1" applyAlignment="1">
      <alignment horizontal="center" vertical="center" wrapText="1"/>
    </xf>
    <xf numFmtId="43" fontId="2" fillId="5" borderId="37" xfId="77" applyNumberFormat="1" applyFont="1" applyFill="1" applyBorder="1" applyAlignment="1">
      <alignment horizontal="justify" vertical="center" wrapText="1"/>
    </xf>
    <xf numFmtId="0" fontId="36" fillId="3" borderId="37" xfId="0" applyNumberFormat="1" applyFont="1" applyFill="1" applyBorder="1" applyAlignment="1">
      <alignment horizontal="center" vertical="center" wrapText="1"/>
    </xf>
    <xf numFmtId="43" fontId="36" fillId="3" borderId="37" xfId="0" applyNumberFormat="1" applyFont="1" applyFill="1" applyBorder="1" applyAlignment="1">
      <alignment horizontal="right" vertical="center" wrapText="1"/>
    </xf>
    <xf numFmtId="4" fontId="2" fillId="0" borderId="37" xfId="7" applyNumberFormat="1" applyFont="1" applyFill="1" applyBorder="1" applyAlignment="1">
      <alignment horizontal="center" vertical="center" wrapText="1"/>
    </xf>
    <xf numFmtId="4" fontId="2" fillId="0" borderId="37" xfId="1" applyNumberFormat="1" applyFont="1" applyFill="1" applyBorder="1" applyAlignment="1">
      <alignment horizontal="center" vertical="center" wrapText="1"/>
    </xf>
    <xf numFmtId="4" fontId="2" fillId="0" borderId="37" xfId="3" applyNumberFormat="1" applyFont="1" applyFill="1" applyBorder="1" applyAlignment="1">
      <alignment horizontal="center" vertical="center" wrapText="1"/>
    </xf>
    <xf numFmtId="39" fontId="44" fillId="3" borderId="37" xfId="0" applyNumberFormat="1" applyFont="1" applyFill="1" applyBorder="1" applyAlignment="1">
      <alignment horizontal="center" vertical="center" wrapText="1"/>
    </xf>
    <xf numFmtId="4" fontId="2" fillId="32" borderId="37" xfId="0" applyNumberFormat="1" applyFont="1" applyFill="1" applyBorder="1" applyAlignment="1">
      <alignment horizontal="center" vertical="center" wrapText="1"/>
    </xf>
    <xf numFmtId="4" fontId="2" fillId="4" borderId="37" xfId="5" applyNumberFormat="1" applyFont="1" applyFill="1" applyBorder="1" applyAlignment="1">
      <alignment horizontal="center" vertical="center" wrapText="1"/>
    </xf>
    <xf numFmtId="4" fontId="2" fillId="4" borderId="37" xfId="0" applyNumberFormat="1" applyFont="1" applyFill="1" applyBorder="1" applyAlignment="1">
      <alignment horizontal="center" vertical="center" wrapText="1"/>
    </xf>
    <xf numFmtId="39" fontId="2" fillId="32" borderId="37" xfId="0" applyNumberFormat="1" applyFont="1" applyFill="1" applyBorder="1" applyAlignment="1">
      <alignment horizontal="center" vertical="center" wrapText="1"/>
    </xf>
    <xf numFmtId="0" fontId="31" fillId="2" borderId="37" xfId="1" applyFont="1" applyFill="1" applyBorder="1" applyAlignment="1">
      <alignment horizontal="center" vertical="center" wrapText="1"/>
    </xf>
    <xf numFmtId="49" fontId="31" fillId="2" borderId="36" xfId="1" applyNumberFormat="1" applyFont="1" applyFill="1" applyBorder="1" applyAlignment="1">
      <alignment horizontal="center" vertical="center" wrapText="1"/>
    </xf>
    <xf numFmtId="49" fontId="31" fillId="2" borderId="39" xfId="1" applyNumberFormat="1" applyFont="1" applyFill="1" applyBorder="1" applyAlignment="1">
      <alignment horizontal="center" vertical="center" wrapText="1"/>
    </xf>
    <xf numFmtId="49" fontId="31" fillId="2" borderId="38" xfId="1" applyNumberFormat="1" applyFont="1" applyFill="1" applyBorder="1" applyAlignment="1">
      <alignment horizontal="center" vertical="center" wrapText="1"/>
    </xf>
    <xf numFmtId="49" fontId="31" fillId="2" borderId="0" xfId="1" applyNumberFormat="1" applyFont="1" applyFill="1" applyBorder="1" applyAlignment="1">
      <alignment horizontal="center" vertical="center" wrapText="1"/>
    </xf>
    <xf numFmtId="49" fontId="31" fillId="2" borderId="37" xfId="1" applyNumberFormat="1" applyFont="1" applyFill="1" applyBorder="1" applyAlignment="1">
      <alignment horizontal="center" vertical="center" wrapText="1"/>
    </xf>
    <xf numFmtId="49" fontId="31" fillId="2" borderId="37" xfId="1" applyNumberFormat="1" applyFont="1" applyFill="1" applyBorder="1" applyAlignment="1">
      <alignment horizontal="center" vertical="center"/>
    </xf>
    <xf numFmtId="49" fontId="2" fillId="0" borderId="36" xfId="1198" applyNumberFormat="1" applyFont="1" applyFill="1" applyBorder="1" applyAlignment="1">
      <alignment horizontal="center" vertical="center" wrapText="1"/>
    </xf>
    <xf numFmtId="49" fontId="2" fillId="0" borderId="38" xfId="1198" applyNumberFormat="1" applyFont="1" applyFill="1" applyBorder="1" applyAlignment="1">
      <alignment horizontal="center" vertical="center" wrapText="1"/>
    </xf>
    <xf numFmtId="0" fontId="2" fillId="0" borderId="36" xfId="1198" applyFont="1" applyFill="1" applyBorder="1" applyAlignment="1">
      <alignment horizontal="center" vertical="center" wrapText="1"/>
    </xf>
    <xf numFmtId="0" fontId="2" fillId="0" borderId="38" xfId="1198" applyFont="1" applyFill="1" applyBorder="1" applyAlignment="1">
      <alignment horizontal="center" vertical="center" wrapText="1"/>
    </xf>
    <xf numFmtId="0" fontId="2" fillId="0" borderId="36" xfId="1198" applyFont="1" applyFill="1" applyBorder="1" applyAlignment="1">
      <alignment horizontal="justify" vertical="center" wrapText="1"/>
    </xf>
    <xf numFmtId="0" fontId="2" fillId="0" borderId="39" xfId="1198" applyFont="1" applyFill="1" applyBorder="1" applyAlignment="1">
      <alignment horizontal="justify" vertical="center" wrapText="1"/>
    </xf>
    <xf numFmtId="0" fontId="2" fillId="0" borderId="36" xfId="1" applyFont="1" applyFill="1" applyBorder="1" applyAlignment="1">
      <alignment horizontal="center" vertical="center" wrapText="1"/>
    </xf>
    <xf numFmtId="0" fontId="2" fillId="0" borderId="38" xfId="1" applyFont="1" applyFill="1" applyBorder="1" applyAlignment="1">
      <alignment horizontal="center" vertical="center" wrapText="1"/>
    </xf>
    <xf numFmtId="0" fontId="31" fillId="2" borderId="37" xfId="1" applyFont="1" applyFill="1" applyBorder="1" applyAlignment="1">
      <alignment horizontal="center" vertical="center" textRotation="90" wrapText="1"/>
    </xf>
    <xf numFmtId="0" fontId="31" fillId="2" borderId="1" xfId="1" applyFont="1" applyFill="1" applyBorder="1" applyAlignment="1">
      <alignment horizontal="center" vertical="center" wrapText="1"/>
    </xf>
    <xf numFmtId="0" fontId="31" fillId="2" borderId="2" xfId="1" applyFont="1" applyFill="1" applyBorder="1" applyAlignment="1">
      <alignment horizontal="center" vertical="center" wrapText="1"/>
    </xf>
    <xf numFmtId="0" fontId="31" fillId="2" borderId="3" xfId="1" applyFont="1" applyFill="1" applyBorder="1" applyAlignment="1">
      <alignment horizontal="center" vertical="center" wrapText="1"/>
    </xf>
    <xf numFmtId="0" fontId="31" fillId="3" borderId="36" xfId="1" applyFont="1" applyFill="1" applyBorder="1" applyAlignment="1">
      <alignment horizontal="center" vertical="center" wrapText="1"/>
    </xf>
    <xf numFmtId="0" fontId="31" fillId="3" borderId="39" xfId="1" applyFont="1" applyFill="1" applyBorder="1" applyAlignment="1">
      <alignment horizontal="center" vertical="center" wrapText="1"/>
    </xf>
    <xf numFmtId="0" fontId="31" fillId="3" borderId="38" xfId="1" applyFont="1" applyFill="1" applyBorder="1" applyAlignment="1">
      <alignment horizontal="center" vertical="center" wrapText="1"/>
    </xf>
    <xf numFmtId="0" fontId="31" fillId="2" borderId="36" xfId="1" applyFont="1" applyFill="1" applyBorder="1" applyAlignment="1">
      <alignment horizontal="center" vertical="center" wrapText="1"/>
    </xf>
    <xf numFmtId="0" fontId="31" fillId="2" borderId="39" xfId="1" applyFont="1" applyFill="1" applyBorder="1" applyAlignment="1">
      <alignment horizontal="center" vertical="center" wrapText="1"/>
    </xf>
    <xf numFmtId="0" fontId="31" fillId="2" borderId="38" xfId="1" applyFont="1" applyFill="1" applyBorder="1" applyAlignment="1">
      <alignment horizontal="center" vertical="center" wrapText="1"/>
    </xf>
    <xf numFmtId="0" fontId="31" fillId="2" borderId="0" xfId="1" applyFont="1" applyFill="1" applyBorder="1" applyAlignment="1">
      <alignment horizontal="center" vertical="center" wrapText="1"/>
    </xf>
    <xf numFmtId="0" fontId="31" fillId="3" borderId="37" xfId="1" applyFont="1" applyFill="1" applyBorder="1" applyAlignment="1">
      <alignment horizontal="center" vertical="center" wrapText="1"/>
    </xf>
    <xf numFmtId="0" fontId="2" fillId="0" borderId="36" xfId="1" applyFont="1" applyFill="1" applyBorder="1" applyAlignment="1">
      <alignment horizontal="left" vertical="center" wrapText="1"/>
    </xf>
    <xf numFmtId="0" fontId="2" fillId="0" borderId="38" xfId="1" applyFont="1" applyFill="1" applyBorder="1" applyAlignment="1">
      <alignment horizontal="left" vertical="center" wrapText="1"/>
    </xf>
    <xf numFmtId="0" fontId="3" fillId="4" borderId="1" xfId="3" applyFont="1" applyFill="1" applyBorder="1" applyAlignment="1">
      <alignment horizontal="left" vertical="center" wrapText="1"/>
    </xf>
    <xf numFmtId="0" fontId="3" fillId="4" borderId="2" xfId="3" applyFont="1" applyFill="1" applyBorder="1" applyAlignment="1">
      <alignment horizontal="left" vertical="center" wrapText="1"/>
    </xf>
    <xf numFmtId="0" fontId="3" fillId="4" borderId="3" xfId="3" applyFont="1" applyFill="1" applyBorder="1" applyAlignment="1">
      <alignment horizontal="left" vertical="center" wrapText="1"/>
    </xf>
    <xf numFmtId="0" fontId="3" fillId="0" borderId="1" xfId="3" applyFont="1" applyFill="1" applyBorder="1" applyAlignment="1">
      <alignment horizontal="center" vertical="center" wrapText="1"/>
    </xf>
    <xf numFmtId="0" fontId="3" fillId="0" borderId="2" xfId="3" applyFont="1" applyFill="1" applyBorder="1" applyAlignment="1">
      <alignment horizontal="center" vertical="center" wrapText="1"/>
    </xf>
    <xf numFmtId="0" fontId="3" fillId="0" borderId="3" xfId="3" applyFont="1" applyFill="1" applyBorder="1" applyAlignment="1">
      <alignment horizontal="center" vertical="center" wrapText="1"/>
    </xf>
    <xf numFmtId="4" fontId="2" fillId="0" borderId="36" xfId="1" applyNumberFormat="1" applyFont="1" applyFill="1" applyBorder="1" applyAlignment="1">
      <alignment horizontal="center" vertical="center" wrapText="1"/>
    </xf>
    <xf numFmtId="4" fontId="2" fillId="0" borderId="38" xfId="1" applyNumberFormat="1" applyFont="1" applyFill="1" applyBorder="1" applyAlignment="1">
      <alignment horizontal="center" vertical="center" wrapText="1"/>
    </xf>
    <xf numFmtId="3" fontId="2" fillId="0" borderId="36" xfId="1" applyNumberFormat="1" applyFont="1" applyFill="1" applyBorder="1" applyAlignment="1">
      <alignment horizontal="center" vertical="center" wrapText="1"/>
    </xf>
    <xf numFmtId="3" fontId="2" fillId="0" borderId="38" xfId="1" applyNumberFormat="1" applyFont="1" applyFill="1" applyBorder="1" applyAlignment="1">
      <alignment horizontal="center" vertical="center" wrapText="1"/>
    </xf>
    <xf numFmtId="49" fontId="2" fillId="5" borderId="36" xfId="1" applyNumberFormat="1" applyFont="1" applyFill="1" applyBorder="1" applyAlignment="1">
      <alignment horizontal="center" vertical="center" wrapText="1"/>
    </xf>
    <xf numFmtId="49" fontId="2" fillId="5" borderId="39" xfId="1" applyNumberFormat="1" applyFont="1" applyFill="1" applyBorder="1" applyAlignment="1">
      <alignment horizontal="center" vertical="center" wrapText="1"/>
    </xf>
    <xf numFmtId="49" fontId="2" fillId="5" borderId="38" xfId="1" applyNumberFormat="1" applyFont="1" applyFill="1" applyBorder="1" applyAlignment="1">
      <alignment horizontal="center" vertical="center" wrapText="1"/>
    </xf>
    <xf numFmtId="49" fontId="2" fillId="0" borderId="36" xfId="1" applyNumberFormat="1" applyFont="1" applyFill="1" applyBorder="1" applyAlignment="1">
      <alignment horizontal="center" vertical="center" wrapText="1"/>
    </xf>
    <xf numFmtId="49" fontId="2" fillId="0" borderId="39" xfId="1" applyNumberFormat="1" applyFont="1" applyFill="1" applyBorder="1" applyAlignment="1">
      <alignment horizontal="center" vertical="center" wrapText="1"/>
    </xf>
    <xf numFmtId="49" fontId="2" fillId="0" borderId="38" xfId="1" applyNumberFormat="1" applyFont="1" applyFill="1" applyBorder="1" applyAlignment="1">
      <alignment horizontal="center" vertical="center" wrapText="1"/>
    </xf>
    <xf numFmtId="0" fontId="2" fillId="5" borderId="36" xfId="3" applyFont="1" applyFill="1" applyBorder="1" applyAlignment="1">
      <alignment horizontal="center" vertical="center" wrapText="1"/>
    </xf>
    <xf numFmtId="0" fontId="2" fillId="5" borderId="39" xfId="3" applyFont="1" applyFill="1" applyBorder="1" applyAlignment="1">
      <alignment horizontal="center" vertical="center" wrapText="1"/>
    </xf>
    <xf numFmtId="0" fontId="2" fillId="5" borderId="38" xfId="3" applyFont="1" applyFill="1" applyBorder="1" applyAlignment="1">
      <alignment horizontal="center" vertical="center" wrapText="1"/>
    </xf>
    <xf numFmtId="3" fontId="2" fillId="0" borderId="36" xfId="1" applyNumberFormat="1" applyFont="1" applyFill="1" applyBorder="1" applyAlignment="1">
      <alignment horizontal="left" vertical="center" wrapText="1"/>
    </xf>
    <xf numFmtId="3" fontId="2" fillId="0" borderId="39" xfId="1" applyNumberFormat="1" applyFont="1" applyFill="1" applyBorder="1" applyAlignment="1">
      <alignment horizontal="left" vertical="center" wrapText="1"/>
    </xf>
    <xf numFmtId="3" fontId="2" fillId="0" borderId="38" xfId="1" applyNumberFormat="1" applyFont="1" applyFill="1" applyBorder="1" applyAlignment="1">
      <alignment horizontal="left" vertical="center" wrapText="1"/>
    </xf>
    <xf numFmtId="49" fontId="2" fillId="0" borderId="36" xfId="3" applyNumberFormat="1" applyFont="1" applyFill="1" applyBorder="1" applyAlignment="1">
      <alignment horizontal="center" vertical="center" wrapText="1"/>
    </xf>
    <xf numFmtId="49" fontId="2" fillId="0" borderId="38" xfId="3" applyNumberFormat="1" applyFont="1" applyFill="1" applyBorder="1" applyAlignment="1">
      <alignment horizontal="center" vertical="center" wrapText="1"/>
    </xf>
    <xf numFmtId="0" fontId="2" fillId="0" borderId="36" xfId="3" applyFont="1" applyFill="1" applyBorder="1" applyAlignment="1">
      <alignment horizontal="center" vertical="center" wrapText="1"/>
    </xf>
    <xf numFmtId="0" fontId="2" fillId="0" borderId="38" xfId="3" applyFont="1" applyFill="1" applyBorder="1" applyAlignment="1">
      <alignment horizontal="center" vertical="center" wrapText="1"/>
    </xf>
    <xf numFmtId="0" fontId="2" fillId="0" borderId="36" xfId="3" applyFont="1" applyFill="1" applyBorder="1" applyAlignment="1">
      <alignment horizontal="left" vertical="center" wrapText="1"/>
    </xf>
    <xf numFmtId="0" fontId="2" fillId="0" borderId="38" xfId="3" applyFont="1" applyFill="1" applyBorder="1" applyAlignment="1">
      <alignment horizontal="left" vertical="center" wrapText="1"/>
    </xf>
    <xf numFmtId="4" fontId="2" fillId="0" borderId="36" xfId="7" applyNumberFormat="1" applyFont="1" applyFill="1" applyBorder="1" applyAlignment="1">
      <alignment horizontal="center" vertical="center" wrapText="1"/>
    </xf>
    <xf numFmtId="4" fontId="2" fillId="0" borderId="39" xfId="7" applyNumberFormat="1" applyFont="1" applyFill="1" applyBorder="1" applyAlignment="1">
      <alignment horizontal="center" vertical="center" wrapText="1"/>
    </xf>
    <xf numFmtId="4" fontId="2" fillId="0" borderId="38" xfId="7" applyNumberFormat="1" applyFont="1" applyFill="1" applyBorder="1" applyAlignment="1">
      <alignment horizontal="center" vertical="center" wrapText="1"/>
    </xf>
    <xf numFmtId="0" fontId="28" fillId="0" borderId="0" xfId="1" applyFont="1" applyBorder="1" applyAlignment="1">
      <alignment horizontal="center"/>
    </xf>
    <xf numFmtId="0" fontId="2" fillId="0" borderId="36" xfId="1" applyFont="1" applyFill="1" applyBorder="1" applyAlignment="1">
      <alignment horizontal="justify" vertical="center" wrapText="1"/>
    </xf>
    <xf numFmtId="0" fontId="2" fillId="0" borderId="38" xfId="1" applyFont="1" applyFill="1" applyBorder="1" applyAlignment="1">
      <alignment horizontal="justify" vertical="center" wrapText="1"/>
    </xf>
    <xf numFmtId="9" fontId="2" fillId="0" borderId="36" xfId="3" applyNumberFormat="1" applyFont="1" applyFill="1" applyBorder="1" applyAlignment="1">
      <alignment horizontal="justify" vertical="center" wrapText="1"/>
    </xf>
    <xf numFmtId="9" fontId="2" fillId="0" borderId="39" xfId="3" applyNumberFormat="1" applyFont="1" applyFill="1" applyBorder="1" applyAlignment="1">
      <alignment horizontal="justify" vertical="center" wrapText="1"/>
    </xf>
    <xf numFmtId="4" fontId="2" fillId="0" borderId="36" xfId="3" applyNumberFormat="1" applyFont="1" applyFill="1" applyBorder="1" applyAlignment="1">
      <alignment horizontal="center" vertical="center" wrapText="1"/>
    </xf>
    <xf numFmtId="4" fontId="2" fillId="0" borderId="39" xfId="3" applyNumberFormat="1" applyFont="1" applyFill="1" applyBorder="1" applyAlignment="1">
      <alignment horizontal="center" vertical="center" wrapText="1"/>
    </xf>
    <xf numFmtId="4" fontId="2" fillId="0" borderId="38" xfId="3" applyNumberFormat="1" applyFont="1" applyFill="1" applyBorder="1" applyAlignment="1">
      <alignment horizontal="center" vertical="center" wrapText="1"/>
    </xf>
    <xf numFmtId="4" fontId="2" fillId="0" borderId="39" xfId="1" applyNumberFormat="1" applyFont="1" applyFill="1" applyBorder="1" applyAlignment="1">
      <alignment horizontal="center" vertical="center" wrapText="1"/>
    </xf>
    <xf numFmtId="9" fontId="2" fillId="0" borderId="38" xfId="3" applyNumberFormat="1" applyFont="1" applyFill="1" applyBorder="1" applyAlignment="1">
      <alignment horizontal="justify" vertical="center" wrapText="1"/>
    </xf>
    <xf numFmtId="3" fontId="2" fillId="0" borderId="36" xfId="3" applyNumberFormat="1" applyFont="1" applyFill="1" applyBorder="1" applyAlignment="1">
      <alignment horizontal="center" vertical="center" wrapText="1"/>
    </xf>
    <xf numFmtId="3" fontId="2" fillId="0" borderId="38" xfId="3" applyNumberFormat="1" applyFont="1" applyFill="1" applyBorder="1" applyAlignment="1">
      <alignment horizontal="center" vertical="center" wrapText="1"/>
    </xf>
    <xf numFmtId="0" fontId="31" fillId="2" borderId="36" xfId="1" applyFont="1" applyFill="1" applyBorder="1" applyAlignment="1">
      <alignment horizontal="center" vertical="center" textRotation="90" wrapText="1"/>
    </xf>
    <xf numFmtId="0" fontId="31" fillId="2" borderId="39" xfId="1" applyFont="1" applyFill="1" applyBorder="1" applyAlignment="1">
      <alignment horizontal="center" vertical="center" textRotation="90" wrapText="1"/>
    </xf>
    <xf numFmtId="0" fontId="31" fillId="2" borderId="38" xfId="1" applyFont="1" applyFill="1" applyBorder="1" applyAlignment="1">
      <alignment horizontal="center" vertical="center" textRotation="90" wrapText="1"/>
    </xf>
    <xf numFmtId="0" fontId="2" fillId="0" borderId="39" xfId="3" applyFont="1" applyFill="1" applyBorder="1" applyAlignment="1">
      <alignment horizontal="center" vertical="center" wrapText="1"/>
    </xf>
    <xf numFmtId="0" fontId="2" fillId="0" borderId="39" xfId="1" applyFont="1" applyFill="1" applyBorder="1" applyAlignment="1">
      <alignment horizontal="left" vertical="center" wrapText="1"/>
    </xf>
    <xf numFmtId="0" fontId="2" fillId="0" borderId="39" xfId="1" applyFont="1" applyFill="1" applyBorder="1" applyAlignment="1">
      <alignment horizontal="center" vertical="center" wrapText="1"/>
    </xf>
    <xf numFmtId="0" fontId="2" fillId="0" borderId="36" xfId="3" applyFont="1" applyFill="1" applyBorder="1" applyAlignment="1">
      <alignment horizontal="justify" vertical="center" wrapText="1"/>
    </xf>
    <xf numFmtId="0" fontId="2" fillId="0" borderId="39" xfId="3" applyFont="1" applyFill="1" applyBorder="1" applyAlignment="1">
      <alignment horizontal="justify" vertical="center" wrapText="1"/>
    </xf>
    <xf numFmtId="169" fontId="2" fillId="0" borderId="36" xfId="4" applyNumberFormat="1" applyFont="1" applyFill="1" applyBorder="1" applyAlignment="1">
      <alignment horizontal="left" vertical="center" wrapText="1"/>
    </xf>
    <xf numFmtId="169" fontId="2" fillId="0" borderId="38" xfId="4" applyNumberFormat="1" applyFont="1" applyFill="1" applyBorder="1" applyAlignment="1">
      <alignment horizontal="left" vertical="center" wrapText="1"/>
    </xf>
    <xf numFmtId="0" fontId="2" fillId="0" borderId="38" xfId="3" applyFont="1" applyFill="1" applyBorder="1" applyAlignment="1">
      <alignment horizontal="justify" vertical="center" wrapText="1"/>
    </xf>
    <xf numFmtId="9" fontId="2" fillId="0" borderId="36" xfId="3" applyNumberFormat="1" applyFont="1" applyFill="1" applyBorder="1" applyAlignment="1">
      <alignment horizontal="left" vertical="center" wrapText="1"/>
    </xf>
    <xf numFmtId="9" fontId="2" fillId="0" borderId="38" xfId="3" applyNumberFormat="1" applyFont="1" applyFill="1" applyBorder="1" applyAlignment="1">
      <alignment horizontal="left" vertical="center" wrapText="1"/>
    </xf>
    <xf numFmtId="49" fontId="2" fillId="0" borderId="39" xfId="3" applyNumberFormat="1" applyFont="1" applyFill="1" applyBorder="1" applyAlignment="1">
      <alignment horizontal="center" vertical="center" wrapText="1"/>
    </xf>
    <xf numFmtId="0" fontId="2" fillId="0" borderId="39" xfId="1" applyFont="1" applyFill="1" applyBorder="1" applyAlignment="1">
      <alignment horizontal="justify" vertical="center" wrapText="1"/>
    </xf>
    <xf numFmtId="0" fontId="2" fillId="0" borderId="39" xfId="3" applyFont="1" applyFill="1" applyBorder="1" applyAlignment="1">
      <alignment horizontal="left" vertical="center" wrapText="1"/>
    </xf>
    <xf numFmtId="0" fontId="28" fillId="0" borderId="1" xfId="1" applyFont="1" applyFill="1" applyBorder="1" applyAlignment="1">
      <alignment horizontal="center"/>
    </xf>
    <xf numFmtId="0" fontId="28" fillId="0" borderId="2" xfId="1" applyFont="1" applyFill="1" applyBorder="1" applyAlignment="1">
      <alignment horizontal="center"/>
    </xf>
    <xf numFmtId="0" fontId="28" fillId="0" borderId="3" xfId="1" applyFont="1" applyFill="1" applyBorder="1" applyAlignment="1">
      <alignment horizontal="center"/>
    </xf>
    <xf numFmtId="0" fontId="30" fillId="0" borderId="1" xfId="1" applyFont="1" applyFill="1" applyBorder="1" applyAlignment="1">
      <alignment horizontal="left" vertical="center"/>
    </xf>
    <xf numFmtId="0" fontId="30" fillId="0" borderId="2" xfId="1" applyFont="1" applyFill="1" applyBorder="1" applyAlignment="1">
      <alignment horizontal="left" vertical="center"/>
    </xf>
    <xf numFmtId="0" fontId="4" fillId="2" borderId="9" xfId="1" applyFont="1" applyFill="1" applyBorder="1" applyAlignment="1">
      <alignment horizontal="center" vertical="center" wrapText="1"/>
    </xf>
    <xf numFmtId="0" fontId="4" fillId="2" borderId="10" xfId="1" applyFont="1" applyFill="1" applyBorder="1" applyAlignment="1">
      <alignment horizontal="center" vertical="center" wrapText="1"/>
    </xf>
    <xf numFmtId="0" fontId="4" fillId="2" borderId="11" xfId="1" applyFont="1" applyFill="1" applyBorder="1" applyAlignment="1">
      <alignment horizontal="center" vertical="center" wrapText="1"/>
    </xf>
    <xf numFmtId="49" fontId="4" fillId="2" borderId="12" xfId="1" applyNumberFormat="1" applyFont="1" applyFill="1" applyBorder="1" applyAlignment="1">
      <alignment horizontal="center" vertical="center" wrapText="1"/>
    </xf>
    <xf numFmtId="49" fontId="4" fillId="2" borderId="20" xfId="1" applyNumberFormat="1" applyFont="1" applyFill="1" applyBorder="1" applyAlignment="1">
      <alignment horizontal="center" vertical="center" wrapText="1"/>
    </xf>
    <xf numFmtId="49" fontId="4" fillId="2" borderId="28" xfId="1" applyNumberFormat="1" applyFont="1" applyFill="1" applyBorder="1" applyAlignment="1">
      <alignment horizontal="center" vertical="center" wrapText="1"/>
    </xf>
    <xf numFmtId="49" fontId="4" fillId="2" borderId="13" xfId="1" applyNumberFormat="1" applyFont="1" applyFill="1" applyBorder="1" applyAlignment="1">
      <alignment horizontal="center" vertical="center" wrapText="1"/>
    </xf>
    <xf numFmtId="49" fontId="4" fillId="2" borderId="21" xfId="1" applyNumberFormat="1" applyFont="1" applyFill="1" applyBorder="1" applyAlignment="1">
      <alignment horizontal="center" vertical="center" wrapText="1"/>
    </xf>
    <xf numFmtId="0" fontId="4" fillId="3" borderId="12" xfId="1" applyFont="1" applyFill="1" applyBorder="1" applyAlignment="1">
      <alignment horizontal="center" vertical="center" wrapText="1"/>
    </xf>
    <xf numFmtId="0" fontId="4" fillId="3" borderId="20" xfId="1" applyFont="1" applyFill="1" applyBorder="1" applyAlignment="1">
      <alignment horizontal="center" vertical="center" wrapText="1"/>
    </xf>
    <xf numFmtId="0" fontId="4" fillId="3" borderId="28" xfId="1" applyFont="1" applyFill="1" applyBorder="1" applyAlignment="1">
      <alignment horizontal="center" vertical="center" wrapText="1"/>
    </xf>
    <xf numFmtId="0" fontId="4" fillId="2" borderId="13" xfId="1" applyFont="1" applyFill="1" applyBorder="1" applyAlignment="1">
      <alignment horizontal="center" vertical="center" wrapText="1"/>
    </xf>
    <xf numFmtId="0" fontId="4" fillId="2" borderId="21" xfId="1" applyFont="1" applyFill="1" applyBorder="1" applyAlignment="1">
      <alignment horizontal="center" vertical="center" wrapText="1"/>
    </xf>
    <xf numFmtId="0" fontId="4" fillId="2" borderId="26" xfId="1" applyFont="1" applyFill="1" applyBorder="1" applyAlignment="1">
      <alignment horizontal="center" vertical="center" wrapText="1"/>
    </xf>
    <xf numFmtId="0" fontId="4" fillId="2" borderId="33" xfId="1" applyFont="1" applyFill="1" applyBorder="1" applyAlignment="1">
      <alignment horizontal="center" vertical="center" wrapText="1"/>
    </xf>
    <xf numFmtId="0" fontId="4" fillId="2" borderId="24" xfId="1" applyFont="1" applyFill="1" applyBorder="1" applyAlignment="1">
      <alignment horizontal="center" vertical="center" wrapText="1"/>
    </xf>
    <xf numFmtId="0" fontId="4" fillId="2" borderId="31" xfId="1" applyFont="1" applyFill="1" applyBorder="1" applyAlignment="1">
      <alignment horizontal="center" vertical="center" wrapText="1"/>
    </xf>
    <xf numFmtId="0" fontId="4" fillId="2" borderId="0" xfId="1" applyFont="1" applyFill="1" applyBorder="1" applyAlignment="1">
      <alignment horizontal="center" vertical="center" wrapText="1"/>
    </xf>
    <xf numFmtId="49" fontId="4" fillId="2" borderId="0" xfId="1" applyNumberFormat="1" applyFont="1" applyFill="1" applyBorder="1" applyAlignment="1">
      <alignment horizontal="center" vertical="center" wrapText="1"/>
    </xf>
    <xf numFmtId="49" fontId="4" fillId="2" borderId="17" xfId="1" applyNumberFormat="1" applyFont="1" applyFill="1" applyBorder="1" applyAlignment="1">
      <alignment horizontal="center" vertical="center" wrapText="1"/>
    </xf>
    <xf numFmtId="49" fontId="4" fillId="2" borderId="27" xfId="1" applyNumberFormat="1" applyFont="1" applyFill="1" applyBorder="1" applyAlignment="1">
      <alignment horizontal="center" vertical="center" wrapText="1"/>
    </xf>
    <xf numFmtId="49" fontId="4" fillId="2" borderId="18" xfId="1" applyNumberFormat="1" applyFont="1" applyFill="1" applyBorder="1" applyAlignment="1">
      <alignment horizontal="center" vertical="center" wrapText="1"/>
    </xf>
    <xf numFmtId="49" fontId="4" fillId="2" borderId="26" xfId="1" applyNumberFormat="1" applyFont="1" applyFill="1" applyBorder="1" applyAlignment="1">
      <alignment horizontal="center" vertical="center" wrapText="1"/>
    </xf>
    <xf numFmtId="0" fontId="4" fillId="2" borderId="19" xfId="1" applyFont="1" applyFill="1" applyBorder="1" applyAlignment="1">
      <alignment horizontal="center" vertical="center" wrapText="1"/>
    </xf>
    <xf numFmtId="49" fontId="4" fillId="2" borderId="23" xfId="1" applyNumberFormat="1" applyFont="1" applyFill="1" applyBorder="1" applyAlignment="1">
      <alignment horizontal="center" vertical="center"/>
    </xf>
    <xf numFmtId="49" fontId="4" fillId="2" borderId="18" xfId="1" applyNumberFormat="1" applyFont="1" applyFill="1" applyBorder="1" applyAlignment="1">
      <alignment horizontal="center" vertical="center"/>
    </xf>
    <xf numFmtId="0" fontId="4" fillId="2" borderId="49" xfId="1" applyFont="1" applyFill="1" applyBorder="1" applyAlignment="1">
      <alignment horizontal="center" vertical="center" wrapText="1"/>
    </xf>
    <xf numFmtId="0" fontId="4" fillId="2" borderId="50" xfId="1" applyFont="1" applyFill="1" applyBorder="1" applyAlignment="1">
      <alignment horizontal="center" vertical="center" wrapText="1"/>
    </xf>
    <xf numFmtId="0" fontId="4" fillId="2" borderId="14" xfId="1" applyFont="1" applyFill="1" applyBorder="1" applyAlignment="1">
      <alignment horizontal="center" vertical="center" wrapText="1"/>
    </xf>
    <xf numFmtId="0" fontId="4" fillId="2" borderId="22" xfId="1" applyFont="1" applyFill="1" applyBorder="1" applyAlignment="1">
      <alignment horizontal="center" vertical="center" wrapText="1"/>
    </xf>
    <xf numFmtId="49" fontId="4" fillId="2" borderId="15" xfId="1" applyNumberFormat="1" applyFont="1" applyFill="1" applyBorder="1" applyAlignment="1">
      <alignment horizontal="center" vertical="center" wrapText="1"/>
    </xf>
    <xf numFmtId="49" fontId="4" fillId="2" borderId="16" xfId="1" applyNumberFormat="1" applyFont="1" applyFill="1" applyBorder="1" applyAlignment="1">
      <alignment horizontal="center" vertical="center" wrapText="1"/>
    </xf>
    <xf numFmtId="49" fontId="2" fillId="0" borderId="36" xfId="70" applyNumberFormat="1" applyFont="1" applyFill="1" applyBorder="1" applyAlignment="1">
      <alignment horizontal="center" vertical="center" wrapText="1"/>
    </xf>
    <xf numFmtId="49" fontId="2" fillId="0" borderId="38" xfId="70" applyNumberFormat="1" applyFont="1" applyFill="1" applyBorder="1" applyAlignment="1">
      <alignment horizontal="center" vertical="center" wrapText="1"/>
    </xf>
    <xf numFmtId="0" fontId="2" fillId="33" borderId="36" xfId="70" applyFont="1" applyFill="1" applyBorder="1" applyAlignment="1">
      <alignment horizontal="center" vertical="center" wrapText="1"/>
    </xf>
    <xf numFmtId="0" fontId="2" fillId="33" borderId="38" xfId="70" applyFont="1" applyFill="1" applyBorder="1" applyAlignment="1">
      <alignment horizontal="center" vertical="center" wrapText="1"/>
    </xf>
    <xf numFmtId="0" fontId="2" fillId="0" borderId="36" xfId="70" applyFont="1" applyFill="1" applyBorder="1" applyAlignment="1">
      <alignment horizontal="left" vertical="center" wrapText="1"/>
    </xf>
    <xf numFmtId="0" fontId="2" fillId="0" borderId="38" xfId="70" applyFont="1" applyFill="1" applyBorder="1" applyAlignment="1">
      <alignment horizontal="left" vertical="center" wrapText="1"/>
    </xf>
    <xf numFmtId="9" fontId="2" fillId="0" borderId="36" xfId="70" applyNumberFormat="1" applyFont="1" applyFill="1" applyBorder="1" applyAlignment="1">
      <alignment horizontal="justify" vertical="center" wrapText="1"/>
    </xf>
    <xf numFmtId="9" fontId="2" fillId="0" borderId="38" xfId="70" applyNumberFormat="1" applyFont="1" applyFill="1" applyBorder="1" applyAlignment="1">
      <alignment horizontal="justify" vertical="center" wrapText="1"/>
    </xf>
    <xf numFmtId="0" fontId="2" fillId="0" borderId="36" xfId="70" applyFont="1" applyFill="1" applyBorder="1" applyAlignment="1">
      <alignment horizontal="justify" vertical="center" wrapText="1"/>
    </xf>
    <xf numFmtId="0" fontId="2" fillId="0" borderId="38" xfId="70" applyFont="1" applyFill="1" applyBorder="1" applyAlignment="1">
      <alignment horizontal="justify" vertical="center" wrapText="1"/>
    </xf>
    <xf numFmtId="49" fontId="4" fillId="2" borderId="15" xfId="1" applyNumberFormat="1" applyFont="1" applyFill="1" applyBorder="1" applyAlignment="1">
      <alignment horizontal="center" vertical="center"/>
    </xf>
    <xf numFmtId="49" fontId="4" fillId="2" borderId="16" xfId="1" applyNumberFormat="1" applyFont="1" applyFill="1" applyBorder="1" applyAlignment="1">
      <alignment horizontal="center" vertical="center"/>
    </xf>
    <xf numFmtId="49" fontId="4" fillId="2" borderId="29" xfId="1" applyNumberFormat="1" applyFont="1" applyFill="1" applyBorder="1" applyAlignment="1">
      <alignment horizontal="center" vertical="center"/>
    </xf>
    <xf numFmtId="49" fontId="4" fillId="2" borderId="30" xfId="1" applyNumberFormat="1" applyFont="1" applyFill="1" applyBorder="1" applyAlignment="1">
      <alignment horizontal="center" vertical="center"/>
    </xf>
    <xf numFmtId="49" fontId="4" fillId="2" borderId="24" xfId="1" applyNumberFormat="1" applyFont="1" applyFill="1" applyBorder="1" applyAlignment="1">
      <alignment horizontal="center" vertical="center"/>
    </xf>
    <xf numFmtId="49" fontId="4" fillId="2" borderId="31" xfId="1" applyNumberFormat="1" applyFont="1" applyFill="1" applyBorder="1" applyAlignment="1">
      <alignment horizontal="center" vertical="center"/>
    </xf>
    <xf numFmtId="0" fontId="4" fillId="2" borderId="25" xfId="1" applyFont="1" applyFill="1" applyBorder="1" applyAlignment="1">
      <alignment horizontal="center" vertical="center" wrapText="1"/>
    </xf>
    <xf numFmtId="0" fontId="4" fillId="2" borderId="32" xfId="1" applyFont="1" applyFill="1" applyBorder="1" applyAlignment="1">
      <alignment horizontal="center" vertical="center" wrapText="1"/>
    </xf>
    <xf numFmtId="9" fontId="2" fillId="0" borderId="36" xfId="70" applyNumberFormat="1" applyFont="1" applyFill="1" applyBorder="1" applyAlignment="1">
      <alignment horizontal="left" vertical="center" wrapText="1"/>
    </xf>
    <xf numFmtId="9" fontId="2" fillId="0" borderId="38" xfId="70" applyNumberFormat="1" applyFont="1" applyFill="1" applyBorder="1" applyAlignment="1">
      <alignment horizontal="left" vertical="center" wrapText="1"/>
    </xf>
    <xf numFmtId="0" fontId="2" fillId="30" borderId="36" xfId="70" applyFont="1" applyFill="1" applyBorder="1" applyAlignment="1">
      <alignment horizontal="center" vertical="center" wrapText="1"/>
    </xf>
    <xf numFmtId="0" fontId="2" fillId="30" borderId="38" xfId="70" applyFont="1" applyFill="1" applyBorder="1" applyAlignment="1">
      <alignment horizontal="center" vertical="center" wrapText="1"/>
    </xf>
    <xf numFmtId="169" fontId="2" fillId="0" borderId="36" xfId="71" applyNumberFormat="1" applyFont="1" applyFill="1" applyBorder="1" applyAlignment="1">
      <alignment horizontal="left" vertical="center" wrapText="1"/>
    </xf>
    <xf numFmtId="169" fontId="2" fillId="0" borderId="38" xfId="71" applyNumberFormat="1" applyFont="1" applyFill="1" applyBorder="1" applyAlignment="1">
      <alignment horizontal="left" vertical="center" wrapText="1"/>
    </xf>
    <xf numFmtId="4" fontId="2" fillId="0" borderId="36" xfId="70" applyNumberFormat="1" applyFont="1" applyFill="1" applyBorder="1" applyAlignment="1">
      <alignment horizontal="center" vertical="center" wrapText="1"/>
    </xf>
    <xf numFmtId="4" fontId="2" fillId="0" borderId="38" xfId="70" applyNumberFormat="1" applyFont="1" applyFill="1" applyBorder="1" applyAlignment="1">
      <alignment horizontal="center" vertical="center" wrapText="1"/>
    </xf>
    <xf numFmtId="3" fontId="2" fillId="0" borderId="36" xfId="70" applyNumberFormat="1" applyFont="1" applyFill="1" applyBorder="1" applyAlignment="1">
      <alignment horizontal="center" vertical="center" wrapText="1"/>
    </xf>
    <xf numFmtId="3" fontId="2" fillId="0" borderId="38" xfId="70" applyNumberFormat="1" applyFont="1" applyFill="1" applyBorder="1" applyAlignment="1">
      <alignment horizontal="center" vertical="center" wrapText="1"/>
    </xf>
    <xf numFmtId="0" fontId="2" fillId="33" borderId="36" xfId="1" applyFont="1" applyFill="1" applyBorder="1" applyAlignment="1">
      <alignment horizontal="center" vertical="center" wrapText="1"/>
    </xf>
    <xf numFmtId="0" fontId="2" fillId="33" borderId="39" xfId="1" applyFont="1" applyFill="1" applyBorder="1" applyAlignment="1">
      <alignment horizontal="center" vertical="center" wrapText="1"/>
    </xf>
    <xf numFmtId="49" fontId="2" fillId="31" borderId="36" xfId="70" applyNumberFormat="1" applyFont="1" applyFill="1" applyBorder="1" applyAlignment="1">
      <alignment horizontal="center" vertical="center" wrapText="1"/>
    </xf>
    <xf numFmtId="49" fontId="2" fillId="31" borderId="38" xfId="70" applyNumberFormat="1" applyFont="1" applyFill="1" applyBorder="1" applyAlignment="1">
      <alignment horizontal="center" vertical="center" wrapText="1"/>
    </xf>
    <xf numFmtId="0" fontId="2" fillId="34" borderId="36" xfId="70" applyFont="1" applyFill="1" applyBorder="1" applyAlignment="1">
      <alignment horizontal="center" vertical="center" wrapText="1"/>
    </xf>
    <xf numFmtId="0" fontId="2" fillId="34" borderId="38" xfId="70" applyFont="1" applyFill="1" applyBorder="1" applyAlignment="1">
      <alignment horizontal="center" vertical="center" wrapText="1"/>
    </xf>
    <xf numFmtId="49" fontId="2" fillId="0" borderId="39" xfId="70" applyNumberFormat="1" applyFont="1" applyFill="1" applyBorder="1" applyAlignment="1">
      <alignment horizontal="center" vertical="center" wrapText="1"/>
    </xf>
    <xf numFmtId="0" fontId="2" fillId="34" borderId="39" xfId="70" applyFont="1" applyFill="1" applyBorder="1" applyAlignment="1">
      <alignment horizontal="center" vertical="center" wrapText="1"/>
    </xf>
    <xf numFmtId="0" fontId="2" fillId="0" borderId="39" xfId="70" applyFont="1" applyFill="1" applyBorder="1" applyAlignment="1">
      <alignment horizontal="justify" vertical="center" wrapText="1"/>
    </xf>
    <xf numFmtId="4" fontId="2" fillId="0" borderId="39" xfId="70" applyNumberFormat="1" applyFont="1" applyFill="1" applyBorder="1" applyAlignment="1">
      <alignment horizontal="center" vertical="center" wrapText="1"/>
    </xf>
    <xf numFmtId="0" fontId="2" fillId="34" borderId="36" xfId="1" applyFont="1" applyFill="1" applyBorder="1" applyAlignment="1">
      <alignment horizontal="center" vertical="center" wrapText="1"/>
    </xf>
    <xf numFmtId="0" fontId="2" fillId="34" borderId="39" xfId="1" applyFont="1" applyFill="1" applyBorder="1" applyAlignment="1">
      <alignment horizontal="center" vertical="center" wrapText="1"/>
    </xf>
    <xf numFmtId="0" fontId="2" fillId="34" borderId="38" xfId="1" applyFont="1" applyFill="1" applyBorder="1" applyAlignment="1">
      <alignment horizontal="center" vertical="center" wrapText="1"/>
    </xf>
    <xf numFmtId="4" fontId="2" fillId="0" borderId="36" xfId="73" applyNumberFormat="1" applyFont="1" applyFill="1" applyBorder="1" applyAlignment="1">
      <alignment horizontal="center" vertical="center" wrapText="1"/>
    </xf>
    <xf numFmtId="4" fontId="2" fillId="0" borderId="39" xfId="73" applyNumberFormat="1" applyFont="1" applyFill="1" applyBorder="1" applyAlignment="1">
      <alignment horizontal="center" vertical="center" wrapText="1"/>
    </xf>
    <xf numFmtId="4" fontId="2" fillId="0" borderId="38" xfId="73" applyNumberFormat="1" applyFont="1" applyFill="1" applyBorder="1" applyAlignment="1">
      <alignment horizontal="center" vertical="center" wrapText="1"/>
    </xf>
    <xf numFmtId="49" fontId="7" fillId="0" borderId="0" xfId="1" applyNumberFormat="1" applyFont="1" applyAlignment="1">
      <alignment horizontal="left"/>
    </xf>
    <xf numFmtId="49" fontId="2" fillId="0" borderId="0" xfId="1" applyNumberFormat="1" applyAlignment="1">
      <alignment horizontal="left"/>
    </xf>
    <xf numFmtId="49" fontId="2" fillId="0" borderId="51" xfId="1" applyNumberFormat="1" applyBorder="1" applyAlignment="1">
      <alignment horizontal="left"/>
    </xf>
    <xf numFmtId="49" fontId="7" fillId="0" borderId="51" xfId="1" applyNumberFormat="1" applyFont="1" applyBorder="1" applyAlignment="1">
      <alignment horizontal="left"/>
    </xf>
    <xf numFmtId="49" fontId="2" fillId="5" borderId="37" xfId="1" applyNumberFormat="1" applyFont="1" applyFill="1" applyBorder="1" applyAlignment="1">
      <alignment horizontal="center" vertical="center" wrapText="1"/>
    </xf>
    <xf numFmtId="49" fontId="2" fillId="0" borderId="37" xfId="1" applyNumberFormat="1" applyFont="1" applyFill="1" applyBorder="1" applyAlignment="1">
      <alignment horizontal="center" vertical="center" wrapText="1"/>
    </xf>
    <xf numFmtId="0" fontId="2" fillId="5" borderId="37" xfId="1198" applyFont="1" applyFill="1" applyBorder="1" applyAlignment="1">
      <alignment horizontal="center" vertical="center" wrapText="1"/>
    </xf>
    <xf numFmtId="3" fontId="2" fillId="0" borderId="37" xfId="1" applyNumberFormat="1" applyFont="1" applyFill="1" applyBorder="1" applyAlignment="1">
      <alignment horizontal="justify" vertical="center" wrapText="1"/>
    </xf>
    <xf numFmtId="4" fontId="2" fillId="0" borderId="37" xfId="77" applyNumberFormat="1" applyFont="1" applyFill="1" applyBorder="1" applyAlignment="1">
      <alignment horizontal="center" vertical="center" wrapText="1"/>
    </xf>
    <xf numFmtId="49" fontId="2" fillId="0" borderId="37" xfId="1198" applyNumberFormat="1" applyFont="1" applyFill="1" applyBorder="1" applyAlignment="1">
      <alignment horizontal="center" vertical="center" wrapText="1"/>
    </xf>
    <xf numFmtId="0" fontId="2" fillId="0" borderId="37" xfId="1198" applyFont="1" applyFill="1" applyBorder="1" applyAlignment="1">
      <alignment horizontal="center" vertical="center" wrapText="1"/>
    </xf>
    <xf numFmtId="0" fontId="2" fillId="0" borderId="37" xfId="1198" applyFont="1" applyFill="1" applyBorder="1" applyAlignment="1">
      <alignment horizontal="justify" vertical="center" wrapText="1"/>
    </xf>
    <xf numFmtId="9" fontId="2" fillId="0" borderId="37" xfId="1198" applyNumberFormat="1" applyFont="1" applyFill="1" applyBorder="1" applyAlignment="1">
      <alignment horizontal="justify" vertical="center" wrapText="1"/>
    </xf>
    <xf numFmtId="4" fontId="2" fillId="0" borderId="37" xfId="1" applyNumberFormat="1" applyFont="1" applyFill="1" applyBorder="1" applyAlignment="1">
      <alignment horizontal="center" vertical="center" wrapText="1"/>
    </xf>
    <xf numFmtId="0" fontId="2" fillId="0" borderId="37" xfId="1" applyFont="1" applyFill="1" applyBorder="1" applyAlignment="1">
      <alignment horizontal="left" vertical="center" wrapText="1"/>
    </xf>
    <xf numFmtId="0" fontId="2" fillId="5" borderId="37" xfId="1" applyFont="1" applyFill="1" applyBorder="1" applyAlignment="1">
      <alignment horizontal="justify" vertical="center" wrapText="1"/>
    </xf>
    <xf numFmtId="3" fontId="2" fillId="0" borderId="37" xfId="1" applyNumberFormat="1" applyFont="1" applyFill="1" applyBorder="1" applyAlignment="1">
      <alignment horizontal="center" vertical="center" wrapText="1"/>
    </xf>
    <xf numFmtId="0" fontId="2" fillId="0" borderId="37" xfId="1" applyFont="1" applyFill="1" applyBorder="1" applyAlignment="1">
      <alignment horizontal="center" vertical="center" wrapText="1"/>
    </xf>
    <xf numFmtId="0" fontId="2" fillId="0" borderId="37" xfId="1" applyFont="1" applyFill="1" applyBorder="1" applyAlignment="1">
      <alignment horizontal="justify" vertical="center" wrapText="1"/>
    </xf>
    <xf numFmtId="0" fontId="2" fillId="0" borderId="37" xfId="1198" applyFont="1" applyFill="1" applyBorder="1" applyAlignment="1">
      <alignment horizontal="left" vertical="center" wrapText="1"/>
    </xf>
    <xf numFmtId="4" fontId="2" fillId="0" borderId="37" xfId="1198" applyNumberFormat="1" applyFont="1" applyFill="1" applyBorder="1" applyAlignment="1">
      <alignment horizontal="center" vertical="center" wrapText="1"/>
    </xf>
    <xf numFmtId="3" fontId="2" fillId="0" borderId="37" xfId="1198" applyNumberFormat="1" applyFont="1" applyFill="1" applyBorder="1" applyAlignment="1">
      <alignment horizontal="center" vertical="center" wrapText="1"/>
    </xf>
    <xf numFmtId="0" fontId="36" fillId="0" borderId="37" xfId="0" applyFont="1" applyBorder="1" applyAlignment="1">
      <alignment horizontal="justify" vertical="center" wrapText="1"/>
    </xf>
    <xf numFmtId="169" fontId="2" fillId="0" borderId="37" xfId="76" applyNumberFormat="1" applyFont="1" applyFill="1" applyBorder="1" applyAlignment="1">
      <alignment horizontal="justify" vertical="center" wrapText="1"/>
    </xf>
    <xf numFmtId="49" fontId="4" fillId="2" borderId="37" xfId="1" applyNumberFormat="1" applyFont="1" applyFill="1" applyBorder="1" applyAlignment="1">
      <alignment horizontal="center" vertical="center"/>
    </xf>
    <xf numFmtId="0" fontId="4" fillId="2" borderId="37" xfId="1" applyFont="1" applyFill="1" applyBorder="1" applyAlignment="1">
      <alignment horizontal="center" vertical="center" wrapText="1"/>
    </xf>
    <xf numFmtId="0" fontId="4" fillId="3" borderId="37" xfId="1" applyFont="1" applyFill="1" applyBorder="1" applyAlignment="1">
      <alignment horizontal="center" vertical="center" wrapText="1"/>
    </xf>
    <xf numFmtId="49" fontId="4" fillId="2" borderId="37" xfId="1" applyNumberFormat="1" applyFont="1" applyFill="1" applyBorder="1" applyAlignment="1">
      <alignment horizontal="center" vertical="center" wrapText="1"/>
    </xf>
    <xf numFmtId="0" fontId="4" fillId="2" borderId="37" xfId="1" applyFont="1" applyFill="1" applyBorder="1" applyAlignment="1">
      <alignment horizontal="center" vertical="center" textRotation="90" wrapText="1"/>
    </xf>
    <xf numFmtId="0" fontId="44" fillId="3" borderId="1" xfId="0" applyNumberFormat="1" applyFont="1" applyFill="1" applyBorder="1" applyAlignment="1">
      <alignment horizontal="left" vertical="center" wrapText="1"/>
    </xf>
    <xf numFmtId="0" fontId="44" fillId="3" borderId="2" xfId="0" applyNumberFormat="1" applyFont="1" applyFill="1" applyBorder="1" applyAlignment="1">
      <alignment horizontal="left" vertical="center" wrapText="1"/>
    </xf>
    <xf numFmtId="0" fontId="44" fillId="3" borderId="3" xfId="0" applyNumberFormat="1" applyFont="1" applyFill="1" applyBorder="1" applyAlignment="1">
      <alignment horizontal="left" vertical="center" wrapText="1"/>
    </xf>
    <xf numFmtId="0" fontId="2" fillId="5" borderId="37" xfId="3" applyFont="1" applyFill="1" applyBorder="1" applyAlignment="1">
      <alignment horizontal="center" vertical="center" wrapText="1"/>
    </xf>
    <xf numFmtId="49" fontId="2" fillId="0" borderId="37" xfId="3" applyNumberFormat="1" applyFont="1" applyFill="1" applyBorder="1" applyAlignment="1">
      <alignment horizontal="center" vertical="center" wrapText="1"/>
    </xf>
    <xf numFmtId="0" fontId="2" fillId="0" borderId="37" xfId="3" applyFont="1" applyFill="1" applyBorder="1" applyAlignment="1">
      <alignment horizontal="center" vertical="center" wrapText="1"/>
    </xf>
    <xf numFmtId="0" fontId="2" fillId="0" borderId="37" xfId="3" applyFont="1" applyFill="1" applyBorder="1" applyAlignment="1">
      <alignment horizontal="justify" vertical="center" wrapText="1"/>
    </xf>
    <xf numFmtId="9" fontId="2" fillId="0" borderId="37" xfId="3" applyNumberFormat="1" applyFont="1" applyFill="1" applyBorder="1" applyAlignment="1">
      <alignment horizontal="justify" vertical="center" wrapText="1"/>
    </xf>
    <xf numFmtId="0" fontId="2" fillId="0" borderId="37" xfId="3" applyFont="1" applyFill="1" applyBorder="1" applyAlignment="1">
      <alignment horizontal="left" vertical="center" wrapText="1"/>
    </xf>
    <xf numFmtId="169" fontId="2" fillId="0" borderId="37" xfId="4" applyNumberFormat="1" applyFont="1" applyFill="1" applyBorder="1" applyAlignment="1">
      <alignment horizontal="justify" vertical="center" wrapText="1"/>
    </xf>
    <xf numFmtId="0" fontId="28" fillId="5" borderId="1" xfId="75" applyFont="1" applyFill="1" applyBorder="1" applyAlignment="1">
      <alignment horizontal="center"/>
    </xf>
    <xf numFmtId="0" fontId="28" fillId="5" borderId="2" xfId="75" applyFont="1" applyFill="1" applyBorder="1" applyAlignment="1">
      <alignment horizontal="center"/>
    </xf>
    <xf numFmtId="0" fontId="28" fillId="5" borderId="3" xfId="75" applyFont="1" applyFill="1" applyBorder="1" applyAlignment="1">
      <alignment horizontal="center"/>
    </xf>
    <xf numFmtId="0" fontId="4" fillId="2" borderId="9" xfId="75" applyFont="1" applyFill="1" applyBorder="1" applyAlignment="1">
      <alignment horizontal="center" vertical="center" wrapText="1"/>
    </xf>
    <xf numFmtId="0" fontId="4" fillId="2" borderId="10" xfId="75" applyFont="1" applyFill="1" applyBorder="1" applyAlignment="1">
      <alignment horizontal="center" vertical="center" wrapText="1"/>
    </xf>
    <xf numFmtId="0" fontId="4" fillId="2" borderId="11" xfId="75" applyFont="1" applyFill="1" applyBorder="1" applyAlignment="1">
      <alignment horizontal="center" vertical="center" wrapText="1"/>
    </xf>
    <xf numFmtId="49" fontId="4" fillId="2" borderId="12" xfId="75" applyNumberFormat="1" applyFont="1" applyFill="1" applyBorder="1" applyAlignment="1">
      <alignment horizontal="center" vertical="center" wrapText="1"/>
    </xf>
    <xf numFmtId="49" fontId="4" fillId="2" borderId="20" xfId="75" applyNumberFormat="1" applyFont="1" applyFill="1" applyBorder="1" applyAlignment="1">
      <alignment horizontal="center" vertical="center" wrapText="1"/>
    </xf>
    <xf numFmtId="49" fontId="4" fillId="2" borderId="28" xfId="75" applyNumberFormat="1" applyFont="1" applyFill="1" applyBorder="1" applyAlignment="1">
      <alignment horizontal="center" vertical="center" wrapText="1"/>
    </xf>
    <xf numFmtId="49" fontId="4" fillId="2" borderId="13" xfId="75" applyNumberFormat="1" applyFont="1" applyFill="1" applyBorder="1" applyAlignment="1">
      <alignment horizontal="center" vertical="center" wrapText="1"/>
    </xf>
    <xf numFmtId="49" fontId="4" fillId="2" borderId="21" xfId="75" applyNumberFormat="1" applyFont="1" applyFill="1" applyBorder="1" applyAlignment="1">
      <alignment horizontal="center" vertical="center" wrapText="1"/>
    </xf>
    <xf numFmtId="0" fontId="4" fillId="3" borderId="12" xfId="75" applyFont="1" applyFill="1" applyBorder="1" applyAlignment="1">
      <alignment horizontal="center" vertical="center" wrapText="1"/>
    </xf>
    <xf numFmtId="0" fontId="4" fillId="3" borderId="20" xfId="75" applyFont="1" applyFill="1" applyBorder="1" applyAlignment="1">
      <alignment horizontal="center" vertical="center" wrapText="1"/>
    </xf>
    <xf numFmtId="0" fontId="4" fillId="3" borderId="28" xfId="75" applyFont="1" applyFill="1" applyBorder="1" applyAlignment="1">
      <alignment horizontal="center" vertical="center" wrapText="1"/>
    </xf>
    <xf numFmtId="0" fontId="4" fillId="2" borderId="13" xfId="75" applyFont="1" applyFill="1" applyBorder="1" applyAlignment="1">
      <alignment horizontal="center" vertical="center" wrapText="1"/>
    </xf>
    <xf numFmtId="0" fontId="4" fillId="2" borderId="21" xfId="75" applyFont="1" applyFill="1" applyBorder="1" applyAlignment="1">
      <alignment horizontal="center" vertical="center" wrapText="1"/>
    </xf>
    <xf numFmtId="0" fontId="4" fillId="2" borderId="14" xfId="75" applyFont="1" applyFill="1" applyBorder="1" applyAlignment="1">
      <alignment horizontal="center" vertical="center" wrapText="1"/>
    </xf>
    <xf numFmtId="0" fontId="4" fillId="2" borderId="22" xfId="75" applyFont="1" applyFill="1" applyBorder="1" applyAlignment="1">
      <alignment horizontal="center" vertical="center" wrapText="1"/>
    </xf>
    <xf numFmtId="49" fontId="4" fillId="2" borderId="17" xfId="75" applyNumberFormat="1" applyFont="1" applyFill="1" applyBorder="1" applyAlignment="1">
      <alignment horizontal="center" vertical="center" wrapText="1"/>
    </xf>
    <xf numFmtId="49" fontId="4" fillId="2" borderId="27" xfId="75" applyNumberFormat="1" applyFont="1" applyFill="1" applyBorder="1" applyAlignment="1">
      <alignment horizontal="center" vertical="center" wrapText="1"/>
    </xf>
    <xf numFmtId="49" fontId="4" fillId="2" borderId="18" xfId="75" applyNumberFormat="1" applyFont="1" applyFill="1" applyBorder="1" applyAlignment="1">
      <alignment horizontal="center" vertical="center" wrapText="1"/>
    </xf>
    <xf numFmtId="49" fontId="4" fillId="2" borderId="26" xfId="75" applyNumberFormat="1" applyFont="1" applyFill="1" applyBorder="1" applyAlignment="1">
      <alignment horizontal="center" vertical="center" wrapText="1"/>
    </xf>
    <xf numFmtId="0" fontId="4" fillId="2" borderId="19" xfId="75" applyFont="1" applyFill="1" applyBorder="1" applyAlignment="1">
      <alignment horizontal="center" vertical="center" wrapText="1"/>
    </xf>
    <xf numFmtId="0" fontId="4" fillId="2" borderId="24" xfId="75" applyFont="1" applyFill="1" applyBorder="1" applyAlignment="1">
      <alignment horizontal="center" vertical="center" wrapText="1"/>
    </xf>
    <xf numFmtId="49" fontId="4" fillId="2" borderId="23" xfId="75" applyNumberFormat="1" applyFont="1" applyFill="1" applyBorder="1" applyAlignment="1">
      <alignment horizontal="center" vertical="center"/>
    </xf>
    <xf numFmtId="49" fontId="4" fillId="2" borderId="18" xfId="75" applyNumberFormat="1" applyFont="1" applyFill="1" applyBorder="1" applyAlignment="1">
      <alignment horizontal="center" vertical="center"/>
    </xf>
    <xf numFmtId="49" fontId="4" fillId="2" borderId="15" xfId="75" applyNumberFormat="1" applyFont="1" applyFill="1" applyBorder="1" applyAlignment="1">
      <alignment horizontal="center" vertical="center" wrapText="1"/>
    </xf>
    <xf numFmtId="49" fontId="4" fillId="2" borderId="16" xfId="75" applyNumberFormat="1" applyFont="1" applyFill="1" applyBorder="1" applyAlignment="1">
      <alignment horizontal="center" vertical="center" wrapText="1"/>
    </xf>
    <xf numFmtId="49" fontId="4" fillId="2" borderId="24" xfId="75" applyNumberFormat="1" applyFont="1" applyFill="1" applyBorder="1" applyAlignment="1">
      <alignment horizontal="center" vertical="center"/>
    </xf>
    <xf numFmtId="49" fontId="4" fillId="2" borderId="31" xfId="75" applyNumberFormat="1" applyFont="1" applyFill="1" applyBorder="1" applyAlignment="1">
      <alignment horizontal="center" vertical="center"/>
    </xf>
    <xf numFmtId="0" fontId="4" fillId="2" borderId="52" xfId="75" applyFont="1" applyFill="1" applyBorder="1" applyAlignment="1">
      <alignment horizontal="center" vertical="center" wrapText="1"/>
    </xf>
    <xf numFmtId="0" fontId="4" fillId="2" borderId="53" xfId="75" applyFont="1" applyFill="1" applyBorder="1" applyAlignment="1">
      <alignment horizontal="center" vertical="center" wrapText="1"/>
    </xf>
    <xf numFmtId="0" fontId="27" fillId="0" borderId="37" xfId="75" applyFont="1" applyBorder="1" applyAlignment="1">
      <alignment horizontal="center"/>
    </xf>
    <xf numFmtId="0" fontId="4" fillId="2" borderId="26" xfId="75" applyFont="1" applyFill="1" applyBorder="1" applyAlignment="1">
      <alignment horizontal="center" vertical="center" wrapText="1"/>
    </xf>
    <xf numFmtId="0" fontId="4" fillId="2" borderId="33" xfId="75" applyFont="1" applyFill="1" applyBorder="1" applyAlignment="1">
      <alignment horizontal="center" vertical="center" wrapText="1"/>
    </xf>
    <xf numFmtId="0" fontId="4" fillId="2" borderId="25" xfId="75" applyFont="1" applyFill="1" applyBorder="1" applyAlignment="1">
      <alignment horizontal="center" vertical="center" wrapText="1"/>
    </xf>
    <xf numFmtId="0" fontId="4" fillId="2" borderId="32" xfId="75" applyFont="1" applyFill="1" applyBorder="1" applyAlignment="1">
      <alignment horizontal="center" vertical="center" wrapText="1"/>
    </xf>
    <xf numFmtId="0" fontId="27" fillId="0" borderId="37" xfId="75" applyFont="1" applyBorder="1" applyAlignment="1">
      <alignment horizontal="center" vertical="center" wrapText="1"/>
    </xf>
    <xf numFmtId="49" fontId="4" fillId="2" borderId="15" xfId="75" applyNumberFormat="1" applyFont="1" applyFill="1" applyBorder="1" applyAlignment="1">
      <alignment horizontal="center" vertical="center"/>
    </xf>
    <xf numFmtId="49" fontId="4" fillId="2" borderId="16" xfId="75" applyNumberFormat="1" applyFont="1" applyFill="1" applyBorder="1" applyAlignment="1">
      <alignment horizontal="center" vertical="center"/>
    </xf>
    <xf numFmtId="49" fontId="4" fillId="2" borderId="29" xfId="75" applyNumberFormat="1" applyFont="1" applyFill="1" applyBorder="1" applyAlignment="1">
      <alignment horizontal="center" vertical="center"/>
    </xf>
    <xf numFmtId="49" fontId="4" fillId="2" borderId="30" xfId="75" applyNumberFormat="1" applyFont="1" applyFill="1" applyBorder="1" applyAlignment="1">
      <alignment horizontal="center" vertical="center"/>
    </xf>
    <xf numFmtId="0" fontId="4" fillId="2" borderId="31" xfId="75" applyFont="1" applyFill="1" applyBorder="1" applyAlignment="1">
      <alignment horizontal="center" vertical="center" wrapText="1"/>
    </xf>
    <xf numFmtId="0" fontId="2" fillId="0" borderId="36" xfId="72" applyFont="1" applyFill="1" applyBorder="1" applyAlignment="1">
      <alignment horizontal="justify" vertical="center" wrapText="1"/>
    </xf>
    <xf numFmtId="0" fontId="2" fillId="0" borderId="39" xfId="72" applyFont="1" applyFill="1" applyBorder="1" applyAlignment="1">
      <alignment horizontal="justify" vertical="center" wrapText="1"/>
    </xf>
    <xf numFmtId="0" fontId="2" fillId="0" borderId="38" xfId="72" applyFont="1" applyFill="1" applyBorder="1" applyAlignment="1">
      <alignment horizontal="justify" vertical="center" wrapText="1"/>
    </xf>
    <xf numFmtId="49" fontId="2" fillId="0" borderId="36" xfId="72" applyNumberFormat="1" applyFont="1" applyFill="1" applyBorder="1" applyAlignment="1">
      <alignment horizontal="center" vertical="center" wrapText="1"/>
    </xf>
    <xf numFmtId="49" fontId="2" fillId="0" borderId="39" xfId="72" applyNumberFormat="1" applyFont="1" applyFill="1" applyBorder="1" applyAlignment="1">
      <alignment horizontal="center" vertical="center" wrapText="1"/>
    </xf>
    <xf numFmtId="0" fontId="2" fillId="0" borderId="36" xfId="72" applyFont="1" applyFill="1" applyBorder="1" applyAlignment="1">
      <alignment horizontal="center" vertical="center" wrapText="1"/>
    </xf>
    <xf numFmtId="0" fontId="2" fillId="0" borderId="39" xfId="72" applyFont="1" applyFill="1" applyBorder="1" applyAlignment="1">
      <alignment horizontal="center" vertical="center" wrapText="1"/>
    </xf>
    <xf numFmtId="4" fontId="2" fillId="0" borderId="36" xfId="75" applyNumberFormat="1" applyFont="1" applyFill="1" applyBorder="1" applyAlignment="1">
      <alignment horizontal="center" vertical="center" wrapText="1"/>
    </xf>
    <xf numFmtId="4" fontId="2" fillId="0" borderId="38" xfId="75" applyNumberFormat="1" applyFont="1" applyFill="1" applyBorder="1" applyAlignment="1">
      <alignment horizontal="center" vertical="center" wrapText="1"/>
    </xf>
    <xf numFmtId="4" fontId="3" fillId="0" borderId="36" xfId="75" applyNumberFormat="1" applyFont="1" applyFill="1" applyBorder="1" applyAlignment="1">
      <alignment horizontal="center" vertical="center" wrapText="1"/>
    </xf>
    <xf numFmtId="4" fontId="3" fillId="0" borderId="38" xfId="75" applyNumberFormat="1" applyFont="1" applyFill="1" applyBorder="1" applyAlignment="1">
      <alignment horizontal="center" vertical="center" wrapText="1"/>
    </xf>
    <xf numFmtId="49" fontId="2" fillId="0" borderId="38" xfId="72" applyNumberFormat="1" applyFont="1" applyFill="1" applyBorder="1" applyAlignment="1">
      <alignment horizontal="center" vertical="center" wrapText="1"/>
    </xf>
    <xf numFmtId="0" fontId="2" fillId="0" borderId="38" xfId="72" applyFont="1" applyFill="1" applyBorder="1" applyAlignment="1">
      <alignment horizontal="center" vertical="center" wrapText="1"/>
    </xf>
    <xf numFmtId="169" fontId="2" fillId="0" borderId="36" xfId="76" applyNumberFormat="1" applyFont="1" applyFill="1" applyBorder="1" applyAlignment="1">
      <alignment horizontal="justify" vertical="center" wrapText="1"/>
    </xf>
    <xf numFmtId="169" fontId="2" fillId="0" borderId="38" xfId="76" applyNumberFormat="1" applyFont="1" applyFill="1" applyBorder="1" applyAlignment="1">
      <alignment horizontal="justify" vertical="center" wrapText="1"/>
    </xf>
    <xf numFmtId="9" fontId="2" fillId="0" borderId="36" xfId="72" applyNumberFormat="1" applyFont="1" applyFill="1" applyBorder="1" applyAlignment="1">
      <alignment horizontal="justify" vertical="center" wrapText="1"/>
    </xf>
    <xf numFmtId="9" fontId="2" fillId="0" borderId="38" xfId="72" applyNumberFormat="1" applyFont="1" applyFill="1" applyBorder="1" applyAlignment="1">
      <alignment horizontal="justify" vertical="center" wrapText="1"/>
    </xf>
    <xf numFmtId="0" fontId="2" fillId="5" borderId="36" xfId="72" applyFont="1" applyFill="1" applyBorder="1" applyAlignment="1">
      <alignment horizontal="justify" vertical="center" wrapText="1"/>
    </xf>
    <xf numFmtId="0" fontId="2" fillId="5" borderId="38" xfId="72" applyFont="1" applyFill="1" applyBorder="1" applyAlignment="1">
      <alignment horizontal="justify" vertical="center" wrapText="1"/>
    </xf>
    <xf numFmtId="4" fontId="2" fillId="0" borderId="36" xfId="72" applyNumberFormat="1" applyFont="1" applyFill="1" applyBorder="1" applyAlignment="1">
      <alignment horizontal="center" vertical="center" wrapText="1"/>
    </xf>
    <xf numFmtId="4" fontId="2" fillId="0" borderId="38" xfId="72" applyNumberFormat="1" applyFont="1" applyFill="1" applyBorder="1" applyAlignment="1">
      <alignment horizontal="center" vertical="center" wrapText="1"/>
    </xf>
    <xf numFmtId="0" fontId="2" fillId="0" borderId="36" xfId="75" applyFont="1" applyFill="1" applyBorder="1" applyAlignment="1">
      <alignment horizontal="justify" vertical="center" wrapText="1"/>
    </xf>
    <xf numFmtId="0" fontId="2" fillId="0" borderId="38" xfId="75" applyFont="1" applyFill="1" applyBorder="1" applyAlignment="1">
      <alignment horizontal="justify" vertical="center" wrapText="1"/>
    </xf>
    <xf numFmtId="0" fontId="2" fillId="0" borderId="56" xfId="72" applyFont="1" applyFill="1" applyBorder="1" applyAlignment="1">
      <alignment horizontal="justify" vertical="center" wrapText="1"/>
    </xf>
    <xf numFmtId="0" fontId="2" fillId="0" borderId="55" xfId="72" applyFont="1" applyFill="1" applyBorder="1" applyAlignment="1">
      <alignment horizontal="justify" vertical="center" wrapText="1"/>
    </xf>
    <xf numFmtId="49" fontId="2" fillId="0" borderId="36" xfId="75" applyNumberFormat="1" applyFont="1" applyFill="1" applyBorder="1" applyAlignment="1">
      <alignment horizontal="center" vertical="center" wrapText="1"/>
    </xf>
    <xf numFmtId="49" fontId="2" fillId="0" borderId="39" xfId="75" applyNumberFormat="1" applyFont="1" applyFill="1" applyBorder="1" applyAlignment="1">
      <alignment horizontal="center" vertical="center" wrapText="1"/>
    </xf>
    <xf numFmtId="49" fontId="2" fillId="0" borderId="38" xfId="75" applyNumberFormat="1" applyFont="1" applyFill="1" applyBorder="1" applyAlignment="1">
      <alignment horizontal="center" vertical="center" wrapText="1"/>
    </xf>
    <xf numFmtId="0" fontId="2" fillId="0" borderId="36" xfId="75" applyFont="1" applyFill="1" applyBorder="1" applyAlignment="1">
      <alignment horizontal="center" vertical="center" wrapText="1"/>
    </xf>
    <xf numFmtId="0" fontId="2" fillId="0" borderId="39" xfId="75" applyFont="1" applyFill="1" applyBorder="1" applyAlignment="1">
      <alignment horizontal="center" vertical="center" wrapText="1"/>
    </xf>
    <xf numFmtId="0" fontId="2" fillId="0" borderId="38" xfId="75" applyFont="1" applyFill="1" applyBorder="1" applyAlignment="1">
      <alignment horizontal="center" vertical="center" wrapText="1"/>
    </xf>
    <xf numFmtId="0" fontId="2" fillId="0" borderId="39" xfId="75" applyFont="1" applyFill="1" applyBorder="1" applyAlignment="1">
      <alignment horizontal="justify" vertical="center" wrapText="1"/>
    </xf>
    <xf numFmtId="0" fontId="2" fillId="0" borderId="56" xfId="75" applyFont="1" applyFill="1" applyBorder="1" applyAlignment="1">
      <alignment horizontal="justify" vertical="center" wrapText="1"/>
    </xf>
    <xf numFmtId="0" fontId="2" fillId="0" borderId="55" xfId="75" applyFont="1" applyFill="1" applyBorder="1" applyAlignment="1">
      <alignment horizontal="justify" vertical="center" wrapText="1"/>
    </xf>
    <xf numFmtId="0" fontId="36" fillId="0" borderId="38" xfId="0" applyFont="1" applyFill="1" applyBorder="1" applyAlignment="1">
      <alignment horizontal="justify" vertical="center" wrapText="1"/>
    </xf>
    <xf numFmtId="0" fontId="2" fillId="0" borderId="36" xfId="77" applyFont="1" applyFill="1" applyBorder="1" applyAlignment="1">
      <alignment horizontal="justify" vertical="center" wrapText="1"/>
    </xf>
    <xf numFmtId="0" fontId="2" fillId="0" borderId="38" xfId="77" applyFont="1" applyFill="1" applyBorder="1" applyAlignment="1">
      <alignment horizontal="justify" vertical="center" wrapText="1"/>
    </xf>
    <xf numFmtId="4" fontId="2" fillId="0" borderId="36" xfId="77" applyNumberFormat="1" applyFont="1" applyFill="1" applyBorder="1" applyAlignment="1">
      <alignment horizontal="center" vertical="center" wrapText="1"/>
    </xf>
    <xf numFmtId="4" fontId="2" fillId="0" borderId="39" xfId="77" applyNumberFormat="1" applyFont="1" applyFill="1" applyBorder="1" applyAlignment="1">
      <alignment horizontal="center" vertical="center" wrapText="1"/>
    </xf>
    <xf numFmtId="4" fontId="2" fillId="0" borderId="38" xfId="77" applyNumberFormat="1" applyFont="1" applyFill="1" applyBorder="1" applyAlignment="1">
      <alignment horizontal="center" vertical="center" wrapText="1"/>
    </xf>
    <xf numFmtId="0" fontId="3" fillId="4" borderId="1" xfId="72" applyFont="1" applyFill="1" applyBorder="1" applyAlignment="1">
      <alignment horizontal="left" vertical="center" wrapText="1"/>
    </xf>
    <xf numFmtId="0" fontId="3" fillId="4" borderId="2" xfId="72" applyFont="1" applyFill="1" applyBorder="1" applyAlignment="1">
      <alignment horizontal="left" vertical="center" wrapText="1"/>
    </xf>
    <xf numFmtId="0" fontId="3" fillId="4" borderId="3" xfId="72" applyFont="1" applyFill="1" applyBorder="1" applyAlignment="1">
      <alignment horizontal="left" vertical="center" wrapText="1"/>
    </xf>
    <xf numFmtId="49" fontId="2" fillId="5" borderId="36" xfId="75" applyNumberFormat="1" applyFont="1" applyFill="1" applyBorder="1" applyAlignment="1">
      <alignment horizontal="center" vertical="center" wrapText="1"/>
    </xf>
    <xf numFmtId="49" fontId="2" fillId="5" borderId="39" xfId="75" applyNumberFormat="1" applyFont="1" applyFill="1" applyBorder="1" applyAlignment="1">
      <alignment horizontal="center" vertical="center" wrapText="1"/>
    </xf>
    <xf numFmtId="49" fontId="2" fillId="5" borderId="38" xfId="75" applyNumberFormat="1" applyFont="1" applyFill="1" applyBorder="1" applyAlignment="1">
      <alignment horizontal="center" vertical="center" wrapText="1"/>
    </xf>
    <xf numFmtId="0" fontId="2" fillId="5" borderId="36" xfId="72" applyFont="1" applyFill="1" applyBorder="1" applyAlignment="1">
      <alignment horizontal="center" vertical="center" wrapText="1"/>
    </xf>
    <xf numFmtId="0" fontId="2" fillId="5" borderId="39" xfId="72" applyFont="1" applyFill="1" applyBorder="1" applyAlignment="1">
      <alignment horizontal="center" vertical="center" wrapText="1"/>
    </xf>
    <xf numFmtId="0" fontId="2" fillId="5" borderId="38" xfId="72" applyFont="1" applyFill="1" applyBorder="1" applyAlignment="1">
      <alignment horizontal="center" vertical="center" wrapText="1"/>
    </xf>
    <xf numFmtId="3" fontId="2" fillId="0" borderId="36" xfId="75" applyNumberFormat="1" applyFont="1" applyFill="1" applyBorder="1" applyAlignment="1">
      <alignment horizontal="justify" vertical="center" wrapText="1"/>
    </xf>
    <xf numFmtId="3" fontId="2" fillId="0" borderId="39" xfId="75" applyNumberFormat="1" applyFont="1" applyFill="1" applyBorder="1" applyAlignment="1">
      <alignment horizontal="justify" vertical="center" wrapText="1"/>
    </xf>
    <xf numFmtId="3" fontId="2" fillId="0" borderId="38" xfId="75" applyNumberFormat="1" applyFont="1" applyFill="1" applyBorder="1" applyAlignment="1">
      <alignment horizontal="justify" vertical="center" wrapText="1"/>
    </xf>
    <xf numFmtId="0" fontId="3" fillId="4" borderId="1" xfId="1198" applyFont="1" applyFill="1" applyBorder="1" applyAlignment="1">
      <alignment horizontal="left" vertical="center" wrapText="1"/>
    </xf>
    <xf numFmtId="0" fontId="3" fillId="4" borderId="2" xfId="1198" applyFont="1" applyFill="1" applyBorder="1" applyAlignment="1">
      <alignment horizontal="left" vertical="center" wrapText="1"/>
    </xf>
    <xf numFmtId="0" fontId="3" fillId="4" borderId="3" xfId="1198" applyFont="1" applyFill="1" applyBorder="1" applyAlignment="1">
      <alignment horizontal="left" vertical="center" wrapText="1"/>
    </xf>
    <xf numFmtId="0" fontId="3" fillId="0" borderId="1" xfId="1198" applyFont="1" applyFill="1" applyBorder="1" applyAlignment="1">
      <alignment horizontal="center" vertical="center" wrapText="1"/>
    </xf>
    <xf numFmtId="0" fontId="3" fillId="0" borderId="2" xfId="1198" applyFont="1" applyFill="1" applyBorder="1" applyAlignment="1">
      <alignment horizontal="center" vertical="center" wrapText="1"/>
    </xf>
    <xf numFmtId="0" fontId="3" fillId="0" borderId="3" xfId="1198" applyFont="1" applyFill="1" applyBorder="1" applyAlignment="1">
      <alignment horizontal="center" vertical="center" wrapText="1"/>
    </xf>
    <xf numFmtId="0" fontId="2" fillId="0" borderId="36" xfId="1198" applyFont="1" applyFill="1" applyBorder="1" applyAlignment="1">
      <alignment horizontal="left" vertical="center" wrapText="1"/>
    </xf>
    <xf numFmtId="0" fontId="2" fillId="0" borderId="38" xfId="1198" applyFont="1" applyFill="1" applyBorder="1" applyAlignment="1">
      <alignment horizontal="left" vertical="center" wrapText="1"/>
    </xf>
    <xf numFmtId="0" fontId="2" fillId="5" borderId="36" xfId="1198" applyFont="1" applyFill="1" applyBorder="1" applyAlignment="1">
      <alignment horizontal="center" vertical="center" wrapText="1"/>
    </xf>
    <xf numFmtId="0" fontId="2" fillId="5" borderId="39" xfId="1198" applyFont="1" applyFill="1" applyBorder="1" applyAlignment="1">
      <alignment horizontal="center" vertical="center" wrapText="1"/>
    </xf>
    <xf numFmtId="0" fontId="2" fillId="5" borderId="38" xfId="1198" applyFont="1" applyFill="1" applyBorder="1" applyAlignment="1">
      <alignment horizontal="center" vertical="center" wrapText="1"/>
    </xf>
    <xf numFmtId="9" fontId="2" fillId="0" borderId="36" xfId="1198" applyNumberFormat="1" applyFont="1" applyFill="1" applyBorder="1" applyAlignment="1">
      <alignment horizontal="justify" vertical="center" wrapText="1"/>
    </xf>
    <xf numFmtId="9" fontId="2" fillId="0" borderId="38" xfId="1198" applyNumberFormat="1" applyFont="1" applyFill="1" applyBorder="1" applyAlignment="1">
      <alignment horizontal="justify" vertical="center" wrapText="1"/>
    </xf>
    <xf numFmtId="0" fontId="2" fillId="0" borderId="38" xfId="1198" applyFont="1" applyFill="1" applyBorder="1" applyAlignment="1">
      <alignment horizontal="justify" vertical="center" wrapText="1"/>
    </xf>
    <xf numFmtId="0" fontId="2" fillId="0" borderId="39" xfId="1198" applyFont="1" applyFill="1" applyBorder="1" applyAlignment="1">
      <alignment horizontal="left" vertical="center" wrapText="1"/>
    </xf>
    <xf numFmtId="49" fontId="2" fillId="0" borderId="39" xfId="1198" applyNumberFormat="1" applyFont="1" applyFill="1" applyBorder="1" applyAlignment="1">
      <alignment horizontal="center" vertical="center" wrapText="1"/>
    </xf>
    <xf numFmtId="0" fontId="2" fillId="0" borderId="39" xfId="1198" applyFont="1" applyFill="1" applyBorder="1" applyAlignment="1">
      <alignment horizontal="center" vertical="center" wrapText="1"/>
    </xf>
    <xf numFmtId="4" fontId="2" fillId="0" borderId="36" xfId="1198" applyNumberFormat="1" applyFont="1" applyFill="1" applyBorder="1" applyAlignment="1">
      <alignment horizontal="center" vertical="center" wrapText="1"/>
    </xf>
    <xf numFmtId="4" fontId="2" fillId="0" borderId="39" xfId="1198" applyNumberFormat="1" applyFont="1" applyFill="1" applyBorder="1" applyAlignment="1">
      <alignment horizontal="center" vertical="center" wrapText="1"/>
    </xf>
    <xf numFmtId="4" fontId="2" fillId="0" borderId="38" xfId="1198" applyNumberFormat="1" applyFont="1" applyFill="1" applyBorder="1" applyAlignment="1">
      <alignment horizontal="center" vertical="center" wrapText="1"/>
    </xf>
    <xf numFmtId="9" fontId="2" fillId="0" borderId="39" xfId="1198" applyNumberFormat="1" applyFont="1" applyFill="1" applyBorder="1" applyAlignment="1">
      <alignment horizontal="justify" vertical="center" wrapText="1"/>
    </xf>
    <xf numFmtId="3" fontId="2" fillId="0" borderId="36" xfId="1198" applyNumberFormat="1" applyFont="1" applyFill="1" applyBorder="1" applyAlignment="1">
      <alignment horizontal="center" vertical="center" wrapText="1"/>
    </xf>
    <xf numFmtId="3" fontId="2" fillId="0" borderId="38" xfId="1198" applyNumberFormat="1" applyFont="1" applyFill="1" applyBorder="1" applyAlignment="1">
      <alignment horizontal="center" vertical="center" wrapText="1"/>
    </xf>
    <xf numFmtId="9" fontId="2" fillId="0" borderId="36" xfId="1198" applyNumberFormat="1" applyFont="1" applyFill="1" applyBorder="1" applyAlignment="1">
      <alignment horizontal="left" vertical="center" wrapText="1"/>
    </xf>
    <xf numFmtId="9" fontId="2" fillId="0" borderId="38" xfId="1198" applyNumberFormat="1" applyFont="1" applyFill="1" applyBorder="1" applyAlignment="1">
      <alignment horizontal="left" vertical="center" wrapText="1"/>
    </xf>
    <xf numFmtId="169" fontId="2" fillId="0" borderId="36" xfId="76" applyNumberFormat="1" applyFont="1" applyFill="1" applyBorder="1" applyAlignment="1">
      <alignment horizontal="left" vertical="center" wrapText="1"/>
    </xf>
    <xf numFmtId="169" fontId="2" fillId="0" borderId="38" xfId="76" applyNumberFormat="1" applyFont="1" applyFill="1" applyBorder="1" applyAlignment="1">
      <alignment horizontal="left" vertical="center" wrapText="1"/>
    </xf>
    <xf numFmtId="49" fontId="31" fillId="2" borderId="13" xfId="1" applyNumberFormat="1" applyFont="1" applyFill="1" applyBorder="1" applyAlignment="1">
      <alignment horizontal="center" vertical="center" wrapText="1"/>
    </xf>
    <xf numFmtId="49" fontId="31" fillId="2" borderId="21" xfId="1" applyNumberFormat="1" applyFont="1" applyFill="1" applyBorder="1" applyAlignment="1">
      <alignment horizontal="center" vertical="center" wrapText="1"/>
    </xf>
    <xf numFmtId="49" fontId="31" fillId="2" borderId="12" xfId="1" applyNumberFormat="1" applyFont="1" applyFill="1" applyBorder="1" applyAlignment="1">
      <alignment horizontal="center" vertical="center" wrapText="1"/>
    </xf>
    <xf numFmtId="49" fontId="31" fillId="2" borderId="20" xfId="1" applyNumberFormat="1" applyFont="1" applyFill="1" applyBorder="1" applyAlignment="1">
      <alignment horizontal="center" vertical="center" wrapText="1"/>
    </xf>
    <xf numFmtId="49" fontId="31" fillId="2" borderId="28" xfId="1" applyNumberFormat="1" applyFont="1" applyFill="1" applyBorder="1" applyAlignment="1">
      <alignment horizontal="center" vertical="center" wrapText="1"/>
    </xf>
    <xf numFmtId="0" fontId="31" fillId="3" borderId="12" xfId="1" applyFont="1" applyFill="1" applyBorder="1" applyAlignment="1">
      <alignment horizontal="center" vertical="center" wrapText="1"/>
    </xf>
    <xf numFmtId="0" fontId="31" fillId="3" borderId="20" xfId="1" applyFont="1" applyFill="1" applyBorder="1" applyAlignment="1">
      <alignment horizontal="center" vertical="center" wrapText="1"/>
    </xf>
    <xf numFmtId="0" fontId="31" fillId="3" borderId="28" xfId="1" applyFont="1" applyFill="1" applyBorder="1" applyAlignment="1">
      <alignment horizontal="center" vertical="center" wrapText="1"/>
    </xf>
    <xf numFmtId="0" fontId="31" fillId="2" borderId="13" xfId="1" applyFont="1" applyFill="1" applyBorder="1" applyAlignment="1">
      <alignment horizontal="center" vertical="center" wrapText="1"/>
    </xf>
    <xf numFmtId="0" fontId="31" fillId="2" borderId="21" xfId="1" applyFont="1" applyFill="1" applyBorder="1" applyAlignment="1">
      <alignment horizontal="center" vertical="center" wrapText="1"/>
    </xf>
  </cellXfs>
  <cellStyles count="2092">
    <cellStyle name="20% - Énfasis1 2" xfId="8"/>
    <cellStyle name="20% - Énfasis2 2" xfId="9"/>
    <cellStyle name="20% - Énfasis3 2" xfId="10"/>
    <cellStyle name="20% - Énfasis4 2" xfId="11"/>
    <cellStyle name="20% - Énfasis5 2" xfId="12"/>
    <cellStyle name="20% - Énfasis6 2" xfId="13"/>
    <cellStyle name="40% - Énfasis1 2" xfId="14"/>
    <cellStyle name="40% - Énfasis2 2" xfId="15"/>
    <cellStyle name="40% - Énfasis3 2" xfId="16"/>
    <cellStyle name="40% - Énfasis4 2" xfId="17"/>
    <cellStyle name="40% - Énfasis5 2" xfId="18"/>
    <cellStyle name="40% - Énfasis6 2" xfId="19"/>
    <cellStyle name="60% - Énfasis1 2" xfId="20"/>
    <cellStyle name="60% - Énfasis2 2" xfId="21"/>
    <cellStyle name="60% - Énfasis3 2" xfId="22"/>
    <cellStyle name="60% - Énfasis4 2" xfId="23"/>
    <cellStyle name="60% - Énfasis5 2" xfId="24"/>
    <cellStyle name="60% - Énfasis6 2" xfId="25"/>
    <cellStyle name="Accent1 - 20%" xfId="78"/>
    <cellStyle name="Accent1 2" xfId="79"/>
    <cellStyle name="Buena 2" xfId="26"/>
    <cellStyle name="Cálculo 2" xfId="27"/>
    <cellStyle name="Celda de comprobación 2" xfId="28"/>
    <cellStyle name="Celda vinculada 2" xfId="29"/>
    <cellStyle name="Comma 2" xfId="80"/>
    <cellStyle name="Comma 2 2" xfId="81"/>
    <cellStyle name="Comma0" xfId="82"/>
    <cellStyle name="Currency0" xfId="83"/>
    <cellStyle name="Currency0 2" xfId="84"/>
    <cellStyle name="Encabezado 4 2" xfId="30"/>
    <cellStyle name="Énfasis1 2" xfId="31"/>
    <cellStyle name="Énfasis2 2" xfId="32"/>
    <cellStyle name="Énfasis3 2" xfId="33"/>
    <cellStyle name="Énfasis4 2" xfId="34"/>
    <cellStyle name="Énfasis5 2" xfId="35"/>
    <cellStyle name="Énfasis6 2" xfId="36"/>
    <cellStyle name="Entrada 2" xfId="37"/>
    <cellStyle name="Euro" xfId="85"/>
    <cellStyle name="Fecha" xfId="86"/>
    <cellStyle name="Fixed" xfId="87"/>
    <cellStyle name="Heading 1" xfId="88"/>
    <cellStyle name="Heading 2" xfId="89"/>
    <cellStyle name="Hipervínculo 2" xfId="90"/>
    <cellStyle name="Hipervínculo 3" xfId="91"/>
    <cellStyle name="Incorrecto 2" xfId="38"/>
    <cellStyle name="Millares 10" xfId="92"/>
    <cellStyle name="Millares 10 2" xfId="93"/>
    <cellStyle name="Millares 11" xfId="94"/>
    <cellStyle name="Millares 11 2" xfId="95"/>
    <cellStyle name="Millares 12" xfId="96"/>
    <cellStyle name="Millares 12 2" xfId="97"/>
    <cellStyle name="Millares 13" xfId="98"/>
    <cellStyle name="Millares 13 2" xfId="99"/>
    <cellStyle name="Millares 14" xfId="100"/>
    <cellStyle name="Millares 14 2" xfId="101"/>
    <cellStyle name="Millares 15" xfId="102"/>
    <cellStyle name="Millares 2" xfId="4"/>
    <cellStyle name="Millares 2 10" xfId="103"/>
    <cellStyle name="Millares 2 10 2" xfId="104"/>
    <cellStyle name="Millares 2 10 2 2" xfId="105"/>
    <cellStyle name="Millares 2 10 2 2 2" xfId="106"/>
    <cellStyle name="Millares 2 10 2 3" xfId="107"/>
    <cellStyle name="Millares 2 10 3" xfId="108"/>
    <cellStyle name="Millares 2 10 3 2" xfId="109"/>
    <cellStyle name="Millares 2 10 4" xfId="110"/>
    <cellStyle name="Millares 2 11" xfId="111"/>
    <cellStyle name="Millares 2 11 2" xfId="112"/>
    <cellStyle name="Millares 2 11 2 2" xfId="113"/>
    <cellStyle name="Millares 2 11 2 2 2" xfId="114"/>
    <cellStyle name="Millares 2 11 2 3" xfId="115"/>
    <cellStyle name="Millares 2 11 3" xfId="116"/>
    <cellStyle name="Millares 2 11 3 2" xfId="117"/>
    <cellStyle name="Millares 2 11 4" xfId="118"/>
    <cellStyle name="Millares 2 12" xfId="119"/>
    <cellStyle name="Millares 2 12 2" xfId="120"/>
    <cellStyle name="Millares 2 12 2 2" xfId="121"/>
    <cellStyle name="Millares 2 12 2 2 2" xfId="122"/>
    <cellStyle name="Millares 2 12 2 3" xfId="123"/>
    <cellStyle name="Millares 2 12 3" xfId="124"/>
    <cellStyle name="Millares 2 12 3 2" xfId="125"/>
    <cellStyle name="Millares 2 12 4" xfId="126"/>
    <cellStyle name="Millares 2 13" xfId="127"/>
    <cellStyle name="Millares 2 13 2" xfId="128"/>
    <cellStyle name="Millares 2 13 2 2" xfId="129"/>
    <cellStyle name="Millares 2 13 3" xfId="130"/>
    <cellStyle name="Millares 2 14" xfId="131"/>
    <cellStyle name="Millares 2 14 2" xfId="132"/>
    <cellStyle name="Millares 2 15" xfId="133"/>
    <cellStyle name="Millares 2 16" xfId="134"/>
    <cellStyle name="Millares 2 17" xfId="135"/>
    <cellStyle name="Millares 2 2" xfId="39"/>
    <cellStyle name="Millares 2 2 2" xfId="60"/>
    <cellStyle name="Millares 2 2 2 2" xfId="76"/>
    <cellStyle name="Millares 2 2 2 2 2" xfId="136"/>
    <cellStyle name="Millares 2 2 2 3" xfId="137"/>
    <cellStyle name="Millares 2 2 3" xfId="138"/>
    <cellStyle name="Millares 2 2 3 2" xfId="139"/>
    <cellStyle name="Millares 2 3" xfId="71"/>
    <cellStyle name="Millares 2 3 2" xfId="140"/>
    <cellStyle name="Millares 2 3 2 2" xfId="141"/>
    <cellStyle name="Millares 2 3 2 2 2" xfId="142"/>
    <cellStyle name="Millares 2 3 2 3" xfId="143"/>
    <cellStyle name="Millares 2 3 3" xfId="144"/>
    <cellStyle name="Millares 2 3 3 2" xfId="145"/>
    <cellStyle name="Millares 2 4" xfId="146"/>
    <cellStyle name="Millares 2 4 2" xfId="147"/>
    <cellStyle name="Millares 2 4 2 2" xfId="148"/>
    <cellStyle name="Millares 2 4 2 2 2" xfId="149"/>
    <cellStyle name="Millares 2 4 2 3" xfId="150"/>
    <cellStyle name="Millares 2 4 3" xfId="151"/>
    <cellStyle name="Millares 2 4 3 2" xfId="152"/>
    <cellStyle name="Millares 2 4 4" xfId="153"/>
    <cellStyle name="Millares 2 5" xfId="154"/>
    <cellStyle name="Millares 2 5 2" xfId="155"/>
    <cellStyle name="Millares 2 5 2 2" xfId="156"/>
    <cellStyle name="Millares 2 5 2 2 2" xfId="157"/>
    <cellStyle name="Millares 2 5 2 3" xfId="158"/>
    <cellStyle name="Millares 2 5 3" xfId="159"/>
    <cellStyle name="Millares 2 5 3 2" xfId="160"/>
    <cellStyle name="Millares 2 5 4" xfId="161"/>
    <cellStyle name="Millares 2 6" xfId="162"/>
    <cellStyle name="Millares 2 6 2" xfId="163"/>
    <cellStyle name="Millares 2 6 2 2" xfId="164"/>
    <cellStyle name="Millares 2 6 2 2 2" xfId="165"/>
    <cellStyle name="Millares 2 6 2 3" xfId="166"/>
    <cellStyle name="Millares 2 6 3" xfId="167"/>
    <cellStyle name="Millares 2 6 3 2" xfId="168"/>
    <cellStyle name="Millares 2 6 4" xfId="169"/>
    <cellStyle name="Millares 2 7" xfId="170"/>
    <cellStyle name="Millares 2 7 2" xfId="171"/>
    <cellStyle name="Millares 2 7 2 2" xfId="172"/>
    <cellStyle name="Millares 2 7 2 2 2" xfId="173"/>
    <cellStyle name="Millares 2 7 2 3" xfId="174"/>
    <cellStyle name="Millares 2 7 3" xfId="175"/>
    <cellStyle name="Millares 2 7 3 2" xfId="176"/>
    <cellStyle name="Millares 2 7 4" xfId="177"/>
    <cellStyle name="Millares 2 8" xfId="178"/>
    <cellStyle name="Millares 2 8 2" xfId="179"/>
    <cellStyle name="Millares 2 8 2 2" xfId="180"/>
    <cellStyle name="Millares 2 8 2 2 2" xfId="181"/>
    <cellStyle name="Millares 2 8 2 3" xfId="182"/>
    <cellStyle name="Millares 2 8 3" xfId="183"/>
    <cellStyle name="Millares 2 8 3 2" xfId="184"/>
    <cellStyle name="Millares 2 8 4" xfId="185"/>
    <cellStyle name="Millares 2 9" xfId="186"/>
    <cellStyle name="Millares 2 9 2" xfId="187"/>
    <cellStyle name="Millares 2 9 2 2" xfId="188"/>
    <cellStyle name="Millares 2 9 2 2 2" xfId="189"/>
    <cellStyle name="Millares 2 9 2 3" xfId="190"/>
    <cellStyle name="Millares 2 9 3" xfId="191"/>
    <cellStyle name="Millares 2 9 3 2" xfId="192"/>
    <cellStyle name="Millares 2 9 4" xfId="193"/>
    <cellStyle name="Millares 3" xfId="40"/>
    <cellStyle name="Millares 3 2" xfId="41"/>
    <cellStyle name="Millares 3 2 2" xfId="194"/>
    <cellStyle name="Millares 3 3" xfId="195"/>
    <cellStyle name="Millares 3 3 2" xfId="196"/>
    <cellStyle name="Millares 3 4" xfId="197"/>
    <cellStyle name="Millares 4" xfId="198"/>
    <cellStyle name="Millares 4 2" xfId="199"/>
    <cellStyle name="Millares 4 2 2" xfId="200"/>
    <cellStyle name="Millares 4 3" xfId="201"/>
    <cellStyle name="Millares 48" xfId="202"/>
    <cellStyle name="Millares 48 10" xfId="203"/>
    <cellStyle name="Millares 48 10 2" xfId="204"/>
    <cellStyle name="Millares 48 10 2 2" xfId="205"/>
    <cellStyle name="Millares 48 10 2 2 2" xfId="206"/>
    <cellStyle name="Millares 48 10 2 3" xfId="207"/>
    <cellStyle name="Millares 48 10 3" xfId="208"/>
    <cellStyle name="Millares 48 10 3 2" xfId="209"/>
    <cellStyle name="Millares 48 10 4" xfId="210"/>
    <cellStyle name="Millares 48 11" xfId="211"/>
    <cellStyle name="Millares 48 11 2" xfId="212"/>
    <cellStyle name="Millares 48 11 2 2" xfId="213"/>
    <cellStyle name="Millares 48 11 2 2 2" xfId="214"/>
    <cellStyle name="Millares 48 11 2 3" xfId="215"/>
    <cellStyle name="Millares 48 11 3" xfId="216"/>
    <cellStyle name="Millares 48 11 3 2" xfId="217"/>
    <cellStyle name="Millares 48 11 4" xfId="218"/>
    <cellStyle name="Millares 48 12" xfId="219"/>
    <cellStyle name="Millares 48 12 2" xfId="220"/>
    <cellStyle name="Millares 48 12 2 2" xfId="221"/>
    <cellStyle name="Millares 48 12 2 2 2" xfId="222"/>
    <cellStyle name="Millares 48 12 2 3" xfId="223"/>
    <cellStyle name="Millares 48 12 3" xfId="224"/>
    <cellStyle name="Millares 48 12 3 2" xfId="225"/>
    <cellStyle name="Millares 48 12 4" xfId="226"/>
    <cellStyle name="Millares 48 13" xfId="227"/>
    <cellStyle name="Millares 48 13 2" xfId="228"/>
    <cellStyle name="Millares 48 13 2 2" xfId="229"/>
    <cellStyle name="Millares 48 13 2 2 2" xfId="230"/>
    <cellStyle name="Millares 48 13 2 3" xfId="231"/>
    <cellStyle name="Millares 48 13 3" xfId="232"/>
    <cellStyle name="Millares 48 13 3 2" xfId="233"/>
    <cellStyle name="Millares 48 13 4" xfId="234"/>
    <cellStyle name="Millares 48 14" xfId="235"/>
    <cellStyle name="Millares 48 14 2" xfId="236"/>
    <cellStyle name="Millares 48 14 2 2" xfId="237"/>
    <cellStyle name="Millares 48 14 2 2 2" xfId="238"/>
    <cellStyle name="Millares 48 14 2 3" xfId="239"/>
    <cellStyle name="Millares 48 14 3" xfId="240"/>
    <cellStyle name="Millares 48 14 3 2" xfId="241"/>
    <cellStyle name="Millares 48 14 4" xfId="242"/>
    <cellStyle name="Millares 48 15" xfId="243"/>
    <cellStyle name="Millares 48 15 2" xfId="244"/>
    <cellStyle name="Millares 48 15 2 2" xfId="245"/>
    <cellStyle name="Millares 48 15 3" xfId="246"/>
    <cellStyle name="Millares 48 16" xfId="247"/>
    <cellStyle name="Millares 48 16 2" xfId="248"/>
    <cellStyle name="Millares 48 17" xfId="249"/>
    <cellStyle name="Millares 48 2" xfId="250"/>
    <cellStyle name="Millares 48 2 2" xfId="251"/>
    <cellStyle name="Millares 48 2 2 2" xfId="252"/>
    <cellStyle name="Millares 48 2 2 2 2" xfId="253"/>
    <cellStyle name="Millares 48 2 2 3" xfId="254"/>
    <cellStyle name="Millares 48 2 3" xfId="255"/>
    <cellStyle name="Millares 48 2 3 2" xfId="256"/>
    <cellStyle name="Millares 48 2 4" xfId="257"/>
    <cellStyle name="Millares 48 3" xfId="258"/>
    <cellStyle name="Millares 48 3 2" xfId="259"/>
    <cellStyle name="Millares 48 3 2 2" xfId="260"/>
    <cellStyle name="Millares 48 3 2 2 2" xfId="261"/>
    <cellStyle name="Millares 48 3 2 3" xfId="262"/>
    <cellStyle name="Millares 48 3 3" xfId="263"/>
    <cellStyle name="Millares 48 3 3 2" xfId="264"/>
    <cellStyle name="Millares 48 3 4" xfId="265"/>
    <cellStyle name="Millares 48 4" xfId="266"/>
    <cellStyle name="Millares 48 4 2" xfId="267"/>
    <cellStyle name="Millares 48 4 2 2" xfId="268"/>
    <cellStyle name="Millares 48 4 2 2 2" xfId="269"/>
    <cellStyle name="Millares 48 4 2 3" xfId="270"/>
    <cellStyle name="Millares 48 4 3" xfId="271"/>
    <cellStyle name="Millares 48 4 3 2" xfId="272"/>
    <cellStyle name="Millares 48 4 4" xfId="273"/>
    <cellStyle name="Millares 48 5" xfId="274"/>
    <cellStyle name="Millares 48 5 2" xfId="275"/>
    <cellStyle name="Millares 48 5 2 2" xfId="276"/>
    <cellStyle name="Millares 48 5 2 2 2" xfId="277"/>
    <cellStyle name="Millares 48 5 2 3" xfId="278"/>
    <cellStyle name="Millares 48 5 3" xfId="279"/>
    <cellStyle name="Millares 48 5 3 2" xfId="280"/>
    <cellStyle name="Millares 48 5 4" xfId="281"/>
    <cellStyle name="Millares 48 6" xfId="282"/>
    <cellStyle name="Millares 48 6 2" xfId="283"/>
    <cellStyle name="Millares 48 6 2 2" xfId="284"/>
    <cellStyle name="Millares 48 6 2 2 2" xfId="285"/>
    <cellStyle name="Millares 48 6 2 3" xfId="286"/>
    <cellStyle name="Millares 48 6 3" xfId="287"/>
    <cellStyle name="Millares 48 6 3 2" xfId="288"/>
    <cellStyle name="Millares 48 6 4" xfId="289"/>
    <cellStyle name="Millares 48 7" xfId="290"/>
    <cellStyle name="Millares 48 7 2" xfId="291"/>
    <cellStyle name="Millares 48 7 2 2" xfId="292"/>
    <cellStyle name="Millares 48 7 2 2 2" xfId="293"/>
    <cellStyle name="Millares 48 7 2 3" xfId="294"/>
    <cellStyle name="Millares 48 7 3" xfId="295"/>
    <cellStyle name="Millares 48 7 3 2" xfId="296"/>
    <cellStyle name="Millares 48 7 4" xfId="297"/>
    <cellStyle name="Millares 48 8" xfId="298"/>
    <cellStyle name="Millares 48 8 2" xfId="299"/>
    <cellStyle name="Millares 48 8 2 2" xfId="300"/>
    <cellStyle name="Millares 48 8 2 2 2" xfId="301"/>
    <cellStyle name="Millares 48 8 2 3" xfId="302"/>
    <cellStyle name="Millares 48 8 3" xfId="303"/>
    <cellStyle name="Millares 48 8 3 2" xfId="304"/>
    <cellStyle name="Millares 48 8 4" xfId="305"/>
    <cellStyle name="Millares 48 9" xfId="306"/>
    <cellStyle name="Millares 48 9 2" xfId="307"/>
    <cellStyle name="Millares 48 9 2 2" xfId="308"/>
    <cellStyle name="Millares 48 9 2 2 2" xfId="309"/>
    <cellStyle name="Millares 48 9 2 3" xfId="310"/>
    <cellStyle name="Millares 48 9 3" xfId="311"/>
    <cellStyle name="Millares 48 9 3 2" xfId="312"/>
    <cellStyle name="Millares 48 9 4" xfId="313"/>
    <cellStyle name="Millares 5" xfId="314"/>
    <cellStyle name="Millares 5 2" xfId="315"/>
    <cellStyle name="Millares 6" xfId="316"/>
    <cellStyle name="Millares 7" xfId="317"/>
    <cellStyle name="Millares 7 2" xfId="318"/>
    <cellStyle name="Millares 8" xfId="319"/>
    <cellStyle name="Millares 8 2" xfId="320"/>
    <cellStyle name="Millares 9" xfId="321"/>
    <cellStyle name="Millares 9 2" xfId="322"/>
    <cellStyle name="Moneda 2" xfId="42"/>
    <cellStyle name="Moneda 2 10" xfId="323"/>
    <cellStyle name="Moneda 2 10 2" xfId="324"/>
    <cellStyle name="Moneda 2 10 2 2" xfId="325"/>
    <cellStyle name="Moneda 2 10 2 2 2" xfId="326"/>
    <cellStyle name="Moneda 2 10 2 3" xfId="327"/>
    <cellStyle name="Moneda 2 10 3" xfId="328"/>
    <cellStyle name="Moneda 2 10 3 2" xfId="329"/>
    <cellStyle name="Moneda 2 11" xfId="330"/>
    <cellStyle name="Moneda 2 11 2" xfId="331"/>
    <cellStyle name="Moneda 2 11 2 2" xfId="332"/>
    <cellStyle name="Moneda 2 11 2 2 2" xfId="333"/>
    <cellStyle name="Moneda 2 11 2 3" xfId="334"/>
    <cellStyle name="Moneda 2 11 3" xfId="335"/>
    <cellStyle name="Moneda 2 11 3 2" xfId="336"/>
    <cellStyle name="Moneda 2 12" xfId="337"/>
    <cellStyle name="Moneda 2 12 2" xfId="338"/>
    <cellStyle name="Moneda 2 12 2 2" xfId="339"/>
    <cellStyle name="Moneda 2 12 2 2 2" xfId="340"/>
    <cellStyle name="Moneda 2 12 2 3" xfId="341"/>
    <cellStyle name="Moneda 2 12 3" xfId="342"/>
    <cellStyle name="Moneda 2 12 3 2" xfId="343"/>
    <cellStyle name="Moneda 2 12 4" xfId="344"/>
    <cellStyle name="Moneda 2 13" xfId="345"/>
    <cellStyle name="Moneda 2 13 2" xfId="346"/>
    <cellStyle name="Moneda 2 13 2 2" xfId="347"/>
    <cellStyle name="Moneda 2 13 2 2 2" xfId="348"/>
    <cellStyle name="Moneda 2 13 2 3" xfId="349"/>
    <cellStyle name="Moneda 2 13 3" xfId="350"/>
    <cellStyle name="Moneda 2 13 3 2" xfId="351"/>
    <cellStyle name="Moneda 2 13 4" xfId="352"/>
    <cellStyle name="Moneda 2 14" xfId="353"/>
    <cellStyle name="Moneda 2 14 2" xfId="354"/>
    <cellStyle name="Moneda 2 14 2 2" xfId="355"/>
    <cellStyle name="Moneda 2 14 2 2 2" xfId="356"/>
    <cellStyle name="Moneda 2 14 2 3" xfId="357"/>
    <cellStyle name="Moneda 2 14 3" xfId="358"/>
    <cellStyle name="Moneda 2 14 3 2" xfId="359"/>
    <cellStyle name="Moneda 2 14 4" xfId="360"/>
    <cellStyle name="Moneda 2 15" xfId="361"/>
    <cellStyle name="Moneda 2 15 2" xfId="362"/>
    <cellStyle name="Moneda 2 15 2 2" xfId="363"/>
    <cellStyle name="Moneda 2 15 2 2 2" xfId="364"/>
    <cellStyle name="Moneda 2 15 2 3" xfId="365"/>
    <cellStyle name="Moneda 2 15 3" xfId="366"/>
    <cellStyle name="Moneda 2 15 3 2" xfId="367"/>
    <cellStyle name="Moneda 2 15 4" xfId="368"/>
    <cellStyle name="Moneda 2 16" xfId="369"/>
    <cellStyle name="Moneda 2 16 2" xfId="370"/>
    <cellStyle name="Moneda 2 16 2 2" xfId="371"/>
    <cellStyle name="Moneda 2 16 2 2 2" xfId="372"/>
    <cellStyle name="Moneda 2 16 2 3" xfId="373"/>
    <cellStyle name="Moneda 2 16 3" xfId="374"/>
    <cellStyle name="Moneda 2 16 3 2" xfId="375"/>
    <cellStyle name="Moneda 2 16 4" xfId="376"/>
    <cellStyle name="Moneda 2 17" xfId="377"/>
    <cellStyle name="Moneda 2 17 2" xfId="378"/>
    <cellStyle name="Moneda 2 17 2 2" xfId="379"/>
    <cellStyle name="Moneda 2 17 2 2 2" xfId="380"/>
    <cellStyle name="Moneda 2 17 2 3" xfId="381"/>
    <cellStyle name="Moneda 2 17 3" xfId="382"/>
    <cellStyle name="Moneda 2 17 3 2" xfId="383"/>
    <cellStyle name="Moneda 2 17 4" xfId="384"/>
    <cellStyle name="Moneda 2 18" xfId="385"/>
    <cellStyle name="Moneda 2 18 2" xfId="386"/>
    <cellStyle name="Moneda 2 18 2 2" xfId="387"/>
    <cellStyle name="Moneda 2 18 3" xfId="388"/>
    <cellStyle name="Moneda 2 19" xfId="389"/>
    <cellStyle name="Moneda 2 19 2" xfId="390"/>
    <cellStyle name="Moneda 2 2" xfId="43"/>
    <cellStyle name="Moneda 2 2 2" xfId="391"/>
    <cellStyle name="Moneda 2 2 3" xfId="392"/>
    <cellStyle name="Moneda 2 3" xfId="62"/>
    <cellStyle name="Moneda 2 3 10" xfId="393"/>
    <cellStyle name="Moneda 2 3 10 2" xfId="394"/>
    <cellStyle name="Moneda 2 3 10 2 2" xfId="395"/>
    <cellStyle name="Moneda 2 3 10 2 2 2" xfId="396"/>
    <cellStyle name="Moneda 2 3 10 2 3" xfId="397"/>
    <cellStyle name="Moneda 2 3 10 3" xfId="398"/>
    <cellStyle name="Moneda 2 3 10 3 2" xfId="399"/>
    <cellStyle name="Moneda 2 3 10 4" xfId="400"/>
    <cellStyle name="Moneda 2 3 11" xfId="401"/>
    <cellStyle name="Moneda 2 3 11 2" xfId="402"/>
    <cellStyle name="Moneda 2 3 11 2 2" xfId="403"/>
    <cellStyle name="Moneda 2 3 11 2 2 2" xfId="404"/>
    <cellStyle name="Moneda 2 3 11 2 3" xfId="405"/>
    <cellStyle name="Moneda 2 3 11 3" xfId="406"/>
    <cellStyle name="Moneda 2 3 11 3 2" xfId="407"/>
    <cellStyle name="Moneda 2 3 11 4" xfId="408"/>
    <cellStyle name="Moneda 2 3 12" xfId="409"/>
    <cellStyle name="Moneda 2 3 12 2" xfId="410"/>
    <cellStyle name="Moneda 2 3 12 2 2" xfId="411"/>
    <cellStyle name="Moneda 2 3 12 2 2 2" xfId="412"/>
    <cellStyle name="Moneda 2 3 12 2 3" xfId="413"/>
    <cellStyle name="Moneda 2 3 12 3" xfId="414"/>
    <cellStyle name="Moneda 2 3 12 3 2" xfId="415"/>
    <cellStyle name="Moneda 2 3 12 4" xfId="416"/>
    <cellStyle name="Moneda 2 3 13" xfId="417"/>
    <cellStyle name="Moneda 2 3 13 2" xfId="418"/>
    <cellStyle name="Moneda 2 3 13 2 2" xfId="419"/>
    <cellStyle name="Moneda 2 3 13 2 2 2" xfId="420"/>
    <cellStyle name="Moneda 2 3 13 2 3" xfId="421"/>
    <cellStyle name="Moneda 2 3 13 3" xfId="422"/>
    <cellStyle name="Moneda 2 3 13 3 2" xfId="423"/>
    <cellStyle name="Moneda 2 3 13 4" xfId="424"/>
    <cellStyle name="Moneda 2 3 14" xfId="425"/>
    <cellStyle name="Moneda 2 3 14 2" xfId="426"/>
    <cellStyle name="Moneda 2 3 14 2 2" xfId="427"/>
    <cellStyle name="Moneda 2 3 14 3" xfId="428"/>
    <cellStyle name="Moneda 2 3 15" xfId="429"/>
    <cellStyle name="Moneda 2 3 15 2" xfId="430"/>
    <cellStyle name="Moneda 2 3 2" xfId="431"/>
    <cellStyle name="Moneda 2 3 3" xfId="432"/>
    <cellStyle name="Moneda 2 3 3 2" xfId="433"/>
    <cellStyle name="Moneda 2 3 3 2 2" xfId="434"/>
    <cellStyle name="Moneda 2 3 3 2 2 2" xfId="435"/>
    <cellStyle name="Moneda 2 3 3 2 3" xfId="436"/>
    <cellStyle name="Moneda 2 3 3 3" xfId="437"/>
    <cellStyle name="Moneda 2 3 3 3 2" xfId="438"/>
    <cellStyle name="Moneda 2 3 4" xfId="439"/>
    <cellStyle name="Moneda 2 3 4 2" xfId="440"/>
    <cellStyle name="Moneda 2 3 4 2 2" xfId="441"/>
    <cellStyle name="Moneda 2 3 4 2 2 2" xfId="442"/>
    <cellStyle name="Moneda 2 3 4 2 3" xfId="443"/>
    <cellStyle name="Moneda 2 3 4 3" xfId="444"/>
    <cellStyle name="Moneda 2 3 4 3 2" xfId="445"/>
    <cellStyle name="Moneda 2 3 4 4" xfId="446"/>
    <cellStyle name="Moneda 2 3 5" xfId="447"/>
    <cellStyle name="Moneda 2 3 5 2" xfId="448"/>
    <cellStyle name="Moneda 2 3 5 2 2" xfId="449"/>
    <cellStyle name="Moneda 2 3 5 2 2 2" xfId="450"/>
    <cellStyle name="Moneda 2 3 5 2 3" xfId="451"/>
    <cellStyle name="Moneda 2 3 5 3" xfId="452"/>
    <cellStyle name="Moneda 2 3 5 3 2" xfId="453"/>
    <cellStyle name="Moneda 2 3 5 4" xfId="454"/>
    <cellStyle name="Moneda 2 3 6" xfId="455"/>
    <cellStyle name="Moneda 2 3 6 2" xfId="456"/>
    <cellStyle name="Moneda 2 3 6 2 2" xfId="457"/>
    <cellStyle name="Moneda 2 3 6 2 2 2" xfId="458"/>
    <cellStyle name="Moneda 2 3 6 2 3" xfId="459"/>
    <cellStyle name="Moneda 2 3 6 3" xfId="460"/>
    <cellStyle name="Moneda 2 3 6 3 2" xfId="461"/>
    <cellStyle name="Moneda 2 3 6 4" xfId="462"/>
    <cellStyle name="Moneda 2 3 7" xfId="463"/>
    <cellStyle name="Moneda 2 3 7 2" xfId="464"/>
    <cellStyle name="Moneda 2 3 7 2 2" xfId="465"/>
    <cellStyle name="Moneda 2 3 7 2 2 2" xfId="466"/>
    <cellStyle name="Moneda 2 3 7 2 3" xfId="467"/>
    <cellStyle name="Moneda 2 3 7 3" xfId="468"/>
    <cellStyle name="Moneda 2 3 7 3 2" xfId="469"/>
    <cellStyle name="Moneda 2 3 7 4" xfId="470"/>
    <cellStyle name="Moneda 2 3 8" xfId="471"/>
    <cellStyle name="Moneda 2 3 8 2" xfId="472"/>
    <cellStyle name="Moneda 2 3 8 2 2" xfId="473"/>
    <cellStyle name="Moneda 2 3 8 2 2 2" xfId="474"/>
    <cellStyle name="Moneda 2 3 8 2 3" xfId="475"/>
    <cellStyle name="Moneda 2 3 8 3" xfId="476"/>
    <cellStyle name="Moneda 2 3 8 3 2" xfId="477"/>
    <cellStyle name="Moneda 2 3 8 4" xfId="478"/>
    <cellStyle name="Moneda 2 3 9" xfId="479"/>
    <cellStyle name="Moneda 2 3 9 2" xfId="480"/>
    <cellStyle name="Moneda 2 3 9 2 2" xfId="481"/>
    <cellStyle name="Moneda 2 3 9 2 2 2" xfId="482"/>
    <cellStyle name="Moneda 2 3 9 2 3" xfId="483"/>
    <cellStyle name="Moneda 2 3 9 3" xfId="484"/>
    <cellStyle name="Moneda 2 3 9 3 2" xfId="485"/>
    <cellStyle name="Moneda 2 3 9 4" xfId="486"/>
    <cellStyle name="Moneda 2 4" xfId="487"/>
    <cellStyle name="Moneda 2 4 10" xfId="488"/>
    <cellStyle name="Moneda 2 4 10 2" xfId="489"/>
    <cellStyle name="Moneda 2 4 10 2 2" xfId="490"/>
    <cellStyle name="Moneda 2 4 10 2 2 2" xfId="491"/>
    <cellStyle name="Moneda 2 4 10 2 3" xfId="492"/>
    <cellStyle name="Moneda 2 4 10 3" xfId="493"/>
    <cellStyle name="Moneda 2 4 10 3 2" xfId="494"/>
    <cellStyle name="Moneda 2 4 10 4" xfId="495"/>
    <cellStyle name="Moneda 2 4 11" xfId="496"/>
    <cellStyle name="Moneda 2 4 11 2" xfId="497"/>
    <cellStyle name="Moneda 2 4 11 2 2" xfId="498"/>
    <cellStyle name="Moneda 2 4 11 2 2 2" xfId="499"/>
    <cellStyle name="Moneda 2 4 11 2 3" xfId="500"/>
    <cellStyle name="Moneda 2 4 11 3" xfId="501"/>
    <cellStyle name="Moneda 2 4 11 3 2" xfId="502"/>
    <cellStyle name="Moneda 2 4 11 4" xfId="503"/>
    <cellStyle name="Moneda 2 4 12" xfId="504"/>
    <cellStyle name="Moneda 2 4 12 2" xfId="505"/>
    <cellStyle name="Moneda 2 4 12 2 2" xfId="506"/>
    <cellStyle name="Moneda 2 4 12 2 2 2" xfId="507"/>
    <cellStyle name="Moneda 2 4 12 2 3" xfId="508"/>
    <cellStyle name="Moneda 2 4 12 3" xfId="509"/>
    <cellStyle name="Moneda 2 4 12 3 2" xfId="510"/>
    <cellStyle name="Moneda 2 4 12 4" xfId="511"/>
    <cellStyle name="Moneda 2 4 13" xfId="512"/>
    <cellStyle name="Moneda 2 4 13 2" xfId="513"/>
    <cellStyle name="Moneda 2 4 13 2 2" xfId="514"/>
    <cellStyle name="Moneda 2 4 13 2 2 2" xfId="515"/>
    <cellStyle name="Moneda 2 4 13 2 3" xfId="516"/>
    <cellStyle name="Moneda 2 4 13 3" xfId="517"/>
    <cellStyle name="Moneda 2 4 13 3 2" xfId="518"/>
    <cellStyle name="Moneda 2 4 13 4" xfId="519"/>
    <cellStyle name="Moneda 2 4 14" xfId="520"/>
    <cellStyle name="Moneda 2 4 14 2" xfId="521"/>
    <cellStyle name="Moneda 2 4 14 2 2" xfId="522"/>
    <cellStyle name="Moneda 2 4 14 2 2 2" xfId="523"/>
    <cellStyle name="Moneda 2 4 14 2 3" xfId="524"/>
    <cellStyle name="Moneda 2 4 14 3" xfId="525"/>
    <cellStyle name="Moneda 2 4 14 3 2" xfId="526"/>
    <cellStyle name="Moneda 2 4 14 4" xfId="527"/>
    <cellStyle name="Moneda 2 4 15" xfId="528"/>
    <cellStyle name="Moneda 2 4 15 2" xfId="529"/>
    <cellStyle name="Moneda 2 4 15 2 2" xfId="530"/>
    <cellStyle name="Moneda 2 4 15 3" xfId="531"/>
    <cellStyle name="Moneda 2 4 16" xfId="532"/>
    <cellStyle name="Moneda 2 4 16 2" xfId="533"/>
    <cellStyle name="Moneda 2 4 2" xfId="534"/>
    <cellStyle name="Moneda 2 4 2 10" xfId="535"/>
    <cellStyle name="Moneda 2 4 2 10 2" xfId="536"/>
    <cellStyle name="Moneda 2 4 2 10 2 2" xfId="537"/>
    <cellStyle name="Moneda 2 4 2 10 2 2 2" xfId="538"/>
    <cellStyle name="Moneda 2 4 2 10 2 3" xfId="539"/>
    <cellStyle name="Moneda 2 4 2 10 3" xfId="540"/>
    <cellStyle name="Moneda 2 4 2 10 3 2" xfId="541"/>
    <cellStyle name="Moneda 2 4 2 10 4" xfId="542"/>
    <cellStyle name="Moneda 2 4 2 11" xfId="543"/>
    <cellStyle name="Moneda 2 4 2 11 2" xfId="544"/>
    <cellStyle name="Moneda 2 4 2 11 2 2" xfId="545"/>
    <cellStyle name="Moneda 2 4 2 11 2 2 2" xfId="546"/>
    <cellStyle name="Moneda 2 4 2 11 2 3" xfId="547"/>
    <cellStyle name="Moneda 2 4 2 11 3" xfId="548"/>
    <cellStyle name="Moneda 2 4 2 11 3 2" xfId="549"/>
    <cellStyle name="Moneda 2 4 2 11 4" xfId="550"/>
    <cellStyle name="Moneda 2 4 2 12" xfId="551"/>
    <cellStyle name="Moneda 2 4 2 12 2" xfId="552"/>
    <cellStyle name="Moneda 2 4 2 12 2 2" xfId="553"/>
    <cellStyle name="Moneda 2 4 2 12 2 2 2" xfId="554"/>
    <cellStyle name="Moneda 2 4 2 12 2 3" xfId="555"/>
    <cellStyle name="Moneda 2 4 2 12 3" xfId="556"/>
    <cellStyle name="Moneda 2 4 2 12 3 2" xfId="557"/>
    <cellStyle name="Moneda 2 4 2 12 4" xfId="558"/>
    <cellStyle name="Moneda 2 4 2 13" xfId="559"/>
    <cellStyle name="Moneda 2 4 2 13 2" xfId="560"/>
    <cellStyle name="Moneda 2 4 2 13 2 2" xfId="561"/>
    <cellStyle name="Moneda 2 4 2 13 2 2 2" xfId="562"/>
    <cellStyle name="Moneda 2 4 2 13 2 3" xfId="563"/>
    <cellStyle name="Moneda 2 4 2 13 3" xfId="564"/>
    <cellStyle name="Moneda 2 4 2 13 3 2" xfId="565"/>
    <cellStyle name="Moneda 2 4 2 13 4" xfId="566"/>
    <cellStyle name="Moneda 2 4 2 14" xfId="567"/>
    <cellStyle name="Moneda 2 4 2 14 2" xfId="568"/>
    <cellStyle name="Moneda 2 4 2 14 2 2" xfId="569"/>
    <cellStyle name="Moneda 2 4 2 14 2 2 2" xfId="570"/>
    <cellStyle name="Moneda 2 4 2 14 2 3" xfId="571"/>
    <cellStyle name="Moneda 2 4 2 14 3" xfId="572"/>
    <cellStyle name="Moneda 2 4 2 14 3 2" xfId="573"/>
    <cellStyle name="Moneda 2 4 2 14 4" xfId="574"/>
    <cellStyle name="Moneda 2 4 2 15" xfId="575"/>
    <cellStyle name="Moneda 2 4 2 15 2" xfId="576"/>
    <cellStyle name="Moneda 2 4 2 15 2 2" xfId="577"/>
    <cellStyle name="Moneda 2 4 2 15 2 2 2" xfId="578"/>
    <cellStyle name="Moneda 2 4 2 15 2 3" xfId="579"/>
    <cellStyle name="Moneda 2 4 2 15 3" xfId="580"/>
    <cellStyle name="Moneda 2 4 2 15 3 2" xfId="581"/>
    <cellStyle name="Moneda 2 4 2 15 4" xfId="582"/>
    <cellStyle name="Moneda 2 4 2 16" xfId="583"/>
    <cellStyle name="Moneda 2 4 2 16 2" xfId="584"/>
    <cellStyle name="Moneda 2 4 2 16 2 2" xfId="585"/>
    <cellStyle name="Moneda 2 4 2 16 3" xfId="586"/>
    <cellStyle name="Moneda 2 4 2 17" xfId="587"/>
    <cellStyle name="Moneda 2 4 2 17 2" xfId="588"/>
    <cellStyle name="Moneda 2 4 2 2" xfId="589"/>
    <cellStyle name="Moneda 2 4 2 2 10" xfId="590"/>
    <cellStyle name="Moneda 2 4 2 2 10 2" xfId="591"/>
    <cellStyle name="Moneda 2 4 2 2 11" xfId="592"/>
    <cellStyle name="Moneda 2 4 2 2 11 2" xfId="593"/>
    <cellStyle name="Moneda 2 4 2 2 12" xfId="594"/>
    <cellStyle name="Moneda 2 4 2 2 12 2" xfId="595"/>
    <cellStyle name="Moneda 2 4 2 2 13" xfId="596"/>
    <cellStyle name="Moneda 2 4 2 2 13 2" xfId="597"/>
    <cellStyle name="Moneda 2 4 2 2 14" xfId="598"/>
    <cellStyle name="Moneda 2 4 2 2 14 2" xfId="599"/>
    <cellStyle name="Moneda 2 4 2 2 15" xfId="600"/>
    <cellStyle name="Moneda 2 4 2 2 15 2" xfId="601"/>
    <cellStyle name="Moneda 2 4 2 2 15 2 2" xfId="602"/>
    <cellStyle name="Moneda 2 4 2 2 15 3" xfId="603"/>
    <cellStyle name="Moneda 2 4 2 2 16" xfId="604"/>
    <cellStyle name="Moneda 2 4 2 2 16 2" xfId="605"/>
    <cellStyle name="Moneda 2 4 2 2 17" xfId="606"/>
    <cellStyle name="Moneda 2 4 2 2 2" xfId="607"/>
    <cellStyle name="Moneda 2 4 2 2 2 2" xfId="608"/>
    <cellStyle name="Moneda 2 4 2 2 3" xfId="609"/>
    <cellStyle name="Moneda 2 4 2 2 3 2" xfId="610"/>
    <cellStyle name="Moneda 2 4 2 2 4" xfId="611"/>
    <cellStyle name="Moneda 2 4 2 2 4 2" xfId="612"/>
    <cellStyle name="Moneda 2 4 2 2 5" xfId="613"/>
    <cellStyle name="Moneda 2 4 2 2 5 2" xfId="614"/>
    <cellStyle name="Moneda 2 4 2 2 6" xfId="615"/>
    <cellStyle name="Moneda 2 4 2 2 6 2" xfId="616"/>
    <cellStyle name="Moneda 2 4 2 2 7" xfId="617"/>
    <cellStyle name="Moneda 2 4 2 2 7 2" xfId="618"/>
    <cellStyle name="Moneda 2 4 2 2 8" xfId="619"/>
    <cellStyle name="Moneda 2 4 2 2 8 2" xfId="620"/>
    <cellStyle name="Moneda 2 4 2 2 9" xfId="621"/>
    <cellStyle name="Moneda 2 4 2 2 9 2" xfId="622"/>
    <cellStyle name="Moneda 2 4 2 3" xfId="623"/>
    <cellStyle name="Moneda 2 4 2 3 10" xfId="624"/>
    <cellStyle name="Moneda 2 4 2 3 10 2" xfId="625"/>
    <cellStyle name="Moneda 2 4 2 3 10 2 2" xfId="626"/>
    <cellStyle name="Moneda 2 4 2 3 10 2 2 2" xfId="627"/>
    <cellStyle name="Moneda 2 4 2 3 10 2 3" xfId="628"/>
    <cellStyle name="Moneda 2 4 2 3 10 3" xfId="629"/>
    <cellStyle name="Moneda 2 4 2 3 10 3 2" xfId="630"/>
    <cellStyle name="Moneda 2 4 2 3 10 4" xfId="631"/>
    <cellStyle name="Moneda 2 4 2 3 11" xfId="632"/>
    <cellStyle name="Moneda 2 4 2 3 11 2" xfId="633"/>
    <cellStyle name="Moneda 2 4 2 3 11 2 2" xfId="634"/>
    <cellStyle name="Moneda 2 4 2 3 11 2 2 2" xfId="635"/>
    <cellStyle name="Moneda 2 4 2 3 11 2 3" xfId="636"/>
    <cellStyle name="Moneda 2 4 2 3 11 3" xfId="637"/>
    <cellStyle name="Moneda 2 4 2 3 11 3 2" xfId="638"/>
    <cellStyle name="Moneda 2 4 2 3 11 4" xfId="639"/>
    <cellStyle name="Moneda 2 4 2 3 12" xfId="640"/>
    <cellStyle name="Moneda 2 4 2 3 12 2" xfId="641"/>
    <cellStyle name="Moneda 2 4 2 3 12 2 2" xfId="642"/>
    <cellStyle name="Moneda 2 4 2 3 12 2 2 2" xfId="643"/>
    <cellStyle name="Moneda 2 4 2 3 12 2 3" xfId="644"/>
    <cellStyle name="Moneda 2 4 2 3 12 3" xfId="645"/>
    <cellStyle name="Moneda 2 4 2 3 12 3 2" xfId="646"/>
    <cellStyle name="Moneda 2 4 2 3 12 4" xfId="647"/>
    <cellStyle name="Moneda 2 4 2 3 13" xfId="648"/>
    <cellStyle name="Moneda 2 4 2 3 13 2" xfId="649"/>
    <cellStyle name="Moneda 2 4 2 3 13 2 2" xfId="650"/>
    <cellStyle name="Moneda 2 4 2 3 13 3" xfId="651"/>
    <cellStyle name="Moneda 2 4 2 3 14" xfId="652"/>
    <cellStyle name="Moneda 2 4 2 3 14 2" xfId="653"/>
    <cellStyle name="Moneda 2 4 2 3 15" xfId="654"/>
    <cellStyle name="Moneda 2 4 2 3 2" xfId="655"/>
    <cellStyle name="Moneda 2 4 2 3 2 2" xfId="656"/>
    <cellStyle name="Moneda 2 4 2 3 2 2 2" xfId="657"/>
    <cellStyle name="Moneda 2 4 2 3 2 2 2 2" xfId="658"/>
    <cellStyle name="Moneda 2 4 2 3 2 2 3" xfId="659"/>
    <cellStyle name="Moneda 2 4 2 3 2 3" xfId="660"/>
    <cellStyle name="Moneda 2 4 2 3 2 3 2" xfId="661"/>
    <cellStyle name="Moneda 2 4 2 3 2 4" xfId="662"/>
    <cellStyle name="Moneda 2 4 2 3 3" xfId="663"/>
    <cellStyle name="Moneda 2 4 2 3 3 2" xfId="664"/>
    <cellStyle name="Moneda 2 4 2 3 3 2 2" xfId="665"/>
    <cellStyle name="Moneda 2 4 2 3 3 2 2 2" xfId="666"/>
    <cellStyle name="Moneda 2 4 2 3 3 2 3" xfId="667"/>
    <cellStyle name="Moneda 2 4 2 3 3 3" xfId="668"/>
    <cellStyle name="Moneda 2 4 2 3 3 3 2" xfId="669"/>
    <cellStyle name="Moneda 2 4 2 3 3 4" xfId="670"/>
    <cellStyle name="Moneda 2 4 2 3 4" xfId="671"/>
    <cellStyle name="Moneda 2 4 2 3 4 2" xfId="672"/>
    <cellStyle name="Moneda 2 4 2 3 4 2 2" xfId="673"/>
    <cellStyle name="Moneda 2 4 2 3 4 2 2 2" xfId="674"/>
    <cellStyle name="Moneda 2 4 2 3 4 2 3" xfId="675"/>
    <cellStyle name="Moneda 2 4 2 3 4 3" xfId="676"/>
    <cellStyle name="Moneda 2 4 2 3 4 3 2" xfId="677"/>
    <cellStyle name="Moneda 2 4 2 3 4 4" xfId="678"/>
    <cellStyle name="Moneda 2 4 2 3 5" xfId="679"/>
    <cellStyle name="Moneda 2 4 2 3 5 2" xfId="680"/>
    <cellStyle name="Moneda 2 4 2 3 5 2 2" xfId="681"/>
    <cellStyle name="Moneda 2 4 2 3 5 2 2 2" xfId="682"/>
    <cellStyle name="Moneda 2 4 2 3 5 2 3" xfId="683"/>
    <cellStyle name="Moneda 2 4 2 3 5 3" xfId="684"/>
    <cellStyle name="Moneda 2 4 2 3 5 3 2" xfId="685"/>
    <cellStyle name="Moneda 2 4 2 3 5 4" xfId="686"/>
    <cellStyle name="Moneda 2 4 2 3 6" xfId="687"/>
    <cellStyle name="Moneda 2 4 2 3 6 2" xfId="688"/>
    <cellStyle name="Moneda 2 4 2 3 6 2 2" xfId="689"/>
    <cellStyle name="Moneda 2 4 2 3 6 2 2 2" xfId="690"/>
    <cellStyle name="Moneda 2 4 2 3 6 2 3" xfId="691"/>
    <cellStyle name="Moneda 2 4 2 3 6 3" xfId="692"/>
    <cellStyle name="Moneda 2 4 2 3 6 3 2" xfId="693"/>
    <cellStyle name="Moneda 2 4 2 3 6 4" xfId="694"/>
    <cellStyle name="Moneda 2 4 2 3 7" xfId="695"/>
    <cellStyle name="Moneda 2 4 2 3 7 2" xfId="696"/>
    <cellStyle name="Moneda 2 4 2 3 7 2 2" xfId="697"/>
    <cellStyle name="Moneda 2 4 2 3 7 2 2 2" xfId="698"/>
    <cellStyle name="Moneda 2 4 2 3 7 2 3" xfId="699"/>
    <cellStyle name="Moneda 2 4 2 3 7 3" xfId="700"/>
    <cellStyle name="Moneda 2 4 2 3 7 3 2" xfId="701"/>
    <cellStyle name="Moneda 2 4 2 3 7 4" xfId="702"/>
    <cellStyle name="Moneda 2 4 2 3 8" xfId="703"/>
    <cellStyle name="Moneda 2 4 2 3 8 2" xfId="704"/>
    <cellStyle name="Moneda 2 4 2 3 8 2 2" xfId="705"/>
    <cellStyle name="Moneda 2 4 2 3 8 2 2 2" xfId="706"/>
    <cellStyle name="Moneda 2 4 2 3 8 2 3" xfId="707"/>
    <cellStyle name="Moneda 2 4 2 3 8 3" xfId="708"/>
    <cellStyle name="Moneda 2 4 2 3 8 3 2" xfId="709"/>
    <cellStyle name="Moneda 2 4 2 3 8 4" xfId="710"/>
    <cellStyle name="Moneda 2 4 2 3 9" xfId="711"/>
    <cellStyle name="Moneda 2 4 2 3 9 2" xfId="712"/>
    <cellStyle name="Moneda 2 4 2 3 9 2 2" xfId="713"/>
    <cellStyle name="Moneda 2 4 2 3 9 2 2 2" xfId="714"/>
    <cellStyle name="Moneda 2 4 2 3 9 2 3" xfId="715"/>
    <cellStyle name="Moneda 2 4 2 3 9 3" xfId="716"/>
    <cellStyle name="Moneda 2 4 2 3 9 3 2" xfId="717"/>
    <cellStyle name="Moneda 2 4 2 3 9 4" xfId="718"/>
    <cellStyle name="Moneda 2 4 2 4" xfId="719"/>
    <cellStyle name="Moneda 2 4 2 4 2" xfId="720"/>
    <cellStyle name="Moneda 2 4 2 4 2 2" xfId="721"/>
    <cellStyle name="Moneda 2 4 2 4 2 2 2" xfId="722"/>
    <cellStyle name="Moneda 2 4 2 4 2 3" xfId="723"/>
    <cellStyle name="Moneda 2 4 2 4 3" xfId="724"/>
    <cellStyle name="Moneda 2 4 2 4 3 2" xfId="725"/>
    <cellStyle name="Moneda 2 4 2 4 4" xfId="726"/>
    <cellStyle name="Moneda 2 4 2 5" xfId="727"/>
    <cellStyle name="Moneda 2 4 2 5 2" xfId="728"/>
    <cellStyle name="Moneda 2 4 2 5 2 2" xfId="729"/>
    <cellStyle name="Moneda 2 4 2 5 2 2 2" xfId="730"/>
    <cellStyle name="Moneda 2 4 2 5 2 3" xfId="731"/>
    <cellStyle name="Moneda 2 4 2 5 3" xfId="732"/>
    <cellStyle name="Moneda 2 4 2 5 3 2" xfId="733"/>
    <cellStyle name="Moneda 2 4 2 5 4" xfId="734"/>
    <cellStyle name="Moneda 2 4 2 6" xfId="735"/>
    <cellStyle name="Moneda 2 4 2 6 2" xfId="736"/>
    <cellStyle name="Moneda 2 4 2 6 2 2" xfId="737"/>
    <cellStyle name="Moneda 2 4 2 6 2 2 2" xfId="738"/>
    <cellStyle name="Moneda 2 4 2 6 2 3" xfId="739"/>
    <cellStyle name="Moneda 2 4 2 6 3" xfId="740"/>
    <cellStyle name="Moneda 2 4 2 6 3 2" xfId="741"/>
    <cellStyle name="Moneda 2 4 2 6 4" xfId="742"/>
    <cellStyle name="Moneda 2 4 2 7" xfId="743"/>
    <cellStyle name="Moneda 2 4 2 7 2" xfId="744"/>
    <cellStyle name="Moneda 2 4 2 7 2 2" xfId="745"/>
    <cellStyle name="Moneda 2 4 2 7 2 2 2" xfId="746"/>
    <cellStyle name="Moneda 2 4 2 7 2 3" xfId="747"/>
    <cellStyle name="Moneda 2 4 2 7 3" xfId="748"/>
    <cellStyle name="Moneda 2 4 2 7 3 2" xfId="749"/>
    <cellStyle name="Moneda 2 4 2 7 4" xfId="750"/>
    <cellStyle name="Moneda 2 4 2 8" xfId="751"/>
    <cellStyle name="Moneda 2 4 2 8 2" xfId="752"/>
    <cellStyle name="Moneda 2 4 2 8 2 2" xfId="753"/>
    <cellStyle name="Moneda 2 4 2 8 2 2 2" xfId="754"/>
    <cellStyle name="Moneda 2 4 2 8 2 3" xfId="755"/>
    <cellStyle name="Moneda 2 4 2 8 3" xfId="756"/>
    <cellStyle name="Moneda 2 4 2 8 3 2" xfId="757"/>
    <cellStyle name="Moneda 2 4 2 8 4" xfId="758"/>
    <cellStyle name="Moneda 2 4 2 9" xfId="759"/>
    <cellStyle name="Moneda 2 4 2 9 2" xfId="760"/>
    <cellStyle name="Moneda 2 4 2 9 2 2" xfId="761"/>
    <cellStyle name="Moneda 2 4 2 9 2 2 2" xfId="762"/>
    <cellStyle name="Moneda 2 4 2 9 2 3" xfId="763"/>
    <cellStyle name="Moneda 2 4 2 9 3" xfId="764"/>
    <cellStyle name="Moneda 2 4 2 9 3 2" xfId="765"/>
    <cellStyle name="Moneda 2 4 2 9 4" xfId="766"/>
    <cellStyle name="Moneda 2 4 3" xfId="767"/>
    <cellStyle name="Moneda 2 4 4" xfId="768"/>
    <cellStyle name="Moneda 2 4 4 2" xfId="769"/>
    <cellStyle name="Moneda 2 4 4 2 2" xfId="770"/>
    <cellStyle name="Moneda 2 4 4 2 2 2" xfId="771"/>
    <cellStyle name="Moneda 2 4 4 2 3" xfId="772"/>
    <cellStyle name="Moneda 2 4 4 3" xfId="773"/>
    <cellStyle name="Moneda 2 4 4 3 2" xfId="774"/>
    <cellStyle name="Moneda 2 4 4 4" xfId="775"/>
    <cellStyle name="Moneda 2 4 5" xfId="776"/>
    <cellStyle name="Moneda 2 4 5 2" xfId="777"/>
    <cellStyle name="Moneda 2 4 5 2 2" xfId="778"/>
    <cellStyle name="Moneda 2 4 5 2 2 2" xfId="779"/>
    <cellStyle name="Moneda 2 4 5 2 3" xfId="780"/>
    <cellStyle name="Moneda 2 4 5 3" xfId="781"/>
    <cellStyle name="Moneda 2 4 5 3 2" xfId="782"/>
    <cellStyle name="Moneda 2 4 5 4" xfId="783"/>
    <cellStyle name="Moneda 2 4 6" xfId="784"/>
    <cellStyle name="Moneda 2 4 6 2" xfId="785"/>
    <cellStyle name="Moneda 2 4 6 2 2" xfId="786"/>
    <cellStyle name="Moneda 2 4 6 2 2 2" xfId="787"/>
    <cellStyle name="Moneda 2 4 6 2 3" xfId="788"/>
    <cellStyle name="Moneda 2 4 6 3" xfId="789"/>
    <cellStyle name="Moneda 2 4 6 3 2" xfId="790"/>
    <cellStyle name="Moneda 2 4 6 4" xfId="791"/>
    <cellStyle name="Moneda 2 4 7" xfId="792"/>
    <cellStyle name="Moneda 2 4 7 2" xfId="793"/>
    <cellStyle name="Moneda 2 4 7 2 2" xfId="794"/>
    <cellStyle name="Moneda 2 4 7 2 2 2" xfId="795"/>
    <cellStyle name="Moneda 2 4 7 2 3" xfId="796"/>
    <cellStyle name="Moneda 2 4 7 3" xfId="797"/>
    <cellStyle name="Moneda 2 4 7 3 2" xfId="798"/>
    <cellStyle name="Moneda 2 4 7 4" xfId="799"/>
    <cellStyle name="Moneda 2 4 8" xfId="800"/>
    <cellStyle name="Moneda 2 4 8 2" xfId="801"/>
    <cellStyle name="Moneda 2 4 8 2 2" xfId="802"/>
    <cellStyle name="Moneda 2 4 8 2 2 2" xfId="803"/>
    <cellStyle name="Moneda 2 4 8 2 3" xfId="804"/>
    <cellStyle name="Moneda 2 4 8 3" xfId="805"/>
    <cellStyle name="Moneda 2 4 8 3 2" xfId="806"/>
    <cellStyle name="Moneda 2 4 8 4" xfId="807"/>
    <cellStyle name="Moneda 2 4 9" xfId="808"/>
    <cellStyle name="Moneda 2 4 9 2" xfId="809"/>
    <cellStyle name="Moneda 2 4 9 2 2" xfId="810"/>
    <cellStyle name="Moneda 2 4 9 2 2 2" xfId="811"/>
    <cellStyle name="Moneda 2 4 9 2 3" xfId="812"/>
    <cellStyle name="Moneda 2 4 9 3" xfId="813"/>
    <cellStyle name="Moneda 2 4 9 3 2" xfId="814"/>
    <cellStyle name="Moneda 2 4 9 4" xfId="815"/>
    <cellStyle name="Moneda 2 5" xfId="816"/>
    <cellStyle name="Moneda 2 5 10" xfId="817"/>
    <cellStyle name="Moneda 2 5 10 2" xfId="818"/>
    <cellStyle name="Moneda 2 5 10 2 2" xfId="819"/>
    <cellStyle name="Moneda 2 5 10 2 2 2" xfId="820"/>
    <cellStyle name="Moneda 2 5 10 2 3" xfId="821"/>
    <cellStyle name="Moneda 2 5 10 3" xfId="822"/>
    <cellStyle name="Moneda 2 5 10 3 2" xfId="823"/>
    <cellStyle name="Moneda 2 5 10 4" xfId="824"/>
    <cellStyle name="Moneda 2 5 11" xfId="825"/>
    <cellStyle name="Moneda 2 5 11 2" xfId="826"/>
    <cellStyle name="Moneda 2 5 11 2 2" xfId="827"/>
    <cellStyle name="Moneda 2 5 11 2 2 2" xfId="828"/>
    <cellStyle name="Moneda 2 5 11 2 3" xfId="829"/>
    <cellStyle name="Moneda 2 5 11 3" xfId="830"/>
    <cellStyle name="Moneda 2 5 11 3 2" xfId="831"/>
    <cellStyle name="Moneda 2 5 11 4" xfId="832"/>
    <cellStyle name="Moneda 2 5 12" xfId="833"/>
    <cellStyle name="Moneda 2 5 12 2" xfId="834"/>
    <cellStyle name="Moneda 2 5 12 2 2" xfId="835"/>
    <cellStyle name="Moneda 2 5 12 2 2 2" xfId="836"/>
    <cellStyle name="Moneda 2 5 12 2 3" xfId="837"/>
    <cellStyle name="Moneda 2 5 12 3" xfId="838"/>
    <cellStyle name="Moneda 2 5 12 3 2" xfId="839"/>
    <cellStyle name="Moneda 2 5 12 4" xfId="840"/>
    <cellStyle name="Moneda 2 5 13" xfId="841"/>
    <cellStyle name="Moneda 2 5 13 2" xfId="842"/>
    <cellStyle name="Moneda 2 5 13 2 2" xfId="843"/>
    <cellStyle name="Moneda 2 5 13 3" xfId="844"/>
    <cellStyle name="Moneda 2 5 14" xfId="845"/>
    <cellStyle name="Moneda 2 5 14 2" xfId="846"/>
    <cellStyle name="Moneda 2 5 2" xfId="847"/>
    <cellStyle name="Moneda 2 5 2 2" xfId="848"/>
    <cellStyle name="Moneda 2 5 2 2 2" xfId="849"/>
    <cellStyle name="Moneda 2 5 2 2 2 2" xfId="850"/>
    <cellStyle name="Moneda 2 5 2 2 3" xfId="851"/>
    <cellStyle name="Moneda 2 5 2 3" xfId="852"/>
    <cellStyle name="Moneda 2 5 2 3 2" xfId="853"/>
    <cellStyle name="Moneda 2 5 3" xfId="854"/>
    <cellStyle name="Moneda 2 5 3 2" xfId="855"/>
    <cellStyle name="Moneda 2 5 3 2 2" xfId="856"/>
    <cellStyle name="Moneda 2 5 3 2 2 2" xfId="857"/>
    <cellStyle name="Moneda 2 5 3 2 3" xfId="858"/>
    <cellStyle name="Moneda 2 5 3 3" xfId="859"/>
    <cellStyle name="Moneda 2 5 3 3 2" xfId="860"/>
    <cellStyle name="Moneda 2 5 4" xfId="861"/>
    <cellStyle name="Moneda 2 5 4 2" xfId="862"/>
    <cellStyle name="Moneda 2 5 4 2 2" xfId="863"/>
    <cellStyle name="Moneda 2 5 4 2 2 2" xfId="864"/>
    <cellStyle name="Moneda 2 5 4 2 3" xfId="865"/>
    <cellStyle name="Moneda 2 5 4 3" xfId="866"/>
    <cellStyle name="Moneda 2 5 4 3 2" xfId="867"/>
    <cellStyle name="Moneda 2 5 4 4" xfId="868"/>
    <cellStyle name="Moneda 2 5 5" xfId="869"/>
    <cellStyle name="Moneda 2 5 5 2" xfId="870"/>
    <cellStyle name="Moneda 2 5 5 2 2" xfId="871"/>
    <cellStyle name="Moneda 2 5 5 2 2 2" xfId="872"/>
    <cellStyle name="Moneda 2 5 5 2 3" xfId="873"/>
    <cellStyle name="Moneda 2 5 5 3" xfId="874"/>
    <cellStyle name="Moneda 2 5 5 3 2" xfId="875"/>
    <cellStyle name="Moneda 2 5 5 4" xfId="876"/>
    <cellStyle name="Moneda 2 5 6" xfId="877"/>
    <cellStyle name="Moneda 2 5 6 2" xfId="878"/>
    <cellStyle name="Moneda 2 5 6 2 2" xfId="879"/>
    <cellStyle name="Moneda 2 5 6 2 2 2" xfId="880"/>
    <cellStyle name="Moneda 2 5 6 2 3" xfId="881"/>
    <cellStyle name="Moneda 2 5 6 3" xfId="882"/>
    <cellStyle name="Moneda 2 5 6 3 2" xfId="883"/>
    <cellStyle name="Moneda 2 5 6 4" xfId="884"/>
    <cellStyle name="Moneda 2 5 7" xfId="885"/>
    <cellStyle name="Moneda 2 5 7 2" xfId="886"/>
    <cellStyle name="Moneda 2 5 7 2 2" xfId="887"/>
    <cellStyle name="Moneda 2 5 7 2 2 2" xfId="888"/>
    <cellStyle name="Moneda 2 5 7 2 3" xfId="889"/>
    <cellStyle name="Moneda 2 5 7 3" xfId="890"/>
    <cellStyle name="Moneda 2 5 7 3 2" xfId="891"/>
    <cellStyle name="Moneda 2 5 7 4" xfId="892"/>
    <cellStyle name="Moneda 2 5 8" xfId="893"/>
    <cellStyle name="Moneda 2 5 8 2" xfId="894"/>
    <cellStyle name="Moneda 2 5 8 2 2" xfId="895"/>
    <cellStyle name="Moneda 2 5 8 2 2 2" xfId="896"/>
    <cellStyle name="Moneda 2 5 8 2 3" xfId="897"/>
    <cellStyle name="Moneda 2 5 8 3" xfId="898"/>
    <cellStyle name="Moneda 2 5 8 3 2" xfId="899"/>
    <cellStyle name="Moneda 2 5 8 4" xfId="900"/>
    <cellStyle name="Moneda 2 5 9" xfId="901"/>
    <cellStyle name="Moneda 2 5 9 2" xfId="902"/>
    <cellStyle name="Moneda 2 5 9 2 2" xfId="903"/>
    <cellStyle name="Moneda 2 5 9 2 2 2" xfId="904"/>
    <cellStyle name="Moneda 2 5 9 2 3" xfId="905"/>
    <cellStyle name="Moneda 2 5 9 3" xfId="906"/>
    <cellStyle name="Moneda 2 5 9 3 2" xfId="907"/>
    <cellStyle name="Moneda 2 5 9 4" xfId="908"/>
    <cellStyle name="Moneda 2 6" xfId="909"/>
    <cellStyle name="Moneda 2 6 2" xfId="910"/>
    <cellStyle name="Moneda 2 6 2 2" xfId="911"/>
    <cellStyle name="Moneda 2 6 2 2 2" xfId="912"/>
    <cellStyle name="Moneda 2 6 3" xfId="913"/>
    <cellStyle name="Moneda 2 7" xfId="914"/>
    <cellStyle name="Moneda 2 7 2" xfId="915"/>
    <cellStyle name="Moneda 2 7 2 2" xfId="916"/>
    <cellStyle name="Moneda 2 7 2 2 2" xfId="917"/>
    <cellStyle name="Moneda 2 7 3" xfId="918"/>
    <cellStyle name="Moneda 2 8" xfId="919"/>
    <cellStyle name="Moneda 2 8 2" xfId="920"/>
    <cellStyle name="Moneda 2 8 2 2" xfId="921"/>
    <cellStyle name="Moneda 2 8 2 2 2" xfId="922"/>
    <cellStyle name="Moneda 2 8 3" xfId="923"/>
    <cellStyle name="Moneda 2 9" xfId="924"/>
    <cellStyle name="Moneda 2 9 2" xfId="925"/>
    <cellStyle name="Moneda 2 9 2 2" xfId="926"/>
    <cellStyle name="Moneda 2 9 2 2 2" xfId="927"/>
    <cellStyle name="Moneda 2 9 3" xfId="928"/>
    <cellStyle name="Moneda 2_metodologia seguimiento planes" xfId="929"/>
    <cellStyle name="Moneda 3" xfId="44"/>
    <cellStyle name="Moneda 3 2" xfId="930"/>
    <cellStyle name="Moneda 3 3" xfId="931"/>
    <cellStyle name="Moneda 4" xfId="63"/>
    <cellStyle name="Moneda 4 10" xfId="932"/>
    <cellStyle name="Moneda 4 10 2" xfId="933"/>
    <cellStyle name="Moneda 4 10 2 2" xfId="934"/>
    <cellStyle name="Moneda 4 10 2 2 2" xfId="935"/>
    <cellStyle name="Moneda 4 10 2 3" xfId="936"/>
    <cellStyle name="Moneda 4 10 3" xfId="937"/>
    <cellStyle name="Moneda 4 10 3 2" xfId="938"/>
    <cellStyle name="Moneda 4 10 4" xfId="939"/>
    <cellStyle name="Moneda 4 11" xfId="940"/>
    <cellStyle name="Moneda 4 11 2" xfId="941"/>
    <cellStyle name="Moneda 4 11 2 2" xfId="942"/>
    <cellStyle name="Moneda 4 11 2 2 2" xfId="943"/>
    <cellStyle name="Moneda 4 11 2 3" xfId="944"/>
    <cellStyle name="Moneda 4 11 3" xfId="945"/>
    <cellStyle name="Moneda 4 11 3 2" xfId="946"/>
    <cellStyle name="Moneda 4 11 4" xfId="947"/>
    <cellStyle name="Moneda 4 12" xfId="948"/>
    <cellStyle name="Moneda 4 12 2" xfId="949"/>
    <cellStyle name="Moneda 4 12 2 2" xfId="950"/>
    <cellStyle name="Moneda 4 12 2 2 2" xfId="951"/>
    <cellStyle name="Moneda 4 12 2 3" xfId="952"/>
    <cellStyle name="Moneda 4 12 3" xfId="953"/>
    <cellStyle name="Moneda 4 12 3 2" xfId="954"/>
    <cellStyle name="Moneda 4 12 4" xfId="955"/>
    <cellStyle name="Moneda 4 13" xfId="956"/>
    <cellStyle name="Moneda 4 13 2" xfId="957"/>
    <cellStyle name="Moneda 4 13 2 2" xfId="958"/>
    <cellStyle name="Moneda 4 13 3" xfId="959"/>
    <cellStyle name="Moneda 4 14" xfId="960"/>
    <cellStyle name="Moneda 4 14 2" xfId="961"/>
    <cellStyle name="Moneda 4 2" xfId="6"/>
    <cellStyle name="Moneda 4 2 2" xfId="74"/>
    <cellStyle name="Moneda 4 2 2 2" xfId="962"/>
    <cellStyle name="Moneda 4 2 2 2 2" xfId="963"/>
    <cellStyle name="Moneda 4 2 2 3" xfId="964"/>
    <cellStyle name="Moneda 4 2 3" xfId="965"/>
    <cellStyle name="Moneda 4 2 3 2" xfId="966"/>
    <cellStyle name="Moneda 4 2 4" xfId="967"/>
    <cellStyle name="Moneda 4 3" xfId="968"/>
    <cellStyle name="Moneda 4 3 2" xfId="969"/>
    <cellStyle name="Moneda 4 3 2 2" xfId="970"/>
    <cellStyle name="Moneda 4 3 2 2 2" xfId="971"/>
    <cellStyle name="Moneda 4 3 2 3" xfId="972"/>
    <cellStyle name="Moneda 4 3 3" xfId="973"/>
    <cellStyle name="Moneda 4 3 3 2" xfId="974"/>
    <cellStyle name="Moneda 4 3 4" xfId="975"/>
    <cellStyle name="Moneda 4 4" xfId="976"/>
    <cellStyle name="Moneda 4 4 2" xfId="977"/>
    <cellStyle name="Moneda 4 4 2 2" xfId="978"/>
    <cellStyle name="Moneda 4 4 2 2 2" xfId="979"/>
    <cellStyle name="Moneda 4 4 2 3" xfId="980"/>
    <cellStyle name="Moneda 4 4 3" xfId="981"/>
    <cellStyle name="Moneda 4 4 3 2" xfId="982"/>
    <cellStyle name="Moneda 4 4 4" xfId="983"/>
    <cellStyle name="Moneda 4 5" xfId="984"/>
    <cellStyle name="Moneda 4 5 2" xfId="985"/>
    <cellStyle name="Moneda 4 5 2 2" xfId="986"/>
    <cellStyle name="Moneda 4 5 2 2 2" xfId="987"/>
    <cellStyle name="Moneda 4 5 2 3" xfId="988"/>
    <cellStyle name="Moneda 4 5 3" xfId="989"/>
    <cellStyle name="Moneda 4 5 3 2" xfId="990"/>
    <cellStyle name="Moneda 4 5 4" xfId="991"/>
    <cellStyle name="Moneda 4 6" xfId="992"/>
    <cellStyle name="Moneda 4 6 2" xfId="993"/>
    <cellStyle name="Moneda 4 6 2 2" xfId="994"/>
    <cellStyle name="Moneda 4 6 2 2 2" xfId="995"/>
    <cellStyle name="Moneda 4 6 2 3" xfId="996"/>
    <cellStyle name="Moneda 4 6 3" xfId="997"/>
    <cellStyle name="Moneda 4 6 3 2" xfId="998"/>
    <cellStyle name="Moneda 4 6 4" xfId="999"/>
    <cellStyle name="Moneda 4 7" xfId="1000"/>
    <cellStyle name="Moneda 4 7 2" xfId="1001"/>
    <cellStyle name="Moneda 4 7 2 2" xfId="1002"/>
    <cellStyle name="Moneda 4 7 2 2 2" xfId="1003"/>
    <cellStyle name="Moneda 4 7 2 3" xfId="1004"/>
    <cellStyle name="Moneda 4 7 3" xfId="1005"/>
    <cellStyle name="Moneda 4 7 3 2" xfId="1006"/>
    <cellStyle name="Moneda 4 7 4" xfId="1007"/>
    <cellStyle name="Moneda 4 8" xfId="1008"/>
    <cellStyle name="Moneda 4 8 2" xfId="1009"/>
    <cellStyle name="Moneda 4 8 2 2" xfId="1010"/>
    <cellStyle name="Moneda 4 8 2 2 2" xfId="1011"/>
    <cellStyle name="Moneda 4 8 2 3" xfId="1012"/>
    <cellStyle name="Moneda 4 8 3" xfId="1013"/>
    <cellStyle name="Moneda 4 8 3 2" xfId="1014"/>
    <cellStyle name="Moneda 4 8 4" xfId="1015"/>
    <cellStyle name="Moneda 4 9" xfId="1016"/>
    <cellStyle name="Moneda 4 9 2" xfId="1017"/>
    <cellStyle name="Moneda 4 9 2 2" xfId="1018"/>
    <cellStyle name="Moneda 4 9 2 2 2" xfId="1019"/>
    <cellStyle name="Moneda 4 9 2 3" xfId="1020"/>
    <cellStyle name="Moneda 4 9 3" xfId="1021"/>
    <cellStyle name="Moneda 4 9 3 2" xfId="1022"/>
    <cellStyle name="Moneda 4 9 4" xfId="1023"/>
    <cellStyle name="Moneda 5" xfId="64"/>
    <cellStyle name="Moneda 5 10" xfId="1024"/>
    <cellStyle name="Moneda 5 10 2" xfId="1025"/>
    <cellStyle name="Moneda 5 10 2 2" xfId="1026"/>
    <cellStyle name="Moneda 5 10 2 2 2" xfId="1027"/>
    <cellStyle name="Moneda 5 10 2 3" xfId="1028"/>
    <cellStyle name="Moneda 5 10 3" xfId="1029"/>
    <cellStyle name="Moneda 5 10 3 2" xfId="1030"/>
    <cellStyle name="Moneda 5 10 4" xfId="1031"/>
    <cellStyle name="Moneda 5 11" xfId="1032"/>
    <cellStyle name="Moneda 5 11 2" xfId="1033"/>
    <cellStyle name="Moneda 5 11 2 2" xfId="1034"/>
    <cellStyle name="Moneda 5 11 2 2 2" xfId="1035"/>
    <cellStyle name="Moneda 5 11 2 3" xfId="1036"/>
    <cellStyle name="Moneda 5 11 3" xfId="1037"/>
    <cellStyle name="Moneda 5 11 3 2" xfId="1038"/>
    <cellStyle name="Moneda 5 11 4" xfId="1039"/>
    <cellStyle name="Moneda 5 12" xfId="1040"/>
    <cellStyle name="Moneda 5 12 2" xfId="1041"/>
    <cellStyle name="Moneda 5 12 2 2" xfId="1042"/>
    <cellStyle name="Moneda 5 12 2 2 2" xfId="1043"/>
    <cellStyle name="Moneda 5 12 2 3" xfId="1044"/>
    <cellStyle name="Moneda 5 12 3" xfId="1045"/>
    <cellStyle name="Moneda 5 12 3 2" xfId="1046"/>
    <cellStyle name="Moneda 5 12 4" xfId="1047"/>
    <cellStyle name="Moneda 5 13" xfId="1048"/>
    <cellStyle name="Moneda 5 13 2" xfId="1049"/>
    <cellStyle name="Moneda 5 13 2 2" xfId="1050"/>
    <cellStyle name="Moneda 5 13 3" xfId="1051"/>
    <cellStyle name="Moneda 5 14" xfId="1052"/>
    <cellStyle name="Moneda 5 14 2" xfId="1053"/>
    <cellStyle name="Moneda 5 15" xfId="1054"/>
    <cellStyle name="Moneda 5 2" xfId="1055"/>
    <cellStyle name="Moneda 5 2 2" xfId="1056"/>
    <cellStyle name="Moneda 5 2 2 2" xfId="1057"/>
    <cellStyle name="Moneda 5 2 2 2 2" xfId="1058"/>
    <cellStyle name="Moneda 5 2 2 3" xfId="1059"/>
    <cellStyle name="Moneda 5 2 3" xfId="1060"/>
    <cellStyle name="Moneda 5 2 3 2" xfId="1061"/>
    <cellStyle name="Moneda 5 2 4" xfId="1062"/>
    <cellStyle name="Moneda 5 3" xfId="1063"/>
    <cellStyle name="Moneda 5 3 2" xfId="1064"/>
    <cellStyle name="Moneda 5 3 2 2" xfId="1065"/>
    <cellStyle name="Moneda 5 3 2 2 2" xfId="1066"/>
    <cellStyle name="Moneda 5 3 2 3" xfId="1067"/>
    <cellStyle name="Moneda 5 3 3" xfId="1068"/>
    <cellStyle name="Moneda 5 3 3 2" xfId="1069"/>
    <cellStyle name="Moneda 5 3 4" xfId="1070"/>
    <cellStyle name="Moneda 5 4" xfId="1071"/>
    <cellStyle name="Moneda 5 4 2" xfId="1072"/>
    <cellStyle name="Moneda 5 4 2 2" xfId="1073"/>
    <cellStyle name="Moneda 5 4 2 2 2" xfId="1074"/>
    <cellStyle name="Moneda 5 4 2 3" xfId="1075"/>
    <cellStyle name="Moneda 5 4 3" xfId="1076"/>
    <cellStyle name="Moneda 5 4 3 2" xfId="1077"/>
    <cellStyle name="Moneda 5 4 4" xfId="1078"/>
    <cellStyle name="Moneda 5 5" xfId="1079"/>
    <cellStyle name="Moneda 5 5 2" xfId="1080"/>
    <cellStyle name="Moneda 5 5 2 2" xfId="1081"/>
    <cellStyle name="Moneda 5 5 2 2 2" xfId="1082"/>
    <cellStyle name="Moneda 5 5 2 3" xfId="1083"/>
    <cellStyle name="Moneda 5 5 3" xfId="1084"/>
    <cellStyle name="Moneda 5 5 3 2" xfId="1085"/>
    <cellStyle name="Moneda 5 5 4" xfId="1086"/>
    <cellStyle name="Moneda 5 6" xfId="1087"/>
    <cellStyle name="Moneda 5 6 2" xfId="1088"/>
    <cellStyle name="Moneda 5 6 2 2" xfId="1089"/>
    <cellStyle name="Moneda 5 6 2 2 2" xfId="1090"/>
    <cellStyle name="Moneda 5 6 2 3" xfId="1091"/>
    <cellStyle name="Moneda 5 6 3" xfId="1092"/>
    <cellStyle name="Moneda 5 6 3 2" xfId="1093"/>
    <cellStyle name="Moneda 5 6 4" xfId="1094"/>
    <cellStyle name="Moneda 5 7" xfId="1095"/>
    <cellStyle name="Moneda 5 7 2" xfId="1096"/>
    <cellStyle name="Moneda 5 7 2 2" xfId="1097"/>
    <cellStyle name="Moneda 5 7 2 2 2" xfId="1098"/>
    <cellStyle name="Moneda 5 7 2 3" xfId="1099"/>
    <cellStyle name="Moneda 5 7 3" xfId="1100"/>
    <cellStyle name="Moneda 5 7 3 2" xfId="1101"/>
    <cellStyle name="Moneda 5 7 4" xfId="1102"/>
    <cellStyle name="Moneda 5 8" xfId="1103"/>
    <cellStyle name="Moneda 5 8 2" xfId="1104"/>
    <cellStyle name="Moneda 5 8 2 2" xfId="1105"/>
    <cellStyle name="Moneda 5 8 2 2 2" xfId="1106"/>
    <cellStyle name="Moneda 5 8 2 3" xfId="1107"/>
    <cellStyle name="Moneda 5 8 3" xfId="1108"/>
    <cellStyle name="Moneda 5 8 3 2" xfId="1109"/>
    <cellStyle name="Moneda 5 8 4" xfId="1110"/>
    <cellStyle name="Moneda 5 9" xfId="1111"/>
    <cellStyle name="Moneda 5 9 2" xfId="1112"/>
    <cellStyle name="Moneda 5 9 2 2" xfId="1113"/>
    <cellStyle name="Moneda 5 9 2 2 2" xfId="1114"/>
    <cellStyle name="Moneda 5 9 2 3" xfId="1115"/>
    <cellStyle name="Moneda 5 9 3" xfId="1116"/>
    <cellStyle name="Moneda 5 9 3 2" xfId="1117"/>
    <cellStyle name="Moneda 5 9 4" xfId="1118"/>
    <cellStyle name="Moneda 6" xfId="1119"/>
    <cellStyle name="Moneda 7" xfId="1120"/>
    <cellStyle name="Moneda 7 2" xfId="1121"/>
    <cellStyle name="Moneda 8" xfId="1122"/>
    <cellStyle name="Moneda 8 2" xfId="1123"/>
    <cellStyle name="Moneda 9" xfId="1124"/>
    <cellStyle name="Neutral 2" xfId="45"/>
    <cellStyle name="Normal" xfId="0" builtinId="0"/>
    <cellStyle name="Normal 10" xfId="1125"/>
    <cellStyle name="Normal 10 2" xfId="1126"/>
    <cellStyle name="Normal 11" xfId="1127"/>
    <cellStyle name="Normal 11 2" xfId="1128"/>
    <cellStyle name="Normal 11 3" xfId="1129"/>
    <cellStyle name="Normal 12" xfId="1130"/>
    <cellStyle name="Normal 13" xfId="1131"/>
    <cellStyle name="Normal 14" xfId="1132"/>
    <cellStyle name="Normal 15" xfId="1133"/>
    <cellStyle name="Normal 16" xfId="1134"/>
    <cellStyle name="Normal 17" xfId="1135"/>
    <cellStyle name="Normal 18" xfId="1136"/>
    <cellStyle name="Normal 18 2" xfId="1137"/>
    <cellStyle name="Normal 18 3" xfId="1138"/>
    <cellStyle name="Normal 18 4" xfId="1139"/>
    <cellStyle name="Normal 18 5" xfId="1140"/>
    <cellStyle name="Normal 18 6" xfId="1141"/>
    <cellStyle name="Normal 18 7" xfId="1142"/>
    <cellStyle name="Normal 18 8" xfId="1143"/>
    <cellStyle name="Normal 18 9" xfId="1144"/>
    <cellStyle name="Normal 19" xfId="1145"/>
    <cellStyle name="Normal 2" xfId="1"/>
    <cellStyle name="Normal 2 10" xfId="1146"/>
    <cellStyle name="Normal 2 10 2" xfId="1147"/>
    <cellStyle name="Normal 2 10 2 2" xfId="1148"/>
    <cellStyle name="Normal 2 10 3" xfId="1149"/>
    <cellStyle name="Normal 2 10 4" xfId="1150"/>
    <cellStyle name="Normal 2 10 5" xfId="1151"/>
    <cellStyle name="Normal 2 10_CUADRO base PQD" xfId="1152"/>
    <cellStyle name="Normal 2 11" xfId="1153"/>
    <cellStyle name="Normal 2 11 2" xfId="1154"/>
    <cellStyle name="Normal 2 11 2 2" xfId="1155"/>
    <cellStyle name="Normal 2 11 3" xfId="1156"/>
    <cellStyle name="Normal 2 11_CUADRO base PQD" xfId="1157"/>
    <cellStyle name="Normal 2 12" xfId="1158"/>
    <cellStyle name="Normal 2 12 2" xfId="1159"/>
    <cellStyle name="Normal 2 12 2 2" xfId="1160"/>
    <cellStyle name="Normal 2 12 3" xfId="1161"/>
    <cellStyle name="Normal 2 12_CUADRO base PQD" xfId="1162"/>
    <cellStyle name="Normal 2 13" xfId="1163"/>
    <cellStyle name="Normal 2 13 2" xfId="1164"/>
    <cellStyle name="Normal 2 13 2 2" xfId="1165"/>
    <cellStyle name="Normal 2 13 3" xfId="1166"/>
    <cellStyle name="Normal 2 13_CUADRO base PQD" xfId="1167"/>
    <cellStyle name="Normal 2 14" xfId="1168"/>
    <cellStyle name="Normal 2 14 2" xfId="1169"/>
    <cellStyle name="Normal 2 14 2 2" xfId="1170"/>
    <cellStyle name="Normal 2 14 3" xfId="1171"/>
    <cellStyle name="Normal 2 14_CUADRO base PQD" xfId="1172"/>
    <cellStyle name="Normal 2 15" xfId="1173"/>
    <cellStyle name="Normal 2 15 2" xfId="1174"/>
    <cellStyle name="Normal 2 15 2 2" xfId="1175"/>
    <cellStyle name="Normal 2 15 3" xfId="1176"/>
    <cellStyle name="Normal 2 15_CUADRO base PQD" xfId="1177"/>
    <cellStyle name="Normal 2 16" xfId="1178"/>
    <cellStyle name="Normal 2 16 2" xfId="1179"/>
    <cellStyle name="Normal 2 16 2 2" xfId="1180"/>
    <cellStyle name="Normal 2 16 3" xfId="1181"/>
    <cellStyle name="Normal 2 16_CUADRO base PQD" xfId="1182"/>
    <cellStyle name="Normal 2 17" xfId="1183"/>
    <cellStyle name="Normal 2 17 2" xfId="1184"/>
    <cellStyle name="Normal 2 17 2 2" xfId="1185"/>
    <cellStyle name="Normal 2 17 3" xfId="1186"/>
    <cellStyle name="Normal 2 17_CUADRO base PQD" xfId="1187"/>
    <cellStyle name="Normal 2 18" xfId="1188"/>
    <cellStyle name="Normal 2 18 2" xfId="1189"/>
    <cellStyle name="Normal 2 18 2 2" xfId="1190"/>
    <cellStyle name="Normal 2 18 3" xfId="1191"/>
    <cellStyle name="Normal 2 18_CUADRO base PQD" xfId="1192"/>
    <cellStyle name="Normal 2 19" xfId="1193"/>
    <cellStyle name="Normal 2 19 2" xfId="1194"/>
    <cellStyle name="Normal 2 19 2 2" xfId="1195"/>
    <cellStyle name="Normal 2 19 3" xfId="1196"/>
    <cellStyle name="Normal 2 19_CUADRO base PQD" xfId="1197"/>
    <cellStyle name="Normal 2 2" xfId="3"/>
    <cellStyle name="Normal 2 2 10" xfId="1198"/>
    <cellStyle name="Normal 2 2 11" xfId="1199"/>
    <cellStyle name="Normal 2 2 12" xfId="1200"/>
    <cellStyle name="Normal 2 2 13" xfId="1201"/>
    <cellStyle name="Normal 2 2 14" xfId="1202"/>
    <cellStyle name="Normal 2 2 15" xfId="1203"/>
    <cellStyle name="Normal 2 2 15 2" xfId="1204"/>
    <cellStyle name="Normal 2 2 16" xfId="1205"/>
    <cellStyle name="Normal 2 2 2" xfId="65"/>
    <cellStyle name="Normal 2 2 2 2" xfId="5"/>
    <cellStyle name="Normal 2 2 2 2 2" xfId="72"/>
    <cellStyle name="Normal 2 2 3" xfId="70"/>
    <cellStyle name="Normal 2 2 3 3" xfId="2"/>
    <cellStyle name="Normal 2 2 3 3 2" xfId="1206"/>
    <cellStyle name="Normal 2 2 3 3 3" xfId="1207"/>
    <cellStyle name="Normal 2 2 4" xfId="1208"/>
    <cellStyle name="Normal 2 2 5" xfId="1209"/>
    <cellStyle name="Normal 2 2 6" xfId="1210"/>
    <cellStyle name="Normal 2 2 7" xfId="1211"/>
    <cellStyle name="Normal 2 2 8" xfId="1212"/>
    <cellStyle name="Normal 2 2 9" xfId="1213"/>
    <cellStyle name="Normal 2 2_CUADRO base PQD" xfId="1214"/>
    <cellStyle name="Normal 2 20" xfId="1215"/>
    <cellStyle name="Normal 2 20 2" xfId="1216"/>
    <cellStyle name="Normal 2 21" xfId="1217"/>
    <cellStyle name="Normal 2 22" xfId="1218"/>
    <cellStyle name="Normal 2 23" xfId="1219"/>
    <cellStyle name="Normal 2 24" xfId="1220"/>
    <cellStyle name="Normal 2 25" xfId="1221"/>
    <cellStyle name="Normal 2 26" xfId="1222"/>
    <cellStyle name="Normal 2 27" xfId="1223"/>
    <cellStyle name="Normal 2 28" xfId="1224"/>
    <cellStyle name="Normal 2 29" xfId="1225"/>
    <cellStyle name="Normal 2 3" xfId="7"/>
    <cellStyle name="Normal 2 3 10" xfId="1226"/>
    <cellStyle name="Normal 2 3 10 2" xfId="1227"/>
    <cellStyle name="Normal 2 3 10 2 2" xfId="1228"/>
    <cellStyle name="Normal 2 3 10 3" xfId="1229"/>
    <cellStyle name="Normal 2 3 10_CUADRO base PQD" xfId="1230"/>
    <cellStyle name="Normal 2 3 11" xfId="1231"/>
    <cellStyle name="Normal 2 3 11 2" xfId="1232"/>
    <cellStyle name="Normal 2 3 11 2 2" xfId="1233"/>
    <cellStyle name="Normal 2 3 11 3" xfId="1234"/>
    <cellStyle name="Normal 2 3 11_CUADRO base PQD" xfId="1235"/>
    <cellStyle name="Normal 2 3 12" xfId="1236"/>
    <cellStyle name="Normal 2 3 12 2" xfId="1237"/>
    <cellStyle name="Normal 2 3 12 2 2" xfId="1238"/>
    <cellStyle name="Normal 2 3 12 3" xfId="1239"/>
    <cellStyle name="Normal 2 3 12_CUADRO base PQD" xfId="1240"/>
    <cellStyle name="Normal 2 3 13" xfId="1241"/>
    <cellStyle name="Normal 2 3 13 2" xfId="1242"/>
    <cellStyle name="Normal 2 3 14" xfId="1243"/>
    <cellStyle name="Normal 2 3 15" xfId="1244"/>
    <cellStyle name="Normal 2 3 16" xfId="77"/>
    <cellStyle name="Normal 2 3 2" xfId="61"/>
    <cellStyle name="Normal 2 3 2 2" xfId="1245"/>
    <cellStyle name="Normal 2 3 2 2 2" xfId="1246"/>
    <cellStyle name="Normal 2 3 2 3" xfId="1247"/>
    <cellStyle name="Normal 2 3 2_CUADRO base PQD" xfId="1248"/>
    <cellStyle name="Normal 2 3 3" xfId="73"/>
    <cellStyle name="Normal 2 3 3 2" xfId="1249"/>
    <cellStyle name="Normal 2 3 3 2 2" xfId="1250"/>
    <cellStyle name="Normal 2 3 3 3" xfId="1251"/>
    <cellStyle name="Normal 2 3 3_CUADRO base PQD" xfId="1252"/>
    <cellStyle name="Normal 2 3 4" xfId="46"/>
    <cellStyle name="Normal 2 3 4 2" xfId="1253"/>
    <cellStyle name="Normal 2 3 4 2 2" xfId="1254"/>
    <cellStyle name="Normal 2 3 4 3" xfId="1255"/>
    <cellStyle name="Normal 2 3 4_CUADRO base PQD" xfId="1256"/>
    <cellStyle name="Normal 2 3 5" xfId="1257"/>
    <cellStyle name="Normal 2 3 5 2" xfId="1258"/>
    <cellStyle name="Normal 2 3 5 2 2" xfId="1259"/>
    <cellStyle name="Normal 2 3 5 3" xfId="1260"/>
    <cellStyle name="Normal 2 3 5_CUADRO base PQD" xfId="1261"/>
    <cellStyle name="Normal 2 3 6" xfId="1262"/>
    <cellStyle name="Normal 2 3 6 2" xfId="1263"/>
    <cellStyle name="Normal 2 3 6 2 2" xfId="1264"/>
    <cellStyle name="Normal 2 3 6 3" xfId="1265"/>
    <cellStyle name="Normal 2 3 6_CUADRO base PQD" xfId="1266"/>
    <cellStyle name="Normal 2 3 7" xfId="1267"/>
    <cellStyle name="Normal 2 3 7 2" xfId="1268"/>
    <cellStyle name="Normal 2 3 7 2 2" xfId="1269"/>
    <cellStyle name="Normal 2 3 7 3" xfId="1270"/>
    <cellStyle name="Normal 2 3 7_CUADRO base PQD" xfId="1271"/>
    <cellStyle name="Normal 2 3 8" xfId="1272"/>
    <cellStyle name="Normal 2 3 8 2" xfId="1273"/>
    <cellStyle name="Normal 2 3 8 2 2" xfId="1274"/>
    <cellStyle name="Normal 2 3 8 3" xfId="1275"/>
    <cellStyle name="Normal 2 3 8_CUADRO base PQD" xfId="1276"/>
    <cellStyle name="Normal 2 3 9" xfId="1277"/>
    <cellStyle name="Normal 2 3 9 2" xfId="1278"/>
    <cellStyle name="Normal 2 3 9 2 2" xfId="1279"/>
    <cellStyle name="Normal 2 3 9 3" xfId="1280"/>
    <cellStyle name="Normal 2 3 9_CUADRO base PQD" xfId="1281"/>
    <cellStyle name="Normal 2 3_CUADRO base PQD" xfId="1282"/>
    <cellStyle name="Normal 2 30" xfId="1283"/>
    <cellStyle name="Normal 2 31" xfId="1284"/>
    <cellStyle name="Normal 2 32" xfId="75"/>
    <cellStyle name="Normal 2 4" xfId="47"/>
    <cellStyle name="Normal 2 4 10" xfId="1285"/>
    <cellStyle name="Normal 2 4 10 2" xfId="1286"/>
    <cellStyle name="Normal 2 4 10 2 2" xfId="1287"/>
    <cellStyle name="Normal 2 4 10 3" xfId="1288"/>
    <cellStyle name="Normal 2 4 10_CUADRO base PQD" xfId="1289"/>
    <cellStyle name="Normal 2 4 11" xfId="1290"/>
    <cellStyle name="Normal 2 4 11 2" xfId="1291"/>
    <cellStyle name="Normal 2 4 11 2 2" xfId="1292"/>
    <cellStyle name="Normal 2 4 11 3" xfId="1293"/>
    <cellStyle name="Normal 2 4 11_CUADRO base PQD" xfId="1294"/>
    <cellStyle name="Normal 2 4 12" xfId="1295"/>
    <cellStyle name="Normal 2 4 12 2" xfId="1296"/>
    <cellStyle name="Normal 2 4 12 2 2" xfId="1297"/>
    <cellStyle name="Normal 2 4 12 3" xfId="1298"/>
    <cellStyle name="Normal 2 4 12_CUADRO base PQD" xfId="1299"/>
    <cellStyle name="Normal 2 4 13" xfId="1300"/>
    <cellStyle name="Normal 2 4 13 2" xfId="1301"/>
    <cellStyle name="Normal 2 4 14" xfId="1302"/>
    <cellStyle name="Normal 2 4 2" xfId="1303"/>
    <cellStyle name="Normal 2 4 2 2" xfId="1304"/>
    <cellStyle name="Normal 2 4 2 2 2" xfId="1305"/>
    <cellStyle name="Normal 2 4 2 3" xfId="1306"/>
    <cellStyle name="Normal 2 4 2_CUADRO base PQD" xfId="1307"/>
    <cellStyle name="Normal 2 4 3" xfId="1308"/>
    <cellStyle name="Normal 2 4 3 2" xfId="1309"/>
    <cellStyle name="Normal 2 4 3 2 2" xfId="1310"/>
    <cellStyle name="Normal 2 4 3 3" xfId="1311"/>
    <cellStyle name="Normal 2 4 3_CUADRO base PQD" xfId="1312"/>
    <cellStyle name="Normal 2 4 4" xfId="1313"/>
    <cellStyle name="Normal 2 4 4 2" xfId="1314"/>
    <cellStyle name="Normal 2 4 4 2 2" xfId="1315"/>
    <cellStyle name="Normal 2 4 4 3" xfId="1316"/>
    <cellStyle name="Normal 2 4 4_CUADRO base PQD" xfId="1317"/>
    <cellStyle name="Normal 2 4 5" xfId="1318"/>
    <cellStyle name="Normal 2 4 5 2" xfId="1319"/>
    <cellStyle name="Normal 2 4 5 2 2" xfId="1320"/>
    <cellStyle name="Normal 2 4 5 3" xfId="1321"/>
    <cellStyle name="Normal 2 4 5_CUADRO base PQD" xfId="1322"/>
    <cellStyle name="Normal 2 4 6" xfId="1323"/>
    <cellStyle name="Normal 2 4 6 2" xfId="1324"/>
    <cellStyle name="Normal 2 4 6 2 2" xfId="1325"/>
    <cellStyle name="Normal 2 4 6 3" xfId="1326"/>
    <cellStyle name="Normal 2 4 6_CUADRO base PQD" xfId="1327"/>
    <cellStyle name="Normal 2 4 7" xfId="1328"/>
    <cellStyle name="Normal 2 4 7 2" xfId="1329"/>
    <cellStyle name="Normal 2 4 7 2 2" xfId="1330"/>
    <cellStyle name="Normal 2 4 7 3" xfId="1331"/>
    <cellStyle name="Normal 2 4 7_CUADRO base PQD" xfId="1332"/>
    <cellStyle name="Normal 2 4 8" xfId="1333"/>
    <cellStyle name="Normal 2 4 8 2" xfId="1334"/>
    <cellStyle name="Normal 2 4 8 2 2" xfId="1335"/>
    <cellStyle name="Normal 2 4 8 3" xfId="1336"/>
    <cellStyle name="Normal 2 4 8_CUADRO base PQD" xfId="1337"/>
    <cellStyle name="Normal 2 4 9" xfId="1338"/>
    <cellStyle name="Normal 2 4 9 2" xfId="1339"/>
    <cellStyle name="Normal 2 4 9 2 2" xfId="1340"/>
    <cellStyle name="Normal 2 4 9 3" xfId="1341"/>
    <cellStyle name="Normal 2 4 9_CUADRO base PQD" xfId="1342"/>
    <cellStyle name="Normal 2 4_CUADRO base PQD" xfId="1343"/>
    <cellStyle name="Normal 2 5" xfId="48"/>
    <cellStyle name="Normal 2 5 10" xfId="1344"/>
    <cellStyle name="Normal 2 5 10 2" xfId="1345"/>
    <cellStyle name="Normal 2 5 10 2 2" xfId="1346"/>
    <cellStyle name="Normal 2 5 10 3" xfId="1347"/>
    <cellStyle name="Normal 2 5 10_CUADRO base PQD" xfId="1348"/>
    <cellStyle name="Normal 2 5 11" xfId="1349"/>
    <cellStyle name="Normal 2 5 11 2" xfId="1350"/>
    <cellStyle name="Normal 2 5 11 2 2" xfId="1351"/>
    <cellStyle name="Normal 2 5 11 3" xfId="1352"/>
    <cellStyle name="Normal 2 5 11_CUADRO base PQD" xfId="1353"/>
    <cellStyle name="Normal 2 5 12" xfId="1354"/>
    <cellStyle name="Normal 2 5 12 2" xfId="1355"/>
    <cellStyle name="Normal 2 5 12 2 2" xfId="1356"/>
    <cellStyle name="Normal 2 5 12 3" xfId="1357"/>
    <cellStyle name="Normal 2 5 12_CUADRO base PQD" xfId="1358"/>
    <cellStyle name="Normal 2 5 13" xfId="1359"/>
    <cellStyle name="Normal 2 5 13 2" xfId="1360"/>
    <cellStyle name="Normal 2 5 13 2 2" xfId="1361"/>
    <cellStyle name="Normal 2 5 13 3" xfId="1362"/>
    <cellStyle name="Normal 2 5 13_CUADRO base PQD" xfId="1363"/>
    <cellStyle name="Normal 2 5 14" xfId="1364"/>
    <cellStyle name="Normal 2 5 14 2" xfId="1365"/>
    <cellStyle name="Normal 2 5 15" xfId="1366"/>
    <cellStyle name="Normal 2 5 2" xfId="1367"/>
    <cellStyle name="Normal 2 5 2 10" xfId="1368"/>
    <cellStyle name="Normal 2 5 2 10 2" xfId="1369"/>
    <cellStyle name="Normal 2 5 2 10 2 2" xfId="1370"/>
    <cellStyle name="Normal 2 5 2 10 3" xfId="1371"/>
    <cellStyle name="Normal 2 5 2 10_CUADRO base PQD" xfId="1372"/>
    <cellStyle name="Normal 2 5 2 11" xfId="1373"/>
    <cellStyle name="Normal 2 5 2 11 2" xfId="1374"/>
    <cellStyle name="Normal 2 5 2 11 2 2" xfId="1375"/>
    <cellStyle name="Normal 2 5 2 11 3" xfId="1376"/>
    <cellStyle name="Normal 2 5 2 11_CUADRO base PQD" xfId="1377"/>
    <cellStyle name="Normal 2 5 2 12" xfId="1378"/>
    <cellStyle name="Normal 2 5 2 12 2" xfId="1379"/>
    <cellStyle name="Normal 2 5 2 12 2 2" xfId="1380"/>
    <cellStyle name="Normal 2 5 2 12 3" xfId="1381"/>
    <cellStyle name="Normal 2 5 2 12_CUADRO base PQD" xfId="1382"/>
    <cellStyle name="Normal 2 5 2 13" xfId="1383"/>
    <cellStyle name="Normal 2 5 2 13 2" xfId="1384"/>
    <cellStyle name="Normal 2 5 2 14" xfId="1385"/>
    <cellStyle name="Normal 2 5 2 2" xfId="1386"/>
    <cellStyle name="Normal 2 5 2 2 2" xfId="1387"/>
    <cellStyle name="Normal 2 5 2 2 2 2" xfId="1388"/>
    <cellStyle name="Normal 2 5 2 2 3" xfId="1389"/>
    <cellStyle name="Normal 2 5 2 2_CUADRO base PQD" xfId="1390"/>
    <cellStyle name="Normal 2 5 2 3" xfId="1391"/>
    <cellStyle name="Normal 2 5 2 3 2" xfId="1392"/>
    <cellStyle name="Normal 2 5 2 3 2 2" xfId="1393"/>
    <cellStyle name="Normal 2 5 2 3 3" xfId="1394"/>
    <cellStyle name="Normal 2 5 2 3_CUADRO base PQD" xfId="1395"/>
    <cellStyle name="Normal 2 5 2 4" xfId="1396"/>
    <cellStyle name="Normal 2 5 2 4 2" xfId="1397"/>
    <cellStyle name="Normal 2 5 2 4 2 2" xfId="1398"/>
    <cellStyle name="Normal 2 5 2 4 3" xfId="1399"/>
    <cellStyle name="Normal 2 5 2 4_CUADRO base PQD" xfId="1400"/>
    <cellStyle name="Normal 2 5 2 5" xfId="1401"/>
    <cellStyle name="Normal 2 5 2 5 2" xfId="1402"/>
    <cellStyle name="Normal 2 5 2 5 2 2" xfId="1403"/>
    <cellStyle name="Normal 2 5 2 5 3" xfId="1404"/>
    <cellStyle name="Normal 2 5 2 5_CUADRO base PQD" xfId="1405"/>
    <cellStyle name="Normal 2 5 2 6" xfId="1406"/>
    <cellStyle name="Normal 2 5 2 6 2" xfId="1407"/>
    <cellStyle name="Normal 2 5 2 6 2 2" xfId="1408"/>
    <cellStyle name="Normal 2 5 2 6 3" xfId="1409"/>
    <cellStyle name="Normal 2 5 2 6_CUADRO base PQD" xfId="1410"/>
    <cellStyle name="Normal 2 5 2 7" xfId="1411"/>
    <cellStyle name="Normal 2 5 2 7 2" xfId="1412"/>
    <cellStyle name="Normal 2 5 2 7 2 2" xfId="1413"/>
    <cellStyle name="Normal 2 5 2 7 3" xfId="1414"/>
    <cellStyle name="Normal 2 5 2 7_CUADRO base PQD" xfId="1415"/>
    <cellStyle name="Normal 2 5 2 8" xfId="1416"/>
    <cellStyle name="Normal 2 5 2 8 2" xfId="1417"/>
    <cellStyle name="Normal 2 5 2 8 2 2" xfId="1418"/>
    <cellStyle name="Normal 2 5 2 8 3" xfId="1419"/>
    <cellStyle name="Normal 2 5 2 8_CUADRO base PQD" xfId="1420"/>
    <cellStyle name="Normal 2 5 2 9" xfId="1421"/>
    <cellStyle name="Normal 2 5 2 9 2" xfId="1422"/>
    <cellStyle name="Normal 2 5 2 9 2 2" xfId="1423"/>
    <cellStyle name="Normal 2 5 2 9 3" xfId="1424"/>
    <cellStyle name="Normal 2 5 2 9_CUADRO base PQD" xfId="1425"/>
    <cellStyle name="Normal 2 5 2_CUADRO base PQD" xfId="1426"/>
    <cellStyle name="Normal 2 5 3" xfId="1427"/>
    <cellStyle name="Normal 2 5 3 2" xfId="1428"/>
    <cellStyle name="Normal 2 5 3 2 2" xfId="1429"/>
    <cellStyle name="Normal 2 5 3 3" xfId="1430"/>
    <cellStyle name="Normal 2 5 3_CUADRO base PQD" xfId="1431"/>
    <cellStyle name="Normal 2 5 4" xfId="1432"/>
    <cellStyle name="Normal 2 5 4 2" xfId="1433"/>
    <cellStyle name="Normal 2 5 4 2 2" xfId="1434"/>
    <cellStyle name="Normal 2 5 4 3" xfId="1435"/>
    <cellStyle name="Normal 2 5 4_CUADRO base PQD" xfId="1436"/>
    <cellStyle name="Normal 2 5 5" xfId="1437"/>
    <cellStyle name="Normal 2 5 5 2" xfId="1438"/>
    <cellStyle name="Normal 2 5 5 2 2" xfId="1439"/>
    <cellStyle name="Normal 2 5 5 3" xfId="1440"/>
    <cellStyle name="Normal 2 5 5_CUADRO base PQD" xfId="1441"/>
    <cellStyle name="Normal 2 5 6" xfId="1442"/>
    <cellStyle name="Normal 2 5 6 2" xfId="1443"/>
    <cellStyle name="Normal 2 5 6 2 2" xfId="1444"/>
    <cellStyle name="Normal 2 5 6 3" xfId="1445"/>
    <cellStyle name="Normal 2 5 6_CUADRO base PQD" xfId="1446"/>
    <cellStyle name="Normal 2 5 7" xfId="1447"/>
    <cellStyle name="Normal 2 5 7 2" xfId="1448"/>
    <cellStyle name="Normal 2 5 7 2 2" xfId="1449"/>
    <cellStyle name="Normal 2 5 7 3" xfId="1450"/>
    <cellStyle name="Normal 2 5 7_CUADRO base PQD" xfId="1451"/>
    <cellStyle name="Normal 2 5 8" xfId="1452"/>
    <cellStyle name="Normal 2 5 8 2" xfId="1453"/>
    <cellStyle name="Normal 2 5 8 2 2" xfId="1454"/>
    <cellStyle name="Normal 2 5 8 3" xfId="1455"/>
    <cellStyle name="Normal 2 5 8_CUADRO base PQD" xfId="1456"/>
    <cellStyle name="Normal 2 5 9" xfId="1457"/>
    <cellStyle name="Normal 2 5 9 2" xfId="1458"/>
    <cellStyle name="Normal 2 5 9 2 2" xfId="1459"/>
    <cellStyle name="Normal 2 5 9 3" xfId="1460"/>
    <cellStyle name="Normal 2 5 9_CUADRO base PQD" xfId="1461"/>
    <cellStyle name="Normal 2 5_CUADRO base PQD" xfId="1462"/>
    <cellStyle name="Normal 2 6" xfId="1463"/>
    <cellStyle name="Normal 2 6 10" xfId="1464"/>
    <cellStyle name="Normal 2 6 10 2" xfId="1465"/>
    <cellStyle name="Normal 2 6 10 2 2" xfId="1466"/>
    <cellStyle name="Normal 2 6 10 3" xfId="1467"/>
    <cellStyle name="Normal 2 6 10_CUADRO base PQD" xfId="1468"/>
    <cellStyle name="Normal 2 6 11" xfId="1469"/>
    <cellStyle name="Normal 2 6 11 2" xfId="1470"/>
    <cellStyle name="Normal 2 6 11 2 2" xfId="1471"/>
    <cellStyle name="Normal 2 6 11 3" xfId="1472"/>
    <cellStyle name="Normal 2 6 11_CUADRO base PQD" xfId="1473"/>
    <cellStyle name="Normal 2 6 12" xfId="1474"/>
    <cellStyle name="Normal 2 6 12 2" xfId="1475"/>
    <cellStyle name="Normal 2 6 12 2 2" xfId="1476"/>
    <cellStyle name="Normal 2 6 12 3" xfId="1477"/>
    <cellStyle name="Normal 2 6 12_CUADRO base PQD" xfId="1478"/>
    <cellStyle name="Normal 2 6 13" xfId="1479"/>
    <cellStyle name="Normal 2 6 13 2" xfId="1480"/>
    <cellStyle name="Normal 2 6 13 2 2" xfId="1481"/>
    <cellStyle name="Normal 2 6 13 3" xfId="1482"/>
    <cellStyle name="Normal 2 6 13_CUADRO base PQD" xfId="1483"/>
    <cellStyle name="Normal 2 6 14" xfId="1484"/>
    <cellStyle name="Normal 2 6 14 2" xfId="1485"/>
    <cellStyle name="Normal 2 6 14 2 2" xfId="1486"/>
    <cellStyle name="Normal 2 6 14 3" xfId="1487"/>
    <cellStyle name="Normal 2 6 14_CUADRO base PQD" xfId="1488"/>
    <cellStyle name="Normal 2 6 15" xfId="1489"/>
    <cellStyle name="Normal 2 6 15 2" xfId="1490"/>
    <cellStyle name="Normal 2 6 16" xfId="1491"/>
    <cellStyle name="Normal 2 6 2" xfId="1492"/>
    <cellStyle name="Normal 2 6 2 10" xfId="1493"/>
    <cellStyle name="Normal 2 6 2 10 2" xfId="1494"/>
    <cellStyle name="Normal 2 6 2 10 2 2" xfId="1495"/>
    <cellStyle name="Normal 2 6 2 10 3" xfId="1496"/>
    <cellStyle name="Normal 2 6 2 10_CUADRO base PQD" xfId="1497"/>
    <cellStyle name="Normal 2 6 2 11" xfId="1498"/>
    <cellStyle name="Normal 2 6 2 11 2" xfId="1499"/>
    <cellStyle name="Normal 2 6 2 11 2 2" xfId="1500"/>
    <cellStyle name="Normal 2 6 2 11 3" xfId="1501"/>
    <cellStyle name="Normal 2 6 2 11_CUADRO base PQD" xfId="1502"/>
    <cellStyle name="Normal 2 6 2 12" xfId="1503"/>
    <cellStyle name="Normal 2 6 2 12 2" xfId="1504"/>
    <cellStyle name="Normal 2 6 2 12 2 2" xfId="1505"/>
    <cellStyle name="Normal 2 6 2 12 3" xfId="1506"/>
    <cellStyle name="Normal 2 6 2 12_CUADRO base PQD" xfId="1507"/>
    <cellStyle name="Normal 2 6 2 13" xfId="1508"/>
    <cellStyle name="Normal 2 6 2 13 2" xfId="1509"/>
    <cellStyle name="Normal 2 6 2 13 2 2" xfId="1510"/>
    <cellStyle name="Normal 2 6 2 13 3" xfId="1511"/>
    <cellStyle name="Normal 2 6 2 13_CUADRO base PQD" xfId="1512"/>
    <cellStyle name="Normal 2 6 2 14" xfId="1513"/>
    <cellStyle name="Normal 2 6 2 14 2" xfId="1514"/>
    <cellStyle name="Normal 2 6 2 15" xfId="1515"/>
    <cellStyle name="Normal 2 6 2 2" xfId="1516"/>
    <cellStyle name="Normal 2 6 2 2 10" xfId="1517"/>
    <cellStyle name="Normal 2 6 2 2 10 2" xfId="1518"/>
    <cellStyle name="Normal 2 6 2 2 10 2 2" xfId="1519"/>
    <cellStyle name="Normal 2 6 2 2 10 3" xfId="1520"/>
    <cellStyle name="Normal 2 6 2 2 10_CUADRO base PQD" xfId="1521"/>
    <cellStyle name="Normal 2 6 2 2 11" xfId="1522"/>
    <cellStyle name="Normal 2 6 2 2 11 2" xfId="1523"/>
    <cellStyle name="Normal 2 6 2 2 11 2 2" xfId="1524"/>
    <cellStyle name="Normal 2 6 2 2 11 3" xfId="1525"/>
    <cellStyle name="Normal 2 6 2 2 11_CUADRO base PQD" xfId="1526"/>
    <cellStyle name="Normal 2 6 2 2 12" xfId="1527"/>
    <cellStyle name="Normal 2 6 2 2 12 2" xfId="1528"/>
    <cellStyle name="Normal 2 6 2 2 12 2 2" xfId="1529"/>
    <cellStyle name="Normal 2 6 2 2 12 3" xfId="1530"/>
    <cellStyle name="Normal 2 6 2 2 12_CUADRO base PQD" xfId="1531"/>
    <cellStyle name="Normal 2 6 2 2 13" xfId="1532"/>
    <cellStyle name="Normal 2 6 2 2 13 2" xfId="1533"/>
    <cellStyle name="Normal 2 6 2 2 14" xfId="1534"/>
    <cellStyle name="Normal 2 6 2 2 2" xfId="1535"/>
    <cellStyle name="Normal 2 6 2 2 2 2" xfId="1536"/>
    <cellStyle name="Normal 2 6 2 2 2 2 2" xfId="1537"/>
    <cellStyle name="Normal 2 6 2 2 2 3" xfId="1538"/>
    <cellStyle name="Normal 2 6 2 2 2_CUADRO base PQD" xfId="1539"/>
    <cellStyle name="Normal 2 6 2 2 3" xfId="1540"/>
    <cellStyle name="Normal 2 6 2 2 3 2" xfId="1541"/>
    <cellStyle name="Normal 2 6 2 2 3 2 2" xfId="1542"/>
    <cellStyle name="Normal 2 6 2 2 3 3" xfId="1543"/>
    <cellStyle name="Normal 2 6 2 2 3_CUADRO base PQD" xfId="1544"/>
    <cellStyle name="Normal 2 6 2 2 4" xfId="1545"/>
    <cellStyle name="Normal 2 6 2 2 4 2" xfId="1546"/>
    <cellStyle name="Normal 2 6 2 2 4 2 2" xfId="1547"/>
    <cellStyle name="Normal 2 6 2 2 4 3" xfId="1548"/>
    <cellStyle name="Normal 2 6 2 2 4_CUADRO base PQD" xfId="1549"/>
    <cellStyle name="Normal 2 6 2 2 5" xfId="1550"/>
    <cellStyle name="Normal 2 6 2 2 5 2" xfId="1551"/>
    <cellStyle name="Normal 2 6 2 2 5 2 2" xfId="1552"/>
    <cellStyle name="Normal 2 6 2 2 5 3" xfId="1553"/>
    <cellStyle name="Normal 2 6 2 2 5_CUADRO base PQD" xfId="1554"/>
    <cellStyle name="Normal 2 6 2 2 6" xfId="1555"/>
    <cellStyle name="Normal 2 6 2 2 6 2" xfId="1556"/>
    <cellStyle name="Normal 2 6 2 2 6 2 2" xfId="1557"/>
    <cellStyle name="Normal 2 6 2 2 6 3" xfId="1558"/>
    <cellStyle name="Normal 2 6 2 2 6_CUADRO base PQD" xfId="1559"/>
    <cellStyle name="Normal 2 6 2 2 7" xfId="1560"/>
    <cellStyle name="Normal 2 6 2 2 7 2" xfId="1561"/>
    <cellStyle name="Normal 2 6 2 2 7 2 2" xfId="1562"/>
    <cellStyle name="Normal 2 6 2 2 7 3" xfId="1563"/>
    <cellStyle name="Normal 2 6 2 2 7_CUADRO base PQD" xfId="1564"/>
    <cellStyle name="Normal 2 6 2 2 8" xfId="1565"/>
    <cellStyle name="Normal 2 6 2 2 8 2" xfId="1566"/>
    <cellStyle name="Normal 2 6 2 2 8 2 2" xfId="1567"/>
    <cellStyle name="Normal 2 6 2 2 8 3" xfId="1568"/>
    <cellStyle name="Normal 2 6 2 2 8_CUADRO base PQD" xfId="1569"/>
    <cellStyle name="Normal 2 6 2 2 9" xfId="1570"/>
    <cellStyle name="Normal 2 6 2 2 9 2" xfId="1571"/>
    <cellStyle name="Normal 2 6 2 2 9 2 2" xfId="1572"/>
    <cellStyle name="Normal 2 6 2 2 9 3" xfId="1573"/>
    <cellStyle name="Normal 2 6 2 2 9_CUADRO base PQD" xfId="1574"/>
    <cellStyle name="Normal 2 6 2 2_CUADRO base PQD" xfId="1575"/>
    <cellStyle name="Normal 2 6 2 3" xfId="1576"/>
    <cellStyle name="Normal 2 6 2 3 2" xfId="1577"/>
    <cellStyle name="Normal 2 6 2 3 2 2" xfId="1578"/>
    <cellStyle name="Normal 2 6 2 3 3" xfId="1579"/>
    <cellStyle name="Normal 2 6 2 3_CUADRO base PQD" xfId="1580"/>
    <cellStyle name="Normal 2 6 2 4" xfId="1581"/>
    <cellStyle name="Normal 2 6 2 4 2" xfId="1582"/>
    <cellStyle name="Normal 2 6 2 4 2 2" xfId="1583"/>
    <cellStyle name="Normal 2 6 2 4 3" xfId="1584"/>
    <cellStyle name="Normal 2 6 2 4_CUADRO base PQD" xfId="1585"/>
    <cellStyle name="Normal 2 6 2 5" xfId="1586"/>
    <cellStyle name="Normal 2 6 2 5 2" xfId="1587"/>
    <cellStyle name="Normal 2 6 2 5 2 2" xfId="1588"/>
    <cellStyle name="Normal 2 6 2 5 3" xfId="1589"/>
    <cellStyle name="Normal 2 6 2 5_CUADRO base PQD" xfId="1590"/>
    <cellStyle name="Normal 2 6 2 6" xfId="1591"/>
    <cellStyle name="Normal 2 6 2 6 2" xfId="1592"/>
    <cellStyle name="Normal 2 6 2 6 2 2" xfId="1593"/>
    <cellStyle name="Normal 2 6 2 6 3" xfId="1594"/>
    <cellStyle name="Normal 2 6 2 6_CUADRO base PQD" xfId="1595"/>
    <cellStyle name="Normal 2 6 2 7" xfId="1596"/>
    <cellStyle name="Normal 2 6 2 7 2" xfId="1597"/>
    <cellStyle name="Normal 2 6 2 7 2 2" xfId="1598"/>
    <cellStyle name="Normal 2 6 2 7 3" xfId="1599"/>
    <cellStyle name="Normal 2 6 2 7 4" xfId="1600"/>
    <cellStyle name="Normal 2 6 2 7_CUADRO base PQD" xfId="1601"/>
    <cellStyle name="Normal 2 6 2 8" xfId="1602"/>
    <cellStyle name="Normal 2 6 2 8 2" xfId="1603"/>
    <cellStyle name="Normal 2 6 2 8 2 2" xfId="1604"/>
    <cellStyle name="Normal 2 6 2 8 3" xfId="1605"/>
    <cellStyle name="Normal 2 6 2 8_CUADRO base PQD" xfId="1606"/>
    <cellStyle name="Normal 2 6 2 9" xfId="1607"/>
    <cellStyle name="Normal 2 6 2 9 2" xfId="1608"/>
    <cellStyle name="Normal 2 6 2 9 2 2" xfId="1609"/>
    <cellStyle name="Normal 2 6 2 9 3" xfId="1610"/>
    <cellStyle name="Normal 2 6 2 9_CUADRO base PQD" xfId="1611"/>
    <cellStyle name="Normal 2 6 2_CUADRO base PQD" xfId="1612"/>
    <cellStyle name="Normal 2 6 3" xfId="1613"/>
    <cellStyle name="Normal 2 6 3 10" xfId="1614"/>
    <cellStyle name="Normal 2 6 3 10 2" xfId="1615"/>
    <cellStyle name="Normal 2 6 3 10 2 2" xfId="1616"/>
    <cellStyle name="Normal 2 6 3 10 3" xfId="1617"/>
    <cellStyle name="Normal 2 6 3 10_CUADRO base PQD" xfId="1618"/>
    <cellStyle name="Normal 2 6 3 11" xfId="1619"/>
    <cellStyle name="Normal 2 6 3 11 2" xfId="1620"/>
    <cellStyle name="Normal 2 6 3 11 2 2" xfId="1621"/>
    <cellStyle name="Normal 2 6 3 11 3" xfId="1622"/>
    <cellStyle name="Normal 2 6 3 11_CUADRO base PQD" xfId="1623"/>
    <cellStyle name="Normal 2 6 3 12" xfId="1624"/>
    <cellStyle name="Normal 2 6 3 12 2" xfId="1625"/>
    <cellStyle name="Normal 2 6 3 12 2 2" xfId="1626"/>
    <cellStyle name="Normal 2 6 3 12 3" xfId="1627"/>
    <cellStyle name="Normal 2 6 3 12_CUADRO base PQD" xfId="1628"/>
    <cellStyle name="Normal 2 6 3 13" xfId="1629"/>
    <cellStyle name="Normal 2 6 3 13 2" xfId="1630"/>
    <cellStyle name="Normal 2 6 3 13 2 2" xfId="1631"/>
    <cellStyle name="Normal 2 6 3 13 3" xfId="1632"/>
    <cellStyle name="Normal 2 6 3 13_CUADRO base PQD" xfId="1633"/>
    <cellStyle name="Normal 2 6 3 14" xfId="1634"/>
    <cellStyle name="Normal 2 6 3 14 2" xfId="1635"/>
    <cellStyle name="Normal 2 6 3 15" xfId="1636"/>
    <cellStyle name="Normal 2 6 3 2" xfId="1637"/>
    <cellStyle name="Normal 2 6 3 2 10" xfId="1638"/>
    <cellStyle name="Normal 2 6 3 2 10 2" xfId="1639"/>
    <cellStyle name="Normal 2 6 3 2 10 2 2" xfId="1640"/>
    <cellStyle name="Normal 2 6 3 2 10 3" xfId="1641"/>
    <cellStyle name="Normal 2 6 3 2 10_CUADRO base PQD" xfId="1642"/>
    <cellStyle name="Normal 2 6 3 2 11" xfId="1643"/>
    <cellStyle name="Normal 2 6 3 2 11 2" xfId="1644"/>
    <cellStyle name="Normal 2 6 3 2 11 2 2" xfId="1645"/>
    <cellStyle name="Normal 2 6 3 2 11 3" xfId="1646"/>
    <cellStyle name="Normal 2 6 3 2 11_CUADRO base PQD" xfId="1647"/>
    <cellStyle name="Normal 2 6 3 2 12" xfId="1648"/>
    <cellStyle name="Normal 2 6 3 2 12 2" xfId="1649"/>
    <cellStyle name="Normal 2 6 3 2 12 2 2" xfId="1650"/>
    <cellStyle name="Normal 2 6 3 2 12 3" xfId="1651"/>
    <cellStyle name="Normal 2 6 3 2 12_CUADRO base PQD" xfId="1652"/>
    <cellStyle name="Normal 2 6 3 2 13" xfId="1653"/>
    <cellStyle name="Normal 2 6 3 2 13 2" xfId="1654"/>
    <cellStyle name="Normal 2 6 3 2 14" xfId="1655"/>
    <cellStyle name="Normal 2 6 3 2 2" xfId="1656"/>
    <cellStyle name="Normal 2 6 3 2 2 2" xfId="1657"/>
    <cellStyle name="Normal 2 6 3 2 2 2 2" xfId="1658"/>
    <cellStyle name="Normal 2 6 3 2 2 3" xfId="1659"/>
    <cellStyle name="Normal 2 6 3 2 2_CUADRO base PQD" xfId="1660"/>
    <cellStyle name="Normal 2 6 3 2 3" xfId="1661"/>
    <cellStyle name="Normal 2 6 3 2 3 2" xfId="1662"/>
    <cellStyle name="Normal 2 6 3 2 3 2 2" xfId="1663"/>
    <cellStyle name="Normal 2 6 3 2 3 3" xfId="1664"/>
    <cellStyle name="Normal 2 6 3 2 3_CUADRO base PQD" xfId="1665"/>
    <cellStyle name="Normal 2 6 3 2 4" xfId="1666"/>
    <cellStyle name="Normal 2 6 3 2 4 2" xfId="1667"/>
    <cellStyle name="Normal 2 6 3 2 4 2 2" xfId="1668"/>
    <cellStyle name="Normal 2 6 3 2 4 3" xfId="1669"/>
    <cellStyle name="Normal 2 6 3 2 4_CUADRO base PQD" xfId="1670"/>
    <cellStyle name="Normal 2 6 3 2 5" xfId="1671"/>
    <cellStyle name="Normal 2 6 3 2 5 2" xfId="1672"/>
    <cellStyle name="Normal 2 6 3 2 5 2 2" xfId="1673"/>
    <cellStyle name="Normal 2 6 3 2 5 3" xfId="1674"/>
    <cellStyle name="Normal 2 6 3 2 5_CUADRO base PQD" xfId="1675"/>
    <cellStyle name="Normal 2 6 3 2 6" xfId="1676"/>
    <cellStyle name="Normal 2 6 3 2 6 2" xfId="1677"/>
    <cellStyle name="Normal 2 6 3 2 6 2 2" xfId="1678"/>
    <cellStyle name="Normal 2 6 3 2 6 3" xfId="1679"/>
    <cellStyle name="Normal 2 6 3 2 6_CUADRO base PQD" xfId="1680"/>
    <cellStyle name="Normal 2 6 3 2 7" xfId="1681"/>
    <cellStyle name="Normal 2 6 3 2 7 2" xfId="1682"/>
    <cellStyle name="Normal 2 6 3 2 7 2 2" xfId="1683"/>
    <cellStyle name="Normal 2 6 3 2 7 3" xfId="1684"/>
    <cellStyle name="Normal 2 6 3 2 7_CUADRO base PQD" xfId="1685"/>
    <cellStyle name="Normal 2 6 3 2 8" xfId="1686"/>
    <cellStyle name="Normal 2 6 3 2 8 2" xfId="1687"/>
    <cellStyle name="Normal 2 6 3 2 8 2 2" xfId="1688"/>
    <cellStyle name="Normal 2 6 3 2 8 3" xfId="1689"/>
    <cellStyle name="Normal 2 6 3 2 8_CUADRO base PQD" xfId="1690"/>
    <cellStyle name="Normal 2 6 3 2 9" xfId="1691"/>
    <cellStyle name="Normal 2 6 3 2 9 2" xfId="1692"/>
    <cellStyle name="Normal 2 6 3 2 9 2 2" xfId="1693"/>
    <cellStyle name="Normal 2 6 3 2 9 3" xfId="1694"/>
    <cellStyle name="Normal 2 6 3 2 9_CUADRO base PQD" xfId="1695"/>
    <cellStyle name="Normal 2 6 3 2_CUADRO base PQD" xfId="1696"/>
    <cellStyle name="Normal 2 6 3 3" xfId="1697"/>
    <cellStyle name="Normal 2 6 3 3 2" xfId="1698"/>
    <cellStyle name="Normal 2 6 3 3 2 2" xfId="1699"/>
    <cellStyle name="Normal 2 6 3 3 3" xfId="1700"/>
    <cellStyle name="Normal 2 6 3 3_CUADRO base PQD" xfId="1701"/>
    <cellStyle name="Normal 2 6 3 4" xfId="1702"/>
    <cellStyle name="Normal 2 6 3 4 2" xfId="1703"/>
    <cellStyle name="Normal 2 6 3 4 2 2" xfId="1704"/>
    <cellStyle name="Normal 2 6 3 4 3" xfId="1705"/>
    <cellStyle name="Normal 2 6 3 4_CUADRO base PQD" xfId="1706"/>
    <cellStyle name="Normal 2 6 3 5" xfId="1707"/>
    <cellStyle name="Normal 2 6 3 5 2" xfId="1708"/>
    <cellStyle name="Normal 2 6 3 5 2 2" xfId="1709"/>
    <cellStyle name="Normal 2 6 3 5 3" xfId="1710"/>
    <cellStyle name="Normal 2 6 3 5_CUADRO base PQD" xfId="1711"/>
    <cellStyle name="Normal 2 6 3 6" xfId="1712"/>
    <cellStyle name="Normal 2 6 3 6 2" xfId="1713"/>
    <cellStyle name="Normal 2 6 3 6 2 2" xfId="1714"/>
    <cellStyle name="Normal 2 6 3 6 3" xfId="1715"/>
    <cellStyle name="Normal 2 6 3 6_CUADRO base PQD" xfId="1716"/>
    <cellStyle name="Normal 2 6 3 7" xfId="1717"/>
    <cellStyle name="Normal 2 6 3 7 2" xfId="1718"/>
    <cellStyle name="Normal 2 6 3 7 2 2" xfId="1719"/>
    <cellStyle name="Normal 2 6 3 7 3" xfId="1720"/>
    <cellStyle name="Normal 2 6 3 7_CUADRO base PQD" xfId="1721"/>
    <cellStyle name="Normal 2 6 3 8" xfId="1722"/>
    <cellStyle name="Normal 2 6 3 8 2" xfId="1723"/>
    <cellStyle name="Normal 2 6 3 8 2 2" xfId="1724"/>
    <cellStyle name="Normal 2 6 3 8 3" xfId="1725"/>
    <cellStyle name="Normal 2 6 3 8_CUADRO base PQD" xfId="1726"/>
    <cellStyle name="Normal 2 6 3 9" xfId="1727"/>
    <cellStyle name="Normal 2 6 3 9 2" xfId="1728"/>
    <cellStyle name="Normal 2 6 3 9 2 2" xfId="1729"/>
    <cellStyle name="Normal 2 6 3 9 3" xfId="1730"/>
    <cellStyle name="Normal 2 6 3 9_CUADRO base PQD" xfId="1731"/>
    <cellStyle name="Normal 2 6 3_CUADRO base PQD" xfId="1732"/>
    <cellStyle name="Normal 2 6 4" xfId="1733"/>
    <cellStyle name="Normal 2 6 4 2" xfId="1734"/>
    <cellStyle name="Normal 2 6 4 2 2" xfId="1735"/>
    <cellStyle name="Normal 2 6 4 3" xfId="1736"/>
    <cellStyle name="Normal 2 6 4_CUADRO base PQD" xfId="1737"/>
    <cellStyle name="Normal 2 6 5" xfId="1738"/>
    <cellStyle name="Normal 2 6 5 2" xfId="1739"/>
    <cellStyle name="Normal 2 6 5 2 2" xfId="1740"/>
    <cellStyle name="Normal 2 6 5 3" xfId="1741"/>
    <cellStyle name="Normal 2 6 5_CUADRO base PQD" xfId="1742"/>
    <cellStyle name="Normal 2 6 6" xfId="1743"/>
    <cellStyle name="Normal 2 6 6 2" xfId="1744"/>
    <cellStyle name="Normal 2 6 6 2 2" xfId="1745"/>
    <cellStyle name="Normal 2 6 6 3" xfId="1746"/>
    <cellStyle name="Normal 2 6 6_CUADRO base PQD" xfId="1747"/>
    <cellStyle name="Normal 2 6 7" xfId="1748"/>
    <cellStyle name="Normal 2 6 7 2" xfId="1749"/>
    <cellStyle name="Normal 2 6 7 2 2" xfId="1750"/>
    <cellStyle name="Normal 2 6 7 3" xfId="1751"/>
    <cellStyle name="Normal 2 6 7_CUADRO base PQD" xfId="1752"/>
    <cellStyle name="Normal 2 6 8" xfId="1753"/>
    <cellStyle name="Normal 2 6 8 2" xfId="1754"/>
    <cellStyle name="Normal 2 6 8 2 2" xfId="1755"/>
    <cellStyle name="Normal 2 6 8 3" xfId="1756"/>
    <cellStyle name="Normal 2 6 8_CUADRO base PQD" xfId="1757"/>
    <cellStyle name="Normal 2 6 9" xfId="1758"/>
    <cellStyle name="Normal 2 6 9 2" xfId="1759"/>
    <cellStyle name="Normal 2 6 9 2 2" xfId="1760"/>
    <cellStyle name="Normal 2 6 9 3" xfId="1761"/>
    <cellStyle name="Normal 2 6 9_CUADRO base PQD" xfId="1762"/>
    <cellStyle name="Normal 2 6_CUADRO base PQD" xfId="1763"/>
    <cellStyle name="Normal 2 7" xfId="1764"/>
    <cellStyle name="Normal 2 7 10" xfId="1765"/>
    <cellStyle name="Normal 2 7 10 2" xfId="1766"/>
    <cellStyle name="Normal 2 7 10 2 2" xfId="1767"/>
    <cellStyle name="Normal 2 7 10 3" xfId="1768"/>
    <cellStyle name="Normal 2 7 10_CUADRO base PQD" xfId="1769"/>
    <cellStyle name="Normal 2 7 11" xfId="1770"/>
    <cellStyle name="Normal 2 7 11 2" xfId="1771"/>
    <cellStyle name="Normal 2 7 11 2 2" xfId="1772"/>
    <cellStyle name="Normal 2 7 11 3" xfId="1773"/>
    <cellStyle name="Normal 2 7 11_CUADRO base PQD" xfId="1774"/>
    <cellStyle name="Normal 2 7 12" xfId="1775"/>
    <cellStyle name="Normal 2 7 12 2" xfId="1776"/>
    <cellStyle name="Normal 2 7 12 2 2" xfId="1777"/>
    <cellStyle name="Normal 2 7 12 3" xfId="1778"/>
    <cellStyle name="Normal 2 7 12_CUADRO base PQD" xfId="1779"/>
    <cellStyle name="Normal 2 7 13" xfId="1780"/>
    <cellStyle name="Normal 2 7 13 2" xfId="1781"/>
    <cellStyle name="Normal 2 7 14" xfId="1782"/>
    <cellStyle name="Normal 2 7 2" xfId="1783"/>
    <cellStyle name="Normal 2 7 2 2" xfId="1784"/>
    <cellStyle name="Normal 2 7 2 2 2" xfId="1785"/>
    <cellStyle name="Normal 2 7 2 3" xfId="1786"/>
    <cellStyle name="Normal 2 7 2_CUADRO base PQD" xfId="1787"/>
    <cellStyle name="Normal 2 7 3" xfId="1788"/>
    <cellStyle name="Normal 2 7 3 2" xfId="1789"/>
    <cellStyle name="Normal 2 7 3 2 2" xfId="1790"/>
    <cellStyle name="Normal 2 7 3 3" xfId="1791"/>
    <cellStyle name="Normal 2 7 3_CUADRO base PQD" xfId="1792"/>
    <cellStyle name="Normal 2 7 4" xfId="1793"/>
    <cellStyle name="Normal 2 7 4 2" xfId="1794"/>
    <cellStyle name="Normal 2 7 4 2 2" xfId="1795"/>
    <cellStyle name="Normal 2 7 4 3" xfId="1796"/>
    <cellStyle name="Normal 2 7 4_CUADRO base PQD" xfId="1797"/>
    <cellStyle name="Normal 2 7 5" xfId="1798"/>
    <cellStyle name="Normal 2 7 5 2" xfId="1799"/>
    <cellStyle name="Normal 2 7 5 2 2" xfId="1800"/>
    <cellStyle name="Normal 2 7 5 3" xfId="1801"/>
    <cellStyle name="Normal 2 7 5_CUADRO base PQD" xfId="1802"/>
    <cellStyle name="Normal 2 7 6" xfId="1803"/>
    <cellStyle name="Normal 2 7 6 2" xfId="1804"/>
    <cellStyle name="Normal 2 7 6 2 2" xfId="1805"/>
    <cellStyle name="Normal 2 7 6 3" xfId="1806"/>
    <cellStyle name="Normal 2 7 6_CUADRO base PQD" xfId="1807"/>
    <cellStyle name="Normal 2 7 7" xfId="1808"/>
    <cellStyle name="Normal 2 7 7 2" xfId="1809"/>
    <cellStyle name="Normal 2 7 7 2 2" xfId="1810"/>
    <cellStyle name="Normal 2 7 7 3" xfId="1811"/>
    <cellStyle name="Normal 2 7 7_CUADRO base PQD" xfId="1812"/>
    <cellStyle name="Normal 2 7 8" xfId="1813"/>
    <cellStyle name="Normal 2 7 8 2" xfId="1814"/>
    <cellStyle name="Normal 2 7 8 2 2" xfId="1815"/>
    <cellStyle name="Normal 2 7 8 3" xfId="1816"/>
    <cellStyle name="Normal 2 7 8_CUADRO base PQD" xfId="1817"/>
    <cellStyle name="Normal 2 7 9" xfId="1818"/>
    <cellStyle name="Normal 2 7 9 2" xfId="1819"/>
    <cellStyle name="Normal 2 7 9 2 2" xfId="1820"/>
    <cellStyle name="Normal 2 7 9 3" xfId="1821"/>
    <cellStyle name="Normal 2 7 9_CUADRO base PQD" xfId="1822"/>
    <cellStyle name="Normal 2 7_CUADRO base PQD" xfId="1823"/>
    <cellStyle name="Normal 2 8" xfId="1824"/>
    <cellStyle name="Normal 2 8 2" xfId="1825"/>
    <cellStyle name="Normal 2 8 2 2" xfId="1826"/>
    <cellStyle name="Normal 2 8 3" xfId="1827"/>
    <cellStyle name="Normal 2 8_CUADRO base PQD" xfId="1828"/>
    <cellStyle name="Normal 2 9" xfId="1829"/>
    <cellStyle name="Normal 2 9 2" xfId="1830"/>
    <cellStyle name="Normal 2 9 2 2" xfId="1831"/>
    <cellStyle name="Normal 2 9 3" xfId="1832"/>
    <cellStyle name="Normal 2 9_CUADRO base PQD" xfId="1833"/>
    <cellStyle name="Normal 2_CUADRO base PQD" xfId="1834"/>
    <cellStyle name="Normal 20" xfId="1835"/>
    <cellStyle name="Normal 21" xfId="1836"/>
    <cellStyle name="Normal 21 2" xfId="1837"/>
    <cellStyle name="Normal 22" xfId="1838"/>
    <cellStyle name="Normal 23" xfId="1839"/>
    <cellStyle name="Normal 24" xfId="1840"/>
    <cellStyle name="Normal 25" xfId="1841"/>
    <cellStyle name="Normal 26" xfId="1842"/>
    <cellStyle name="Normal 27" xfId="1843"/>
    <cellStyle name="Normal 28" xfId="1844"/>
    <cellStyle name="Normal 28 2" xfId="1845"/>
    <cellStyle name="Normal 29" xfId="1846"/>
    <cellStyle name="Normal 3" xfId="66"/>
    <cellStyle name="Normal 3 2" xfId="1847"/>
    <cellStyle name="Normal 3 2 2" xfId="1848"/>
    <cellStyle name="Normal 3 2 3" xfId="1849"/>
    <cellStyle name="Normal 3 2 3 2" xfId="1850"/>
    <cellStyle name="Normal 3 2 4" xfId="1851"/>
    <cellStyle name="Normal 3 3" xfId="1852"/>
    <cellStyle name="Normal 3 4" xfId="1853"/>
    <cellStyle name="Normal 30" xfId="1854"/>
    <cellStyle name="Normal 30 2" xfId="1855"/>
    <cellStyle name="Normal 31" xfId="1856"/>
    <cellStyle name="Normal 4" xfId="67"/>
    <cellStyle name="Normal 4 2" xfId="1857"/>
    <cellStyle name="Normal 4 3" xfId="1858"/>
    <cellStyle name="Normal 4 4" xfId="1859"/>
    <cellStyle name="Normal 5" xfId="68"/>
    <cellStyle name="Normal 5 10" xfId="1860"/>
    <cellStyle name="Normal 5 10 2" xfId="1861"/>
    <cellStyle name="Normal 5 10 2 2" xfId="1862"/>
    <cellStyle name="Normal 5 10 3" xfId="1863"/>
    <cellStyle name="Normal 5 10_CUADRO base PQD" xfId="1864"/>
    <cellStyle name="Normal 5 11" xfId="1865"/>
    <cellStyle name="Normal 5 11 2" xfId="1866"/>
    <cellStyle name="Normal 5 11 2 2" xfId="1867"/>
    <cellStyle name="Normal 5 11 3" xfId="1868"/>
    <cellStyle name="Normal 5 11_CUADRO base PQD" xfId="1869"/>
    <cellStyle name="Normal 5 12" xfId="1870"/>
    <cellStyle name="Normal 5 12 2" xfId="1871"/>
    <cellStyle name="Normal 5 12 2 2" xfId="1872"/>
    <cellStyle name="Normal 5 12 3" xfId="1873"/>
    <cellStyle name="Normal 5 12_CUADRO base PQD" xfId="1874"/>
    <cellStyle name="Normal 5 13" xfId="1875"/>
    <cellStyle name="Normal 5 13 2" xfId="1876"/>
    <cellStyle name="Normal 5 14" xfId="1877"/>
    <cellStyle name="Normal 5 2" xfId="1878"/>
    <cellStyle name="Normal 5 2 2" xfId="1879"/>
    <cellStyle name="Normal 5 2 2 2" xfId="1880"/>
    <cellStyle name="Normal 5 2 3" xfId="1881"/>
    <cellStyle name="Normal 5 2 4" xfId="1882"/>
    <cellStyle name="Normal 5 2_CUADRO base PQD" xfId="1883"/>
    <cellStyle name="Normal 5 3" xfId="1884"/>
    <cellStyle name="Normal 5 3 2" xfId="1885"/>
    <cellStyle name="Normal 5 3 2 2" xfId="1886"/>
    <cellStyle name="Normal 5 3 3" xfId="1887"/>
    <cellStyle name="Normal 5 3_CUADRO base PQD" xfId="1888"/>
    <cellStyle name="Normal 5 4" xfId="1889"/>
    <cellStyle name="Normal 5 4 2" xfId="1890"/>
    <cellStyle name="Normal 5 4 2 2" xfId="1891"/>
    <cellStyle name="Normal 5 4 3" xfId="1892"/>
    <cellStyle name="Normal 5 4_CUADRO base PQD" xfId="1893"/>
    <cellStyle name="Normal 5 5" xfId="1894"/>
    <cellStyle name="Normal 5 5 2" xfId="1895"/>
    <cellStyle name="Normal 5 5 2 2" xfId="1896"/>
    <cellStyle name="Normal 5 5 3" xfId="1897"/>
    <cellStyle name="Normal 5 5_CUADRO base PQD" xfId="1898"/>
    <cellStyle name="Normal 5 6" xfId="1899"/>
    <cellStyle name="Normal 5 6 2" xfId="1900"/>
    <cellStyle name="Normal 5 6 2 2" xfId="1901"/>
    <cellStyle name="Normal 5 6 3" xfId="1902"/>
    <cellStyle name="Normal 5 6_CUADRO base PQD" xfId="1903"/>
    <cellStyle name="Normal 5 7" xfId="1904"/>
    <cellStyle name="Normal 5 7 2" xfId="1905"/>
    <cellStyle name="Normal 5 7 2 2" xfId="1906"/>
    <cellStyle name="Normal 5 7 3" xfId="1907"/>
    <cellStyle name="Normal 5 7_CUADRO base PQD" xfId="1908"/>
    <cellStyle name="Normal 5 8" xfId="1909"/>
    <cellStyle name="Normal 5 8 2" xfId="1910"/>
    <cellStyle name="Normal 5 8 2 2" xfId="1911"/>
    <cellStyle name="Normal 5 8 3" xfId="1912"/>
    <cellStyle name="Normal 5 8_CUADRO base PQD" xfId="1913"/>
    <cellStyle name="Normal 5 9" xfId="1914"/>
    <cellStyle name="Normal 5 9 2" xfId="1915"/>
    <cellStyle name="Normal 5 9 2 2" xfId="1916"/>
    <cellStyle name="Normal 5 9 3" xfId="1917"/>
    <cellStyle name="Normal 5 9_CUADRO base PQD" xfId="1918"/>
    <cellStyle name="Normal 5_CUADRO base PQD" xfId="1919"/>
    <cellStyle name="Normal 6" xfId="1920"/>
    <cellStyle name="Normal 6 10" xfId="1921"/>
    <cellStyle name="Normal 6 10 2" xfId="1922"/>
    <cellStyle name="Normal 6 10 2 2" xfId="1923"/>
    <cellStyle name="Normal 6 10 3" xfId="1924"/>
    <cellStyle name="Normal 6 10_CUADRO base PQD" xfId="1925"/>
    <cellStyle name="Normal 6 11" xfId="1926"/>
    <cellStyle name="Normal 6 11 2" xfId="1927"/>
    <cellStyle name="Normal 6 11 2 2" xfId="1928"/>
    <cellStyle name="Normal 6 11 3" xfId="1929"/>
    <cellStyle name="Normal 6 11_CUADRO base PQD" xfId="1930"/>
    <cellStyle name="Normal 6 12" xfId="1931"/>
    <cellStyle name="Normal 6 12 2" xfId="1932"/>
    <cellStyle name="Normal 6 12 2 2" xfId="1933"/>
    <cellStyle name="Normal 6 12 3" xfId="1934"/>
    <cellStyle name="Normal 6 12_CUADRO base PQD" xfId="1935"/>
    <cellStyle name="Normal 6 13" xfId="1936"/>
    <cellStyle name="Normal 6 13 2" xfId="1937"/>
    <cellStyle name="Normal 6 14" xfId="1938"/>
    <cellStyle name="Normal 6 15" xfId="1939"/>
    <cellStyle name="Normal 6 2" xfId="1940"/>
    <cellStyle name="Normal 6 2 2" xfId="1941"/>
    <cellStyle name="Normal 6 2 2 2" xfId="1942"/>
    <cellStyle name="Normal 6 2 3" xfId="1943"/>
    <cellStyle name="Normal 6 2_CUADRO base PQD" xfId="1944"/>
    <cellStyle name="Normal 6 3" xfId="1945"/>
    <cellStyle name="Normal 6 3 2" xfId="1946"/>
    <cellStyle name="Normal 6 3 2 2" xfId="1947"/>
    <cellStyle name="Normal 6 3 3" xfId="1948"/>
    <cellStyle name="Normal 6 3_CUADRO base PQD" xfId="1949"/>
    <cellStyle name="Normal 6 4" xfId="1950"/>
    <cellStyle name="Normal 6 4 2" xfId="1951"/>
    <cellStyle name="Normal 6 4 2 2" xfId="1952"/>
    <cellStyle name="Normal 6 4 3" xfId="1953"/>
    <cellStyle name="Normal 6 4_CUADRO base PQD" xfId="1954"/>
    <cellStyle name="Normal 6 5" xfId="1955"/>
    <cellStyle name="Normal 6 5 2" xfId="1956"/>
    <cellStyle name="Normal 6 5 2 2" xfId="1957"/>
    <cellStyle name="Normal 6 5 3" xfId="1958"/>
    <cellStyle name="Normal 6 5_CUADRO base PQD" xfId="1959"/>
    <cellStyle name="Normal 6 6" xfId="1960"/>
    <cellStyle name="Normal 6 6 2" xfId="1961"/>
    <cellStyle name="Normal 6 6 2 2" xfId="1962"/>
    <cellStyle name="Normal 6 6 3" xfId="1963"/>
    <cellStyle name="Normal 6 6_CUADRO base PQD" xfId="1964"/>
    <cellStyle name="Normal 6 7" xfId="1965"/>
    <cellStyle name="Normal 6 7 2" xfId="1966"/>
    <cellStyle name="Normal 6 7 2 2" xfId="1967"/>
    <cellStyle name="Normal 6 7 3" xfId="1968"/>
    <cellStyle name="Normal 6 7_CUADRO base PQD" xfId="1969"/>
    <cellStyle name="Normal 6 8" xfId="1970"/>
    <cellStyle name="Normal 6 8 2" xfId="1971"/>
    <cellStyle name="Normal 6 8 2 2" xfId="1972"/>
    <cellStyle name="Normal 6 8 3" xfId="1973"/>
    <cellStyle name="Normal 6 8_CUADRO base PQD" xfId="1974"/>
    <cellStyle name="Normal 6 9" xfId="1975"/>
    <cellStyle name="Normal 6 9 2" xfId="1976"/>
    <cellStyle name="Normal 6 9 2 2" xfId="1977"/>
    <cellStyle name="Normal 6 9 3" xfId="1978"/>
    <cellStyle name="Normal 6 9_CUADRO base PQD" xfId="1979"/>
    <cellStyle name="Normal 6_CUADRO base PQD" xfId="1980"/>
    <cellStyle name="Normal 7" xfId="1981"/>
    <cellStyle name="Normal 7 2" xfId="1982"/>
    <cellStyle name="Normal 7 3" xfId="1983"/>
    <cellStyle name="Normal 8" xfId="1984"/>
    <cellStyle name="Normal 8 2" xfId="1985"/>
    <cellStyle name="Normal 8 3" xfId="1986"/>
    <cellStyle name="Normal 9" xfId="1987"/>
    <cellStyle name="Notas 2" xfId="49"/>
    <cellStyle name="Percent 2" xfId="1988"/>
    <cellStyle name="Porcentaje 2" xfId="1989"/>
    <cellStyle name="Porcentaje 2 2" xfId="1990"/>
    <cellStyle name="Porcentaje 2 3" xfId="1991"/>
    <cellStyle name="Porcentaje 3" xfId="1992"/>
    <cellStyle name="Porcentaje 4" xfId="1993"/>
    <cellStyle name="Porcentaje 5" xfId="1994"/>
    <cellStyle name="Porcentaje 6" xfId="1995"/>
    <cellStyle name="Porcentaje 7" xfId="1996"/>
    <cellStyle name="Porcentual 2" xfId="50"/>
    <cellStyle name="Porcentual 2 10" xfId="1997"/>
    <cellStyle name="Porcentual 2 10 2" xfId="1998"/>
    <cellStyle name="Porcentual 2 10 2 2" xfId="1999"/>
    <cellStyle name="Porcentual 2 10 3" xfId="2000"/>
    <cellStyle name="Porcentual 2 11" xfId="2001"/>
    <cellStyle name="Porcentual 2 11 2" xfId="2002"/>
    <cellStyle name="Porcentual 2 11 2 2" xfId="2003"/>
    <cellStyle name="Porcentual 2 11 3" xfId="2004"/>
    <cellStyle name="Porcentual 2 12" xfId="2005"/>
    <cellStyle name="Porcentual 2 12 2" xfId="2006"/>
    <cellStyle name="Porcentual 2 12 2 2" xfId="2007"/>
    <cellStyle name="Porcentual 2 12 3" xfId="2008"/>
    <cellStyle name="Porcentual 2 13" xfId="2009"/>
    <cellStyle name="Porcentual 2 13 2" xfId="2010"/>
    <cellStyle name="Porcentual 2 14" xfId="2011"/>
    <cellStyle name="Porcentual 2 2" xfId="51"/>
    <cellStyle name="Porcentual 2 2 2" xfId="2012"/>
    <cellStyle name="Porcentual 2 2 2 2" xfId="2013"/>
    <cellStyle name="Porcentual 2 2 3" xfId="2014"/>
    <cellStyle name="Porcentual 2 3" xfId="2015"/>
    <cellStyle name="Porcentual 2 3 2" xfId="2016"/>
    <cellStyle name="Porcentual 2 3 2 2" xfId="2017"/>
    <cellStyle name="Porcentual 2 3 3" xfId="2018"/>
    <cellStyle name="Porcentual 2 4" xfId="2019"/>
    <cellStyle name="Porcentual 2 4 2" xfId="2020"/>
    <cellStyle name="Porcentual 2 4 2 2" xfId="2021"/>
    <cellStyle name="Porcentual 2 4 3" xfId="2022"/>
    <cellStyle name="Porcentual 2 5" xfId="2023"/>
    <cellStyle name="Porcentual 2 5 2" xfId="2024"/>
    <cellStyle name="Porcentual 2 5 2 2" xfId="2025"/>
    <cellStyle name="Porcentual 2 5 3" xfId="2026"/>
    <cellStyle name="Porcentual 2 6" xfId="2027"/>
    <cellStyle name="Porcentual 2 6 2" xfId="2028"/>
    <cellStyle name="Porcentual 2 6 2 2" xfId="2029"/>
    <cellStyle name="Porcentual 2 6 3" xfId="2030"/>
    <cellStyle name="Porcentual 2 7" xfId="2031"/>
    <cellStyle name="Porcentual 2 7 2" xfId="2032"/>
    <cellStyle name="Porcentual 2 7 2 2" xfId="2033"/>
    <cellStyle name="Porcentual 2 7 3" xfId="2034"/>
    <cellStyle name="Porcentual 2 8" xfId="2035"/>
    <cellStyle name="Porcentual 2 8 2" xfId="2036"/>
    <cellStyle name="Porcentual 2 8 2 2" xfId="2037"/>
    <cellStyle name="Porcentual 2 8 3" xfId="2038"/>
    <cellStyle name="Porcentual 2 9" xfId="2039"/>
    <cellStyle name="Porcentual 2 9 2" xfId="2040"/>
    <cellStyle name="Porcentual 2 9 2 2" xfId="2041"/>
    <cellStyle name="Porcentual 2 9 3" xfId="2042"/>
    <cellStyle name="Porcentual 3" xfId="69"/>
    <cellStyle name="Porcentual 3 10" xfId="2043"/>
    <cellStyle name="Porcentual 3 10 2" xfId="2044"/>
    <cellStyle name="Porcentual 3 10 2 2" xfId="2045"/>
    <cellStyle name="Porcentual 3 10 3" xfId="2046"/>
    <cellStyle name="Porcentual 3 11" xfId="2047"/>
    <cellStyle name="Porcentual 3 11 2" xfId="2048"/>
    <cellStyle name="Porcentual 3 11 2 2" xfId="2049"/>
    <cellStyle name="Porcentual 3 11 3" xfId="2050"/>
    <cellStyle name="Porcentual 3 12" xfId="2051"/>
    <cellStyle name="Porcentual 3 12 2" xfId="2052"/>
    <cellStyle name="Porcentual 3 12 2 2" xfId="2053"/>
    <cellStyle name="Porcentual 3 12 3" xfId="2054"/>
    <cellStyle name="Porcentual 3 13" xfId="2055"/>
    <cellStyle name="Porcentual 3 13 2" xfId="2056"/>
    <cellStyle name="Porcentual 3 14" xfId="2057"/>
    <cellStyle name="Porcentual 3 2" xfId="2058"/>
    <cellStyle name="Porcentual 3 2 2" xfId="2059"/>
    <cellStyle name="Porcentual 3 2 2 2" xfId="2060"/>
    <cellStyle name="Porcentual 3 2 3" xfId="2061"/>
    <cellStyle name="Porcentual 3 3" xfId="2062"/>
    <cellStyle name="Porcentual 3 3 2" xfId="2063"/>
    <cellStyle name="Porcentual 3 3 2 2" xfId="2064"/>
    <cellStyle name="Porcentual 3 3 3" xfId="2065"/>
    <cellStyle name="Porcentual 3 4" xfId="2066"/>
    <cellStyle name="Porcentual 3 4 2" xfId="2067"/>
    <cellStyle name="Porcentual 3 4 2 2" xfId="2068"/>
    <cellStyle name="Porcentual 3 4 3" xfId="2069"/>
    <cellStyle name="Porcentual 3 5" xfId="2070"/>
    <cellStyle name="Porcentual 3 5 2" xfId="2071"/>
    <cellStyle name="Porcentual 3 5 2 2" xfId="2072"/>
    <cellStyle name="Porcentual 3 5 3" xfId="2073"/>
    <cellStyle name="Porcentual 3 6" xfId="2074"/>
    <cellStyle name="Porcentual 3 6 2" xfId="2075"/>
    <cellStyle name="Porcentual 3 6 2 2" xfId="2076"/>
    <cellStyle name="Porcentual 3 6 3" xfId="2077"/>
    <cellStyle name="Porcentual 3 7" xfId="2078"/>
    <cellStyle name="Porcentual 3 7 2" xfId="2079"/>
    <cellStyle name="Porcentual 3 7 2 2" xfId="2080"/>
    <cellStyle name="Porcentual 3 7 3" xfId="2081"/>
    <cellStyle name="Porcentual 3 8" xfId="2082"/>
    <cellStyle name="Porcentual 3 8 2" xfId="2083"/>
    <cellStyle name="Porcentual 3 8 2 2" xfId="2084"/>
    <cellStyle name="Porcentual 3 8 3" xfId="2085"/>
    <cellStyle name="Porcentual 3 9" xfId="2086"/>
    <cellStyle name="Porcentual 3 9 2" xfId="2087"/>
    <cellStyle name="Porcentual 3 9 2 2" xfId="2088"/>
    <cellStyle name="Porcentual 3 9 3" xfId="2089"/>
    <cellStyle name="Porcentual 4" xfId="2090"/>
    <cellStyle name="Porcentual 5" xfId="2091"/>
    <cellStyle name="Salida 2" xfId="52"/>
    <cellStyle name="Texto de advertencia 2" xfId="53"/>
    <cellStyle name="Texto explicativo 2" xfId="54"/>
    <cellStyle name="Título 1 2" xfId="55"/>
    <cellStyle name="Título 2 2" xfId="56"/>
    <cellStyle name="Título 3 2" xfId="57"/>
    <cellStyle name="Título 4" xfId="58"/>
    <cellStyle name="Total 2" xfId="59"/>
  </cellStyles>
  <dxfs count="0"/>
  <tableStyles count="0" defaultTableStyle="TableStyleMedium9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externalLink" Target="externalLinks/externalLink7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0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9.xml"/><Relationship Id="rId10" Type="http://schemas.openxmlformats.org/officeDocument/2006/relationships/externalLink" Target="externalLinks/externalLink4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externalLink" Target="externalLinks/externalLink8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105833</xdr:colOff>
      <xdr:row>0</xdr:row>
      <xdr:rowOff>26458</xdr:rowOff>
    </xdr:from>
    <xdr:to>
      <xdr:col>2</xdr:col>
      <xdr:colOff>767291</xdr:colOff>
      <xdr:row>5</xdr:row>
      <xdr:rowOff>99189</xdr:rowOff>
    </xdr:to>
    <xdr:pic>
      <xdr:nvPicPr>
        <xdr:cNvPr id="2" name="Imagen 3" descr="D:\DESCARGAS\el_salvador_78790\el-salvador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1458" y="26458"/>
          <a:ext cx="1415521" cy="11972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108857</xdr:colOff>
      <xdr:row>0</xdr:row>
      <xdr:rowOff>0</xdr:rowOff>
    </xdr:from>
    <xdr:to>
      <xdr:col>1</xdr:col>
      <xdr:colOff>594292</xdr:colOff>
      <xdr:row>5</xdr:row>
      <xdr:rowOff>184030</xdr:rowOff>
    </xdr:to>
    <xdr:pic>
      <xdr:nvPicPr>
        <xdr:cNvPr id="2" name="Imagen 3" descr="D:\DESCARGAS\el_salvador_78790\el-salvador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8857" y="0"/>
          <a:ext cx="847385" cy="9936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76066</xdr:colOff>
      <xdr:row>0</xdr:row>
      <xdr:rowOff>56223</xdr:rowOff>
    </xdr:from>
    <xdr:to>
      <xdr:col>2</xdr:col>
      <xdr:colOff>608540</xdr:colOff>
      <xdr:row>5</xdr:row>
      <xdr:rowOff>128954</xdr:rowOff>
    </xdr:to>
    <xdr:pic>
      <xdr:nvPicPr>
        <xdr:cNvPr id="2" name="Imagen 3" descr="D:\DESCARGAS\el_salvador_78790\el-salvador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066" y="56223"/>
          <a:ext cx="1589749" cy="12157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76066</xdr:colOff>
      <xdr:row>0</xdr:row>
      <xdr:rowOff>56223</xdr:rowOff>
    </xdr:from>
    <xdr:to>
      <xdr:col>2</xdr:col>
      <xdr:colOff>608540</xdr:colOff>
      <xdr:row>5</xdr:row>
      <xdr:rowOff>128954</xdr:rowOff>
    </xdr:to>
    <xdr:pic>
      <xdr:nvPicPr>
        <xdr:cNvPr id="2" name="Imagen 3" descr="D:\DESCARGAS\el_salvador_78790\el-salvador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066" y="56223"/>
          <a:ext cx="1584193" cy="12137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129268</xdr:colOff>
      <xdr:row>5</xdr:row>
      <xdr:rowOff>184030</xdr:rowOff>
    </xdr:to>
    <xdr:pic>
      <xdr:nvPicPr>
        <xdr:cNvPr id="2" name="Imagen 3" descr="D:\DESCARGAS\el_salvador_78790\el-salvador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234168" cy="12603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105833</xdr:colOff>
      <xdr:row>0</xdr:row>
      <xdr:rowOff>26458</xdr:rowOff>
    </xdr:from>
    <xdr:to>
      <xdr:col>2</xdr:col>
      <xdr:colOff>767291</xdr:colOff>
      <xdr:row>5</xdr:row>
      <xdr:rowOff>99189</xdr:rowOff>
    </xdr:to>
    <xdr:pic>
      <xdr:nvPicPr>
        <xdr:cNvPr id="2" name="Imagen 3" descr="D:\DESCARGAS\el_salvador_78790\el-salvador.pn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8283" y="26458"/>
          <a:ext cx="1413933" cy="12157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2%200%201%201\00%20D%20e%20s%20a%20r%20r%20o%20l%20l%20o%20%20%20R%20u%20r%20a%20l\01%20D%20D%20R\09%20P%20A%20O%202011\01%20PAO%202011%20Desarrollo%20Rural%202011%2006%2020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lias.saca/Documents/Scanned%20Documents/A&#241;o%202017/PAO%202017/REPROGRAMACIONES%202017/RE-PAO%20CENTA%202017/RE-POA%20CENTA%2020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Ricardo\Dropbox\Data\01%20S%20E%20G%20U%20I%20M%20I%20E%20%20N%20T%20O%20-%20Ricardo\Otros%20datso%20del%20PRoyecto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RODEM~1\AppData\Local\Temp\Anexo%205%20-%20PLANIFICACI&#211;N%20RIMS%20PRIMER%20NIVEL%202015%20%20-%20PRODEMOR%20CENTRAL%20-%20728-SV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DR-PC09\Documents\Documentos%20PRODEMOR%20CENTRAL\EVENTO%20INDUCCION\FORMATOS%20REPORTES\Indicadores%20.%20reportes\RIMS%20Primer%20Nivel%202010%20%20-%20PREMODER%20-%20ENERO%202010%20(vers.%2003%202011)%20ajustado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01%20Monitoreo%20de%20COMITE%20DE%20INVERSION%202012%20-Version%2010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fuentes.MAG/AppData/Local/Temp/Formatos%20SubProgramas%20Ordenamiento%20Forestal%20%20%2019Diciembre2014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redys.lara.CENTAMAESTRO/Downloads/Plan%207%20por%20Unidad%20Organizativa%202018/Plan%207%202018%20Investigaci&#242;n%20y%20UTS%20140717/METAS%20POR%20PROGRAMA%20Y%20UNIDAD%202018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larcon/Downloads/Anexo%201%20POA%202018%20CENTA%20%20%20Consolidado%20preliminar%20201117%20ets%20(1)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lias.saca/Documents/Scanned%20Documents/A&#241;o%202018/PAO%202018/DEPENDENCIA/CENDEPESCA%20ok/Nueva%20carpeta/POA%20CONSOLIDADO%20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. x Cadenas"/>
      <sheetName val="01 PRODEMOR CENTRAL"/>
      <sheetName val="02 PRODEMORO"/>
      <sheetName val="03 PREMODER"/>
      <sheetName val="CONSOLIDADO DDR"/>
      <sheetName val="CONSOLIDADO DSYE"/>
      <sheetName val="Hoja1"/>
      <sheetName val="iNDICADORES"/>
      <sheetName val="PSRMRN"/>
    </sheetNames>
    <sheetDataSet>
      <sheetData sheetId="0"/>
      <sheetData sheetId="1"/>
      <sheetData sheetId="2">
        <row r="145">
          <cell r="AH145">
            <v>351940</v>
          </cell>
        </row>
        <row r="206">
          <cell r="AH206">
            <v>0</v>
          </cell>
        </row>
        <row r="258">
          <cell r="AH258">
            <v>132980</v>
          </cell>
        </row>
        <row r="309">
          <cell r="AH309">
            <v>0</v>
          </cell>
        </row>
        <row r="361">
          <cell r="AH361">
            <v>249555</v>
          </cell>
        </row>
        <row r="413">
          <cell r="AH413">
            <v>163620</v>
          </cell>
        </row>
        <row r="465">
          <cell r="AH465">
            <v>317585</v>
          </cell>
        </row>
        <row r="517">
          <cell r="AH517">
            <v>0</v>
          </cell>
        </row>
        <row r="569">
          <cell r="AH569">
            <v>121740</v>
          </cell>
        </row>
        <row r="621">
          <cell r="AH621">
            <v>178700</v>
          </cell>
        </row>
        <row r="668">
          <cell r="AH668">
            <v>248280</v>
          </cell>
        </row>
        <row r="805">
          <cell r="AH805">
            <v>1271505</v>
          </cell>
        </row>
      </sheetData>
      <sheetData sheetId="3">
        <row r="145">
          <cell r="AH145">
            <v>0</v>
          </cell>
        </row>
        <row r="206">
          <cell r="AH206">
            <v>17955</v>
          </cell>
        </row>
        <row r="258">
          <cell r="AH258">
            <v>28725</v>
          </cell>
        </row>
        <row r="309">
          <cell r="AH309">
            <v>21545</v>
          </cell>
        </row>
        <row r="361">
          <cell r="AH361">
            <v>64630</v>
          </cell>
        </row>
        <row r="413">
          <cell r="AH413">
            <v>68220</v>
          </cell>
        </row>
        <row r="465">
          <cell r="AH465">
            <v>147215</v>
          </cell>
        </row>
        <row r="517">
          <cell r="AH517">
            <v>0</v>
          </cell>
        </row>
        <row r="569">
          <cell r="AH569">
            <v>39495</v>
          </cell>
        </row>
        <row r="621">
          <cell r="AH621">
            <v>39495</v>
          </cell>
        </row>
        <row r="668">
          <cell r="AH668">
            <v>53855</v>
          </cell>
        </row>
        <row r="805">
          <cell r="AH805">
            <v>147220</v>
          </cell>
        </row>
      </sheetData>
      <sheetData sheetId="4"/>
      <sheetData sheetId="5">
        <row r="150">
          <cell r="AF150">
            <v>936565</v>
          </cell>
        </row>
        <row r="415">
          <cell r="AF415">
            <v>452185</v>
          </cell>
        </row>
        <row r="490">
          <cell r="AF490">
            <v>706690</v>
          </cell>
        </row>
      </sheetData>
      <sheetData sheetId="6"/>
      <sheetData sheetId="7" refreshError="1"/>
      <sheetData sheetId="8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-POA CENTA 2017"/>
      <sheetName val="POA 2017 CENTA"/>
      <sheetName val="Justificaciòn 2017"/>
      <sheetName val="Resumen fìs-fin Rep 2017"/>
    </sheetNames>
    <sheetDataSet>
      <sheetData sheetId="0"/>
      <sheetData sheetId="1">
        <row r="11">
          <cell r="C11" t="str">
            <v>R.01.01.02.02.00-E</v>
          </cell>
          <cell r="D11" t="str">
            <v>Aumento de la producción y productividad de los granos básicos</v>
          </cell>
          <cell r="O11">
            <v>93430.35</v>
          </cell>
          <cell r="P11">
            <v>140817.9</v>
          </cell>
          <cell r="Q11">
            <v>227722.75</v>
          </cell>
          <cell r="U11">
            <v>22264</v>
          </cell>
          <cell r="V11">
            <v>93429.933601398603</v>
          </cell>
          <cell r="W11">
            <v>85560.1</v>
          </cell>
          <cell r="AA11">
            <v>152706.29999999999</v>
          </cell>
          <cell r="AB11">
            <v>42311</v>
          </cell>
          <cell r="AC11">
            <v>25584</v>
          </cell>
          <cell r="AG11">
            <v>22264</v>
          </cell>
          <cell r="AH11">
            <v>28904</v>
          </cell>
          <cell r="AI11">
            <v>285785.67000000004</v>
          </cell>
          <cell r="AJ11">
            <v>1220780</v>
          </cell>
          <cell r="AK11">
            <v>906655</v>
          </cell>
          <cell r="AM11">
            <v>314125</v>
          </cell>
        </row>
        <row r="12">
          <cell r="C12" t="str">
            <v>A.01.01.02.02.01-E</v>
          </cell>
          <cell r="D12" t="str">
            <v>Incrementar las áreas de siembra de granos básicos</v>
          </cell>
          <cell r="E12">
            <v>2400</v>
          </cell>
          <cell r="F12" t="str">
            <v>Manzana</v>
          </cell>
          <cell r="G12" t="str">
            <v>Área asistida técnicamente</v>
          </cell>
          <cell r="H12" t="str">
            <v>Informe</v>
          </cell>
          <cell r="Y12">
            <v>400</v>
          </cell>
          <cell r="Z12">
            <v>400</v>
          </cell>
          <cell r="AB12">
            <v>3320.0000000000005</v>
          </cell>
          <cell r="AC12">
            <v>3320.0000000000005</v>
          </cell>
          <cell r="AE12">
            <v>800</v>
          </cell>
          <cell r="AF12">
            <v>800</v>
          </cell>
          <cell r="AH12">
            <v>6640.0000000000009</v>
          </cell>
          <cell r="AI12">
            <v>6640.0000000000009</v>
          </cell>
          <cell r="AJ12">
            <v>19920.000000000004</v>
          </cell>
          <cell r="AK12">
            <v>19920</v>
          </cell>
        </row>
        <row r="13">
          <cell r="C13" t="str">
            <v>A.01.01.02.02.02-E</v>
          </cell>
          <cell r="D13" t="str">
            <v>Incrementar la disponibilidad de semilla de granos básicos</v>
          </cell>
          <cell r="E13">
            <v>2320</v>
          </cell>
          <cell r="F13" t="str">
            <v>Quintal</v>
          </cell>
          <cell r="G13" t="str">
            <v>Quintales de semilla de granos básicos producida</v>
          </cell>
          <cell r="H13" t="str">
            <v>Informe</v>
          </cell>
          <cell r="L13">
            <v>180</v>
          </cell>
          <cell r="M13">
            <v>300</v>
          </cell>
          <cell r="N13">
            <v>520</v>
          </cell>
          <cell r="O13">
            <v>71166.350000000006</v>
          </cell>
          <cell r="P13">
            <v>118553.9</v>
          </cell>
          <cell r="Q13">
            <v>205458.75</v>
          </cell>
          <cell r="S13">
            <v>180</v>
          </cell>
          <cell r="T13">
            <v>160</v>
          </cell>
          <cell r="V13">
            <v>71165.933601398603</v>
          </cell>
          <cell r="W13">
            <v>63296.1</v>
          </cell>
          <cell r="X13">
            <v>330</v>
          </cell>
          <cell r="AA13">
            <v>130442.29999999999</v>
          </cell>
          <cell r="AF13">
            <v>650</v>
          </cell>
          <cell r="AI13">
            <v>256881.67</v>
          </cell>
          <cell r="AJ13">
            <v>916965</v>
          </cell>
          <cell r="AK13">
            <v>602840</v>
          </cell>
          <cell r="AM13">
            <v>314125</v>
          </cell>
        </row>
        <row r="14">
          <cell r="C14" t="str">
            <v>A.01.01.02.02.03-E</v>
          </cell>
          <cell r="D14" t="str">
            <v>Transferir tecnología a productores en la producción comercial de granos básicos</v>
          </cell>
          <cell r="E14">
            <v>2035</v>
          </cell>
          <cell r="F14" t="str">
            <v>Hombre</v>
          </cell>
          <cell r="G14" t="str">
            <v>Productores de granos básicos asistidos técnicamente</v>
          </cell>
          <cell r="H14" t="str">
            <v>Informe</v>
          </cell>
          <cell r="L14">
            <v>1913</v>
          </cell>
          <cell r="M14">
            <v>1931</v>
          </cell>
          <cell r="N14">
            <v>2035</v>
          </cell>
          <cell r="O14">
            <v>18145</v>
          </cell>
          <cell r="P14">
            <v>18145</v>
          </cell>
          <cell r="Q14">
            <v>18145</v>
          </cell>
          <cell r="R14">
            <v>2035</v>
          </cell>
          <cell r="S14">
            <v>2035</v>
          </cell>
          <cell r="T14">
            <v>2035</v>
          </cell>
          <cell r="U14">
            <v>18145</v>
          </cell>
          <cell r="V14">
            <v>18145</v>
          </cell>
          <cell r="W14">
            <v>18145</v>
          </cell>
          <cell r="X14">
            <v>2035</v>
          </cell>
          <cell r="Y14">
            <v>2035</v>
          </cell>
          <cell r="Z14">
            <v>2035</v>
          </cell>
          <cell r="AA14">
            <v>18145</v>
          </cell>
          <cell r="AB14">
            <v>18145</v>
          </cell>
          <cell r="AC14">
            <v>18145</v>
          </cell>
          <cell r="AD14">
            <v>2035</v>
          </cell>
          <cell r="AE14">
            <v>2035</v>
          </cell>
          <cell r="AF14">
            <v>2035</v>
          </cell>
          <cell r="AG14">
            <v>18145</v>
          </cell>
          <cell r="AH14">
            <v>18145</v>
          </cell>
          <cell r="AI14">
            <v>18145</v>
          </cell>
          <cell r="AJ14">
            <v>217740</v>
          </cell>
          <cell r="AK14">
            <v>217740</v>
          </cell>
        </row>
        <row r="15">
          <cell r="E15">
            <v>462</v>
          </cell>
          <cell r="F15" t="str">
            <v>Mujer</v>
          </cell>
          <cell r="L15">
            <v>447</v>
          </cell>
          <cell r="M15">
            <v>451</v>
          </cell>
          <cell r="N15">
            <v>462</v>
          </cell>
          <cell r="O15">
            <v>4119</v>
          </cell>
          <cell r="P15">
            <v>4119</v>
          </cell>
          <cell r="Q15">
            <v>4119</v>
          </cell>
          <cell r="R15">
            <v>462</v>
          </cell>
          <cell r="S15">
            <v>462</v>
          </cell>
          <cell r="T15">
            <v>462</v>
          </cell>
          <cell r="U15">
            <v>4119</v>
          </cell>
          <cell r="V15">
            <v>4119</v>
          </cell>
          <cell r="W15">
            <v>4119</v>
          </cell>
          <cell r="X15">
            <v>462</v>
          </cell>
          <cell r="Y15">
            <v>462</v>
          </cell>
          <cell r="Z15">
            <v>462</v>
          </cell>
          <cell r="AA15">
            <v>4119</v>
          </cell>
          <cell r="AB15">
            <v>4119</v>
          </cell>
          <cell r="AC15">
            <v>4119</v>
          </cell>
          <cell r="AD15">
            <v>462</v>
          </cell>
          <cell r="AE15">
            <v>462</v>
          </cell>
          <cell r="AF15">
            <v>462</v>
          </cell>
          <cell r="AG15">
            <v>4119</v>
          </cell>
          <cell r="AH15">
            <v>4119</v>
          </cell>
          <cell r="AI15">
            <v>4119</v>
          </cell>
          <cell r="AJ15">
            <v>49428</v>
          </cell>
          <cell r="AK15">
            <v>49428</v>
          </cell>
        </row>
        <row r="16">
          <cell r="C16" t="str">
            <v>A.01.01.02.02.04-E</v>
          </cell>
          <cell r="D16" t="str">
            <v>Generar y validar tecnología en granos básicos</v>
          </cell>
          <cell r="E16">
            <v>2</v>
          </cell>
          <cell r="F16" t="str">
            <v>Tecnología</v>
          </cell>
          <cell r="G16" t="str">
            <v>Tecnologías generadas y disponibles</v>
          </cell>
          <cell r="H16" t="str">
            <v>Informe y Ficha Técnica de cada tecnología</v>
          </cell>
          <cell r="Y16">
            <v>2</v>
          </cell>
          <cell r="AB16">
            <v>16727</v>
          </cell>
          <cell r="AJ16">
            <v>16727</v>
          </cell>
          <cell r="AK16">
            <v>16727</v>
          </cell>
        </row>
        <row r="17">
          <cell r="C17" t="str">
            <v>R.01.01.02.03.00-E</v>
          </cell>
          <cell r="D17" t="str">
            <v>Aumento de la producción y productividad de las hortalizas</v>
          </cell>
          <cell r="O17">
            <v>10423</v>
          </cell>
          <cell r="P17">
            <v>10423</v>
          </cell>
          <cell r="Q17">
            <v>10423</v>
          </cell>
          <cell r="U17">
            <v>10423</v>
          </cell>
          <cell r="V17">
            <v>10423</v>
          </cell>
          <cell r="W17">
            <v>10423</v>
          </cell>
          <cell r="AA17">
            <v>10423</v>
          </cell>
          <cell r="AB17">
            <v>10423</v>
          </cell>
          <cell r="AC17">
            <v>10423</v>
          </cell>
          <cell r="AG17">
            <v>10423</v>
          </cell>
          <cell r="AH17">
            <v>18787</v>
          </cell>
          <cell r="AI17">
            <v>10423</v>
          </cell>
          <cell r="AJ17">
            <v>133440</v>
          </cell>
          <cell r="AK17">
            <v>133440</v>
          </cell>
        </row>
        <row r="18">
          <cell r="C18" t="str">
            <v>A.01.01.02.03.03-E</v>
          </cell>
          <cell r="D18" t="str">
            <v>Transferir tecnología en la producción de hortalizas</v>
          </cell>
          <cell r="E18">
            <v>930</v>
          </cell>
          <cell r="F18" t="str">
            <v>Hombre</v>
          </cell>
          <cell r="G18" t="str">
            <v>Productores de hortalizas asistidos técnicamente</v>
          </cell>
          <cell r="H18" t="str">
            <v xml:space="preserve">Informe y 
Registro de productores asistidos </v>
          </cell>
          <cell r="L18">
            <v>828</v>
          </cell>
          <cell r="M18">
            <v>859</v>
          </cell>
          <cell r="N18">
            <v>930</v>
          </cell>
          <cell r="O18">
            <v>8105</v>
          </cell>
          <cell r="P18">
            <v>8105</v>
          </cell>
          <cell r="Q18">
            <v>8105</v>
          </cell>
          <cell r="R18">
            <v>930</v>
          </cell>
          <cell r="S18">
            <v>930</v>
          </cell>
          <cell r="T18">
            <v>930</v>
          </cell>
          <cell r="U18">
            <v>8105</v>
          </cell>
          <cell r="V18">
            <v>8105</v>
          </cell>
          <cell r="W18">
            <v>8105</v>
          </cell>
          <cell r="X18">
            <v>930</v>
          </cell>
          <cell r="Y18">
            <v>930</v>
          </cell>
          <cell r="Z18">
            <v>930</v>
          </cell>
          <cell r="AA18">
            <v>8105</v>
          </cell>
          <cell r="AB18">
            <v>8105</v>
          </cell>
          <cell r="AC18">
            <v>8105</v>
          </cell>
          <cell r="AD18">
            <v>930</v>
          </cell>
          <cell r="AE18">
            <v>930</v>
          </cell>
          <cell r="AF18">
            <v>930</v>
          </cell>
          <cell r="AG18">
            <v>8105</v>
          </cell>
          <cell r="AH18">
            <v>8105</v>
          </cell>
          <cell r="AI18">
            <v>8105</v>
          </cell>
          <cell r="AJ18">
            <v>97260</v>
          </cell>
          <cell r="AK18">
            <v>97260</v>
          </cell>
        </row>
        <row r="19">
          <cell r="E19">
            <v>266</v>
          </cell>
          <cell r="F19" t="str">
            <v>Mujer</v>
          </cell>
          <cell r="L19">
            <v>235</v>
          </cell>
          <cell r="M19">
            <v>246</v>
          </cell>
          <cell r="N19">
            <v>266</v>
          </cell>
          <cell r="O19">
            <v>2318</v>
          </cell>
          <cell r="P19">
            <v>2318</v>
          </cell>
          <cell r="Q19">
            <v>2318</v>
          </cell>
          <cell r="R19">
            <v>266</v>
          </cell>
          <cell r="S19">
            <v>266</v>
          </cell>
          <cell r="T19">
            <v>266</v>
          </cell>
          <cell r="U19">
            <v>2318</v>
          </cell>
          <cell r="V19">
            <v>2318</v>
          </cell>
          <cell r="W19">
            <v>2318</v>
          </cell>
          <cell r="X19">
            <v>266</v>
          </cell>
          <cell r="Y19">
            <v>266</v>
          </cell>
          <cell r="Z19">
            <v>266</v>
          </cell>
          <cell r="AA19">
            <v>2318</v>
          </cell>
          <cell r="AB19">
            <v>2318</v>
          </cell>
          <cell r="AC19">
            <v>2318</v>
          </cell>
          <cell r="AD19">
            <v>266</v>
          </cell>
          <cell r="AE19">
            <v>266</v>
          </cell>
          <cell r="AF19">
            <v>266</v>
          </cell>
          <cell r="AG19">
            <v>2318</v>
          </cell>
          <cell r="AH19">
            <v>2318</v>
          </cell>
          <cell r="AI19">
            <v>2318</v>
          </cell>
          <cell r="AJ19">
            <v>27816</v>
          </cell>
          <cell r="AK19">
            <v>27816</v>
          </cell>
        </row>
        <row r="20">
          <cell r="C20" t="str">
            <v>A.01.01.02.03.04-E</v>
          </cell>
          <cell r="D20" t="str">
            <v>Generar y validar tecnología en hortalizas</v>
          </cell>
          <cell r="E20">
            <v>1</v>
          </cell>
          <cell r="F20" t="str">
            <v>Tecnología</v>
          </cell>
          <cell r="G20" t="str">
            <v>Tecnologías generadas y disponibles</v>
          </cell>
          <cell r="H20" t="str">
            <v>Informe y Ficha Técnica de cada tecnología</v>
          </cell>
          <cell r="AE20">
            <v>1</v>
          </cell>
          <cell r="AH20">
            <v>8364</v>
          </cell>
          <cell r="AJ20">
            <v>8364</v>
          </cell>
          <cell r="AK20">
            <v>8364</v>
          </cell>
        </row>
        <row r="21">
          <cell r="C21" t="str">
            <v>R.01.01.02.04.00-E</v>
          </cell>
          <cell r="D21" t="str">
            <v>Aumento de la producción y productividad de frutales</v>
          </cell>
          <cell r="O21">
            <v>19197</v>
          </cell>
          <cell r="P21">
            <v>16707</v>
          </cell>
          <cell r="Q21">
            <v>31232</v>
          </cell>
          <cell r="U21">
            <v>35589</v>
          </cell>
          <cell r="V21">
            <v>34033</v>
          </cell>
          <cell r="W21">
            <v>32581</v>
          </cell>
          <cell r="AA21">
            <v>23036</v>
          </cell>
          <cell r="AB21">
            <v>28016</v>
          </cell>
          <cell r="AC21">
            <v>16707</v>
          </cell>
          <cell r="AG21">
            <v>16707</v>
          </cell>
          <cell r="AH21">
            <v>25071</v>
          </cell>
          <cell r="AI21">
            <v>15877</v>
          </cell>
          <cell r="AJ21">
            <v>294753</v>
          </cell>
          <cell r="AK21">
            <v>294753</v>
          </cell>
        </row>
        <row r="22">
          <cell r="C22" t="str">
            <v>A.01.01.02.04.02-E</v>
          </cell>
          <cell r="D22" t="str">
            <v>Producir yemas y plantas sanas</v>
          </cell>
          <cell r="E22">
            <v>26700</v>
          </cell>
          <cell r="F22" t="str">
            <v>Planta</v>
          </cell>
          <cell r="G22" t="str">
            <v>Plantas producidas</v>
          </cell>
          <cell r="H22" t="str">
            <v>Informes</v>
          </cell>
          <cell r="L22">
            <v>1100</v>
          </cell>
          <cell r="M22">
            <v>500</v>
          </cell>
          <cell r="N22">
            <v>4000</v>
          </cell>
          <cell r="O22">
            <v>4565</v>
          </cell>
          <cell r="P22">
            <v>2075</v>
          </cell>
          <cell r="Q22">
            <v>16600</v>
          </cell>
          <cell r="R22">
            <v>5050</v>
          </cell>
          <cell r="S22">
            <v>4675</v>
          </cell>
          <cell r="T22">
            <v>4325</v>
          </cell>
          <cell r="U22">
            <v>20957</v>
          </cell>
          <cell r="V22">
            <v>19401</v>
          </cell>
          <cell r="W22">
            <v>17949</v>
          </cell>
          <cell r="X22">
            <v>2025</v>
          </cell>
          <cell r="Y22">
            <v>3225</v>
          </cell>
          <cell r="Z22">
            <v>500</v>
          </cell>
          <cell r="AA22">
            <v>8404</v>
          </cell>
          <cell r="AB22">
            <v>13384</v>
          </cell>
          <cell r="AC22">
            <v>2075</v>
          </cell>
          <cell r="AD22">
            <v>500</v>
          </cell>
          <cell r="AE22">
            <v>500</v>
          </cell>
          <cell r="AF22">
            <v>300</v>
          </cell>
          <cell r="AG22">
            <v>2075</v>
          </cell>
          <cell r="AH22">
            <v>2075</v>
          </cell>
          <cell r="AI22">
            <v>1245</v>
          </cell>
          <cell r="AJ22">
            <v>110805</v>
          </cell>
          <cell r="AK22">
            <v>110805</v>
          </cell>
        </row>
        <row r="23">
          <cell r="C23" t="str">
            <v>A.01.01.02.04.03-E</v>
          </cell>
          <cell r="D23" t="str">
            <v>Transferir tecnologías para mejorar la productividad de frutales</v>
          </cell>
          <cell r="E23">
            <v>1273</v>
          </cell>
          <cell r="F23" t="str">
            <v>Hombre</v>
          </cell>
          <cell r="G23" t="str">
            <v>Productores de frutas asistidos técnicamente</v>
          </cell>
          <cell r="H23" t="str">
            <v xml:space="preserve">Informe y 
Registro de productores asistidos </v>
          </cell>
          <cell r="L23">
            <v>1172</v>
          </cell>
          <cell r="M23">
            <v>1215</v>
          </cell>
          <cell r="N23">
            <v>1273</v>
          </cell>
          <cell r="O23">
            <v>11351</v>
          </cell>
          <cell r="P23">
            <v>11351</v>
          </cell>
          <cell r="Q23">
            <v>11351</v>
          </cell>
          <cell r="R23">
            <v>1273</v>
          </cell>
          <cell r="S23">
            <v>1273</v>
          </cell>
          <cell r="T23">
            <v>1273</v>
          </cell>
          <cell r="U23">
            <v>11351</v>
          </cell>
          <cell r="V23">
            <v>11351</v>
          </cell>
          <cell r="W23">
            <v>11351</v>
          </cell>
          <cell r="X23">
            <v>1273</v>
          </cell>
          <cell r="Y23">
            <v>1273</v>
          </cell>
          <cell r="Z23">
            <v>1273</v>
          </cell>
          <cell r="AA23">
            <v>11351</v>
          </cell>
          <cell r="AB23">
            <v>11351</v>
          </cell>
          <cell r="AC23">
            <v>11351</v>
          </cell>
          <cell r="AD23">
            <v>1273</v>
          </cell>
          <cell r="AE23">
            <v>1273</v>
          </cell>
          <cell r="AF23">
            <v>1273</v>
          </cell>
          <cell r="AG23">
            <v>11351</v>
          </cell>
          <cell r="AH23">
            <v>11351</v>
          </cell>
          <cell r="AI23">
            <v>11351</v>
          </cell>
          <cell r="AJ23">
            <v>136212</v>
          </cell>
          <cell r="AK23">
            <v>136212</v>
          </cell>
        </row>
        <row r="24">
          <cell r="E24">
            <v>368</v>
          </cell>
          <cell r="F24" t="str">
            <v>Mujer</v>
          </cell>
          <cell r="L24">
            <v>346</v>
          </cell>
          <cell r="M24">
            <v>351</v>
          </cell>
          <cell r="N24">
            <v>368</v>
          </cell>
          <cell r="O24">
            <v>3281</v>
          </cell>
          <cell r="P24">
            <v>3281</v>
          </cell>
          <cell r="Q24">
            <v>3281</v>
          </cell>
          <cell r="R24">
            <v>368</v>
          </cell>
          <cell r="S24">
            <v>368</v>
          </cell>
          <cell r="T24">
            <v>368</v>
          </cell>
          <cell r="U24">
            <v>3281</v>
          </cell>
          <cell r="V24">
            <v>3281</v>
          </cell>
          <cell r="W24">
            <v>3281</v>
          </cell>
          <cell r="X24">
            <v>368</v>
          </cell>
          <cell r="Y24">
            <v>368</v>
          </cell>
          <cell r="Z24">
            <v>368</v>
          </cell>
          <cell r="AA24">
            <v>3281</v>
          </cell>
          <cell r="AB24">
            <v>3281</v>
          </cell>
          <cell r="AC24">
            <v>3281</v>
          </cell>
          <cell r="AD24">
            <v>368</v>
          </cell>
          <cell r="AE24">
            <v>368</v>
          </cell>
          <cell r="AF24">
            <v>368</v>
          </cell>
          <cell r="AG24">
            <v>3281</v>
          </cell>
          <cell r="AH24">
            <v>3281</v>
          </cell>
          <cell r="AI24">
            <v>3281</v>
          </cell>
          <cell r="AJ24">
            <v>39372</v>
          </cell>
          <cell r="AK24">
            <v>39372</v>
          </cell>
        </row>
        <row r="25">
          <cell r="C25" t="str">
            <v>A.01.01.02.04.04-E</v>
          </cell>
          <cell r="D25" t="str">
            <v>Generar y validar tecnología en frutales</v>
          </cell>
          <cell r="E25">
            <v>1</v>
          </cell>
          <cell r="F25" t="str">
            <v>Tecnología</v>
          </cell>
          <cell r="G25" t="str">
            <v>Tecnologías generadas y disponibles</v>
          </cell>
          <cell r="H25" t="str">
            <v>Informe y Ficha Técnica de cada tecnología</v>
          </cell>
          <cell r="AE25">
            <v>1</v>
          </cell>
          <cell r="AH25">
            <v>8364</v>
          </cell>
          <cell r="AJ25">
            <v>8364</v>
          </cell>
          <cell r="AK25">
            <v>8364</v>
          </cell>
        </row>
        <row r="26">
          <cell r="C26" t="str">
            <v>R.01.01.02.05.00-E</v>
          </cell>
          <cell r="D26" t="str">
            <v>Aumento de la productividad y competitividad de la agroindustria</v>
          </cell>
          <cell r="AI26">
            <v>8364</v>
          </cell>
          <cell r="AJ26">
            <v>8364</v>
          </cell>
          <cell r="AK26">
            <v>8364</v>
          </cell>
        </row>
        <row r="27">
          <cell r="C27" t="str">
            <v>A.01.01.02.05.01-E</v>
          </cell>
          <cell r="D27" t="str">
            <v>Generar y validar tecnología en la agroindustria</v>
          </cell>
          <cell r="E27">
            <v>1</v>
          </cell>
          <cell r="F27" t="str">
            <v>Tecnología</v>
          </cell>
          <cell r="G27" t="str">
            <v>Tecnologías generadas y disponibles</v>
          </cell>
          <cell r="H27" t="str">
            <v>Informe y Ficha Técnica de cada tecnología</v>
          </cell>
          <cell r="AF27">
            <v>1</v>
          </cell>
          <cell r="AI27">
            <v>8364</v>
          </cell>
          <cell r="AJ27">
            <v>8364</v>
          </cell>
          <cell r="AK27">
            <v>8364</v>
          </cell>
        </row>
        <row r="28">
          <cell r="C28" t="str">
            <v>R.01.01.02.06.00-E</v>
          </cell>
          <cell r="D28" t="str">
            <v>Reactivación de la actividad pecuaria</v>
          </cell>
          <cell r="O28">
            <v>7525</v>
          </cell>
          <cell r="P28">
            <v>7525</v>
          </cell>
          <cell r="Q28">
            <v>7525</v>
          </cell>
          <cell r="U28">
            <v>7525</v>
          </cell>
          <cell r="V28">
            <v>7525</v>
          </cell>
          <cell r="W28">
            <v>7525</v>
          </cell>
          <cell r="AA28">
            <v>7525</v>
          </cell>
          <cell r="AB28">
            <v>7525</v>
          </cell>
          <cell r="AC28">
            <v>7525</v>
          </cell>
          <cell r="AG28">
            <v>7525</v>
          </cell>
          <cell r="AH28">
            <v>15889</v>
          </cell>
          <cell r="AI28">
            <v>7525</v>
          </cell>
          <cell r="AJ28">
            <v>98664</v>
          </cell>
          <cell r="AK28">
            <v>98664</v>
          </cell>
        </row>
        <row r="29">
          <cell r="C29" t="str">
            <v>A.01.01.02.06.02-E</v>
          </cell>
          <cell r="D29" t="str">
            <v>Generar y validar tecnologías y genéticas pecuarias</v>
          </cell>
          <cell r="E29">
            <v>1</v>
          </cell>
          <cell r="F29" t="str">
            <v>Tecnología</v>
          </cell>
          <cell r="G29" t="str">
            <v>Tecnologías generadas y disponibles</v>
          </cell>
          <cell r="H29" t="str">
            <v>Informe y Ficha Técnica de cada tecnología</v>
          </cell>
          <cell r="AE29">
            <v>1</v>
          </cell>
          <cell r="AH29">
            <v>8364</v>
          </cell>
          <cell r="AJ29">
            <v>8364</v>
          </cell>
          <cell r="AK29">
            <v>8364</v>
          </cell>
        </row>
        <row r="30">
          <cell r="E30">
            <v>731</v>
          </cell>
          <cell r="F30" t="str">
            <v>Hombre</v>
          </cell>
          <cell r="G30" t="str">
            <v>Ganaderos y apicultores asistidos técnicamente</v>
          </cell>
          <cell r="H30" t="str">
            <v xml:space="preserve">Informe y 
Registro de productores asistidos </v>
          </cell>
          <cell r="L30">
            <v>731</v>
          </cell>
          <cell r="M30">
            <v>731</v>
          </cell>
          <cell r="N30">
            <v>731</v>
          </cell>
          <cell r="O30">
            <v>6518</v>
          </cell>
          <cell r="P30">
            <v>6518</v>
          </cell>
          <cell r="Q30">
            <v>6518</v>
          </cell>
          <cell r="R30">
            <v>731</v>
          </cell>
          <cell r="S30">
            <v>731</v>
          </cell>
          <cell r="T30">
            <v>731</v>
          </cell>
          <cell r="U30">
            <v>6518</v>
          </cell>
          <cell r="V30">
            <v>6518</v>
          </cell>
          <cell r="W30">
            <v>6518</v>
          </cell>
          <cell r="X30">
            <v>731</v>
          </cell>
          <cell r="Y30">
            <v>731</v>
          </cell>
          <cell r="Z30">
            <v>731</v>
          </cell>
          <cell r="AA30">
            <v>6518</v>
          </cell>
          <cell r="AB30">
            <v>6518</v>
          </cell>
          <cell r="AC30">
            <v>6518</v>
          </cell>
          <cell r="AD30">
            <v>731</v>
          </cell>
          <cell r="AE30">
            <v>731</v>
          </cell>
          <cell r="AF30">
            <v>731</v>
          </cell>
          <cell r="AG30">
            <v>6518</v>
          </cell>
          <cell r="AH30">
            <v>6518</v>
          </cell>
          <cell r="AI30">
            <v>6518</v>
          </cell>
          <cell r="AJ30">
            <v>78216</v>
          </cell>
          <cell r="AK30">
            <v>78216</v>
          </cell>
        </row>
        <row r="31">
          <cell r="E31">
            <v>113</v>
          </cell>
          <cell r="F31" t="str">
            <v>Mujer</v>
          </cell>
          <cell r="L31">
            <v>113</v>
          </cell>
          <cell r="M31">
            <v>113</v>
          </cell>
          <cell r="N31">
            <v>113</v>
          </cell>
          <cell r="O31">
            <v>1007</v>
          </cell>
          <cell r="P31">
            <v>1007</v>
          </cell>
          <cell r="Q31">
            <v>1007</v>
          </cell>
          <cell r="R31">
            <v>113</v>
          </cell>
          <cell r="S31">
            <v>113</v>
          </cell>
          <cell r="T31">
            <v>113</v>
          </cell>
          <cell r="U31">
            <v>1007</v>
          </cell>
          <cell r="V31">
            <v>1007</v>
          </cell>
          <cell r="W31">
            <v>1007</v>
          </cell>
          <cell r="X31">
            <v>113</v>
          </cell>
          <cell r="Y31">
            <v>113</v>
          </cell>
          <cell r="Z31">
            <v>113</v>
          </cell>
          <cell r="AA31">
            <v>1007</v>
          </cell>
          <cell r="AB31">
            <v>1007</v>
          </cell>
          <cell r="AC31">
            <v>1007</v>
          </cell>
          <cell r="AD31">
            <v>113</v>
          </cell>
          <cell r="AE31">
            <v>113</v>
          </cell>
          <cell r="AF31">
            <v>113</v>
          </cell>
          <cell r="AG31">
            <v>1007</v>
          </cell>
          <cell r="AH31">
            <v>1007</v>
          </cell>
          <cell r="AI31">
            <v>1007</v>
          </cell>
          <cell r="AJ31">
            <v>12084</v>
          </cell>
          <cell r="AK31">
            <v>12084</v>
          </cell>
        </row>
        <row r="32">
          <cell r="C32" t="str">
            <v>R.01.03.01.01.00-E</v>
          </cell>
          <cell r="D32" t="str">
            <v>Autoabastecimiento de alimentos</v>
          </cell>
          <cell r="O32">
            <v>250932</v>
          </cell>
          <cell r="P32">
            <v>250932</v>
          </cell>
          <cell r="Q32">
            <v>251863</v>
          </cell>
          <cell r="U32">
            <v>250932</v>
          </cell>
          <cell r="V32">
            <v>250935</v>
          </cell>
          <cell r="W32">
            <v>251863</v>
          </cell>
          <cell r="AA32">
            <v>250932</v>
          </cell>
          <cell r="AB32">
            <v>250932</v>
          </cell>
          <cell r="AC32">
            <v>251863</v>
          </cell>
          <cell r="AG32">
            <v>250932</v>
          </cell>
          <cell r="AH32">
            <v>250932</v>
          </cell>
          <cell r="AI32">
            <v>248139</v>
          </cell>
          <cell r="AJ32">
            <v>3011187</v>
          </cell>
          <cell r="AK32">
            <v>3011187</v>
          </cell>
        </row>
        <row r="33">
          <cell r="C33" t="str">
            <v>A.01.03.01.01.01-E</v>
          </cell>
          <cell r="D33" t="str">
            <v>Transferir tecnología en la producción de alimentos</v>
          </cell>
          <cell r="E33">
            <v>18792</v>
          </cell>
          <cell r="F33" t="str">
            <v>Hombre</v>
          </cell>
          <cell r="G33" t="str">
            <v>Productores rurales en técnicas y prácticas agropecuarias, capacitados</v>
          </cell>
          <cell r="H33" t="str">
            <v xml:space="preserve">Informe y 
Registro de productores capacitados </v>
          </cell>
          <cell r="L33">
            <v>17088</v>
          </cell>
          <cell r="M33">
            <v>17882</v>
          </cell>
          <cell r="N33">
            <v>18792</v>
          </cell>
          <cell r="O33">
            <v>168903</v>
          </cell>
          <cell r="P33">
            <v>168903</v>
          </cell>
          <cell r="Q33">
            <v>168903</v>
          </cell>
          <cell r="R33">
            <v>18792</v>
          </cell>
          <cell r="S33">
            <v>18792</v>
          </cell>
          <cell r="T33">
            <v>18792</v>
          </cell>
          <cell r="U33">
            <v>168903</v>
          </cell>
          <cell r="V33">
            <v>168906</v>
          </cell>
          <cell r="W33">
            <v>168903</v>
          </cell>
          <cell r="X33">
            <v>18792</v>
          </cell>
          <cell r="Y33">
            <v>18792</v>
          </cell>
          <cell r="Z33">
            <v>18792</v>
          </cell>
          <cell r="AA33">
            <v>168903</v>
          </cell>
          <cell r="AB33">
            <v>168903</v>
          </cell>
          <cell r="AC33">
            <v>168903</v>
          </cell>
          <cell r="AD33">
            <v>18792</v>
          </cell>
          <cell r="AE33">
            <v>18792</v>
          </cell>
          <cell r="AF33">
            <v>18792</v>
          </cell>
          <cell r="AG33">
            <v>168903</v>
          </cell>
          <cell r="AH33">
            <v>168903</v>
          </cell>
          <cell r="AI33">
            <v>165179</v>
          </cell>
          <cell r="AJ33">
            <v>2023115</v>
          </cell>
          <cell r="AK33">
            <v>2023115</v>
          </cell>
        </row>
        <row r="34">
          <cell r="E34">
            <v>8825</v>
          </cell>
          <cell r="F34" t="str">
            <v>Mujer</v>
          </cell>
          <cell r="L34">
            <v>8310</v>
          </cell>
          <cell r="M34">
            <v>8561</v>
          </cell>
          <cell r="N34">
            <v>8825</v>
          </cell>
          <cell r="O34">
            <v>79319</v>
          </cell>
          <cell r="P34">
            <v>79319</v>
          </cell>
          <cell r="Q34">
            <v>79319</v>
          </cell>
          <cell r="R34">
            <v>8825</v>
          </cell>
          <cell r="S34">
            <v>8825</v>
          </cell>
          <cell r="T34">
            <v>8825</v>
          </cell>
          <cell r="U34">
            <v>79319</v>
          </cell>
          <cell r="V34">
            <v>79319</v>
          </cell>
          <cell r="W34">
            <v>79319</v>
          </cell>
          <cell r="X34">
            <v>8825</v>
          </cell>
          <cell r="Y34">
            <v>8825</v>
          </cell>
          <cell r="Z34">
            <v>8825</v>
          </cell>
          <cell r="AA34">
            <v>79319</v>
          </cell>
          <cell r="AB34">
            <v>79319</v>
          </cell>
          <cell r="AC34">
            <v>79319</v>
          </cell>
          <cell r="AD34">
            <v>8825</v>
          </cell>
          <cell r="AE34">
            <v>8825</v>
          </cell>
          <cell r="AF34">
            <v>8825</v>
          </cell>
          <cell r="AG34">
            <v>79319</v>
          </cell>
          <cell r="AH34">
            <v>79319</v>
          </cell>
          <cell r="AI34">
            <v>79319</v>
          </cell>
          <cell r="AJ34">
            <v>951828</v>
          </cell>
          <cell r="AK34">
            <v>951828</v>
          </cell>
        </row>
        <row r="35">
          <cell r="E35">
            <v>4</v>
          </cell>
          <cell r="F35" t="str">
            <v>Informe</v>
          </cell>
          <cell r="G35" t="str">
            <v>Programa de agricultura urbana, ejecutado</v>
          </cell>
          <cell r="H35" t="str">
            <v>Informe trimestral</v>
          </cell>
          <cell r="N35">
            <v>1</v>
          </cell>
          <cell r="Q35">
            <v>931</v>
          </cell>
          <cell r="T35">
            <v>1</v>
          </cell>
          <cell r="W35">
            <v>931</v>
          </cell>
          <cell r="Z35">
            <v>1</v>
          </cell>
          <cell r="AC35">
            <v>931</v>
          </cell>
          <cell r="AF35">
            <v>1</v>
          </cell>
          <cell r="AI35">
            <v>931</v>
          </cell>
          <cell r="AJ35">
            <v>3724</v>
          </cell>
          <cell r="AK35">
            <v>3724</v>
          </cell>
        </row>
        <row r="36">
          <cell r="E36">
            <v>304</v>
          </cell>
          <cell r="F36" t="str">
            <v>Productor</v>
          </cell>
          <cell r="G36" t="str">
            <v xml:space="preserve">Productores del Programa de desarrollo de la zona de El Mozote y lugares aledaños, asistidos y capacitados
</v>
          </cell>
          <cell r="H36" t="str">
            <v xml:space="preserve">Informe y registro de productores asistidos y capacitados
</v>
          </cell>
          <cell r="L36">
            <v>304</v>
          </cell>
          <cell r="M36">
            <v>304</v>
          </cell>
          <cell r="N36">
            <v>304</v>
          </cell>
          <cell r="O36">
            <v>2710</v>
          </cell>
          <cell r="P36">
            <v>2710</v>
          </cell>
          <cell r="Q36">
            <v>2710</v>
          </cell>
          <cell r="R36">
            <v>304</v>
          </cell>
          <cell r="S36">
            <v>304</v>
          </cell>
          <cell r="T36">
            <v>304</v>
          </cell>
          <cell r="U36">
            <v>2710</v>
          </cell>
          <cell r="V36">
            <v>2710</v>
          </cell>
          <cell r="W36">
            <v>2710</v>
          </cell>
          <cell r="X36">
            <v>304</v>
          </cell>
          <cell r="Y36">
            <v>304</v>
          </cell>
          <cell r="Z36">
            <v>304</v>
          </cell>
          <cell r="AA36">
            <v>2710</v>
          </cell>
          <cell r="AB36">
            <v>2710</v>
          </cell>
          <cell r="AC36">
            <v>2710</v>
          </cell>
          <cell r="AD36">
            <v>304</v>
          </cell>
          <cell r="AE36">
            <v>304</v>
          </cell>
          <cell r="AF36">
            <v>304</v>
          </cell>
          <cell r="AG36">
            <v>2710</v>
          </cell>
          <cell r="AH36">
            <v>2710</v>
          </cell>
          <cell r="AI36">
            <v>2710</v>
          </cell>
          <cell r="AJ36">
            <v>32520</v>
          </cell>
          <cell r="AK36">
            <v>32520</v>
          </cell>
        </row>
        <row r="37">
          <cell r="C37" t="str">
            <v>R.01.03.05.01.00-E</v>
          </cell>
          <cell r="D37" t="str">
            <v>Ampliación de la agricultura bajo riego</v>
          </cell>
          <cell r="O37">
            <v>20161</v>
          </cell>
          <cell r="P37">
            <v>20161</v>
          </cell>
          <cell r="Q37">
            <v>20161</v>
          </cell>
          <cell r="U37">
            <v>20161</v>
          </cell>
          <cell r="AH37">
            <v>20161</v>
          </cell>
          <cell r="AI37">
            <v>20161</v>
          </cell>
          <cell r="AJ37">
            <v>120966</v>
          </cell>
          <cell r="AK37">
            <v>120966</v>
          </cell>
        </row>
        <row r="38">
          <cell r="C38" t="str">
            <v>A.01.03.05.01.01-E</v>
          </cell>
          <cell r="D38" t="str">
            <v>Transferir tecnología en agricultura bajo riego</v>
          </cell>
          <cell r="E38">
            <v>916</v>
          </cell>
          <cell r="F38" t="str">
            <v>Hombre</v>
          </cell>
          <cell r="G38" t="str">
            <v>Productores   asistidos técnicamente en agricultura bajo riego</v>
          </cell>
          <cell r="H38" t="str">
            <v xml:space="preserve">Informe y 
Registro de productores asistidos </v>
          </cell>
          <cell r="L38">
            <v>853</v>
          </cell>
          <cell r="M38">
            <v>875</v>
          </cell>
          <cell r="N38">
            <v>916</v>
          </cell>
          <cell r="O38">
            <v>17589</v>
          </cell>
          <cell r="P38">
            <v>17589</v>
          </cell>
          <cell r="Q38">
            <v>17589</v>
          </cell>
          <cell r="R38">
            <v>916</v>
          </cell>
          <cell r="U38">
            <v>17589</v>
          </cell>
          <cell r="AE38">
            <v>916</v>
          </cell>
          <cell r="AF38">
            <v>916</v>
          </cell>
          <cell r="AH38">
            <v>17589</v>
          </cell>
          <cell r="AI38">
            <v>17589</v>
          </cell>
          <cell r="AJ38">
            <v>105534</v>
          </cell>
          <cell r="AK38">
            <v>105534</v>
          </cell>
        </row>
        <row r="39">
          <cell r="E39">
            <v>134</v>
          </cell>
          <cell r="F39" t="str">
            <v>Mujer</v>
          </cell>
          <cell r="L39">
            <v>117</v>
          </cell>
          <cell r="M39">
            <v>129</v>
          </cell>
          <cell r="N39">
            <v>134</v>
          </cell>
          <cell r="O39">
            <v>2572</v>
          </cell>
          <cell r="P39">
            <v>2572</v>
          </cell>
          <cell r="Q39">
            <v>2572</v>
          </cell>
          <cell r="R39">
            <v>134</v>
          </cell>
          <cell r="U39">
            <v>2572</v>
          </cell>
          <cell r="AE39">
            <v>134</v>
          </cell>
          <cell r="AF39">
            <v>134</v>
          </cell>
          <cell r="AH39">
            <v>2572</v>
          </cell>
          <cell r="AI39">
            <v>2572</v>
          </cell>
          <cell r="AJ39">
            <v>15432</v>
          </cell>
          <cell r="AK39">
            <v>15432</v>
          </cell>
        </row>
        <row r="40">
          <cell r="C40" t="str">
            <v>R.01.05.04.02.00-E</v>
          </cell>
          <cell r="D40" t="str">
            <v>Dinamización del sector agro productivo en el territorio del Trifinio</v>
          </cell>
          <cell r="O40">
            <v>1315</v>
          </cell>
          <cell r="AJ40">
            <v>1315</v>
          </cell>
          <cell r="AK40">
            <v>1315</v>
          </cell>
        </row>
        <row r="41">
          <cell r="C41" t="str">
            <v>A.01.05.04.02.01-E</v>
          </cell>
          <cell r="D41" t="str">
            <v>Usar y conservar recursos genéticos</v>
          </cell>
          <cell r="E41">
            <v>1</v>
          </cell>
          <cell r="F41" t="str">
            <v>Accesión</v>
          </cell>
          <cell r="G41" t="str">
            <v>Bancos de germoplasma y colecciones vivas de especies frutícolas fortalecidas</v>
          </cell>
          <cell r="H41" t="str">
            <v>Informe</v>
          </cell>
          <cell r="L41">
            <v>1</v>
          </cell>
          <cell r="O41">
            <v>1315</v>
          </cell>
          <cell r="AJ41">
            <v>1315</v>
          </cell>
          <cell r="AK41">
            <v>1315</v>
          </cell>
        </row>
        <row r="42">
          <cell r="C42" t="str">
            <v>R.05.03.01.01.00-E</v>
          </cell>
          <cell r="D42" t="str">
            <v>Mayor participación de la mujer en actividades productivas</v>
          </cell>
          <cell r="O42">
            <v>30241</v>
          </cell>
          <cell r="U42">
            <v>30241</v>
          </cell>
          <cell r="AA42">
            <v>30241</v>
          </cell>
          <cell r="AG42">
            <v>30241</v>
          </cell>
          <cell r="AJ42">
            <v>120964</v>
          </cell>
          <cell r="AK42">
            <v>120964</v>
          </cell>
        </row>
        <row r="43">
          <cell r="C43" t="str">
            <v>A.05.03.01.01.02-E</v>
          </cell>
          <cell r="D43" t="str">
            <v>Atención técnica agropecuaria a mujeres beneficiarias del programa Ciudad Mujer</v>
          </cell>
          <cell r="E43">
            <v>701</v>
          </cell>
          <cell r="F43" t="str">
            <v>Mujer</v>
          </cell>
          <cell r="G43" t="str">
            <v>Mujeres capacitadas en técnicas y prácticas agropecuarias</v>
          </cell>
          <cell r="H43" t="str">
            <v>Informe</v>
          </cell>
          <cell r="N43">
            <v>181</v>
          </cell>
          <cell r="O43">
            <v>30241</v>
          </cell>
          <cell r="T43">
            <v>180</v>
          </cell>
          <cell r="U43">
            <v>30241</v>
          </cell>
          <cell r="Z43">
            <v>170</v>
          </cell>
          <cell r="AA43">
            <v>30241</v>
          </cell>
          <cell r="AF43">
            <v>170</v>
          </cell>
          <cell r="AG43">
            <v>30241</v>
          </cell>
          <cell r="AJ43">
            <v>120964</v>
          </cell>
          <cell r="AK43">
            <v>120964</v>
          </cell>
        </row>
        <row r="44">
          <cell r="C44" t="str">
            <v>R.05.03.02.01.00-E</v>
          </cell>
          <cell r="D44" t="str">
            <v>Disminución del trabajo infantil agropecuario</v>
          </cell>
          <cell r="O44">
            <v>30241</v>
          </cell>
          <cell r="U44">
            <v>30241</v>
          </cell>
          <cell r="AA44">
            <v>30241</v>
          </cell>
          <cell r="AG44">
            <v>30241</v>
          </cell>
          <cell r="AJ44">
            <v>120964</v>
          </cell>
          <cell r="AK44">
            <v>120964</v>
          </cell>
        </row>
        <row r="45">
          <cell r="C45" t="str">
            <v>A.05.03.02.01.01-E</v>
          </cell>
          <cell r="D45" t="str">
            <v>Mejorar el conocimiento de los productores sobre la reducción del trabajo infantil</v>
          </cell>
          <cell r="E45">
            <v>1283</v>
          </cell>
          <cell r="F45" t="str">
            <v>Hombre</v>
          </cell>
          <cell r="G45" t="str">
            <v>Productores capacitados en técnicas y prácticas agropecuarias</v>
          </cell>
          <cell r="H45" t="str">
            <v>Informe</v>
          </cell>
          <cell r="N45">
            <v>271</v>
          </cell>
          <cell r="O45">
            <v>22515</v>
          </cell>
          <cell r="T45">
            <v>396</v>
          </cell>
          <cell r="U45">
            <v>22515</v>
          </cell>
          <cell r="Z45">
            <v>335</v>
          </cell>
          <cell r="AA45">
            <v>22515</v>
          </cell>
          <cell r="AF45">
            <v>281</v>
          </cell>
          <cell r="AG45">
            <v>22515</v>
          </cell>
          <cell r="AJ45">
            <v>90060</v>
          </cell>
          <cell r="AK45">
            <v>90060</v>
          </cell>
        </row>
        <row r="46">
          <cell r="E46">
            <v>475</v>
          </cell>
          <cell r="F46" t="str">
            <v>Mujer</v>
          </cell>
          <cell r="N46">
            <v>93</v>
          </cell>
          <cell r="O46">
            <v>7726</v>
          </cell>
          <cell r="T46">
            <v>156</v>
          </cell>
          <cell r="U46">
            <v>7726</v>
          </cell>
          <cell r="Z46">
            <v>123</v>
          </cell>
          <cell r="AA46">
            <v>7726</v>
          </cell>
          <cell r="AF46">
            <v>103</v>
          </cell>
          <cell r="AG46">
            <v>7726</v>
          </cell>
          <cell r="AJ46">
            <v>30904</v>
          </cell>
          <cell r="AK46">
            <v>30904</v>
          </cell>
        </row>
        <row r="47">
          <cell r="C47" t="str">
            <v>R.05.03.08.01.00-E</v>
          </cell>
          <cell r="D47" t="str">
            <v>Disponibilidad y acceso a materiales genéticos originarios (nativos)</v>
          </cell>
          <cell r="O47">
            <v>1315</v>
          </cell>
          <cell r="AJ47">
            <v>1315</v>
          </cell>
          <cell r="AK47">
            <v>1315</v>
          </cell>
        </row>
        <row r="48">
          <cell r="C48" t="str">
            <v>A.05.03.08.01.01-E</v>
          </cell>
          <cell r="D48" t="str">
            <v>Implementar colecciones de germoplasma nativo</v>
          </cell>
          <cell r="E48">
            <v>1</v>
          </cell>
          <cell r="F48" t="str">
            <v>Colección</v>
          </cell>
          <cell r="G48" t="str">
            <v>Bancos de germoplasma y colecciones vivas de especies frutícolas fortalecidas.</v>
          </cell>
          <cell r="H48" t="str">
            <v>Informe</v>
          </cell>
          <cell r="L48">
            <v>1</v>
          </cell>
          <cell r="O48">
            <v>1315</v>
          </cell>
          <cell r="AJ48">
            <v>1315</v>
          </cell>
          <cell r="AK48">
            <v>1315</v>
          </cell>
        </row>
        <row r="49">
          <cell r="C49" t="str">
            <v>R.07.04.06.01.00-E</v>
          </cell>
          <cell r="D49" t="str">
            <v>Sistemas productivos agroecológicos mejorados</v>
          </cell>
          <cell r="O49">
            <v>12000</v>
          </cell>
          <cell r="P49">
            <v>21500</v>
          </cell>
          <cell r="Q49">
            <v>362622.58999999997</v>
          </cell>
          <cell r="U49">
            <v>15500</v>
          </cell>
          <cell r="V49">
            <v>32500</v>
          </cell>
          <cell r="W49">
            <v>428028.5</v>
          </cell>
          <cell r="AA49">
            <v>13990</v>
          </cell>
          <cell r="AB49">
            <v>27500</v>
          </cell>
          <cell r="AC49">
            <v>516582</v>
          </cell>
          <cell r="AG49">
            <v>15223.16</v>
          </cell>
          <cell r="AH49">
            <v>52211.28</v>
          </cell>
          <cell r="AI49">
            <v>285520.46999999997</v>
          </cell>
          <cell r="AJ49">
            <v>1783178</v>
          </cell>
          <cell r="AK49">
            <v>8364</v>
          </cell>
          <cell r="AN49">
            <v>1081144</v>
          </cell>
          <cell r="AO49">
            <v>693670</v>
          </cell>
        </row>
        <row r="50">
          <cell r="C50" t="str">
            <v>A.07.04.06.01.01-E</v>
          </cell>
          <cell r="D50" t="str">
            <v>Generar tecnologías de producción sustentable para los sistemas productivos</v>
          </cell>
          <cell r="E50">
            <v>1</v>
          </cell>
          <cell r="F50" t="str">
            <v>Tecnología</v>
          </cell>
          <cell r="G50" t="str">
            <v>Tecnologías generadas y disponibles</v>
          </cell>
          <cell r="H50" t="str">
            <v>Informe y Ficha Técnica de cada tecnología</v>
          </cell>
          <cell r="AE50">
            <v>1</v>
          </cell>
          <cell r="AH50">
            <v>8364</v>
          </cell>
          <cell r="AJ50">
            <v>8364</v>
          </cell>
          <cell r="AK50">
            <v>8364</v>
          </cell>
        </row>
        <row r="51">
          <cell r="E51">
            <v>100</v>
          </cell>
          <cell r="F51" t="str">
            <v>Porcentaje de avance</v>
          </cell>
          <cell r="G51" t="str">
            <v>Proyecto de fortalecimiento de la agricultura familiar aplicando tecnología sostenible ante el cambio climático ejecutado</v>
          </cell>
          <cell r="H51" t="str">
            <v>Informe</v>
          </cell>
          <cell r="N51">
            <v>20</v>
          </cell>
          <cell r="Q51">
            <v>116524</v>
          </cell>
          <cell r="T51">
            <v>30</v>
          </cell>
          <cell r="W51">
            <v>174786</v>
          </cell>
          <cell r="Z51">
            <v>30</v>
          </cell>
          <cell r="AC51">
            <v>174786</v>
          </cell>
          <cell r="AF51">
            <v>20</v>
          </cell>
          <cell r="AI51">
            <v>116523</v>
          </cell>
          <cell r="AJ51">
            <v>582619</v>
          </cell>
          <cell r="AN51">
            <v>582619</v>
          </cell>
        </row>
        <row r="52">
          <cell r="E52">
            <v>100</v>
          </cell>
          <cell r="F52" t="str">
            <v>Porcentaje de avance</v>
          </cell>
          <cell r="G52" t="str">
            <v>Proyecto de biofertilizantes en cultivos de maíz, frijol y café como alternativa agroecológica para una producción sostenible en El Salvador, ejecutado</v>
          </cell>
          <cell r="H52" t="str">
            <v>Informe</v>
          </cell>
          <cell r="N52">
            <v>10</v>
          </cell>
          <cell r="Q52">
            <v>74778.75</v>
          </cell>
          <cell r="T52">
            <v>20</v>
          </cell>
          <cell r="W52">
            <v>149557.5</v>
          </cell>
          <cell r="Z52">
            <v>30</v>
          </cell>
          <cell r="AC52">
            <v>199410</v>
          </cell>
          <cell r="AF52">
            <v>40</v>
          </cell>
          <cell r="AI52">
            <v>74778.75</v>
          </cell>
          <cell r="AJ52">
            <v>498525</v>
          </cell>
          <cell r="AN52">
            <v>498525</v>
          </cell>
        </row>
        <row r="53">
          <cell r="E53">
            <v>100</v>
          </cell>
          <cell r="F53" t="str">
            <v>Porcentaje de avance</v>
          </cell>
          <cell r="G53" t="str">
            <v>Proyecto centro de propagaciòn de plantas sanas de frutas  y hortalizas tropicales en El Salvador, ejecutado</v>
          </cell>
          <cell r="H53" t="str">
            <v>Informe</v>
          </cell>
          <cell r="N53">
            <v>13</v>
          </cell>
          <cell r="Q53">
            <v>40593</v>
          </cell>
          <cell r="T53">
            <v>24</v>
          </cell>
          <cell r="W53">
            <v>71185</v>
          </cell>
          <cell r="Z53">
            <v>42</v>
          </cell>
          <cell r="AC53">
            <v>127886</v>
          </cell>
          <cell r="AF53">
            <v>21</v>
          </cell>
          <cell r="AI53">
            <v>62294</v>
          </cell>
          <cell r="AJ53">
            <v>301958</v>
          </cell>
          <cell r="AO53">
            <v>301958</v>
          </cell>
        </row>
        <row r="54">
          <cell r="E54">
            <v>100</v>
          </cell>
          <cell r="F54" t="str">
            <v>Porcentaje de avance</v>
          </cell>
          <cell r="G54" t="str">
            <v>Proyecto desarrollo tecnològico y fortalecimiento de la base productiva y agroindustrial para la cacaocultura con enfoque agroecològica en El Salvador, ejecutado</v>
          </cell>
          <cell r="H54" t="str">
            <v>Informe</v>
          </cell>
          <cell r="L54">
            <v>5</v>
          </cell>
          <cell r="M54">
            <v>10</v>
          </cell>
          <cell r="N54">
            <v>10</v>
          </cell>
          <cell r="O54">
            <v>12000</v>
          </cell>
          <cell r="P54">
            <v>21500</v>
          </cell>
          <cell r="Q54">
            <v>130726.84</v>
          </cell>
          <cell r="R54">
            <v>10</v>
          </cell>
          <cell r="S54">
            <v>10</v>
          </cell>
          <cell r="T54">
            <v>10</v>
          </cell>
          <cell r="U54">
            <v>15500</v>
          </cell>
          <cell r="V54">
            <v>32500</v>
          </cell>
          <cell r="W54">
            <v>32500</v>
          </cell>
          <cell r="X54">
            <v>10</v>
          </cell>
          <cell r="Y54">
            <v>10</v>
          </cell>
          <cell r="Z54">
            <v>10</v>
          </cell>
          <cell r="AA54">
            <v>13990</v>
          </cell>
          <cell r="AB54">
            <v>27500</v>
          </cell>
          <cell r="AC54">
            <v>14500</v>
          </cell>
          <cell r="AD54">
            <v>10</v>
          </cell>
          <cell r="AE54">
            <v>5</v>
          </cell>
          <cell r="AG54">
            <v>15223.16</v>
          </cell>
          <cell r="AH54">
            <v>43847.28</v>
          </cell>
          <cell r="AI54">
            <v>31924.720000000001</v>
          </cell>
          <cell r="AJ54">
            <v>391711.99999999988</v>
          </cell>
          <cell r="AO54">
            <v>391712</v>
          </cell>
        </row>
        <row r="55">
          <cell r="C55" t="str">
            <v>R.12.08.01.00-O</v>
          </cell>
          <cell r="D55" t="str">
            <v>Servicios de asesoría y apoyo administrativo-financiero institucional</v>
          </cell>
          <cell r="O55">
            <v>1355590.1</v>
          </cell>
          <cell r="P55">
            <v>213118.65</v>
          </cell>
          <cell r="Q55">
            <v>359206.64999999997</v>
          </cell>
          <cell r="U55">
            <v>250262.65</v>
          </cell>
          <cell r="V55">
            <v>853047.9</v>
          </cell>
          <cell r="W55">
            <v>419309.4</v>
          </cell>
          <cell r="AA55">
            <v>309327.59999999998</v>
          </cell>
          <cell r="AB55">
            <v>385152.1</v>
          </cell>
          <cell r="AC55">
            <v>241494.94999999998</v>
          </cell>
          <cell r="AG55">
            <v>190485.05</v>
          </cell>
          <cell r="AH55">
            <v>273448.05</v>
          </cell>
          <cell r="AI55">
            <v>179879.9</v>
          </cell>
          <cell r="AJ55">
            <v>5030323</v>
          </cell>
          <cell r="AK55">
            <v>4430328</v>
          </cell>
          <cell r="AM55">
            <v>599995</v>
          </cell>
        </row>
        <row r="56">
          <cell r="C56" t="str">
            <v>A.12.08.01.01-O</v>
          </cell>
          <cell r="D56" t="str">
            <v>Conducir el proceso de planificación Institucional.</v>
          </cell>
          <cell r="E56">
            <v>80</v>
          </cell>
          <cell r="F56" t="str">
            <v>Documento</v>
          </cell>
          <cell r="G56" t="str">
            <v>Documentos de Planificación  y seguimiento elaborados</v>
          </cell>
          <cell r="H56" t="str">
            <v>Informe y Plan</v>
          </cell>
          <cell r="L56">
            <v>10</v>
          </cell>
          <cell r="M56">
            <v>5</v>
          </cell>
          <cell r="N56">
            <v>7</v>
          </cell>
          <cell r="O56">
            <v>10706</v>
          </cell>
          <cell r="P56">
            <v>10706</v>
          </cell>
          <cell r="Q56">
            <v>10706</v>
          </cell>
          <cell r="R56">
            <v>10</v>
          </cell>
          <cell r="S56">
            <v>4</v>
          </cell>
          <cell r="T56">
            <v>6</v>
          </cell>
          <cell r="U56">
            <v>10706</v>
          </cell>
          <cell r="V56">
            <v>10706</v>
          </cell>
          <cell r="W56">
            <v>10706</v>
          </cell>
          <cell r="X56">
            <v>11</v>
          </cell>
          <cell r="Y56">
            <v>4</v>
          </cell>
          <cell r="Z56">
            <v>5</v>
          </cell>
          <cell r="AA56">
            <v>10706</v>
          </cell>
          <cell r="AB56">
            <v>10706</v>
          </cell>
          <cell r="AC56">
            <v>10706</v>
          </cell>
          <cell r="AD56">
            <v>7</v>
          </cell>
          <cell r="AE56">
            <v>4</v>
          </cell>
          <cell r="AF56">
            <v>7</v>
          </cell>
          <cell r="AG56">
            <v>10706</v>
          </cell>
          <cell r="AH56">
            <v>10706</v>
          </cell>
          <cell r="AI56">
            <v>9743</v>
          </cell>
          <cell r="AJ56">
            <v>127509</v>
          </cell>
          <cell r="AK56">
            <v>127509</v>
          </cell>
        </row>
        <row r="57">
          <cell r="C57" t="str">
            <v>A.12.08.01.02-O</v>
          </cell>
          <cell r="D57" t="str">
            <v>Informar periódicamente a la Junta Directiva del avance de la gestión institucional</v>
          </cell>
          <cell r="E57">
            <v>12</v>
          </cell>
          <cell r="F57" t="str">
            <v>Informe</v>
          </cell>
          <cell r="G57" t="str">
            <v>Junta Directiva  sobre gestión institucional, informada</v>
          </cell>
          <cell r="H57" t="str">
            <v>Informe</v>
          </cell>
          <cell r="L57">
            <v>1</v>
          </cell>
          <cell r="M57">
            <v>1</v>
          </cell>
          <cell r="N57">
            <v>1</v>
          </cell>
          <cell r="O57">
            <v>15088</v>
          </cell>
          <cell r="P57">
            <v>15088</v>
          </cell>
          <cell r="Q57">
            <v>15088</v>
          </cell>
          <cell r="R57">
            <v>1</v>
          </cell>
          <cell r="S57">
            <v>1</v>
          </cell>
          <cell r="T57">
            <v>1</v>
          </cell>
          <cell r="U57">
            <v>15088</v>
          </cell>
          <cell r="V57">
            <v>15088</v>
          </cell>
          <cell r="W57">
            <v>15088</v>
          </cell>
          <cell r="X57">
            <v>1</v>
          </cell>
          <cell r="Y57">
            <v>1</v>
          </cell>
          <cell r="Z57">
            <v>1</v>
          </cell>
          <cell r="AA57">
            <v>15088</v>
          </cell>
          <cell r="AB57">
            <v>15088</v>
          </cell>
          <cell r="AC57">
            <v>15088</v>
          </cell>
          <cell r="AD57">
            <v>1</v>
          </cell>
          <cell r="AE57">
            <v>1</v>
          </cell>
          <cell r="AF57">
            <v>1</v>
          </cell>
          <cell r="AG57">
            <v>15088</v>
          </cell>
          <cell r="AH57">
            <v>15088</v>
          </cell>
          <cell r="AI57">
            <v>15092</v>
          </cell>
          <cell r="AJ57">
            <v>181060</v>
          </cell>
          <cell r="AK57">
            <v>181060</v>
          </cell>
        </row>
        <row r="58">
          <cell r="C58" t="str">
            <v>A.12.08.01.03-O</v>
          </cell>
          <cell r="D58" t="str">
            <v>Facilitar el acceso a la información pública, generar espacios de participación ciudadana de la OIR, archivo institucional y atención ciudadana</v>
          </cell>
          <cell r="E58">
            <v>12</v>
          </cell>
          <cell r="F58" t="str">
            <v xml:space="preserve">Informe               </v>
          </cell>
          <cell r="G58" t="str">
            <v>Capacidad logística de la OIR y  del archivo Institucional, fortalecida</v>
          </cell>
          <cell r="H58" t="str">
            <v>Informe</v>
          </cell>
          <cell r="L58">
            <v>1</v>
          </cell>
          <cell r="M58">
            <v>1</v>
          </cell>
          <cell r="N58">
            <v>1</v>
          </cell>
          <cell r="O58">
            <v>4750</v>
          </cell>
          <cell r="P58">
            <v>4750</v>
          </cell>
          <cell r="Q58">
            <v>4750</v>
          </cell>
          <cell r="R58">
            <v>1</v>
          </cell>
          <cell r="S58">
            <v>1</v>
          </cell>
          <cell r="T58">
            <v>1</v>
          </cell>
          <cell r="U58">
            <v>4750</v>
          </cell>
          <cell r="V58">
            <v>4750</v>
          </cell>
          <cell r="W58">
            <v>4750</v>
          </cell>
          <cell r="X58">
            <v>1</v>
          </cell>
          <cell r="Y58">
            <v>1</v>
          </cell>
          <cell r="Z58">
            <v>1</v>
          </cell>
          <cell r="AA58">
            <v>4750</v>
          </cell>
          <cell r="AB58">
            <v>4750</v>
          </cell>
          <cell r="AC58">
            <v>4750</v>
          </cell>
          <cell r="AD58">
            <v>1</v>
          </cell>
          <cell r="AE58">
            <v>1</v>
          </cell>
          <cell r="AF58">
            <v>1</v>
          </cell>
          <cell r="AG58">
            <v>4750</v>
          </cell>
          <cell r="AH58">
            <v>4750</v>
          </cell>
          <cell r="AI58">
            <v>4757</v>
          </cell>
          <cell r="AJ58">
            <v>57007</v>
          </cell>
          <cell r="AK58">
            <v>57007</v>
          </cell>
        </row>
        <row r="59">
          <cell r="C59" t="str">
            <v>A.12.08.01.04-O</v>
          </cell>
          <cell r="D59" t="str">
            <v>Apoyar los procesos de investigación y transferencia de tecnología mediante un proceso oportuno de comunicación.</v>
          </cell>
          <cell r="E59">
            <v>1080</v>
          </cell>
          <cell r="F59" t="str">
            <v>Documento</v>
          </cell>
          <cell r="G59" t="str">
            <v>Documentos de comunicación, producidos</v>
          </cell>
          <cell r="H59" t="str">
            <v>Informe</v>
          </cell>
          <cell r="L59">
            <v>90</v>
          </cell>
          <cell r="M59">
            <v>90</v>
          </cell>
          <cell r="N59">
            <v>90</v>
          </cell>
          <cell r="O59">
            <v>16750</v>
          </cell>
          <cell r="P59">
            <v>16750</v>
          </cell>
          <cell r="Q59">
            <v>16750</v>
          </cell>
          <cell r="R59">
            <v>90</v>
          </cell>
          <cell r="S59">
            <v>90</v>
          </cell>
          <cell r="T59">
            <v>90</v>
          </cell>
          <cell r="U59">
            <v>16750</v>
          </cell>
          <cell r="V59">
            <v>16750</v>
          </cell>
          <cell r="W59">
            <v>16750</v>
          </cell>
          <cell r="X59">
            <v>90</v>
          </cell>
          <cell r="Y59">
            <v>90</v>
          </cell>
          <cell r="Z59">
            <v>90</v>
          </cell>
          <cell r="AA59">
            <v>16750</v>
          </cell>
          <cell r="AB59">
            <v>16750</v>
          </cell>
          <cell r="AC59">
            <v>16750</v>
          </cell>
          <cell r="AD59">
            <v>90</v>
          </cell>
          <cell r="AE59">
            <v>90</v>
          </cell>
          <cell r="AF59">
            <v>90</v>
          </cell>
          <cell r="AG59">
            <v>16750</v>
          </cell>
          <cell r="AH59">
            <v>16750</v>
          </cell>
          <cell r="AI59">
            <v>16757</v>
          </cell>
          <cell r="AJ59">
            <v>201007</v>
          </cell>
          <cell r="AK59">
            <v>201007</v>
          </cell>
        </row>
        <row r="60">
          <cell r="C60" t="str">
            <v>A.12.08.01.05-O</v>
          </cell>
          <cell r="D60" t="str">
            <v>Asesorar legalmente las diferentes unidades para el cumplimiento de las leyes y reglamentos.</v>
          </cell>
          <cell r="E60">
            <v>2084</v>
          </cell>
          <cell r="F60" t="str">
            <v>Documento</v>
          </cell>
          <cell r="G60" t="str">
            <v>Documentos jurídicos elaborados</v>
          </cell>
          <cell r="H60" t="str">
            <v>Informe</v>
          </cell>
          <cell r="L60">
            <v>174</v>
          </cell>
          <cell r="M60">
            <v>173</v>
          </cell>
          <cell r="N60">
            <v>174</v>
          </cell>
          <cell r="O60">
            <v>8412</v>
          </cell>
          <cell r="P60">
            <v>8412</v>
          </cell>
          <cell r="Q60">
            <v>8412</v>
          </cell>
          <cell r="R60">
            <v>174</v>
          </cell>
          <cell r="S60">
            <v>173</v>
          </cell>
          <cell r="T60">
            <v>174</v>
          </cell>
          <cell r="U60">
            <v>8412</v>
          </cell>
          <cell r="V60">
            <v>8412</v>
          </cell>
          <cell r="W60">
            <v>8412</v>
          </cell>
          <cell r="X60">
            <v>174</v>
          </cell>
          <cell r="Y60">
            <v>173</v>
          </cell>
          <cell r="Z60">
            <v>174</v>
          </cell>
          <cell r="AA60">
            <v>8412</v>
          </cell>
          <cell r="AB60">
            <v>8412</v>
          </cell>
          <cell r="AC60">
            <v>8412</v>
          </cell>
          <cell r="AD60">
            <v>174</v>
          </cell>
          <cell r="AE60">
            <v>173</v>
          </cell>
          <cell r="AF60">
            <v>174</v>
          </cell>
          <cell r="AG60">
            <v>8412</v>
          </cell>
          <cell r="AH60">
            <v>8412</v>
          </cell>
          <cell r="AI60">
            <v>8415</v>
          </cell>
          <cell r="AJ60">
            <v>100947</v>
          </cell>
          <cell r="AK60">
            <v>100947</v>
          </cell>
        </row>
        <row r="61">
          <cell r="C61" t="str">
            <v>A.12.08.01.06-O</v>
          </cell>
          <cell r="D61" t="str">
            <v>Examinar la eficiencia, eficacia y economía de la administración de los recursos financieros y materiales de la institución.</v>
          </cell>
          <cell r="E61">
            <v>12</v>
          </cell>
          <cell r="F61" t="str">
            <v>Informe</v>
          </cell>
          <cell r="G61" t="str">
            <v xml:space="preserve"> Informes de auditoria elaborados</v>
          </cell>
          <cell r="H61" t="str">
            <v>Informe</v>
          </cell>
          <cell r="L61">
            <v>1</v>
          </cell>
          <cell r="M61">
            <v>1</v>
          </cell>
          <cell r="N61">
            <v>1</v>
          </cell>
          <cell r="O61">
            <v>6988</v>
          </cell>
          <cell r="P61">
            <v>6988</v>
          </cell>
          <cell r="Q61">
            <v>6988</v>
          </cell>
          <cell r="R61">
            <v>1</v>
          </cell>
          <cell r="S61">
            <v>1</v>
          </cell>
          <cell r="T61">
            <v>1</v>
          </cell>
          <cell r="U61">
            <v>6988</v>
          </cell>
          <cell r="V61">
            <v>6988</v>
          </cell>
          <cell r="W61">
            <v>6988</v>
          </cell>
          <cell r="X61">
            <v>1</v>
          </cell>
          <cell r="Y61">
            <v>1</v>
          </cell>
          <cell r="Z61">
            <v>1</v>
          </cell>
          <cell r="AA61">
            <v>6988</v>
          </cell>
          <cell r="AB61">
            <v>6988</v>
          </cell>
          <cell r="AC61">
            <v>6988</v>
          </cell>
          <cell r="AD61">
            <v>1</v>
          </cell>
          <cell r="AE61">
            <v>1</v>
          </cell>
          <cell r="AF61">
            <v>1</v>
          </cell>
          <cell r="AG61">
            <v>6988</v>
          </cell>
          <cell r="AH61">
            <v>6988</v>
          </cell>
          <cell r="AI61">
            <v>6992</v>
          </cell>
          <cell r="AJ61">
            <v>83860</v>
          </cell>
          <cell r="AK61">
            <v>83860</v>
          </cell>
        </row>
        <row r="62">
          <cell r="C62" t="str">
            <v>A.12.08.01.07-O</v>
          </cell>
          <cell r="D62" t="str">
            <v>Proveer los recursos y servicios a las diferentes unidades oportunamente y con calidad</v>
          </cell>
          <cell r="E62">
            <v>4</v>
          </cell>
          <cell r="F62" t="str">
            <v>Documento</v>
          </cell>
          <cell r="G62" t="str">
            <v>Documentos de bienes y servicios elaborados</v>
          </cell>
          <cell r="H62" t="str">
            <v>Informe</v>
          </cell>
          <cell r="N62">
            <v>1</v>
          </cell>
          <cell r="Q62">
            <v>29888</v>
          </cell>
          <cell r="T62">
            <v>1</v>
          </cell>
          <cell r="W62">
            <v>29888</v>
          </cell>
          <cell r="Z62">
            <v>1</v>
          </cell>
          <cell r="AC62">
            <v>29888</v>
          </cell>
          <cell r="AF62">
            <v>1</v>
          </cell>
          <cell r="AI62">
            <v>29888</v>
          </cell>
          <cell r="AJ62">
            <v>119552</v>
          </cell>
          <cell r="AK62">
            <v>119552</v>
          </cell>
        </row>
        <row r="63">
          <cell r="C63" t="str">
            <v>A.12.08.01.08-O</v>
          </cell>
          <cell r="D63" t="str">
            <v>Administrar eficientemente los recursos humanos de la Institución</v>
          </cell>
          <cell r="E63">
            <v>12</v>
          </cell>
          <cell r="F63" t="str">
            <v>Informe</v>
          </cell>
          <cell r="G63" t="str">
            <v>Informes de operaciones de control y estudio de personal realizados</v>
          </cell>
          <cell r="H63" t="str">
            <v>Informe</v>
          </cell>
          <cell r="L63">
            <v>1</v>
          </cell>
          <cell r="M63">
            <v>1</v>
          </cell>
          <cell r="N63">
            <v>1</v>
          </cell>
          <cell r="O63">
            <v>10122</v>
          </cell>
          <cell r="P63">
            <v>10122</v>
          </cell>
          <cell r="Q63">
            <v>10122</v>
          </cell>
          <cell r="R63">
            <v>1</v>
          </cell>
          <cell r="S63">
            <v>1</v>
          </cell>
          <cell r="T63">
            <v>1</v>
          </cell>
          <cell r="U63">
            <v>10122</v>
          </cell>
          <cell r="V63">
            <v>10122</v>
          </cell>
          <cell r="W63">
            <v>10122</v>
          </cell>
          <cell r="X63">
            <v>1</v>
          </cell>
          <cell r="Y63">
            <v>1</v>
          </cell>
          <cell r="Z63">
            <v>1</v>
          </cell>
          <cell r="AA63">
            <v>10122</v>
          </cell>
          <cell r="AB63">
            <v>10122</v>
          </cell>
          <cell r="AC63">
            <v>10122</v>
          </cell>
          <cell r="AD63">
            <v>1</v>
          </cell>
          <cell r="AE63">
            <v>1</v>
          </cell>
          <cell r="AF63">
            <v>1</v>
          </cell>
          <cell r="AG63">
            <v>10122</v>
          </cell>
          <cell r="AH63">
            <v>10122</v>
          </cell>
          <cell r="AI63">
            <v>10128</v>
          </cell>
          <cell r="AJ63">
            <v>121470</v>
          </cell>
          <cell r="AK63">
            <v>121470</v>
          </cell>
        </row>
        <row r="64">
          <cell r="C64" t="str">
            <v>A.12.08.01.09-O</v>
          </cell>
          <cell r="D64" t="str">
            <v>Mantener en buenas condiciones los activos fijos y el equipo en apoyo a la investigación y extensión agropecuaria.</v>
          </cell>
          <cell r="E64">
            <v>12</v>
          </cell>
          <cell r="F64" t="str">
            <v>Informe</v>
          </cell>
          <cell r="G64" t="str">
            <v>Informes sobre el mantenimiento de la infraestructura física y equipo de la institución elaborados</v>
          </cell>
          <cell r="H64" t="str">
            <v>Informe</v>
          </cell>
          <cell r="L64">
            <v>1</v>
          </cell>
          <cell r="M64">
            <v>1</v>
          </cell>
          <cell r="N64">
            <v>1</v>
          </cell>
          <cell r="O64">
            <v>78179</v>
          </cell>
          <cell r="P64">
            <v>41527</v>
          </cell>
          <cell r="Q64">
            <v>41527</v>
          </cell>
          <cell r="R64">
            <v>1</v>
          </cell>
          <cell r="S64">
            <v>1</v>
          </cell>
          <cell r="T64">
            <v>1</v>
          </cell>
          <cell r="U64">
            <v>78179</v>
          </cell>
          <cell r="V64">
            <v>41527</v>
          </cell>
          <cell r="W64">
            <v>41527</v>
          </cell>
          <cell r="X64">
            <v>1</v>
          </cell>
          <cell r="Y64">
            <v>1</v>
          </cell>
          <cell r="Z64">
            <v>1</v>
          </cell>
          <cell r="AA64">
            <v>78179</v>
          </cell>
          <cell r="AB64">
            <v>41527</v>
          </cell>
          <cell r="AC64">
            <v>41527</v>
          </cell>
          <cell r="AD64">
            <v>1</v>
          </cell>
          <cell r="AE64">
            <v>1</v>
          </cell>
          <cell r="AF64">
            <v>1</v>
          </cell>
          <cell r="AG64">
            <v>78181</v>
          </cell>
          <cell r="AH64">
            <v>41527</v>
          </cell>
          <cell r="AI64">
            <v>39662</v>
          </cell>
          <cell r="AJ64">
            <v>643069</v>
          </cell>
          <cell r="AK64">
            <v>496459</v>
          </cell>
          <cell r="AM64">
            <v>146610</v>
          </cell>
        </row>
        <row r="65">
          <cell r="C65" t="str">
            <v>A.12.08.01.10-O</v>
          </cell>
          <cell r="D65" t="str">
            <v>Administrar eficientemente el equipo e infraestructura tecnológica instalada para el servicio de las diferentes unidades y proporcionar el apoyo técnico necesario a cada una de ellas para que puedan realizar sus operaciones diarias.</v>
          </cell>
          <cell r="E65">
            <v>12</v>
          </cell>
          <cell r="F65" t="str">
            <v>Informe</v>
          </cell>
          <cell r="G65" t="str">
            <v>Informes de mantenimiento del equipo informático de la institución elaborados</v>
          </cell>
          <cell r="H65" t="str">
            <v>Informe</v>
          </cell>
          <cell r="L65">
            <v>1</v>
          </cell>
          <cell r="M65">
            <v>1</v>
          </cell>
          <cell r="N65">
            <v>1</v>
          </cell>
          <cell r="O65">
            <v>10716</v>
          </cell>
          <cell r="P65">
            <v>10716</v>
          </cell>
          <cell r="Q65">
            <v>10716</v>
          </cell>
          <cell r="R65">
            <v>1</v>
          </cell>
          <cell r="S65">
            <v>1</v>
          </cell>
          <cell r="T65">
            <v>1</v>
          </cell>
          <cell r="U65">
            <v>10716</v>
          </cell>
          <cell r="V65">
            <v>10716</v>
          </cell>
          <cell r="W65">
            <v>10716</v>
          </cell>
          <cell r="X65">
            <v>1</v>
          </cell>
          <cell r="Y65">
            <v>1</v>
          </cell>
          <cell r="Z65">
            <v>1</v>
          </cell>
          <cell r="AA65">
            <v>10716</v>
          </cell>
          <cell r="AB65">
            <v>10716</v>
          </cell>
          <cell r="AC65">
            <v>10716</v>
          </cell>
          <cell r="AD65">
            <v>1</v>
          </cell>
          <cell r="AE65">
            <v>1</v>
          </cell>
          <cell r="AF65">
            <v>1</v>
          </cell>
          <cell r="AG65">
            <v>10716</v>
          </cell>
          <cell r="AH65">
            <v>10716</v>
          </cell>
          <cell r="AI65">
            <v>10720</v>
          </cell>
          <cell r="AJ65">
            <v>128596</v>
          </cell>
          <cell r="AK65">
            <v>128596</v>
          </cell>
        </row>
        <row r="66">
          <cell r="C66" t="str">
            <v>A.12.08.01.11-O</v>
          </cell>
          <cell r="D66" t="str">
            <v>Realizar acciones de administración general y comercialización</v>
          </cell>
          <cell r="E66">
            <v>12</v>
          </cell>
          <cell r="F66" t="str">
            <v>Informe</v>
          </cell>
          <cell r="G66" t="str">
            <v>Informes de las acciones gerenciales y de comercialización elaborados</v>
          </cell>
          <cell r="H66" t="str">
            <v>Informe</v>
          </cell>
          <cell r="L66">
            <v>1</v>
          </cell>
          <cell r="M66">
            <v>1</v>
          </cell>
          <cell r="N66">
            <v>1</v>
          </cell>
          <cell r="O66">
            <v>9628</v>
          </cell>
          <cell r="P66">
            <v>9628</v>
          </cell>
          <cell r="Q66">
            <v>9628</v>
          </cell>
          <cell r="R66">
            <v>1</v>
          </cell>
          <cell r="S66">
            <v>1</v>
          </cell>
          <cell r="T66">
            <v>1</v>
          </cell>
          <cell r="U66">
            <v>9628</v>
          </cell>
          <cell r="V66">
            <v>9628</v>
          </cell>
          <cell r="W66">
            <v>9628</v>
          </cell>
          <cell r="X66">
            <v>1</v>
          </cell>
          <cell r="Y66">
            <v>1</v>
          </cell>
          <cell r="Z66">
            <v>1</v>
          </cell>
          <cell r="AA66">
            <v>9628</v>
          </cell>
          <cell r="AB66">
            <v>9628</v>
          </cell>
          <cell r="AC66">
            <v>9628</v>
          </cell>
          <cell r="AD66">
            <v>1</v>
          </cell>
          <cell r="AE66">
            <v>1</v>
          </cell>
          <cell r="AF66">
            <v>1</v>
          </cell>
          <cell r="AG66">
            <v>9628</v>
          </cell>
          <cell r="AH66">
            <v>9628</v>
          </cell>
          <cell r="AI66">
            <v>9630</v>
          </cell>
          <cell r="AJ66">
            <v>115538</v>
          </cell>
          <cell r="AK66">
            <v>115538</v>
          </cell>
        </row>
        <row r="67">
          <cell r="C67" t="str">
            <v>A.12.08.01.12-O</v>
          </cell>
          <cell r="D67" t="str">
            <v>Formular y ejecutar el presupuesto asignado a la institución.</v>
          </cell>
          <cell r="E67">
            <v>15</v>
          </cell>
          <cell r="F67" t="str">
            <v>Informe</v>
          </cell>
          <cell r="G67" t="str">
            <v>Informes de la ejecución presupuestaria y presupuesto de  la institución elaborados.</v>
          </cell>
          <cell r="H67" t="str">
            <v>Informe</v>
          </cell>
          <cell r="L67">
            <v>3</v>
          </cell>
          <cell r="M67">
            <v>1</v>
          </cell>
          <cell r="N67">
            <v>1</v>
          </cell>
          <cell r="O67">
            <v>15641</v>
          </cell>
          <cell r="P67">
            <v>15641</v>
          </cell>
          <cell r="Q67">
            <v>15641</v>
          </cell>
          <cell r="R67">
            <v>1</v>
          </cell>
          <cell r="S67">
            <v>1</v>
          </cell>
          <cell r="T67">
            <v>1</v>
          </cell>
          <cell r="U67">
            <v>15641</v>
          </cell>
          <cell r="V67">
            <v>15641</v>
          </cell>
          <cell r="W67">
            <v>15641</v>
          </cell>
          <cell r="X67">
            <v>2</v>
          </cell>
          <cell r="Y67">
            <v>1</v>
          </cell>
          <cell r="Z67">
            <v>1</v>
          </cell>
          <cell r="AA67">
            <v>15641</v>
          </cell>
          <cell r="AB67">
            <v>15641</v>
          </cell>
          <cell r="AC67">
            <v>15641</v>
          </cell>
          <cell r="AD67">
            <v>1</v>
          </cell>
          <cell r="AE67">
            <v>1</v>
          </cell>
          <cell r="AF67">
            <v>1</v>
          </cell>
          <cell r="AG67">
            <v>15641</v>
          </cell>
          <cell r="AH67">
            <v>15641</v>
          </cell>
          <cell r="AI67">
            <v>15644</v>
          </cell>
          <cell r="AJ67">
            <v>187695</v>
          </cell>
          <cell r="AK67">
            <v>187695</v>
          </cell>
        </row>
        <row r="68">
          <cell r="C68" t="str">
            <v>A.12.08.01.13-O</v>
          </cell>
          <cell r="D68" t="str">
            <v>Elaborar documentos técnicos sobre oferta tecnológica</v>
          </cell>
          <cell r="E68">
            <v>24</v>
          </cell>
          <cell r="F68" t="str">
            <v>Documento</v>
          </cell>
          <cell r="G68" t="str">
            <v>Documentos técnicos elaborados</v>
          </cell>
          <cell r="H68" t="str">
            <v>Documentos físicos o digitales</v>
          </cell>
          <cell r="L68">
            <v>1</v>
          </cell>
          <cell r="M68">
            <v>0</v>
          </cell>
          <cell r="N68">
            <v>3</v>
          </cell>
          <cell r="O68">
            <v>220.55</v>
          </cell>
          <cell r="P68">
            <v>0</v>
          </cell>
          <cell r="Q68">
            <v>661.65000000000009</v>
          </cell>
          <cell r="R68">
            <v>0</v>
          </cell>
          <cell r="S68">
            <v>2</v>
          </cell>
          <cell r="T68">
            <v>1</v>
          </cell>
          <cell r="U68">
            <v>0</v>
          </cell>
          <cell r="V68">
            <v>441.1</v>
          </cell>
          <cell r="W68">
            <v>220.55</v>
          </cell>
          <cell r="X68">
            <v>1</v>
          </cell>
          <cell r="Y68">
            <v>0</v>
          </cell>
          <cell r="Z68">
            <v>1</v>
          </cell>
          <cell r="AA68">
            <v>220.55</v>
          </cell>
          <cell r="AB68">
            <v>0</v>
          </cell>
          <cell r="AC68">
            <v>220.55</v>
          </cell>
          <cell r="AD68">
            <v>1</v>
          </cell>
          <cell r="AE68">
            <v>14</v>
          </cell>
          <cell r="AF68">
            <v>0</v>
          </cell>
          <cell r="AG68">
            <v>223.05</v>
          </cell>
          <cell r="AH68">
            <v>3085</v>
          </cell>
          <cell r="AI68">
            <v>0</v>
          </cell>
          <cell r="AJ68">
            <v>5293</v>
          </cell>
          <cell r="AK68">
            <v>5293</v>
          </cell>
        </row>
        <row r="69">
          <cell r="C69" t="str">
            <v>A.12.08.01.14-O</v>
          </cell>
          <cell r="D69" t="str">
            <v>Implementar proyectos de investigación y validación en granos básicos, hortalizas y frutales.</v>
          </cell>
          <cell r="E69">
            <v>50</v>
          </cell>
          <cell r="F69" t="str">
            <v>Protocolo</v>
          </cell>
          <cell r="G69" t="str">
            <v>Protocolos de investigación y validación implementados</v>
          </cell>
          <cell r="H69" t="str">
            <v>Informes y  Documentos físicos o digitales</v>
          </cell>
          <cell r="L69">
            <v>20</v>
          </cell>
          <cell r="M69">
            <v>1</v>
          </cell>
          <cell r="N69">
            <v>3</v>
          </cell>
          <cell r="O69">
            <v>1161718</v>
          </cell>
          <cell r="P69">
            <v>58085.9</v>
          </cell>
          <cell r="Q69">
            <v>174257.7</v>
          </cell>
          <cell r="R69">
            <v>1</v>
          </cell>
          <cell r="S69">
            <v>12</v>
          </cell>
          <cell r="T69">
            <v>4</v>
          </cell>
          <cell r="U69">
            <v>58085.9</v>
          </cell>
          <cell r="V69">
            <v>697030.8</v>
          </cell>
          <cell r="W69">
            <v>232343.6</v>
          </cell>
          <cell r="X69">
            <v>2</v>
          </cell>
          <cell r="Y69">
            <v>4</v>
          </cell>
          <cell r="Z69">
            <v>1</v>
          </cell>
          <cell r="AA69">
            <v>116171.8</v>
          </cell>
          <cell r="AB69">
            <v>232343.6</v>
          </cell>
          <cell r="AC69">
            <v>58085.9</v>
          </cell>
          <cell r="AD69">
            <v>0</v>
          </cell>
          <cell r="AE69">
            <v>2</v>
          </cell>
          <cell r="AF69">
            <v>0</v>
          </cell>
          <cell r="AH69">
            <v>116170.8</v>
          </cell>
          <cell r="AJ69">
            <v>2904293.9999999995</v>
          </cell>
          <cell r="AK69">
            <v>2450909</v>
          </cell>
          <cell r="AM69">
            <v>453385</v>
          </cell>
        </row>
        <row r="70">
          <cell r="C70" t="str">
            <v>A.12.08.01.15-O</v>
          </cell>
          <cell r="D70" t="str">
            <v>Validar con los productores la rentabilidad de la aplicación de tecnología en sus sectores para promover altos niveles de adopción.</v>
          </cell>
          <cell r="E70">
            <v>1</v>
          </cell>
          <cell r="F70" t="str">
            <v>Estudio</v>
          </cell>
          <cell r="G70" t="str">
            <v>Estudio publicado</v>
          </cell>
          <cell r="H70" t="str">
            <v>Documentos físicos o digitales</v>
          </cell>
          <cell r="L70">
            <v>1</v>
          </cell>
          <cell r="O70">
            <v>3000</v>
          </cell>
          <cell r="AJ70">
            <v>3000</v>
          </cell>
          <cell r="AK70">
            <v>3000</v>
          </cell>
        </row>
        <row r="71">
          <cell r="C71" t="str">
            <v>A.12.08.01.16-O</v>
          </cell>
          <cell r="D71" t="str">
            <v>Realizar análisis de laboratorio para apoyar la investigación y responder a la demanda externa</v>
          </cell>
          <cell r="E71">
            <v>24598</v>
          </cell>
          <cell r="F71" t="str">
            <v>Análisis</v>
          </cell>
          <cell r="G71" t="str">
            <v>Análisis de laboratorio realizados</v>
          </cell>
          <cell r="H71" t="str">
            <v>Informe</v>
          </cell>
          <cell r="L71">
            <v>1791</v>
          </cell>
          <cell r="M71">
            <v>2295</v>
          </cell>
          <cell r="N71">
            <v>1986</v>
          </cell>
          <cell r="O71">
            <v>3671.5499999999997</v>
          </cell>
          <cell r="P71">
            <v>4704.75</v>
          </cell>
          <cell r="Q71">
            <v>4071.2999999999997</v>
          </cell>
          <cell r="R71">
            <v>2535</v>
          </cell>
          <cell r="S71">
            <v>2560</v>
          </cell>
          <cell r="T71">
            <v>3185</v>
          </cell>
          <cell r="U71">
            <v>5196.75</v>
          </cell>
          <cell r="V71">
            <v>5248</v>
          </cell>
          <cell r="W71">
            <v>6529.2499999999991</v>
          </cell>
          <cell r="X71">
            <v>2905</v>
          </cell>
          <cell r="Y71">
            <v>1210</v>
          </cell>
          <cell r="Z71">
            <v>1450</v>
          </cell>
          <cell r="AA71">
            <v>5955.2499999999991</v>
          </cell>
          <cell r="AB71">
            <v>2480.5</v>
          </cell>
          <cell r="AC71">
            <v>2972.4999999999995</v>
          </cell>
          <cell r="AD71">
            <v>1600</v>
          </cell>
          <cell r="AE71">
            <v>1885</v>
          </cell>
          <cell r="AF71">
            <v>1196</v>
          </cell>
          <cell r="AG71">
            <v>3279.9999999999995</v>
          </cell>
          <cell r="AH71">
            <v>3864.2499999999995</v>
          </cell>
          <cell r="AI71">
            <v>2451.9</v>
          </cell>
          <cell r="AJ71">
            <v>50426</v>
          </cell>
          <cell r="AK71">
            <v>50426</v>
          </cell>
        </row>
        <row r="72">
          <cell r="AJ72">
            <v>11946213</v>
          </cell>
          <cell r="AK72">
            <v>9257279</v>
          </cell>
          <cell r="AM72">
            <v>914120</v>
          </cell>
          <cell r="AN72">
            <v>1081144</v>
          </cell>
          <cell r="AO72">
            <v>693670</v>
          </cell>
        </row>
      </sheetData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S IICA"/>
      <sheetName val="PROG PLANES DE NEG"/>
      <sheetName val="Hoja3"/>
      <sheetName val="Callejas"/>
      <sheetName val="IICA"/>
      <sheetName val="60 Prodemoro"/>
      <sheetName val="NEW MONTOS"/>
      <sheetName val="Listado 44"/>
      <sheetName val="104 DGDR"/>
      <sheetName val="MOV PREMODER"/>
      <sheetName val="ORGANIZACIONES 2012"/>
      <sheetName val="ORGANIZACIONES 2011"/>
      <sheetName val="PROGRAMA II 201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7">
          <cell r="J7">
            <v>15800</v>
          </cell>
        </row>
      </sheetData>
      <sheetData sheetId="8"/>
      <sheetData sheetId="9"/>
      <sheetData sheetId="10">
        <row r="10">
          <cell r="G10" t="str">
            <v>Turismo Rural</v>
          </cell>
        </row>
      </sheetData>
      <sheetData sheetId="11">
        <row r="1">
          <cell r="A1" t="str">
            <v xml:space="preserve">   </v>
          </cell>
        </row>
      </sheetData>
      <sheetData sheetId="12">
        <row r="9">
          <cell r="D9" t="str">
            <v>Verapaz</v>
          </cell>
          <cell r="E9" t="str">
            <v>Granos B</v>
          </cell>
          <cell r="K9">
            <v>15</v>
          </cell>
          <cell r="L9">
            <v>7</v>
          </cell>
          <cell r="M9">
            <v>5</v>
          </cell>
          <cell r="N9">
            <v>3</v>
          </cell>
          <cell r="Q9">
            <v>0</v>
          </cell>
          <cell r="AP9">
            <v>0</v>
          </cell>
          <cell r="BO9">
            <v>1200</v>
          </cell>
          <cell r="BS9">
            <v>40000</v>
          </cell>
          <cell r="BT9">
            <v>0</v>
          </cell>
          <cell r="BW9">
            <v>3000</v>
          </cell>
          <cell r="BX9">
            <v>0</v>
          </cell>
          <cell r="CA9">
            <v>0</v>
          </cell>
          <cell r="CB9">
            <v>0</v>
          </cell>
          <cell r="CC9">
            <v>0</v>
          </cell>
          <cell r="CD9">
            <v>0</v>
          </cell>
        </row>
        <row r="10">
          <cell r="D10" t="str">
            <v>Tecoluca</v>
          </cell>
          <cell r="E10" t="str">
            <v>Ganadera</v>
          </cell>
          <cell r="K10">
            <v>15</v>
          </cell>
          <cell r="L10">
            <v>7</v>
          </cell>
          <cell r="M10">
            <v>5</v>
          </cell>
          <cell r="N10">
            <v>3</v>
          </cell>
          <cell r="Q10">
            <v>0</v>
          </cell>
          <cell r="AP10">
            <v>0</v>
          </cell>
          <cell r="BO10">
            <v>1200</v>
          </cell>
          <cell r="BS10">
            <v>40000</v>
          </cell>
          <cell r="BT10">
            <v>0</v>
          </cell>
          <cell r="BW10">
            <v>3000</v>
          </cell>
          <cell r="BX10">
            <v>0</v>
          </cell>
          <cell r="CA10">
            <v>0</v>
          </cell>
          <cell r="CB10">
            <v>0</v>
          </cell>
          <cell r="CC10">
            <v>0</v>
          </cell>
          <cell r="CD10">
            <v>0</v>
          </cell>
        </row>
        <row r="11">
          <cell r="D11" t="str">
            <v>Tecoluca</v>
          </cell>
          <cell r="E11" t="str">
            <v>Ganadera</v>
          </cell>
          <cell r="K11">
            <v>15</v>
          </cell>
          <cell r="L11">
            <v>7</v>
          </cell>
          <cell r="M11">
            <v>5</v>
          </cell>
          <cell r="N11">
            <v>3</v>
          </cell>
          <cell r="Q11">
            <v>0</v>
          </cell>
          <cell r="AP11">
            <v>0</v>
          </cell>
          <cell r="BO11">
            <v>1200</v>
          </cell>
          <cell r="BS11">
            <v>40000</v>
          </cell>
          <cell r="BT11">
            <v>0</v>
          </cell>
          <cell r="BW11">
            <v>3000</v>
          </cell>
          <cell r="BX11">
            <v>0</v>
          </cell>
          <cell r="CA11">
            <v>0</v>
          </cell>
          <cell r="CB11">
            <v>0</v>
          </cell>
          <cell r="CC11">
            <v>0</v>
          </cell>
          <cell r="CD11">
            <v>0</v>
          </cell>
        </row>
        <row r="12">
          <cell r="D12" t="str">
            <v>Tepetitán</v>
          </cell>
          <cell r="E12" t="str">
            <v>Hortaliz.</v>
          </cell>
          <cell r="K12">
            <v>15</v>
          </cell>
          <cell r="L12">
            <v>7</v>
          </cell>
          <cell r="M12">
            <v>5</v>
          </cell>
          <cell r="N12">
            <v>3</v>
          </cell>
          <cell r="Q12">
            <v>0</v>
          </cell>
          <cell r="AP12">
            <v>0</v>
          </cell>
          <cell r="BO12">
            <v>1200</v>
          </cell>
          <cell r="BS12">
            <v>40000</v>
          </cell>
          <cell r="BT12">
            <v>0</v>
          </cell>
          <cell r="BW12">
            <v>3000</v>
          </cell>
          <cell r="BX12">
            <v>0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</row>
        <row r="13">
          <cell r="D13" t="str">
            <v>San Vicente</v>
          </cell>
          <cell r="E13" t="str">
            <v>Hortaliz.</v>
          </cell>
          <cell r="K13">
            <v>15</v>
          </cell>
          <cell r="L13">
            <v>7</v>
          </cell>
          <cell r="M13">
            <v>5</v>
          </cell>
          <cell r="N13">
            <v>3</v>
          </cell>
          <cell r="Q13">
            <v>0</v>
          </cell>
          <cell r="AP13">
            <v>0</v>
          </cell>
          <cell r="BO13">
            <v>1200</v>
          </cell>
          <cell r="BS13">
            <v>40000</v>
          </cell>
          <cell r="BT13">
            <v>0</v>
          </cell>
          <cell r="BW13">
            <v>3000</v>
          </cell>
          <cell r="BX13">
            <v>0</v>
          </cell>
          <cell r="CA13">
            <v>0</v>
          </cell>
          <cell r="CB13">
            <v>0</v>
          </cell>
          <cell r="CC13">
            <v>0</v>
          </cell>
          <cell r="CD13">
            <v>0</v>
          </cell>
        </row>
        <row r="14">
          <cell r="D14" t="str">
            <v>Tecoluca</v>
          </cell>
          <cell r="E14" t="str">
            <v>Hortaliz.</v>
          </cell>
          <cell r="K14">
            <v>15</v>
          </cell>
          <cell r="L14">
            <v>7</v>
          </cell>
          <cell r="M14">
            <v>5</v>
          </cell>
          <cell r="N14">
            <v>3</v>
          </cell>
          <cell r="Q14">
            <v>0</v>
          </cell>
          <cell r="AP14">
            <v>0</v>
          </cell>
          <cell r="BO14">
            <v>1200</v>
          </cell>
          <cell r="BS14">
            <v>40000</v>
          </cell>
          <cell r="BT14">
            <v>0</v>
          </cell>
          <cell r="BW14">
            <v>3000</v>
          </cell>
          <cell r="BX14">
            <v>0</v>
          </cell>
          <cell r="CA14">
            <v>0</v>
          </cell>
          <cell r="CB14">
            <v>0</v>
          </cell>
          <cell r="CC14">
            <v>0</v>
          </cell>
          <cell r="CD14">
            <v>0</v>
          </cell>
        </row>
        <row r="15">
          <cell r="D15" t="str">
            <v>San Esteban Catarina</v>
          </cell>
          <cell r="E15" t="str">
            <v>Granos básicos</v>
          </cell>
          <cell r="K15">
            <v>240</v>
          </cell>
          <cell r="L15">
            <v>198</v>
          </cell>
          <cell r="M15">
            <v>0</v>
          </cell>
          <cell r="N15">
            <v>0</v>
          </cell>
          <cell r="Q15">
            <v>0</v>
          </cell>
          <cell r="AP15">
            <v>0</v>
          </cell>
          <cell r="BO15">
            <v>0</v>
          </cell>
          <cell r="BS15">
            <v>0</v>
          </cell>
          <cell r="BT15">
            <v>0</v>
          </cell>
          <cell r="BW15">
            <v>0</v>
          </cell>
          <cell r="BX15">
            <v>20000</v>
          </cell>
          <cell r="CA15">
            <v>0</v>
          </cell>
          <cell r="CB15">
            <v>8</v>
          </cell>
          <cell r="CC15">
            <v>0</v>
          </cell>
          <cell r="CD15">
            <v>0</v>
          </cell>
        </row>
        <row r="16">
          <cell r="D16" t="str">
            <v>Apastepeque</v>
          </cell>
          <cell r="E16" t="str">
            <v>Ganadería</v>
          </cell>
          <cell r="K16">
            <v>47</v>
          </cell>
          <cell r="L16">
            <v>26</v>
          </cell>
          <cell r="M16">
            <v>0</v>
          </cell>
          <cell r="N16">
            <v>0</v>
          </cell>
          <cell r="Q16">
            <v>0</v>
          </cell>
          <cell r="AP16">
            <v>0</v>
          </cell>
          <cell r="BO16">
            <v>0</v>
          </cell>
          <cell r="BS16">
            <v>0</v>
          </cell>
          <cell r="BT16">
            <v>0</v>
          </cell>
          <cell r="BW16">
            <v>0</v>
          </cell>
          <cell r="BX16">
            <v>20000</v>
          </cell>
          <cell r="CA16">
            <v>0</v>
          </cell>
          <cell r="CB16">
            <v>2</v>
          </cell>
          <cell r="CC16">
            <v>0</v>
          </cell>
          <cell r="CD16">
            <v>0</v>
          </cell>
        </row>
        <row r="17">
          <cell r="D17" t="str">
            <v>San Sebastián</v>
          </cell>
          <cell r="E17" t="str">
            <v>Granos básicos</v>
          </cell>
          <cell r="K17">
            <v>356</v>
          </cell>
          <cell r="L17">
            <v>173</v>
          </cell>
          <cell r="M17">
            <v>0</v>
          </cell>
          <cell r="N17">
            <v>0</v>
          </cell>
          <cell r="Q17">
            <v>0</v>
          </cell>
          <cell r="AP17">
            <v>0</v>
          </cell>
          <cell r="BO17">
            <v>0</v>
          </cell>
          <cell r="BS17">
            <v>0</v>
          </cell>
          <cell r="BT17">
            <v>0</v>
          </cell>
          <cell r="BW17">
            <v>0</v>
          </cell>
          <cell r="BX17">
            <v>0</v>
          </cell>
          <cell r="CA17">
            <v>0</v>
          </cell>
          <cell r="CB17">
            <v>0</v>
          </cell>
          <cell r="CC17">
            <v>0</v>
          </cell>
          <cell r="CD17">
            <v>0</v>
          </cell>
        </row>
        <row r="18">
          <cell r="D18" t="str">
            <v>San Sebastián</v>
          </cell>
          <cell r="E18" t="str">
            <v>Granos básicos</v>
          </cell>
          <cell r="K18">
            <v>239</v>
          </cell>
          <cell r="L18">
            <v>196</v>
          </cell>
          <cell r="M18">
            <v>0</v>
          </cell>
          <cell r="N18">
            <v>0</v>
          </cell>
          <cell r="Q18">
            <v>0</v>
          </cell>
          <cell r="AP18">
            <v>0</v>
          </cell>
          <cell r="BO18">
            <v>0</v>
          </cell>
          <cell r="BS18">
            <v>0</v>
          </cell>
          <cell r="BT18">
            <v>0</v>
          </cell>
          <cell r="BW18">
            <v>0</v>
          </cell>
          <cell r="BX18">
            <v>20000</v>
          </cell>
          <cell r="CA18">
            <v>0</v>
          </cell>
          <cell r="CB18">
            <v>4</v>
          </cell>
          <cell r="CC18">
            <v>0</v>
          </cell>
          <cell r="CD18">
            <v>0</v>
          </cell>
        </row>
        <row r="19">
          <cell r="D19" t="str">
            <v>Verapaz</v>
          </cell>
          <cell r="E19" t="str">
            <v>Hortalizas</v>
          </cell>
          <cell r="K19">
            <v>32</v>
          </cell>
          <cell r="L19">
            <v>16</v>
          </cell>
          <cell r="M19">
            <v>0</v>
          </cell>
          <cell r="N19">
            <v>0</v>
          </cell>
          <cell r="Q19">
            <v>0</v>
          </cell>
          <cell r="AP19">
            <v>0</v>
          </cell>
          <cell r="BO19">
            <v>0</v>
          </cell>
          <cell r="BS19">
            <v>0</v>
          </cell>
          <cell r="BT19">
            <v>0</v>
          </cell>
          <cell r="BW19">
            <v>0</v>
          </cell>
          <cell r="BX19">
            <v>20000</v>
          </cell>
          <cell r="CA19">
            <v>0</v>
          </cell>
          <cell r="CB19">
            <v>1</v>
          </cell>
          <cell r="CC19">
            <v>0</v>
          </cell>
          <cell r="CD19">
            <v>0</v>
          </cell>
        </row>
        <row r="20">
          <cell r="D20" t="str">
            <v>San Vicente</v>
          </cell>
          <cell r="E20" t="str">
            <v>Frutas</v>
          </cell>
          <cell r="K20">
            <v>16</v>
          </cell>
          <cell r="L20">
            <v>13</v>
          </cell>
          <cell r="M20">
            <v>0</v>
          </cell>
          <cell r="N20">
            <v>0</v>
          </cell>
          <cell r="Q20">
            <v>0</v>
          </cell>
          <cell r="AP20">
            <v>0</v>
          </cell>
          <cell r="BO20">
            <v>0</v>
          </cell>
          <cell r="BS20">
            <v>0</v>
          </cell>
          <cell r="BT20">
            <v>0</v>
          </cell>
          <cell r="BW20">
            <v>0</v>
          </cell>
          <cell r="BX20">
            <v>20000</v>
          </cell>
          <cell r="CA20">
            <v>0</v>
          </cell>
          <cell r="CB20">
            <v>1</v>
          </cell>
          <cell r="CC20">
            <v>0</v>
          </cell>
          <cell r="CD20">
            <v>0</v>
          </cell>
        </row>
        <row r="21">
          <cell r="D21" t="str">
            <v>Tepetitán</v>
          </cell>
          <cell r="E21" t="str">
            <v>Granos básicos</v>
          </cell>
          <cell r="K21">
            <v>172</v>
          </cell>
          <cell r="L21">
            <v>0</v>
          </cell>
          <cell r="M21">
            <v>0</v>
          </cell>
          <cell r="N21">
            <v>0</v>
          </cell>
          <cell r="Q21">
            <v>0</v>
          </cell>
          <cell r="AP21">
            <v>0</v>
          </cell>
          <cell r="BO21">
            <v>0</v>
          </cell>
          <cell r="BS21">
            <v>0</v>
          </cell>
          <cell r="BT21">
            <v>0</v>
          </cell>
          <cell r="BW21">
            <v>0</v>
          </cell>
          <cell r="BX21">
            <v>20000</v>
          </cell>
          <cell r="CA21">
            <v>0</v>
          </cell>
          <cell r="CB21">
            <v>7</v>
          </cell>
          <cell r="CC21">
            <v>0</v>
          </cell>
          <cell r="CD21">
            <v>0</v>
          </cell>
        </row>
        <row r="51">
          <cell r="D51" t="str">
            <v>San Isidro</v>
          </cell>
          <cell r="K51">
            <v>15</v>
          </cell>
          <cell r="L51">
            <v>7</v>
          </cell>
          <cell r="Q51">
            <v>0</v>
          </cell>
          <cell r="AP51">
            <v>0</v>
          </cell>
          <cell r="BO51">
            <v>1200</v>
          </cell>
          <cell r="BR51">
            <v>1</v>
          </cell>
          <cell r="BS51">
            <v>40000</v>
          </cell>
          <cell r="BT51">
            <v>0</v>
          </cell>
          <cell r="BW51">
            <v>3000</v>
          </cell>
          <cell r="BX51">
            <v>0</v>
          </cell>
          <cell r="CB51">
            <v>1</v>
          </cell>
          <cell r="CC51">
            <v>0</v>
          </cell>
          <cell r="CD51">
            <v>0</v>
          </cell>
        </row>
        <row r="52">
          <cell r="D52" t="str">
            <v>San Isidro</v>
          </cell>
          <cell r="K52">
            <v>15</v>
          </cell>
          <cell r="L52">
            <v>7</v>
          </cell>
          <cell r="Q52">
            <v>0</v>
          </cell>
          <cell r="AP52">
            <v>0</v>
          </cell>
          <cell r="BO52">
            <v>1200</v>
          </cell>
          <cell r="BR52">
            <v>1</v>
          </cell>
          <cell r="BS52">
            <v>40000</v>
          </cell>
          <cell r="BT52">
            <v>0</v>
          </cell>
          <cell r="BW52">
            <v>3000</v>
          </cell>
          <cell r="BX52">
            <v>0</v>
          </cell>
          <cell r="CB52">
            <v>0</v>
          </cell>
          <cell r="CC52">
            <v>0</v>
          </cell>
          <cell r="CD52">
            <v>0</v>
          </cell>
        </row>
        <row r="53">
          <cell r="D53" t="str">
            <v>Sensuntepeque</v>
          </cell>
          <cell r="K53">
            <v>15</v>
          </cell>
          <cell r="L53">
            <v>7</v>
          </cell>
          <cell r="Q53">
            <v>0</v>
          </cell>
          <cell r="AP53">
            <v>0</v>
          </cell>
          <cell r="BO53">
            <v>1200</v>
          </cell>
          <cell r="BR53">
            <v>1</v>
          </cell>
          <cell r="BS53">
            <v>40000</v>
          </cell>
          <cell r="BT53">
            <v>0</v>
          </cell>
          <cell r="BW53">
            <v>3000</v>
          </cell>
          <cell r="BX53">
            <v>0</v>
          </cell>
          <cell r="CB53">
            <v>1</v>
          </cell>
          <cell r="CC53">
            <v>0</v>
          </cell>
          <cell r="CD53">
            <v>0</v>
          </cell>
        </row>
        <row r="54">
          <cell r="D54" t="str">
            <v>Dolores</v>
          </cell>
          <cell r="K54">
            <v>15</v>
          </cell>
          <cell r="L54">
            <v>7</v>
          </cell>
          <cell r="Q54">
            <v>0</v>
          </cell>
          <cell r="AP54">
            <v>0</v>
          </cell>
          <cell r="BO54">
            <v>1200</v>
          </cell>
          <cell r="BR54">
            <v>1</v>
          </cell>
          <cell r="BS54">
            <v>40000</v>
          </cell>
          <cell r="BT54">
            <v>0</v>
          </cell>
          <cell r="BW54">
            <v>3000</v>
          </cell>
          <cell r="BX54">
            <v>0</v>
          </cell>
          <cell r="CB54">
            <v>1</v>
          </cell>
          <cell r="CC54">
            <v>0</v>
          </cell>
          <cell r="CD54">
            <v>0</v>
          </cell>
        </row>
        <row r="55">
          <cell r="D55" t="str">
            <v>Victoria</v>
          </cell>
          <cell r="K55">
            <v>15</v>
          </cell>
          <cell r="L55">
            <v>7</v>
          </cell>
          <cell r="Q55">
            <v>0</v>
          </cell>
          <cell r="AP55">
            <v>0</v>
          </cell>
          <cell r="BO55">
            <v>1200</v>
          </cell>
          <cell r="BR55">
            <v>1</v>
          </cell>
          <cell r="BS55">
            <v>40000</v>
          </cell>
          <cell r="BT55">
            <v>0</v>
          </cell>
          <cell r="BW55">
            <v>3000</v>
          </cell>
          <cell r="BX55">
            <v>0</v>
          </cell>
          <cell r="CB55">
            <v>1</v>
          </cell>
          <cell r="CC55">
            <v>0</v>
          </cell>
          <cell r="CD55">
            <v>0</v>
          </cell>
        </row>
        <row r="56">
          <cell r="D56" t="str">
            <v>Guacotecti</v>
          </cell>
          <cell r="K56">
            <v>15</v>
          </cell>
          <cell r="L56">
            <v>7</v>
          </cell>
          <cell r="Q56">
            <v>0</v>
          </cell>
          <cell r="AP56">
            <v>0</v>
          </cell>
          <cell r="BO56">
            <v>1200</v>
          </cell>
          <cell r="BR56">
            <v>1</v>
          </cell>
          <cell r="BS56">
            <v>40000</v>
          </cell>
          <cell r="BT56">
            <v>0</v>
          </cell>
          <cell r="BW56">
            <v>3000</v>
          </cell>
          <cell r="BX56">
            <v>0</v>
          </cell>
          <cell r="CB56">
            <v>1</v>
          </cell>
          <cell r="CC56">
            <v>0</v>
          </cell>
          <cell r="CD56">
            <v>0</v>
          </cell>
        </row>
        <row r="57">
          <cell r="D57" t="str">
            <v>Jutiapa</v>
          </cell>
          <cell r="K57">
            <v>15</v>
          </cell>
          <cell r="L57">
            <v>7</v>
          </cell>
          <cell r="Q57">
            <v>0</v>
          </cell>
          <cell r="AP57">
            <v>0</v>
          </cell>
          <cell r="BO57">
            <v>1200</v>
          </cell>
          <cell r="BR57">
            <v>1</v>
          </cell>
          <cell r="BS57">
            <v>40000</v>
          </cell>
          <cell r="BT57">
            <v>0</v>
          </cell>
          <cell r="BW57">
            <v>3000</v>
          </cell>
          <cell r="BX57">
            <v>0</v>
          </cell>
          <cell r="CB57">
            <v>0</v>
          </cell>
          <cell r="CC57">
            <v>0</v>
          </cell>
          <cell r="CD57">
            <v>0</v>
          </cell>
        </row>
        <row r="58">
          <cell r="D58" t="str">
            <v>Jutiapa</v>
          </cell>
          <cell r="K58">
            <v>15</v>
          </cell>
          <cell r="L58">
            <v>7</v>
          </cell>
          <cell r="Q58">
            <v>0</v>
          </cell>
          <cell r="AP58">
            <v>0</v>
          </cell>
          <cell r="BO58">
            <v>1200</v>
          </cell>
          <cell r="BR58">
            <v>1</v>
          </cell>
          <cell r="BS58">
            <v>40000</v>
          </cell>
          <cell r="BT58">
            <v>0</v>
          </cell>
          <cell r="BW58">
            <v>3000</v>
          </cell>
          <cell r="BX58">
            <v>0</v>
          </cell>
          <cell r="CB58">
            <v>0</v>
          </cell>
          <cell r="CC58">
            <v>0</v>
          </cell>
          <cell r="CD58">
            <v>0</v>
          </cell>
        </row>
        <row r="59">
          <cell r="D59" t="str">
            <v>San Isidro</v>
          </cell>
          <cell r="K59">
            <v>15</v>
          </cell>
          <cell r="L59">
            <v>7</v>
          </cell>
          <cell r="Q59">
            <v>0</v>
          </cell>
          <cell r="AP59">
            <v>0</v>
          </cell>
          <cell r="BO59">
            <v>1200</v>
          </cell>
          <cell r="BR59">
            <v>1</v>
          </cell>
          <cell r="BS59">
            <v>40000</v>
          </cell>
          <cell r="BT59">
            <v>0</v>
          </cell>
          <cell r="BW59">
            <v>3000</v>
          </cell>
          <cell r="BX59">
            <v>0</v>
          </cell>
          <cell r="CB59">
            <v>0</v>
          </cell>
          <cell r="CC59">
            <v>0</v>
          </cell>
          <cell r="CD59">
            <v>0</v>
          </cell>
        </row>
        <row r="60">
          <cell r="D60" t="str">
            <v>Ilobasco</v>
          </cell>
          <cell r="K60">
            <v>15</v>
          </cell>
          <cell r="L60">
            <v>7</v>
          </cell>
          <cell r="Q60">
            <v>0</v>
          </cell>
          <cell r="AP60">
            <v>0</v>
          </cell>
          <cell r="BO60">
            <v>1200</v>
          </cell>
          <cell r="BR60">
            <v>1</v>
          </cell>
          <cell r="BS60">
            <v>40000</v>
          </cell>
          <cell r="BT60">
            <v>0</v>
          </cell>
          <cell r="BW60">
            <v>3000</v>
          </cell>
          <cell r="BX60">
            <v>0</v>
          </cell>
          <cell r="CB60">
            <v>0</v>
          </cell>
          <cell r="CC60">
            <v>0</v>
          </cell>
          <cell r="CD60">
            <v>0</v>
          </cell>
        </row>
        <row r="61">
          <cell r="D61" t="str">
            <v>Cinquera</v>
          </cell>
          <cell r="K61">
            <v>15</v>
          </cell>
          <cell r="L61">
            <v>7</v>
          </cell>
          <cell r="Q61">
            <v>0</v>
          </cell>
          <cell r="AP61">
            <v>0</v>
          </cell>
          <cell r="BO61">
            <v>1200</v>
          </cell>
          <cell r="BR61">
            <v>1</v>
          </cell>
          <cell r="BS61">
            <v>40000</v>
          </cell>
          <cell r="BT61">
            <v>0</v>
          </cell>
          <cell r="BW61">
            <v>3000</v>
          </cell>
          <cell r="BX61">
            <v>0</v>
          </cell>
          <cell r="CB61">
            <v>0</v>
          </cell>
          <cell r="CC61">
            <v>0</v>
          </cell>
          <cell r="CD61">
            <v>0</v>
          </cell>
        </row>
        <row r="62">
          <cell r="D62" t="str">
            <v>Ilobasco</v>
          </cell>
          <cell r="K62">
            <v>15</v>
          </cell>
          <cell r="L62">
            <v>7</v>
          </cell>
          <cell r="Q62">
            <v>0</v>
          </cell>
          <cell r="AP62">
            <v>0</v>
          </cell>
          <cell r="BO62">
            <v>1200</v>
          </cell>
          <cell r="BR62">
            <v>1</v>
          </cell>
          <cell r="BS62">
            <v>40000</v>
          </cell>
          <cell r="BT62">
            <v>0</v>
          </cell>
          <cell r="BW62">
            <v>3000</v>
          </cell>
          <cell r="BX62">
            <v>0</v>
          </cell>
          <cell r="CB62">
            <v>0</v>
          </cell>
          <cell r="CC62">
            <v>0</v>
          </cell>
          <cell r="CD62">
            <v>0</v>
          </cell>
        </row>
        <row r="63">
          <cell r="D63" t="str">
            <v>Sensuntepeque</v>
          </cell>
          <cell r="K63">
            <v>26</v>
          </cell>
          <cell r="L63">
            <v>8</v>
          </cell>
          <cell r="Q63">
            <v>0</v>
          </cell>
          <cell r="AP63">
            <v>0</v>
          </cell>
          <cell r="BO63">
            <v>0</v>
          </cell>
          <cell r="BR63">
            <v>0</v>
          </cell>
          <cell r="BS63">
            <v>0</v>
          </cell>
          <cell r="BT63">
            <v>0</v>
          </cell>
          <cell r="BW63">
            <v>0</v>
          </cell>
          <cell r="BX63">
            <v>0</v>
          </cell>
          <cell r="CB63">
            <v>0</v>
          </cell>
          <cell r="CC63">
            <v>0</v>
          </cell>
          <cell r="CD63">
            <v>0</v>
          </cell>
        </row>
        <row r="64">
          <cell r="D64" t="str">
            <v>Jutiapa</v>
          </cell>
          <cell r="K64">
            <v>46</v>
          </cell>
          <cell r="L64">
            <v>21</v>
          </cell>
          <cell r="Q64">
            <v>0</v>
          </cell>
          <cell r="AP64">
            <v>0</v>
          </cell>
          <cell r="BO64">
            <v>0</v>
          </cell>
          <cell r="BR64">
            <v>0</v>
          </cell>
          <cell r="BS64">
            <v>0</v>
          </cell>
          <cell r="BT64">
            <v>0</v>
          </cell>
          <cell r="BW64">
            <v>0</v>
          </cell>
          <cell r="BX64">
            <v>20000</v>
          </cell>
          <cell r="CB64">
            <v>1</v>
          </cell>
          <cell r="CC64">
            <v>0</v>
          </cell>
          <cell r="CD64">
            <v>0</v>
          </cell>
        </row>
        <row r="65">
          <cell r="D65" t="str">
            <v>Tejutepeque</v>
          </cell>
          <cell r="K65">
            <v>64</v>
          </cell>
          <cell r="L65">
            <v>48</v>
          </cell>
          <cell r="Q65">
            <v>0</v>
          </cell>
          <cell r="AP65">
            <v>0</v>
          </cell>
          <cell r="BO65">
            <v>0</v>
          </cell>
          <cell r="BR65">
            <v>0</v>
          </cell>
          <cell r="BS65">
            <v>0</v>
          </cell>
          <cell r="BT65">
            <v>0</v>
          </cell>
          <cell r="BW65">
            <v>0</v>
          </cell>
          <cell r="BX65">
            <v>0</v>
          </cell>
          <cell r="CB65">
            <v>0</v>
          </cell>
          <cell r="CC65">
            <v>0</v>
          </cell>
          <cell r="CD65">
            <v>0</v>
          </cell>
        </row>
        <row r="66">
          <cell r="D66" t="str">
            <v>Ilobasco</v>
          </cell>
          <cell r="K66">
            <v>23</v>
          </cell>
          <cell r="L66">
            <v>10</v>
          </cell>
          <cell r="Q66">
            <v>0</v>
          </cell>
          <cell r="AP66">
            <v>0</v>
          </cell>
          <cell r="BO66">
            <v>0</v>
          </cell>
          <cell r="BR66">
            <v>0</v>
          </cell>
          <cell r="BS66">
            <v>0</v>
          </cell>
          <cell r="BT66">
            <v>0</v>
          </cell>
          <cell r="BW66">
            <v>0</v>
          </cell>
          <cell r="BX66">
            <v>0</v>
          </cell>
          <cell r="CB66">
            <v>0</v>
          </cell>
          <cell r="CC66">
            <v>0</v>
          </cell>
          <cell r="CD66">
            <v>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básicos"/>
      <sheetName val="Primer Nivel"/>
      <sheetName val="Segundo Nivel"/>
      <sheetName val="Tercer Nivel"/>
      <sheetName val="List of Indicators "/>
      <sheetName val="Name"/>
    </sheetNames>
    <sheetDataSet>
      <sheetData sheetId="0">
        <row r="11">
          <cell r="B11">
            <v>39447</v>
          </cell>
        </row>
      </sheetData>
      <sheetData sheetId="1"/>
      <sheetData sheetId="2" refreshError="1"/>
      <sheetData sheetId="3" refreshError="1"/>
      <sheetData sheetId="4">
        <row r="1">
          <cell r="F1" t="str">
            <v>Número</v>
          </cell>
          <cell r="G1">
            <v>1</v>
          </cell>
          <cell r="H1" t="str">
            <v>Número</v>
          </cell>
          <cell r="I1" t="str">
            <v>PY1</v>
          </cell>
          <cell r="J1">
            <v>1</v>
          </cell>
          <cell r="K1" t="str">
            <v>Enero</v>
          </cell>
          <cell r="L1">
            <v>2007</v>
          </cell>
          <cell r="M1">
            <v>39172</v>
          </cell>
        </row>
        <row r="2">
          <cell r="C2" t="str">
            <v>Personas capacitadas en gestión de infraestructura</v>
          </cell>
          <cell r="F2" t="str">
            <v>Hombres</v>
          </cell>
          <cell r="G2">
            <v>2</v>
          </cell>
          <cell r="H2" t="str">
            <v>%</v>
          </cell>
          <cell r="I2" t="str">
            <v>PY2</v>
          </cell>
          <cell r="J2">
            <v>2</v>
          </cell>
          <cell r="K2" t="str">
            <v>Febrero</v>
          </cell>
          <cell r="L2">
            <v>2008</v>
          </cell>
          <cell r="M2">
            <v>39263</v>
          </cell>
        </row>
        <row r="3">
          <cell r="C3" t="str">
            <v>Grupos que gestionan infraestructura formados o reforzados</v>
          </cell>
          <cell r="F3" t="str">
            <v>Mujeres</v>
          </cell>
          <cell r="G3">
            <v>3</v>
          </cell>
          <cell r="H3" t="str">
            <v>% total</v>
          </cell>
          <cell r="I3" t="str">
            <v>PY3</v>
          </cell>
          <cell r="J3">
            <v>3</v>
          </cell>
          <cell r="K3" t="str">
            <v>Marzo</v>
          </cell>
          <cell r="L3">
            <v>2009</v>
          </cell>
          <cell r="M3">
            <v>39355</v>
          </cell>
        </row>
        <row r="4">
          <cell r="C4" t="str">
            <v>Miembros de grupos que gestionas infraestructura</v>
          </cell>
          <cell r="F4" t="str">
            <v>Ha</v>
          </cell>
          <cell r="G4">
            <v>4</v>
          </cell>
          <cell r="H4" t="str">
            <v>% niños</v>
          </cell>
          <cell r="I4" t="str">
            <v>PY4</v>
          </cell>
          <cell r="J4">
            <v>4</v>
          </cell>
          <cell r="K4" t="str">
            <v>Abril</v>
          </cell>
          <cell r="L4">
            <v>2010</v>
          </cell>
          <cell r="M4">
            <v>39447</v>
          </cell>
        </row>
        <row r="5">
          <cell r="C5" t="str">
            <v>Grupos que gestionan infraestructura en cuyos cargos directivos hay mujeres</v>
          </cell>
          <cell r="F5" t="str">
            <v>KM</v>
          </cell>
          <cell r="G5">
            <v>5</v>
          </cell>
          <cell r="H5" t="str">
            <v>% niñas</v>
          </cell>
          <cell r="I5" t="str">
            <v>PY5</v>
          </cell>
          <cell r="J5">
            <v>5</v>
          </cell>
          <cell r="K5" t="str">
            <v>Mayo</v>
          </cell>
        </row>
        <row r="6">
          <cell r="C6" t="str">
            <v>Tierra con sistema de riego construido o rehabilitado</v>
          </cell>
          <cell r="F6" t="str">
            <v>USD</v>
          </cell>
          <cell r="G6">
            <v>6</v>
          </cell>
          <cell r="I6" t="str">
            <v>PY6</v>
          </cell>
          <cell r="J6">
            <v>6</v>
          </cell>
          <cell r="K6" t="str">
            <v>Junio</v>
          </cell>
        </row>
        <row r="7">
          <cell r="C7" t="str">
            <v>Puntos de aguada de ganado construido o rehabilitados</v>
          </cell>
          <cell r="I7" t="str">
            <v>PY7</v>
          </cell>
          <cell r="J7">
            <v>7</v>
          </cell>
          <cell r="K7" t="str">
            <v>Julio</v>
          </cell>
        </row>
        <row r="8">
          <cell r="C8" t="str">
            <v>Sistemas de recollección del agua de lluvia construidos o rehabilitados</v>
          </cell>
          <cell r="I8" t="str">
            <v>PY8</v>
          </cell>
          <cell r="J8">
            <v>8</v>
          </cell>
          <cell r="K8" t="str">
            <v>Agosto</v>
          </cell>
        </row>
        <row r="9">
          <cell r="C9" t="str">
            <v>Estanques piscícolas construidos o rehabilitados</v>
          </cell>
          <cell r="I9" t="str">
            <v>PY9</v>
          </cell>
          <cell r="J9">
            <v>9</v>
          </cell>
          <cell r="K9" t="str">
            <v>Setiembre</v>
          </cell>
        </row>
        <row r="10">
          <cell r="C10" t="str">
            <v>Personas capacitadas en gestión de recursos naturales</v>
          </cell>
          <cell r="I10" t="str">
            <v>PY10</v>
          </cell>
          <cell r="J10">
            <v>10</v>
          </cell>
          <cell r="K10" t="str">
            <v>Octubre</v>
          </cell>
        </row>
        <row r="11">
          <cell r="C11" t="str">
            <v>Grupos que intervien en la gestion de los recursos naturales formados o reforzado</v>
          </cell>
          <cell r="J11">
            <v>11</v>
          </cell>
          <cell r="K11" t="str">
            <v>Noviembre</v>
          </cell>
        </row>
        <row r="12">
          <cell r="C12" t="str">
            <v>Miembros de los grupos que gestionan recursos naturales</v>
          </cell>
          <cell r="J12">
            <v>12</v>
          </cell>
          <cell r="K12" t="str">
            <v>Diciembre</v>
          </cell>
        </row>
        <row r="13">
          <cell r="C13" t="str">
            <v>Grupos que gestionan recursos naturales en cuyos cargos directivos hay muyeres</v>
          </cell>
          <cell r="J13">
            <v>13</v>
          </cell>
        </row>
        <row r="14">
          <cell r="C14" t="str">
            <v>Plan de ordenación medioambiental formulado</v>
          </cell>
          <cell r="J14">
            <v>14</v>
          </cell>
        </row>
        <row r="15">
          <cell r="C15" t="str">
            <v>Tierra objecto de prácticas de ordenación mejoradas</v>
          </cell>
          <cell r="J15">
            <v>15</v>
          </cell>
        </row>
        <row r="16">
          <cell r="C16" t="str">
            <v>Personal de proveedores de serviciós capacitado</v>
          </cell>
          <cell r="J16">
            <v>16</v>
          </cell>
        </row>
        <row r="17">
          <cell r="C17" t="str">
            <v>Personas capacitadas en prácticas y technologías de producción agricola</v>
          </cell>
          <cell r="J17">
            <v>17</v>
          </cell>
        </row>
        <row r="18">
          <cell r="C18" t="str">
            <v>Personas capacitadas en prácticas y technologías de producción ganadera</v>
          </cell>
          <cell r="J18">
            <v>18</v>
          </cell>
        </row>
        <row r="19">
          <cell r="C19" t="str">
            <v>Personas capacitadas en prácticas y technologías de producción piscícola</v>
          </cell>
          <cell r="J19">
            <v>19</v>
          </cell>
        </row>
        <row r="20">
          <cell r="C20" t="str">
            <v>Personas con acceso a servicios de asesoramiento facilitados</v>
          </cell>
          <cell r="J20">
            <v>20</v>
          </cell>
        </row>
        <row r="21">
          <cell r="C21" t="str">
            <v>Hogares que reciben animales deistribuidos o repovisionados</v>
          </cell>
          <cell r="J21">
            <v>21</v>
          </cell>
        </row>
        <row r="22">
          <cell r="C22" t="str">
            <v>Hogares que reciben servicios de sanidad animal facilitados</v>
          </cell>
          <cell r="J22">
            <v>22</v>
          </cell>
        </row>
        <row r="23">
          <cell r="C23" t="str">
            <v>Grupos de ahorro y crédito formados o reforzados</v>
          </cell>
          <cell r="J23">
            <v>23</v>
          </cell>
        </row>
        <row r="24">
          <cell r="C24" t="str">
            <v>Miembros de los grupos de ahorro y crédito formados o reforzados</v>
          </cell>
          <cell r="J24">
            <v>24</v>
          </cell>
        </row>
        <row r="25">
          <cell r="C25" t="str">
            <v>Grupos de ahorro y crédito en cuyos cargos directivos hay mujeres</v>
          </cell>
          <cell r="J25">
            <v>25</v>
          </cell>
        </row>
        <row r="26">
          <cell r="C26" t="str">
            <v>Instituciones financieras que partecipan en el proyecto</v>
          </cell>
          <cell r="J26">
            <v>26</v>
          </cell>
        </row>
        <row r="27">
          <cell r="C27" t="str">
            <v>Personal de instituciones financieras capacitado</v>
          </cell>
          <cell r="J27">
            <v>27</v>
          </cell>
        </row>
        <row r="28">
          <cell r="C28" t="str">
            <v>Ahorradores voluntarios</v>
          </cell>
          <cell r="J28">
            <v>28</v>
          </cell>
        </row>
        <row r="29">
          <cell r="C29" t="str">
            <v>Valor de los ahorros voluntarios</v>
          </cell>
          <cell r="J29">
            <v>29</v>
          </cell>
        </row>
        <row r="30">
          <cell r="C30" t="str">
            <v>Prestatarios activos</v>
          </cell>
          <cell r="J30">
            <v>30</v>
          </cell>
        </row>
        <row r="31">
          <cell r="C31" t="str">
            <v>Valor de la cartera de préstamos bruta</v>
          </cell>
          <cell r="J31">
            <v>31</v>
          </cell>
        </row>
        <row r="32">
          <cell r="C32" t="str">
            <v xml:space="preserve">Personas capacitadas en post-producción, elaboración y comercialización </v>
          </cell>
        </row>
        <row r="33">
          <cell r="C33" t="str">
            <v>Carreteras construidas o rehabilitadas</v>
          </cell>
        </row>
        <row r="34">
          <cell r="C34" t="str">
            <v>Locales e installaciones de elaboración construidos o rehabilitados</v>
          </cell>
        </row>
        <row r="35">
          <cell r="C35" t="str">
            <v>Locales e installaciones de almacenamiento construidos o rehabilitados</v>
          </cell>
        </row>
        <row r="36">
          <cell r="C36" t="str">
            <v>Locales e installaciones comerciales construidos o rehabilitados</v>
          </cell>
        </row>
        <row r="37">
          <cell r="C37" t="str">
            <v>Grupos de comercialización formados o reforzados</v>
          </cell>
        </row>
        <row r="38">
          <cell r="C38" t="str">
            <v xml:space="preserve">Miembros de grupos de comercialización </v>
          </cell>
        </row>
        <row r="39">
          <cell r="C39" t="str">
            <v>Grupos de comercialización en cuyos cargos directivos hay mujeres</v>
          </cell>
        </row>
        <row r="40">
          <cell r="C40" t="str">
            <v>Personas capacitadas en actividades generadoras de ingresos</v>
          </cell>
        </row>
        <row r="41">
          <cell r="C41" t="str">
            <v>Personas que han recibido formación profesional</v>
          </cell>
        </row>
        <row r="42">
          <cell r="C42" t="str">
            <v>Personas capacitadas en empresas y capacidad empresarial</v>
          </cell>
        </row>
        <row r="43">
          <cell r="C43" t="str">
            <v>Empresas con acceso a servicios no financieros facilitado</v>
          </cell>
        </row>
        <row r="44">
          <cell r="C44" t="str">
            <v>Empresas con acceso a servicios financieros facilitado</v>
          </cell>
        </row>
        <row r="45">
          <cell r="C45" t="str">
            <v>Funcionarios públicos capacitados</v>
          </cell>
        </row>
        <row r="46">
          <cell r="C46" t="str">
            <v>Personas capacitadas en temas de la gestión de las comunidades</v>
          </cell>
        </row>
        <row r="47">
          <cell r="C47" t="str">
            <v>Trabajadores de desarrollo de la comunidad y voluntarios capacitados</v>
          </cell>
        </row>
        <row r="48">
          <cell r="C48" t="str">
            <v>Grupos de la comunidad formados o reforzados</v>
          </cell>
        </row>
        <row r="49">
          <cell r="C49" t="str">
            <v>Miembros de grupos de la comunidad formados o reforzados</v>
          </cell>
        </row>
        <row r="50">
          <cell r="C50" t="str">
            <v>Grupos de la comunidad en cuyos cargos directivos hay mujeres</v>
          </cell>
        </row>
        <row r="51">
          <cell r="C51" t="str">
            <v>Planes de aldea o de comunidad formulados</v>
          </cell>
        </row>
        <row r="52">
          <cell r="C52" t="str">
            <v>Personas con acceso a fondos de desarrollo</v>
          </cell>
        </row>
        <row r="53">
          <cell r="C53" t="str">
            <v>Organizaciones centrales o de segundo nivel (apex) formadas o reforzadas</v>
          </cell>
        </row>
        <row r="54">
          <cell r="C54" t="str">
            <v>Esablecimientos escolares construido o rehabilitados</v>
          </cell>
        </row>
        <row r="55">
          <cell r="C55" t="str">
            <v>Centros de salud construidos o rehabilitados</v>
          </cell>
        </row>
        <row r="56">
          <cell r="C56" t="str">
            <v>Redes de abasteciamiento de agua potable construidas o rehabilitadas</v>
          </cell>
        </row>
        <row r="57">
          <cell r="C57" t="str">
            <v>Otra infraestructura y otros locales e instalaciones construidos o rehabilitados</v>
          </cell>
        </row>
        <row r="58">
          <cell r="C58" t="str">
            <v>Personas que reciben servicios del proyecto</v>
          </cell>
        </row>
        <row r="59">
          <cell r="C59" t="str">
            <v>Hogares que reciben servicios del proyecto</v>
          </cell>
        </row>
        <row r="60">
          <cell r="C60" t="str">
            <v>Grupos que reciben servicios del proyecto</v>
          </cell>
        </row>
        <row r="61">
          <cell r="C61" t="str">
            <v>Comunidades que reciben servicios del proyecto</v>
          </cell>
        </row>
        <row r="62">
          <cell r="C62" t="str">
            <v>Probabilidad de sostenibilidad de los grupos que gestionan infraestructura formados o reforzados</v>
          </cell>
        </row>
        <row r="63">
          <cell r="C63" t="str">
            <v>Eficacia de la infraestructura de producción - Sistema de riego</v>
          </cell>
        </row>
        <row r="64">
          <cell r="C64" t="str">
            <v>Eficacia de la infraestructura de producción - Puntos de aguada de ganado</v>
          </cell>
        </row>
        <row r="65">
          <cell r="C65" t="str">
            <v>Eficacia de la infraestructura de producción - Sistemas de recolleción del agua de lluvia</v>
          </cell>
        </row>
        <row r="66">
          <cell r="C66" t="str">
            <v>Eficacia de la infraestructura de producción - Estanques piscícolas</v>
          </cell>
        </row>
        <row r="67">
          <cell r="C67" t="str">
            <v>Probabilidad de sostenibilidad de la infraestructura de producción - Sistema de riego</v>
          </cell>
        </row>
        <row r="68">
          <cell r="C68" t="str">
            <v>Probabilidad de sostenibilidad de la infraestructura de producción - Livestock water points</v>
          </cell>
        </row>
        <row r="69">
          <cell r="C69" t="str">
            <v>Probabilidad de sostenibilidad de la infraestructura de producción - Rainwater harvesting systems</v>
          </cell>
        </row>
        <row r="70">
          <cell r="C70" t="str">
            <v>Probabilidad de sostenibilidad de la infraestructura de producción - Fish ponds</v>
          </cell>
        </row>
        <row r="71">
          <cell r="C71" t="str">
            <v>Probabilidad de sostenibilidad de los grupos de gestión de recursos naturales</v>
          </cell>
        </row>
        <row r="72">
          <cell r="C72" t="str">
            <v>Eficacia de los programas de gestión de recursos naturales</v>
          </cell>
        </row>
        <row r="73">
          <cell r="C73" t="str">
            <v>Eficacia: Mejor desempeño de los proveedores de servicios</v>
          </cell>
        </row>
        <row r="74">
          <cell r="C74" t="str">
            <v>Eficacia: Producción agrícola y ganadera mejorada</v>
          </cell>
        </row>
        <row r="75">
          <cell r="C75" t="str">
            <v>Probabilidad de sostenibilidad de los grupos de ahorro y crédito formados o reforzados</v>
          </cell>
        </row>
        <row r="76">
          <cell r="C76" t="str">
            <v>Eficacia: Acceso mejorado de las instituciones financieras</v>
          </cell>
        </row>
        <row r="77">
          <cell r="C77" t="str">
            <v>Sostenibilidad: Desempeño mejorado de las instituciones financieras</v>
          </cell>
        </row>
        <row r="78">
          <cell r="C78" t="str">
            <v>Eficacia: Productores que se benefician de un acceso a los mercados mejorado</v>
          </cell>
        </row>
        <row r="79">
          <cell r="C79" t="str">
            <v>Probabilidad de sostenibilidad de las carreteras construidas or rehabilitadas</v>
          </cell>
        </row>
        <row r="80">
          <cell r="C80" t="str">
            <v>Probabilitad de sostenibilitad de los locales e installaciones comerciales</v>
          </cell>
        </row>
        <row r="81">
          <cell r="C81" t="str">
            <v>Probabilitad de sostenibilitad de los locales e installaciones de almacenamiento</v>
          </cell>
        </row>
        <row r="82">
          <cell r="C82" t="str">
            <v>Probabilitad de sostenibilitad de los locales e installaciones de elaboración</v>
          </cell>
        </row>
        <row r="83">
          <cell r="C83" t="str">
            <v>Probabilitad de sostenibilitad de los grupos de comercialización formados o reforzados</v>
          </cell>
        </row>
        <row r="84">
          <cell r="C84" t="str">
            <v>Eficacia: Creación de oportunidades de empleo</v>
          </cell>
        </row>
        <row r="85">
          <cell r="C85" t="str">
            <v>Probabilidad de sostenibilidad de las empresas</v>
          </cell>
        </row>
        <row r="86">
          <cell r="C86" t="str">
            <v>Eficacia: Fomento de políticas e instituciones favorables a los pobres</v>
          </cell>
        </row>
        <row r="87">
          <cell r="C87" t="str">
            <v>Eficacia: Desarrollo de comunidades</v>
          </cell>
        </row>
        <row r="88">
          <cell r="C88" t="str">
            <v>Probabilidad de sostenibilidad de los grupos comunitarios formados o reforzados</v>
          </cell>
        </row>
        <row r="89">
          <cell r="C89" t="str">
            <v>Probabilidad de sostenibilidad de las organizaciones de segundo nivel (apex)</v>
          </cell>
        </row>
        <row r="90">
          <cell r="C90" t="str">
            <v>Eficacia de la infraestructura social - Establecimientos escolares</v>
          </cell>
        </row>
        <row r="91">
          <cell r="C91" t="str">
            <v>Eficacia de la infraestructura social - Centros de salud</v>
          </cell>
        </row>
        <row r="92">
          <cell r="C92" t="str">
            <v>Eficacia de la infraestructura social - Redes de abastecimiento de agua</v>
          </cell>
        </row>
        <row r="93">
          <cell r="C93" t="str">
            <v>Eficacia de la infraestructura social - Otra</v>
          </cell>
        </row>
        <row r="94">
          <cell r="C94" t="str">
            <v>Probabilidad de sostenibilidad de la infraestructura social - Establecimientos escolares</v>
          </cell>
        </row>
        <row r="95">
          <cell r="C95" t="str">
            <v>Probabilidad de sostenibilidad de la infraestructura social - Centros de salud</v>
          </cell>
        </row>
        <row r="96">
          <cell r="C96" t="str">
            <v>Probabilidad de sostenibilidad - Redes de abastecimiento de agua</v>
          </cell>
        </row>
        <row r="97">
          <cell r="C97" t="str">
            <v>Probabilidad de sostenibilidad - Otra</v>
          </cell>
        </row>
        <row r="98">
          <cell r="C98" t="str">
            <v>Hogares con una mejora del índice de propiedad de activos</v>
          </cell>
        </row>
        <row r="99">
          <cell r="C99" t="str">
            <v>Peso inferior al normal (peso-edad)</v>
          </cell>
        </row>
        <row r="100">
          <cell r="C100" t="str">
            <v>Malnutrición crónica (estatura-edad)</v>
          </cell>
        </row>
        <row r="101">
          <cell r="C101" t="str">
            <v>Malnutrición aguda (peso-estatura)</v>
          </cell>
        </row>
        <row r="102">
          <cell r="C102" t="str">
            <v>Hogares con un acceso a mejores fuentes de abastecimiento de agua (potable)</v>
          </cell>
        </row>
        <row r="103">
          <cell r="C103" t="str">
            <v>Hogares con acceso a mejores servicios de saneamiento</v>
          </cell>
        </row>
        <row r="104">
          <cell r="C104" t="str">
            <v>Mujeres miembros de hogares que saben leer</v>
          </cell>
        </row>
        <row r="105">
          <cell r="C105" t="str">
            <v>Hombres miembros de hogares que saben leer</v>
          </cell>
        </row>
        <row r="106">
          <cell r="C106" t="str">
            <v>Proporción mujer-hombre entre 15 y 24 años que saben leer</v>
          </cell>
        </row>
        <row r="107">
          <cell r="C107" t="str">
            <v>Hombres entre 15 y 24 que saben leer</v>
          </cell>
        </row>
        <row r="108">
          <cell r="C108" t="str">
            <v>Mujeres entre 15 y 24 que saben leer</v>
          </cell>
        </row>
        <row r="109">
          <cell r="C109" t="str">
            <v xml:space="preserve">Hogares que sufren una estación de hambre </v>
          </cell>
        </row>
        <row r="110">
          <cell r="C110" t="str">
            <v xml:space="preserve">Meses de duración de la primera temporada de hambre </v>
          </cell>
        </row>
        <row r="111">
          <cell r="C111" t="str">
            <v>Households experiencing two hungry seasons</v>
          </cell>
        </row>
        <row r="112">
          <cell r="C112" t="str">
            <v xml:space="preserve">Meses de duración de la segunda temporada de hambre </v>
          </cell>
        </row>
      </sheetData>
      <sheetData sheetId="5">
        <row r="2">
          <cell r="D2" t="str">
            <v>Albania</v>
          </cell>
        </row>
        <row r="3">
          <cell r="D3" t="str">
            <v>Angola</v>
          </cell>
        </row>
        <row r="4">
          <cell r="D4" t="str">
            <v>Argentina</v>
          </cell>
        </row>
        <row r="5">
          <cell r="D5" t="str">
            <v>Armenia</v>
          </cell>
        </row>
        <row r="6">
          <cell r="D6" t="str">
            <v>Azerbaijan</v>
          </cell>
        </row>
        <row r="7">
          <cell r="D7" t="str">
            <v>Bangladesh</v>
          </cell>
        </row>
        <row r="8">
          <cell r="D8" t="str">
            <v>Benin</v>
          </cell>
        </row>
        <row r="9">
          <cell r="D9" t="str">
            <v>Bhutan</v>
          </cell>
        </row>
        <row r="10">
          <cell r="D10" t="str">
            <v>Bolivia</v>
          </cell>
        </row>
        <row r="11">
          <cell r="D11" t="str">
            <v>BosniaHerzegovina</v>
          </cell>
        </row>
        <row r="12">
          <cell r="D12" t="str">
            <v>Brazil</v>
          </cell>
        </row>
        <row r="13">
          <cell r="D13" t="str">
            <v>BurkinaFaso</v>
          </cell>
        </row>
        <row r="14">
          <cell r="D14" t="str">
            <v>Burundi</v>
          </cell>
        </row>
        <row r="15">
          <cell r="D15" t="str">
            <v>Cambodia</v>
          </cell>
        </row>
        <row r="16">
          <cell r="D16" t="str">
            <v>Cameroon</v>
          </cell>
        </row>
        <row r="17">
          <cell r="D17" t="str">
            <v>CapeVerde</v>
          </cell>
        </row>
        <row r="18">
          <cell r="D18" t="str">
            <v>Chad</v>
          </cell>
        </row>
        <row r="19">
          <cell r="D19" t="str">
            <v>China</v>
          </cell>
        </row>
        <row r="20">
          <cell r="D20" t="str">
            <v>Colombia</v>
          </cell>
        </row>
        <row r="21">
          <cell r="D21" t="str">
            <v>Comoros</v>
          </cell>
        </row>
        <row r="22">
          <cell r="D22" t="str">
            <v>Congo</v>
          </cell>
        </row>
        <row r="23">
          <cell r="D23" t="str">
            <v>CongoDR</v>
          </cell>
        </row>
        <row r="24">
          <cell r="D24" t="str">
            <v>CôteIvoire</v>
          </cell>
        </row>
        <row r="25">
          <cell r="D25" t="str">
            <v>Djibouti</v>
          </cell>
        </row>
        <row r="26">
          <cell r="D26" t="str">
            <v>DominicanRepublic</v>
          </cell>
        </row>
        <row r="27">
          <cell r="D27" t="str">
            <v>Ecuador</v>
          </cell>
        </row>
        <row r="28">
          <cell r="D28" t="str">
            <v>Egypt</v>
          </cell>
        </row>
        <row r="29">
          <cell r="D29" t="str">
            <v>ElSalvador</v>
          </cell>
        </row>
        <row r="30">
          <cell r="D30" t="str">
            <v>Eritrea</v>
          </cell>
        </row>
        <row r="31">
          <cell r="D31" t="str">
            <v>Ethiopia</v>
          </cell>
        </row>
        <row r="32">
          <cell r="D32" t="str">
            <v>Gabon</v>
          </cell>
        </row>
        <row r="33">
          <cell r="D33" t="str">
            <v>TheGambia</v>
          </cell>
        </row>
        <row r="34">
          <cell r="D34" t="str">
            <v>GazaWestBank</v>
          </cell>
        </row>
        <row r="35">
          <cell r="D35" t="str">
            <v>Georgia</v>
          </cell>
        </row>
        <row r="36">
          <cell r="D36" t="str">
            <v>Ghana</v>
          </cell>
        </row>
        <row r="37">
          <cell r="D37" t="str">
            <v>Grenada</v>
          </cell>
        </row>
        <row r="38">
          <cell r="D38" t="str">
            <v>Guatemala</v>
          </cell>
        </row>
        <row r="39">
          <cell r="D39" t="str">
            <v>Guinea</v>
          </cell>
        </row>
        <row r="40">
          <cell r="D40" t="str">
            <v>GuineaBissau</v>
          </cell>
        </row>
        <row r="41">
          <cell r="D41" t="str">
            <v>Guyana</v>
          </cell>
        </row>
        <row r="42">
          <cell r="D42" t="str">
            <v>Haiti</v>
          </cell>
        </row>
        <row r="43">
          <cell r="D43" t="str">
            <v>Honduras</v>
          </cell>
        </row>
        <row r="44">
          <cell r="D44" t="str">
            <v>India</v>
          </cell>
        </row>
        <row r="45">
          <cell r="D45" t="str">
            <v>Indonesia</v>
          </cell>
        </row>
        <row r="46">
          <cell r="D46" t="str">
            <v>Jordan</v>
          </cell>
        </row>
        <row r="47">
          <cell r="D47" t="str">
            <v>Kenya</v>
          </cell>
        </row>
        <row r="48">
          <cell r="D48" t="str">
            <v>KoreaDPR</v>
          </cell>
        </row>
        <row r="49">
          <cell r="D49" t="str">
            <v>Laos</v>
          </cell>
        </row>
        <row r="50">
          <cell r="D50" t="str">
            <v>Lesotho</v>
          </cell>
        </row>
        <row r="51">
          <cell r="D51" t="str">
            <v>Macedonia</v>
          </cell>
        </row>
        <row r="52">
          <cell r="D52" t="str">
            <v>Madagascar</v>
          </cell>
        </row>
        <row r="53">
          <cell r="D53" t="str">
            <v>Malawi</v>
          </cell>
        </row>
        <row r="54">
          <cell r="D54" t="str">
            <v>Maldives</v>
          </cell>
        </row>
        <row r="55">
          <cell r="D55" t="str">
            <v>Mali</v>
          </cell>
        </row>
        <row r="56">
          <cell r="D56" t="str">
            <v>Mauritania</v>
          </cell>
        </row>
        <row r="57">
          <cell r="D57" t="str">
            <v>Mauritius</v>
          </cell>
        </row>
        <row r="58">
          <cell r="D58" t="str">
            <v>Mexico</v>
          </cell>
        </row>
        <row r="59">
          <cell r="D59" t="str">
            <v>Moldova</v>
          </cell>
        </row>
        <row r="60">
          <cell r="D60" t="str">
            <v>Mongolia</v>
          </cell>
        </row>
        <row r="61">
          <cell r="D61" t="str">
            <v>Morocco</v>
          </cell>
        </row>
        <row r="62">
          <cell r="D62" t="str">
            <v>Mozambique</v>
          </cell>
        </row>
        <row r="63">
          <cell r="D63" t="str">
            <v>Nepal</v>
          </cell>
        </row>
        <row r="64">
          <cell r="D64" t="str">
            <v>Nicaragua</v>
          </cell>
        </row>
        <row r="65">
          <cell r="D65" t="str">
            <v>Niger</v>
          </cell>
        </row>
        <row r="66">
          <cell r="D66" t="str">
            <v>Nigeria</v>
          </cell>
        </row>
        <row r="67">
          <cell r="D67" t="str">
            <v>Pakistan</v>
          </cell>
        </row>
        <row r="68">
          <cell r="D68" t="str">
            <v>Panama</v>
          </cell>
        </row>
        <row r="69">
          <cell r="D69" t="str">
            <v>Paraguay</v>
          </cell>
        </row>
        <row r="70">
          <cell r="D70" t="str">
            <v>Peru</v>
          </cell>
        </row>
        <row r="71">
          <cell r="D71" t="str">
            <v>Philippines</v>
          </cell>
        </row>
        <row r="72">
          <cell r="D72" t="str">
            <v>Rwanda</v>
          </cell>
        </row>
        <row r="73">
          <cell r="D73" t="str">
            <v>SaoTomePrincipe</v>
          </cell>
        </row>
        <row r="74">
          <cell r="D74" t="str">
            <v>Senegal</v>
          </cell>
        </row>
        <row r="75">
          <cell r="D75" t="str">
            <v>SierraLeone</v>
          </cell>
        </row>
        <row r="76">
          <cell r="D76" t="str">
            <v>SriLanka</v>
          </cell>
        </row>
        <row r="77">
          <cell r="D77" t="str">
            <v>Sudan</v>
          </cell>
        </row>
        <row r="78">
          <cell r="D78" t="str">
            <v>Swaziland</v>
          </cell>
        </row>
        <row r="79">
          <cell r="D79" t="str">
            <v>Syria</v>
          </cell>
        </row>
        <row r="80">
          <cell r="D80" t="str">
            <v>Tanzania</v>
          </cell>
        </row>
        <row r="81">
          <cell r="D81" t="str">
            <v>Tunisia</v>
          </cell>
        </row>
        <row r="82">
          <cell r="D82" t="str">
            <v>Turkey</v>
          </cell>
        </row>
        <row r="83">
          <cell r="D83" t="str">
            <v>Uganda</v>
          </cell>
        </row>
        <row r="84">
          <cell r="D84" t="str">
            <v>Uruguay</v>
          </cell>
        </row>
        <row r="85">
          <cell r="D85" t="str">
            <v>Venezuela</v>
          </cell>
        </row>
        <row r="86">
          <cell r="D86" t="str">
            <v>VietNam</v>
          </cell>
        </row>
        <row r="87">
          <cell r="D87" t="str">
            <v>Yemen</v>
          </cell>
        </row>
        <row r="88">
          <cell r="D88" t="str">
            <v>Zambia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básicos"/>
      <sheetName val="Primer Nivel"/>
      <sheetName val="Segundo Nivel"/>
      <sheetName val="Tercer Nivel"/>
      <sheetName val="List of Indicators "/>
      <sheetName val="Name"/>
    </sheetNames>
    <sheetDataSet>
      <sheetData sheetId="0"/>
      <sheetData sheetId="1"/>
      <sheetData sheetId="2"/>
      <sheetData sheetId="3"/>
      <sheetData sheetId="4">
        <row r="62">
          <cell r="C62" t="str">
            <v>Probabilidad de sostenibilidad de los grupos que gestionan infraestructura formados o reforzados</v>
          </cell>
        </row>
        <row r="63">
          <cell r="C63" t="str">
            <v>Eficacia de la infraestructura de producción - Sistema de riego</v>
          </cell>
        </row>
        <row r="64">
          <cell r="C64" t="str">
            <v>Eficacia de la infraestructura de producción - Puntos de aguada de ganado</v>
          </cell>
        </row>
        <row r="65">
          <cell r="C65" t="str">
            <v>Eficacia de la infraestructura de producción - Sistemas de recolleción del agua de lluvia</v>
          </cell>
        </row>
        <row r="66">
          <cell r="C66" t="str">
            <v>Eficacia de la infraestructura de producción - Estanques piscícolas</v>
          </cell>
        </row>
        <row r="67">
          <cell r="C67" t="str">
            <v>Probabilidad de sostenibilidad de la infraestructura de producción - Sistema de riego</v>
          </cell>
        </row>
        <row r="68">
          <cell r="C68" t="str">
            <v>Probabilidad de sostenibilidad de la infraestructura de producción - Livestock water points</v>
          </cell>
        </row>
        <row r="69">
          <cell r="C69" t="str">
            <v>Probabilidad de sostenibilidad de la infraestructura de producción - Rainwater harvesting systems</v>
          </cell>
        </row>
        <row r="70">
          <cell r="C70" t="str">
            <v>Probabilidad de sostenibilidad de la infraestructura de producción - Fish ponds</v>
          </cell>
        </row>
        <row r="71">
          <cell r="C71" t="str">
            <v>Probabilidad de sostenibilidad de los grupos de gestión de recursos naturales</v>
          </cell>
        </row>
        <row r="72">
          <cell r="C72" t="str">
            <v>Eficacia de los programas de gestión de recursos naturales</v>
          </cell>
        </row>
        <row r="73">
          <cell r="C73" t="str">
            <v>Eficacia: Mejor desempeño de los proveedores de servicios</v>
          </cell>
        </row>
        <row r="74">
          <cell r="C74" t="str">
            <v>Eficacia: Producción agrícola y ganadera mejorada</v>
          </cell>
        </row>
        <row r="75">
          <cell r="C75" t="str">
            <v>Probabilidad de sostenibilidad de los grupos de ahorro y crédito formados o reforzados</v>
          </cell>
        </row>
        <row r="76">
          <cell r="C76" t="str">
            <v>Eficacia: Acceso mejorado de las instituciones financieras</v>
          </cell>
        </row>
        <row r="77">
          <cell r="C77" t="str">
            <v>Sostenibilidad: Desempeño mejorado de las instituciones financieras</v>
          </cell>
        </row>
        <row r="78">
          <cell r="C78" t="str">
            <v>Eficacia: Productores que se benefician de un acceso a los mercados mejorado</v>
          </cell>
        </row>
        <row r="79">
          <cell r="C79" t="str">
            <v>Probabilidad de sostenibilidad de las carreteras construidas or rehabilitadas</v>
          </cell>
        </row>
        <row r="80">
          <cell r="C80" t="str">
            <v>Probabilitad de sostenibilitad de los locales e installaciones comerciales</v>
          </cell>
        </row>
        <row r="81">
          <cell r="C81" t="str">
            <v>Probabilitad de sostenibilitad de los locales e installaciones de almacenamiento</v>
          </cell>
        </row>
        <row r="82">
          <cell r="C82" t="str">
            <v>Probabilitad de sostenibilitad de los locales e installaciones de elaboración</v>
          </cell>
        </row>
        <row r="83">
          <cell r="C83" t="str">
            <v>Probabilitad de sostenibilitad de los grupos de comercialización formados o reforzados</v>
          </cell>
        </row>
        <row r="84">
          <cell r="C84" t="str">
            <v>Eficacia: Creación de oportunidades de empleo</v>
          </cell>
        </row>
        <row r="85">
          <cell r="C85" t="str">
            <v>Probabilidad de sostenibilidad de las empresas</v>
          </cell>
        </row>
        <row r="86">
          <cell r="C86" t="str">
            <v>Eficacia: Fomento de políticas e instituciones favorables a los pobres</v>
          </cell>
        </row>
        <row r="87">
          <cell r="C87" t="str">
            <v>Eficacia: Desarrollo de comunidades</v>
          </cell>
        </row>
        <row r="88">
          <cell r="C88" t="str">
            <v>Probabilidad de sostenibilidad de los grupos comunitarios formados o reforzados</v>
          </cell>
        </row>
        <row r="89">
          <cell r="C89" t="str">
            <v>Probabilidad de sostenibilidad de las organizaciones de segundo nivel (apex)</v>
          </cell>
        </row>
        <row r="90">
          <cell r="C90" t="str">
            <v>Eficacia de la infraestructura social - Establecimientos escolares</v>
          </cell>
        </row>
        <row r="91">
          <cell r="C91" t="str">
            <v>Eficacia de la infraestructura social - Centros de salud</v>
          </cell>
        </row>
        <row r="92">
          <cell r="C92" t="str">
            <v>Eficacia de la infraestructura social - Redes de abastecimiento de agua</v>
          </cell>
        </row>
        <row r="93">
          <cell r="C93" t="str">
            <v>Eficacia de la infraestructura social - Otra</v>
          </cell>
        </row>
        <row r="94">
          <cell r="C94" t="str">
            <v>Probabilidad de sostenibilidad de la infraestructura social - Establecimientos escolares</v>
          </cell>
        </row>
        <row r="95">
          <cell r="C95" t="str">
            <v>Probabilidad de sostenibilidad de la infraestructura social - Centros de salud</v>
          </cell>
        </row>
        <row r="96">
          <cell r="C96" t="str">
            <v>Probabilidad de sostenibilidad - Redes de abastecimiento de agua</v>
          </cell>
        </row>
        <row r="97">
          <cell r="C97" t="str">
            <v>Probabilidad de sostenibilidad - Otra</v>
          </cell>
        </row>
      </sheetData>
      <sheetData sheetId="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icio"/>
      <sheetName val="Enero"/>
      <sheetName val="Febrero"/>
      <sheetName val="Marzo"/>
      <sheetName val="Abril"/>
      <sheetName val="Mayo"/>
      <sheetName val="Junio"/>
      <sheetName val="Julio"/>
      <sheetName val="Agosto"/>
      <sheetName val="Septiembre"/>
      <sheetName val="Flujo de Efectivo"/>
      <sheetName val="Comite 1"/>
      <sheetName val="Comite 2"/>
      <sheetName val="Comite 3"/>
      <sheetName val="Comite 4"/>
      <sheetName val="Comite 5"/>
      <sheetName val="Noviembre"/>
      <sheetName val="Diciembre"/>
      <sheetName val="Datos"/>
      <sheetName val="Comite 6"/>
      <sheetName val="Comite 7"/>
      <sheetName val="Comite 8"/>
      <sheetName val="TOTALES2012"/>
      <sheetName val="Anual"/>
      <sheetName val="Calculos"/>
      <sheetName val="Actividades"/>
      <sheetName val="Reuniones"/>
      <sheetName val="Anotaciones"/>
      <sheetName val="Requisitos"/>
      <sheetName val="Montos"/>
      <sheetName val="Cadenas"/>
      <sheetName val="Llamadas"/>
      <sheetName val="Documentacion"/>
      <sheetName val="Consolidado"/>
      <sheetName val="TOTAL CADENA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 refreshError="1"/>
      <sheetData sheetId="33" refreshError="1"/>
      <sheetData sheetId="3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B"/>
      <sheetName val="2 B"/>
      <sheetName val="3 B"/>
      <sheetName val="4 B (2)"/>
      <sheetName val="Fig 4 B1"/>
      <sheetName val="5 B"/>
      <sheetName val="6 B"/>
      <sheetName val="7 B"/>
      <sheetName val="7 B-2"/>
      <sheetName val="8 B"/>
      <sheetName val="9 B"/>
      <sheetName val="10 B"/>
      <sheetName val="Ficha Ind"/>
      <sheetName val="M d V"/>
      <sheetName val="11 B"/>
      <sheetName val="12 B"/>
      <sheetName val="13 B"/>
      <sheetName val="14 B"/>
      <sheetName val="Cuadro 1 B"/>
      <sheetName val="Cuadro 2 B"/>
      <sheetName val="Cuadro 3 B"/>
      <sheetName val="Cuadro 4 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0">
          <cell r="C10" t="str">
            <v>Manzana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 DOCUMENTOS 2018"/>
      <sheetName val="NOMBRE TECNOLOGIAS 2018"/>
      <sheetName val="PROT,ANA,DOC,PLANTAS"/>
      <sheetName val="SOL. TECNOLOGICAS"/>
      <sheetName val="ASIST. TÉCNICA"/>
      <sheetName val="MONTOS PLAN 7"/>
      <sheetName val="CACAO Y PLA SANAS"/>
      <sheetName val="TECN SEMILLAS FG"/>
      <sheetName val="TECN SEMILLAS FP"/>
      <sheetName val="METAS UTS 2017"/>
    </sheetNames>
    <sheetDataSet>
      <sheetData sheetId="0" refreshError="1"/>
      <sheetData sheetId="1" refreshError="1"/>
      <sheetData sheetId="2" refreshError="1">
        <row r="24">
          <cell r="B24">
            <v>17</v>
          </cell>
        </row>
        <row r="88">
          <cell r="B88">
            <v>5132</v>
          </cell>
          <cell r="C88">
            <v>5592</v>
          </cell>
          <cell r="D88">
            <v>7627</v>
          </cell>
          <cell r="F88">
            <v>14767</v>
          </cell>
          <cell r="G88">
            <v>15742</v>
          </cell>
          <cell r="H88">
            <v>10192</v>
          </cell>
          <cell r="J88">
            <v>6442</v>
          </cell>
          <cell r="K88">
            <v>6192</v>
          </cell>
          <cell r="L88">
            <v>5067</v>
          </cell>
          <cell r="N88">
            <v>5017</v>
          </cell>
          <cell r="O88">
            <v>5017</v>
          </cell>
          <cell r="P88">
            <v>4917</v>
          </cell>
        </row>
        <row r="91">
          <cell r="F91">
            <v>61283.05</v>
          </cell>
          <cell r="G91">
            <v>65329.3</v>
          </cell>
          <cell r="H91">
            <v>42296.800000000003</v>
          </cell>
          <cell r="J91">
            <v>26734.300000000003</v>
          </cell>
          <cell r="K91">
            <v>25696.800000000003</v>
          </cell>
          <cell r="L91">
            <v>21028.050000000003</v>
          </cell>
          <cell r="N91">
            <v>20820.550000000003</v>
          </cell>
          <cell r="O91">
            <v>20820.550000000003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A 2018 CENTA Consolid"/>
      <sheetName val="Anexo 1 POA 2018 CENTA Regiones"/>
      <sheetName val="POA 2018 CENTA por región"/>
      <sheetName val="RE-POA CENTA 2017"/>
      <sheetName val="POA 2018 ETS CENTA Consolid"/>
      <sheetName val="POA 2018  ETS CENTA por región"/>
    </sheetNames>
    <sheetDataSet>
      <sheetData sheetId="0">
        <row r="11">
          <cell r="A11" t="str">
            <v>E.01.</v>
          </cell>
        </row>
      </sheetData>
      <sheetData sheetId="1">
        <row r="13">
          <cell r="E13">
            <v>269</v>
          </cell>
          <cell r="L13">
            <v>269</v>
          </cell>
          <cell r="M13">
            <v>269</v>
          </cell>
          <cell r="N13">
            <v>269</v>
          </cell>
          <cell r="O13">
            <v>2545</v>
          </cell>
          <cell r="P13">
            <v>2545</v>
          </cell>
          <cell r="Q13">
            <v>2545</v>
          </cell>
          <cell r="R13">
            <v>269</v>
          </cell>
          <cell r="S13">
            <v>269</v>
          </cell>
          <cell r="T13">
            <v>269</v>
          </cell>
          <cell r="U13">
            <v>2545</v>
          </cell>
          <cell r="V13">
            <v>2545</v>
          </cell>
          <cell r="W13">
            <v>2545</v>
          </cell>
          <cell r="X13">
            <v>269</v>
          </cell>
          <cell r="Y13">
            <v>269</v>
          </cell>
          <cell r="Z13">
            <v>269</v>
          </cell>
          <cell r="AA13">
            <v>2545</v>
          </cell>
          <cell r="AB13">
            <v>2545</v>
          </cell>
          <cell r="AC13">
            <v>2545</v>
          </cell>
          <cell r="AD13">
            <v>269</v>
          </cell>
          <cell r="AE13">
            <v>269</v>
          </cell>
          <cell r="AF13">
            <v>269</v>
          </cell>
          <cell r="AG13">
            <v>2545</v>
          </cell>
          <cell r="AH13">
            <v>2545</v>
          </cell>
          <cell r="AI13">
            <v>2545</v>
          </cell>
          <cell r="AJ13">
            <v>30540</v>
          </cell>
          <cell r="AK13">
            <v>30540</v>
          </cell>
          <cell r="AR13" t="str">
            <v>Meta no acumulativa</v>
          </cell>
        </row>
        <row r="14">
          <cell r="E14">
            <v>70</v>
          </cell>
          <cell r="L14">
            <v>70</v>
          </cell>
          <cell r="M14">
            <v>70</v>
          </cell>
          <cell r="N14">
            <v>70</v>
          </cell>
          <cell r="O14">
            <v>635</v>
          </cell>
          <cell r="P14">
            <v>635</v>
          </cell>
          <cell r="Q14">
            <v>635</v>
          </cell>
          <cell r="R14">
            <v>70</v>
          </cell>
          <cell r="S14">
            <v>70</v>
          </cell>
          <cell r="T14">
            <v>70</v>
          </cell>
          <cell r="U14">
            <v>635</v>
          </cell>
          <cell r="V14">
            <v>635</v>
          </cell>
          <cell r="W14">
            <v>635</v>
          </cell>
          <cell r="X14">
            <v>70</v>
          </cell>
          <cell r="Y14">
            <v>70</v>
          </cell>
          <cell r="Z14">
            <v>70</v>
          </cell>
          <cell r="AA14">
            <v>635</v>
          </cell>
          <cell r="AB14">
            <v>635</v>
          </cell>
          <cell r="AC14">
            <v>635</v>
          </cell>
          <cell r="AD14">
            <v>70</v>
          </cell>
          <cell r="AE14">
            <v>70</v>
          </cell>
          <cell r="AF14">
            <v>70</v>
          </cell>
          <cell r="AG14">
            <v>635</v>
          </cell>
          <cell r="AH14">
            <v>635</v>
          </cell>
          <cell r="AI14">
            <v>635</v>
          </cell>
          <cell r="AJ14">
            <v>7620</v>
          </cell>
          <cell r="AK14">
            <v>7620</v>
          </cell>
          <cell r="AR14" t="str">
            <v>Meta no acumulativa</v>
          </cell>
        </row>
        <row r="16">
          <cell r="E16">
            <v>170</v>
          </cell>
          <cell r="L16">
            <v>170</v>
          </cell>
          <cell r="M16">
            <v>170</v>
          </cell>
          <cell r="N16">
            <v>170</v>
          </cell>
          <cell r="O16">
            <v>2101</v>
          </cell>
          <cell r="P16">
            <v>2101</v>
          </cell>
          <cell r="Q16">
            <v>2101</v>
          </cell>
          <cell r="R16">
            <v>170</v>
          </cell>
          <cell r="S16">
            <v>170</v>
          </cell>
          <cell r="T16">
            <v>170</v>
          </cell>
          <cell r="U16">
            <v>2101</v>
          </cell>
          <cell r="V16">
            <v>2101</v>
          </cell>
          <cell r="W16">
            <v>2101</v>
          </cell>
          <cell r="X16">
            <v>170</v>
          </cell>
          <cell r="Y16">
            <v>170</v>
          </cell>
          <cell r="Z16">
            <v>170</v>
          </cell>
          <cell r="AA16">
            <v>2101</v>
          </cell>
          <cell r="AB16">
            <v>2101</v>
          </cell>
          <cell r="AC16">
            <v>2101</v>
          </cell>
          <cell r="AD16">
            <v>170</v>
          </cell>
          <cell r="AE16">
            <v>170</v>
          </cell>
          <cell r="AF16">
            <v>170</v>
          </cell>
          <cell r="AG16">
            <v>2101</v>
          </cell>
          <cell r="AH16">
            <v>2101</v>
          </cell>
          <cell r="AI16">
            <v>2101</v>
          </cell>
          <cell r="AJ16">
            <v>25212</v>
          </cell>
          <cell r="AK16">
            <v>25212</v>
          </cell>
          <cell r="AR16" t="str">
            <v>Meta no acumulativa</v>
          </cell>
        </row>
        <row r="17">
          <cell r="E17">
            <v>53</v>
          </cell>
          <cell r="L17">
            <v>53</v>
          </cell>
          <cell r="M17">
            <v>53</v>
          </cell>
          <cell r="N17">
            <v>53</v>
          </cell>
          <cell r="O17">
            <v>668</v>
          </cell>
          <cell r="P17">
            <v>668</v>
          </cell>
          <cell r="Q17">
            <v>668</v>
          </cell>
          <cell r="R17">
            <v>53</v>
          </cell>
          <cell r="S17">
            <v>53</v>
          </cell>
          <cell r="T17">
            <v>53</v>
          </cell>
          <cell r="U17">
            <v>668</v>
          </cell>
          <cell r="V17">
            <v>668</v>
          </cell>
          <cell r="W17">
            <v>668</v>
          </cell>
          <cell r="X17">
            <v>53</v>
          </cell>
          <cell r="Y17">
            <v>53</v>
          </cell>
          <cell r="Z17">
            <v>53</v>
          </cell>
          <cell r="AA17">
            <v>668</v>
          </cell>
          <cell r="AB17">
            <v>668</v>
          </cell>
          <cell r="AC17">
            <v>668</v>
          </cell>
          <cell r="AD17">
            <v>53</v>
          </cell>
          <cell r="AE17">
            <v>53</v>
          </cell>
          <cell r="AF17">
            <v>53</v>
          </cell>
          <cell r="AG17">
            <v>668</v>
          </cell>
          <cell r="AH17">
            <v>668</v>
          </cell>
          <cell r="AI17">
            <v>668</v>
          </cell>
          <cell r="AJ17">
            <v>8016</v>
          </cell>
          <cell r="AK17">
            <v>8016</v>
          </cell>
          <cell r="AR17" t="str">
            <v>Meta no acumulativa</v>
          </cell>
        </row>
        <row r="19">
          <cell r="E19">
            <v>140</v>
          </cell>
          <cell r="L19">
            <v>140</v>
          </cell>
          <cell r="M19">
            <v>140</v>
          </cell>
          <cell r="N19">
            <v>140</v>
          </cell>
          <cell r="O19">
            <v>2183</v>
          </cell>
          <cell r="P19">
            <v>2183</v>
          </cell>
          <cell r="Q19">
            <v>2183</v>
          </cell>
          <cell r="R19">
            <v>140</v>
          </cell>
          <cell r="S19">
            <v>140</v>
          </cell>
          <cell r="T19">
            <v>140</v>
          </cell>
          <cell r="U19">
            <v>2183</v>
          </cell>
          <cell r="V19">
            <v>2183</v>
          </cell>
          <cell r="W19">
            <v>2183</v>
          </cell>
          <cell r="X19">
            <v>140</v>
          </cell>
          <cell r="Y19">
            <v>140</v>
          </cell>
          <cell r="Z19">
            <v>140</v>
          </cell>
          <cell r="AA19">
            <v>2183</v>
          </cell>
          <cell r="AB19">
            <v>2183</v>
          </cell>
          <cell r="AC19">
            <v>2183</v>
          </cell>
          <cell r="AD19">
            <v>140</v>
          </cell>
          <cell r="AE19">
            <v>140</v>
          </cell>
          <cell r="AF19">
            <v>140</v>
          </cell>
          <cell r="AG19">
            <v>2183</v>
          </cell>
          <cell r="AH19">
            <v>2183</v>
          </cell>
          <cell r="AI19">
            <v>2183</v>
          </cell>
          <cell r="AJ19">
            <v>26196</v>
          </cell>
          <cell r="AK19">
            <v>26196</v>
          </cell>
          <cell r="AR19" t="str">
            <v>Meta no acumulativa</v>
          </cell>
        </row>
        <row r="20">
          <cell r="E20">
            <v>29</v>
          </cell>
          <cell r="L20">
            <v>29</v>
          </cell>
          <cell r="M20">
            <v>29</v>
          </cell>
          <cell r="N20">
            <v>29</v>
          </cell>
          <cell r="O20">
            <v>509</v>
          </cell>
          <cell r="P20">
            <v>509</v>
          </cell>
          <cell r="Q20">
            <v>509</v>
          </cell>
          <cell r="R20">
            <v>29</v>
          </cell>
          <cell r="S20">
            <v>29</v>
          </cell>
          <cell r="T20">
            <v>29</v>
          </cell>
          <cell r="U20">
            <v>509</v>
          </cell>
          <cell r="V20">
            <v>509</v>
          </cell>
          <cell r="W20">
            <v>509</v>
          </cell>
          <cell r="X20">
            <v>29</v>
          </cell>
          <cell r="Y20">
            <v>29</v>
          </cell>
          <cell r="Z20">
            <v>29</v>
          </cell>
          <cell r="AA20">
            <v>509</v>
          </cell>
          <cell r="AB20">
            <v>509</v>
          </cell>
          <cell r="AC20">
            <v>509</v>
          </cell>
          <cell r="AD20">
            <v>29</v>
          </cell>
          <cell r="AE20">
            <v>29</v>
          </cell>
          <cell r="AF20">
            <v>29</v>
          </cell>
          <cell r="AG20">
            <v>509</v>
          </cell>
          <cell r="AH20">
            <v>509</v>
          </cell>
          <cell r="AI20">
            <v>509</v>
          </cell>
          <cell r="AJ20">
            <v>6108</v>
          </cell>
          <cell r="AK20">
            <v>6108</v>
          </cell>
          <cell r="AR20" t="str">
            <v>Meta no acumulativa</v>
          </cell>
        </row>
        <row r="22">
          <cell r="E22">
            <v>3289</v>
          </cell>
          <cell r="L22">
            <v>3289</v>
          </cell>
          <cell r="M22">
            <v>3289</v>
          </cell>
          <cell r="N22">
            <v>3289</v>
          </cell>
          <cell r="O22">
            <v>26165</v>
          </cell>
          <cell r="P22">
            <v>26165</v>
          </cell>
          <cell r="Q22">
            <v>26165</v>
          </cell>
          <cell r="R22">
            <v>3289</v>
          </cell>
          <cell r="S22">
            <v>3289</v>
          </cell>
          <cell r="T22">
            <v>3289</v>
          </cell>
          <cell r="U22">
            <v>26165</v>
          </cell>
          <cell r="V22">
            <v>26165</v>
          </cell>
          <cell r="W22">
            <v>26165</v>
          </cell>
          <cell r="X22">
            <v>3289</v>
          </cell>
          <cell r="Y22">
            <v>3289</v>
          </cell>
          <cell r="Z22">
            <v>3289</v>
          </cell>
          <cell r="AA22">
            <v>26165</v>
          </cell>
          <cell r="AB22">
            <v>26165</v>
          </cell>
          <cell r="AC22">
            <v>26165</v>
          </cell>
          <cell r="AD22">
            <v>3289</v>
          </cell>
          <cell r="AE22">
            <v>3289</v>
          </cell>
          <cell r="AF22">
            <v>3289</v>
          </cell>
          <cell r="AG22">
            <v>26165</v>
          </cell>
          <cell r="AH22">
            <v>26165</v>
          </cell>
          <cell r="AI22">
            <v>26165</v>
          </cell>
          <cell r="AJ22">
            <v>313980</v>
          </cell>
          <cell r="AK22">
            <v>313980</v>
          </cell>
          <cell r="AR22" t="str">
            <v>Meta no acumulativa</v>
          </cell>
        </row>
        <row r="23">
          <cell r="E23">
            <v>1574</v>
          </cell>
          <cell r="L23">
            <v>1574</v>
          </cell>
          <cell r="M23">
            <v>1574</v>
          </cell>
          <cell r="N23">
            <v>1574</v>
          </cell>
          <cell r="O23">
            <v>14685</v>
          </cell>
          <cell r="P23">
            <v>14685</v>
          </cell>
          <cell r="Q23">
            <v>14685</v>
          </cell>
          <cell r="R23">
            <v>1574</v>
          </cell>
          <cell r="S23">
            <v>1574</v>
          </cell>
          <cell r="T23">
            <v>1574</v>
          </cell>
          <cell r="U23">
            <v>14685</v>
          </cell>
          <cell r="V23">
            <v>14685</v>
          </cell>
          <cell r="W23">
            <v>14685</v>
          </cell>
          <cell r="X23">
            <v>1574</v>
          </cell>
          <cell r="Y23">
            <v>1574</v>
          </cell>
          <cell r="Z23">
            <v>1574</v>
          </cell>
          <cell r="AA23">
            <v>14685</v>
          </cell>
          <cell r="AB23">
            <v>14685</v>
          </cell>
          <cell r="AC23">
            <v>14685</v>
          </cell>
          <cell r="AD23">
            <v>1574</v>
          </cell>
          <cell r="AE23">
            <v>1574</v>
          </cell>
          <cell r="AF23">
            <v>1574</v>
          </cell>
          <cell r="AG23">
            <v>14685</v>
          </cell>
          <cell r="AH23">
            <v>14685</v>
          </cell>
          <cell r="AI23">
            <v>14688</v>
          </cell>
          <cell r="AJ23">
            <v>176223</v>
          </cell>
          <cell r="AK23">
            <v>176223</v>
          </cell>
          <cell r="AR23" t="str">
            <v>Meta no acumulativa</v>
          </cell>
        </row>
        <row r="25">
          <cell r="E25">
            <v>152</v>
          </cell>
          <cell r="L25">
            <v>152</v>
          </cell>
          <cell r="M25">
            <v>152</v>
          </cell>
          <cell r="N25">
            <v>152</v>
          </cell>
          <cell r="O25">
            <v>4861</v>
          </cell>
          <cell r="P25">
            <v>4861</v>
          </cell>
          <cell r="Q25">
            <v>4861</v>
          </cell>
          <cell r="R25">
            <v>152</v>
          </cell>
          <cell r="U25">
            <v>4861</v>
          </cell>
          <cell r="AE25">
            <v>152</v>
          </cell>
          <cell r="AF25">
            <v>152</v>
          </cell>
          <cell r="AH25">
            <v>4861</v>
          </cell>
          <cell r="AI25">
            <v>4861</v>
          </cell>
          <cell r="AJ25">
            <v>29166</v>
          </cell>
          <cell r="AK25">
            <v>29166</v>
          </cell>
          <cell r="AR25" t="str">
            <v>Meta no acumulativa</v>
          </cell>
        </row>
        <row r="26">
          <cell r="E26">
            <v>22</v>
          </cell>
          <cell r="L26">
            <v>22</v>
          </cell>
          <cell r="M26">
            <v>22</v>
          </cell>
          <cell r="N26">
            <v>22</v>
          </cell>
          <cell r="O26">
            <v>754</v>
          </cell>
          <cell r="P26">
            <v>754</v>
          </cell>
          <cell r="Q26">
            <v>754</v>
          </cell>
          <cell r="R26">
            <v>22</v>
          </cell>
          <cell r="U26">
            <v>754</v>
          </cell>
          <cell r="AE26">
            <v>22</v>
          </cell>
          <cell r="AF26">
            <v>22</v>
          </cell>
          <cell r="AH26">
            <v>754</v>
          </cell>
          <cell r="AI26">
            <v>754</v>
          </cell>
          <cell r="AJ26">
            <v>4524</v>
          </cell>
          <cell r="AK26">
            <v>4524</v>
          </cell>
          <cell r="AR26" t="str">
            <v>Meta no acumulativa</v>
          </cell>
        </row>
        <row r="28">
          <cell r="E28">
            <v>175</v>
          </cell>
          <cell r="N28">
            <v>42</v>
          </cell>
          <cell r="Q28">
            <v>7560</v>
          </cell>
          <cell r="T28">
            <v>45</v>
          </cell>
          <cell r="W28">
            <v>7560</v>
          </cell>
          <cell r="Z28">
            <v>45</v>
          </cell>
          <cell r="AC28">
            <v>7560</v>
          </cell>
          <cell r="AF28">
            <v>43</v>
          </cell>
          <cell r="AI28">
            <v>7560</v>
          </cell>
          <cell r="AJ28">
            <v>30240</v>
          </cell>
          <cell r="AK28">
            <v>30240</v>
          </cell>
        </row>
        <row r="30">
          <cell r="E30">
            <v>171</v>
          </cell>
          <cell r="N30">
            <v>42</v>
          </cell>
          <cell r="Q30">
            <v>3623</v>
          </cell>
          <cell r="T30">
            <v>43</v>
          </cell>
          <cell r="W30">
            <v>3586</v>
          </cell>
          <cell r="Z30">
            <v>43</v>
          </cell>
          <cell r="AC30">
            <v>3586</v>
          </cell>
          <cell r="AF30">
            <v>43</v>
          </cell>
          <cell r="AI30">
            <v>3586</v>
          </cell>
          <cell r="AJ30">
            <v>14381</v>
          </cell>
          <cell r="AK30">
            <v>14381</v>
          </cell>
        </row>
        <row r="31">
          <cell r="E31">
            <v>57</v>
          </cell>
          <cell r="N31">
            <v>14</v>
          </cell>
          <cell r="Q31">
            <v>1243</v>
          </cell>
          <cell r="T31">
            <v>14</v>
          </cell>
          <cell r="W31">
            <v>1202</v>
          </cell>
          <cell r="Z31">
            <v>14</v>
          </cell>
          <cell r="AC31">
            <v>1202</v>
          </cell>
          <cell r="AF31">
            <v>15</v>
          </cell>
          <cell r="AI31">
            <v>1202</v>
          </cell>
          <cell r="AJ31">
            <v>4849</v>
          </cell>
          <cell r="AK31">
            <v>4849</v>
          </cell>
        </row>
        <row r="34">
          <cell r="E34">
            <v>1800</v>
          </cell>
          <cell r="Y34">
            <v>500</v>
          </cell>
          <cell r="Z34">
            <v>500</v>
          </cell>
          <cell r="AB34">
            <v>5500</v>
          </cell>
          <cell r="AC34">
            <v>5500</v>
          </cell>
          <cell r="AE34">
            <v>400</v>
          </cell>
          <cell r="AF34">
            <v>400</v>
          </cell>
          <cell r="AH34">
            <v>4400</v>
          </cell>
          <cell r="AI34">
            <v>4400</v>
          </cell>
          <cell r="AJ34">
            <v>19800</v>
          </cell>
          <cell r="AK34">
            <v>19800</v>
          </cell>
        </row>
        <row r="35">
          <cell r="E35">
            <v>1640</v>
          </cell>
          <cell r="N35">
            <v>90</v>
          </cell>
          <cell r="Q35">
            <v>45554</v>
          </cell>
          <cell r="T35">
            <v>850</v>
          </cell>
          <cell r="W35">
            <v>465104</v>
          </cell>
          <cell r="AF35">
            <v>700</v>
          </cell>
          <cell r="AI35">
            <v>360612</v>
          </cell>
          <cell r="AJ35">
            <v>871270</v>
          </cell>
          <cell r="AK35">
            <v>602840</v>
          </cell>
          <cell r="AM35">
            <v>268430</v>
          </cell>
        </row>
        <row r="36">
          <cell r="E36">
            <v>896</v>
          </cell>
          <cell r="L36">
            <v>896</v>
          </cell>
          <cell r="M36">
            <v>896</v>
          </cell>
          <cell r="N36">
            <v>896</v>
          </cell>
          <cell r="O36">
            <v>8476</v>
          </cell>
          <cell r="P36">
            <v>8476</v>
          </cell>
          <cell r="Q36">
            <v>8476</v>
          </cell>
          <cell r="R36">
            <v>896</v>
          </cell>
          <cell r="S36">
            <v>896</v>
          </cell>
          <cell r="T36">
            <v>896</v>
          </cell>
          <cell r="U36">
            <v>8476</v>
          </cell>
          <cell r="V36">
            <v>8476</v>
          </cell>
          <cell r="W36">
            <v>8476</v>
          </cell>
          <cell r="X36">
            <v>896</v>
          </cell>
          <cell r="Y36">
            <v>896</v>
          </cell>
          <cell r="Z36">
            <v>896</v>
          </cell>
          <cell r="AA36">
            <v>8476</v>
          </cell>
          <cell r="AB36">
            <v>8476</v>
          </cell>
          <cell r="AC36">
            <v>8476</v>
          </cell>
          <cell r="AD36">
            <v>896</v>
          </cell>
          <cell r="AE36">
            <v>896</v>
          </cell>
          <cell r="AF36">
            <v>896</v>
          </cell>
          <cell r="AG36">
            <v>8476</v>
          </cell>
          <cell r="AH36">
            <v>8476</v>
          </cell>
          <cell r="AI36">
            <v>8476</v>
          </cell>
          <cell r="AJ36">
            <v>101712</v>
          </cell>
          <cell r="AK36">
            <v>101712</v>
          </cell>
          <cell r="AR36" t="str">
            <v>Meta no acumulativa</v>
          </cell>
        </row>
        <row r="37">
          <cell r="E37">
            <v>185</v>
          </cell>
          <cell r="L37">
            <v>185</v>
          </cell>
          <cell r="M37">
            <v>185</v>
          </cell>
          <cell r="N37">
            <v>185</v>
          </cell>
          <cell r="O37">
            <v>1678</v>
          </cell>
          <cell r="P37">
            <v>1678</v>
          </cell>
          <cell r="Q37">
            <v>1678</v>
          </cell>
          <cell r="R37">
            <v>185</v>
          </cell>
          <cell r="S37">
            <v>185</v>
          </cell>
          <cell r="T37">
            <v>185</v>
          </cell>
          <cell r="U37">
            <v>1678</v>
          </cell>
          <cell r="V37">
            <v>1678</v>
          </cell>
          <cell r="W37">
            <v>1678</v>
          </cell>
          <cell r="X37">
            <v>185</v>
          </cell>
          <cell r="Y37">
            <v>185</v>
          </cell>
          <cell r="Z37">
            <v>185</v>
          </cell>
          <cell r="AA37">
            <v>1678</v>
          </cell>
          <cell r="AB37">
            <v>1678</v>
          </cell>
          <cell r="AC37">
            <v>1678</v>
          </cell>
          <cell r="AD37">
            <v>185</v>
          </cell>
          <cell r="AE37">
            <v>185</v>
          </cell>
          <cell r="AF37">
            <v>185</v>
          </cell>
          <cell r="AG37">
            <v>1678</v>
          </cell>
          <cell r="AH37">
            <v>1678</v>
          </cell>
          <cell r="AI37">
            <v>1678</v>
          </cell>
          <cell r="AJ37">
            <v>20136</v>
          </cell>
          <cell r="AK37">
            <v>20136</v>
          </cell>
          <cell r="AR37" t="str">
            <v>Meta no acumulativa</v>
          </cell>
        </row>
        <row r="38">
          <cell r="E38">
            <v>2</v>
          </cell>
          <cell r="AE38">
            <v>2</v>
          </cell>
          <cell r="AH38">
            <v>16730</v>
          </cell>
          <cell r="AJ38">
            <v>16730</v>
          </cell>
          <cell r="AK38">
            <v>16730</v>
          </cell>
        </row>
        <row r="40">
          <cell r="E40">
            <v>234</v>
          </cell>
          <cell r="L40">
            <v>234</v>
          </cell>
          <cell r="M40">
            <v>234</v>
          </cell>
          <cell r="N40">
            <v>234</v>
          </cell>
          <cell r="O40">
            <v>2891</v>
          </cell>
          <cell r="P40">
            <v>2891</v>
          </cell>
          <cell r="Q40">
            <v>2891</v>
          </cell>
          <cell r="R40">
            <v>234</v>
          </cell>
          <cell r="S40">
            <v>234</v>
          </cell>
          <cell r="T40">
            <v>234</v>
          </cell>
          <cell r="U40">
            <v>2891</v>
          </cell>
          <cell r="V40">
            <v>2891</v>
          </cell>
          <cell r="W40">
            <v>2891</v>
          </cell>
          <cell r="X40">
            <v>234</v>
          </cell>
          <cell r="Y40">
            <v>234</v>
          </cell>
          <cell r="Z40">
            <v>234</v>
          </cell>
          <cell r="AA40">
            <v>2891</v>
          </cell>
          <cell r="AB40">
            <v>2891</v>
          </cell>
          <cell r="AC40">
            <v>2891</v>
          </cell>
          <cell r="AD40">
            <v>234</v>
          </cell>
          <cell r="AE40">
            <v>234</v>
          </cell>
          <cell r="AF40">
            <v>234</v>
          </cell>
          <cell r="AG40">
            <v>2891</v>
          </cell>
          <cell r="AH40">
            <v>2891</v>
          </cell>
          <cell r="AI40">
            <v>2891</v>
          </cell>
          <cell r="AJ40">
            <v>34692</v>
          </cell>
          <cell r="AK40">
            <v>34692</v>
          </cell>
          <cell r="AR40" t="str">
            <v>Meta no acumulativa</v>
          </cell>
        </row>
        <row r="41">
          <cell r="E41">
            <v>44</v>
          </cell>
          <cell r="L41">
            <v>44</v>
          </cell>
          <cell r="M41">
            <v>44</v>
          </cell>
          <cell r="N41">
            <v>44</v>
          </cell>
          <cell r="O41">
            <v>554</v>
          </cell>
          <cell r="P41">
            <v>554</v>
          </cell>
          <cell r="Q41">
            <v>554</v>
          </cell>
          <cell r="R41">
            <v>44</v>
          </cell>
          <cell r="S41">
            <v>44</v>
          </cell>
          <cell r="T41">
            <v>44</v>
          </cell>
          <cell r="U41">
            <v>554</v>
          </cell>
          <cell r="V41">
            <v>554</v>
          </cell>
          <cell r="W41">
            <v>554</v>
          </cell>
          <cell r="X41">
            <v>44</v>
          </cell>
          <cell r="Y41">
            <v>44</v>
          </cell>
          <cell r="Z41">
            <v>44</v>
          </cell>
          <cell r="AA41">
            <v>554</v>
          </cell>
          <cell r="AB41">
            <v>554</v>
          </cell>
          <cell r="AC41">
            <v>554</v>
          </cell>
          <cell r="AD41">
            <v>44</v>
          </cell>
          <cell r="AE41">
            <v>44</v>
          </cell>
          <cell r="AF41">
            <v>44</v>
          </cell>
          <cell r="AG41">
            <v>554</v>
          </cell>
          <cell r="AH41">
            <v>554</v>
          </cell>
          <cell r="AI41">
            <v>554</v>
          </cell>
          <cell r="AJ41">
            <v>6648</v>
          </cell>
          <cell r="AK41">
            <v>6648</v>
          </cell>
          <cell r="AR41" t="str">
            <v>Meta no acumulativa</v>
          </cell>
        </row>
        <row r="42">
          <cell r="E42">
            <v>1</v>
          </cell>
          <cell r="AD42">
            <v>1</v>
          </cell>
          <cell r="AG42">
            <v>8363</v>
          </cell>
          <cell r="AJ42">
            <v>8363</v>
          </cell>
          <cell r="AK42">
            <v>8363</v>
          </cell>
        </row>
        <row r="44">
          <cell r="E44">
            <v>91704</v>
          </cell>
          <cell r="L44">
            <v>5132</v>
          </cell>
          <cell r="M44">
            <v>5592</v>
          </cell>
          <cell r="N44">
            <v>7627</v>
          </cell>
          <cell r="O44">
            <v>21297.800000000003</v>
          </cell>
          <cell r="P44">
            <v>23206.800000000003</v>
          </cell>
          <cell r="Q44">
            <v>31652.050000000003</v>
          </cell>
          <cell r="R44">
            <v>14767</v>
          </cell>
          <cell r="S44">
            <v>15742</v>
          </cell>
          <cell r="T44">
            <v>10192</v>
          </cell>
          <cell r="U44">
            <v>61283.05</v>
          </cell>
          <cell r="V44">
            <v>65329.3</v>
          </cell>
          <cell r="W44">
            <v>42296.800000000003</v>
          </cell>
          <cell r="X44">
            <v>6442</v>
          </cell>
          <cell r="Y44">
            <v>6192</v>
          </cell>
          <cell r="Z44">
            <v>5067</v>
          </cell>
          <cell r="AA44">
            <v>26734.300000000003</v>
          </cell>
          <cell r="AB44">
            <v>25696.800000000003</v>
          </cell>
          <cell r="AC44">
            <v>21028.050000000003</v>
          </cell>
          <cell r="AD44">
            <v>5017</v>
          </cell>
          <cell r="AE44">
            <v>5017</v>
          </cell>
          <cell r="AF44">
            <v>4917</v>
          </cell>
          <cell r="AG44">
            <v>20820.550000000003</v>
          </cell>
          <cell r="AH44">
            <v>20820.550000000003</v>
          </cell>
          <cell r="AI44">
            <v>20404.95</v>
          </cell>
          <cell r="AJ44">
            <v>380571</v>
          </cell>
          <cell r="AK44">
            <v>380571</v>
          </cell>
          <cell r="AR44" t="str">
            <v>Esta actividad a nivel operativo incluye   plantas de hortalizas, medicinales, forestales y otras; reportadas por diferentes unidades organizativas</v>
          </cell>
        </row>
        <row r="45">
          <cell r="E45">
            <v>406</v>
          </cell>
          <cell r="L45">
            <v>406</v>
          </cell>
          <cell r="M45">
            <v>406</v>
          </cell>
          <cell r="N45">
            <v>406</v>
          </cell>
          <cell r="O45">
            <v>6330</v>
          </cell>
          <cell r="P45">
            <v>6330</v>
          </cell>
          <cell r="Q45">
            <v>6330</v>
          </cell>
          <cell r="R45">
            <v>406</v>
          </cell>
          <cell r="S45">
            <v>406</v>
          </cell>
          <cell r="T45">
            <v>406</v>
          </cell>
          <cell r="U45">
            <v>6330</v>
          </cell>
          <cell r="V45">
            <v>6330</v>
          </cell>
          <cell r="W45">
            <v>6330</v>
          </cell>
          <cell r="X45">
            <v>406</v>
          </cell>
          <cell r="Y45">
            <v>406</v>
          </cell>
          <cell r="Z45">
            <v>406</v>
          </cell>
          <cell r="AA45">
            <v>6330</v>
          </cell>
          <cell r="AB45">
            <v>6330</v>
          </cell>
          <cell r="AC45">
            <v>6330</v>
          </cell>
          <cell r="AD45">
            <v>406</v>
          </cell>
          <cell r="AE45">
            <v>406</v>
          </cell>
          <cell r="AF45">
            <v>406</v>
          </cell>
          <cell r="AG45">
            <v>6330</v>
          </cell>
          <cell r="AH45">
            <v>6330</v>
          </cell>
          <cell r="AI45">
            <v>6330</v>
          </cell>
          <cell r="AJ45">
            <v>75960</v>
          </cell>
          <cell r="AK45">
            <v>75960</v>
          </cell>
          <cell r="AR45" t="str">
            <v>Meta no acumulativa</v>
          </cell>
        </row>
        <row r="46">
          <cell r="E46">
            <v>114</v>
          </cell>
          <cell r="L46">
            <v>114</v>
          </cell>
          <cell r="M46">
            <v>114</v>
          </cell>
          <cell r="N46">
            <v>114</v>
          </cell>
          <cell r="O46">
            <v>2000</v>
          </cell>
          <cell r="P46">
            <v>2000</v>
          </cell>
          <cell r="Q46">
            <v>2000</v>
          </cell>
          <cell r="R46">
            <v>114</v>
          </cell>
          <cell r="S46">
            <v>114</v>
          </cell>
          <cell r="T46">
            <v>114</v>
          </cell>
          <cell r="U46">
            <v>2000</v>
          </cell>
          <cell r="V46">
            <v>2000</v>
          </cell>
          <cell r="W46">
            <v>2000</v>
          </cell>
          <cell r="X46">
            <v>114</v>
          </cell>
          <cell r="Y46">
            <v>114</v>
          </cell>
          <cell r="Z46">
            <v>114</v>
          </cell>
          <cell r="AA46">
            <v>2000</v>
          </cell>
          <cell r="AB46">
            <v>2000</v>
          </cell>
          <cell r="AC46">
            <v>2000</v>
          </cell>
          <cell r="AD46">
            <v>114</v>
          </cell>
          <cell r="AE46">
            <v>114</v>
          </cell>
          <cell r="AF46">
            <v>114</v>
          </cell>
          <cell r="AG46">
            <v>2000</v>
          </cell>
          <cell r="AH46">
            <v>2000</v>
          </cell>
          <cell r="AI46">
            <v>2000</v>
          </cell>
          <cell r="AJ46">
            <v>24000</v>
          </cell>
          <cell r="AK46">
            <v>24000</v>
          </cell>
          <cell r="AR46" t="str">
            <v>Meta no acumulativa</v>
          </cell>
        </row>
        <row r="47">
          <cell r="E47">
            <v>1</v>
          </cell>
          <cell r="AD47">
            <v>1</v>
          </cell>
          <cell r="AG47">
            <v>8363</v>
          </cell>
          <cell r="AJ47">
            <v>8363</v>
          </cell>
          <cell r="AK47">
            <v>8363</v>
          </cell>
        </row>
        <row r="49">
          <cell r="E49">
            <v>1</v>
          </cell>
          <cell r="AE49">
            <v>1</v>
          </cell>
          <cell r="AH49">
            <v>8363</v>
          </cell>
          <cell r="AJ49">
            <v>8363</v>
          </cell>
          <cell r="AK49">
            <v>8363</v>
          </cell>
        </row>
        <row r="51">
          <cell r="E51">
            <v>1</v>
          </cell>
          <cell r="AF51">
            <v>1</v>
          </cell>
          <cell r="AI51">
            <v>8363</v>
          </cell>
          <cell r="AJ51">
            <v>8363</v>
          </cell>
          <cell r="AK51">
            <v>8363</v>
          </cell>
        </row>
        <row r="52">
          <cell r="E52">
            <v>250</v>
          </cell>
          <cell r="L52">
            <v>250</v>
          </cell>
          <cell r="M52">
            <v>250</v>
          </cell>
          <cell r="N52">
            <v>250</v>
          </cell>
          <cell r="O52">
            <v>9838</v>
          </cell>
          <cell r="P52">
            <v>9838</v>
          </cell>
          <cell r="Q52">
            <v>9838</v>
          </cell>
          <cell r="R52">
            <v>250</v>
          </cell>
          <cell r="S52">
            <v>250</v>
          </cell>
          <cell r="T52">
            <v>250</v>
          </cell>
          <cell r="U52">
            <v>9838</v>
          </cell>
          <cell r="V52">
            <v>9838</v>
          </cell>
          <cell r="W52">
            <v>9838</v>
          </cell>
          <cell r="X52">
            <v>250</v>
          </cell>
          <cell r="Y52">
            <v>250</v>
          </cell>
          <cell r="Z52">
            <v>250</v>
          </cell>
          <cell r="AA52">
            <v>9838</v>
          </cell>
          <cell r="AB52">
            <v>9838</v>
          </cell>
          <cell r="AC52">
            <v>9838</v>
          </cell>
          <cell r="AD52">
            <v>250</v>
          </cell>
          <cell r="AE52">
            <v>250</v>
          </cell>
          <cell r="AF52">
            <v>250</v>
          </cell>
          <cell r="AG52">
            <v>9838</v>
          </cell>
          <cell r="AH52">
            <v>9831</v>
          </cell>
          <cell r="AI52">
            <v>9838</v>
          </cell>
          <cell r="AJ52">
            <v>118049</v>
          </cell>
          <cell r="AK52">
            <v>118049</v>
          </cell>
          <cell r="AR52" t="str">
            <v>La meta total incluye productores ganaderos y apicultores
Meta no acumulativa</v>
          </cell>
        </row>
        <row r="53">
          <cell r="E53">
            <v>35</v>
          </cell>
          <cell r="L53">
            <v>35</v>
          </cell>
          <cell r="M53">
            <v>35</v>
          </cell>
          <cell r="N53">
            <v>35</v>
          </cell>
          <cell r="O53">
            <v>1369</v>
          </cell>
          <cell r="P53">
            <v>1369</v>
          </cell>
          <cell r="Q53">
            <v>1369</v>
          </cell>
          <cell r="R53">
            <v>35</v>
          </cell>
          <cell r="S53">
            <v>35</v>
          </cell>
          <cell r="T53">
            <v>35</v>
          </cell>
          <cell r="U53">
            <v>1369</v>
          </cell>
          <cell r="V53">
            <v>1369</v>
          </cell>
          <cell r="W53">
            <v>1369</v>
          </cell>
          <cell r="X53">
            <v>35</v>
          </cell>
          <cell r="Y53">
            <v>35</v>
          </cell>
          <cell r="Z53">
            <v>35</v>
          </cell>
          <cell r="AA53">
            <v>1369</v>
          </cell>
          <cell r="AB53">
            <v>1369</v>
          </cell>
          <cell r="AC53">
            <v>1369</v>
          </cell>
          <cell r="AD53">
            <v>35</v>
          </cell>
          <cell r="AE53">
            <v>35</v>
          </cell>
          <cell r="AF53">
            <v>35</v>
          </cell>
          <cell r="AG53">
            <v>1369</v>
          </cell>
          <cell r="AH53">
            <v>1369</v>
          </cell>
          <cell r="AI53">
            <v>1367</v>
          </cell>
          <cell r="AJ53">
            <v>16426</v>
          </cell>
          <cell r="AK53">
            <v>16426</v>
          </cell>
          <cell r="AR53" t="str">
            <v>La meta total incluye productores ganaderos y apicultores
Meta no acumulativa</v>
          </cell>
        </row>
        <row r="55">
          <cell r="E55">
            <v>5472</v>
          </cell>
          <cell r="L55">
            <v>5472</v>
          </cell>
          <cell r="M55">
            <v>5472</v>
          </cell>
          <cell r="N55">
            <v>5472</v>
          </cell>
          <cell r="O55">
            <v>43520</v>
          </cell>
          <cell r="P55">
            <v>43520</v>
          </cell>
          <cell r="Q55">
            <v>43520</v>
          </cell>
          <cell r="R55">
            <v>5472</v>
          </cell>
          <cell r="S55">
            <v>5472</v>
          </cell>
          <cell r="T55">
            <v>5472</v>
          </cell>
          <cell r="U55">
            <v>43520</v>
          </cell>
          <cell r="V55">
            <v>43520</v>
          </cell>
          <cell r="W55">
            <v>43520</v>
          </cell>
          <cell r="X55">
            <v>5472</v>
          </cell>
          <cell r="Y55">
            <v>5472</v>
          </cell>
          <cell r="Z55">
            <v>5472</v>
          </cell>
          <cell r="AA55">
            <v>43520</v>
          </cell>
          <cell r="AB55">
            <v>43520</v>
          </cell>
          <cell r="AC55">
            <v>43520</v>
          </cell>
          <cell r="AD55">
            <v>5472</v>
          </cell>
          <cell r="AE55">
            <v>5472</v>
          </cell>
          <cell r="AF55">
            <v>5472</v>
          </cell>
          <cell r="AG55">
            <v>43520</v>
          </cell>
          <cell r="AH55">
            <v>43520</v>
          </cell>
          <cell r="AI55">
            <v>43526</v>
          </cell>
          <cell r="AJ55">
            <v>522246</v>
          </cell>
          <cell r="AK55">
            <v>522246</v>
          </cell>
          <cell r="AR55" t="str">
            <v>Meta no acumulativa</v>
          </cell>
        </row>
        <row r="56">
          <cell r="E56">
            <v>2435</v>
          </cell>
          <cell r="L56">
            <v>2435</v>
          </cell>
          <cell r="M56">
            <v>2435</v>
          </cell>
          <cell r="N56">
            <v>2435</v>
          </cell>
          <cell r="O56">
            <v>22718</v>
          </cell>
          <cell r="P56">
            <v>22718</v>
          </cell>
          <cell r="Q56">
            <v>22718</v>
          </cell>
          <cell r="R56">
            <v>2435</v>
          </cell>
          <cell r="S56">
            <v>2435</v>
          </cell>
          <cell r="T56">
            <v>2435</v>
          </cell>
          <cell r="U56">
            <v>22718</v>
          </cell>
          <cell r="V56">
            <v>22718</v>
          </cell>
          <cell r="W56">
            <v>22718</v>
          </cell>
          <cell r="X56">
            <v>2435</v>
          </cell>
          <cell r="Y56">
            <v>2435</v>
          </cell>
          <cell r="Z56">
            <v>2435</v>
          </cell>
          <cell r="AA56">
            <v>22718</v>
          </cell>
          <cell r="AB56">
            <v>22718</v>
          </cell>
          <cell r="AC56">
            <v>22718</v>
          </cell>
          <cell r="AD56">
            <v>2435</v>
          </cell>
          <cell r="AE56">
            <v>2435</v>
          </cell>
          <cell r="AF56">
            <v>2435</v>
          </cell>
          <cell r="AG56">
            <v>22718</v>
          </cell>
          <cell r="AH56">
            <v>22718</v>
          </cell>
          <cell r="AI56">
            <v>22718</v>
          </cell>
          <cell r="AJ56">
            <v>272616</v>
          </cell>
          <cell r="AK56">
            <v>272616</v>
          </cell>
          <cell r="AR56" t="str">
            <v>Meta no acumulativa</v>
          </cell>
        </row>
        <row r="57">
          <cell r="E57">
            <v>4</v>
          </cell>
          <cell r="N57">
            <v>1</v>
          </cell>
          <cell r="Q57">
            <v>931</v>
          </cell>
          <cell r="T57">
            <v>1</v>
          </cell>
          <cell r="W57">
            <v>931</v>
          </cell>
          <cell r="Z57">
            <v>1</v>
          </cell>
          <cell r="AC57">
            <v>931</v>
          </cell>
          <cell r="AF57">
            <v>1</v>
          </cell>
          <cell r="AI57">
            <v>931</v>
          </cell>
          <cell r="AJ57">
            <v>3724</v>
          </cell>
          <cell r="AK57">
            <v>3724</v>
          </cell>
        </row>
        <row r="58">
          <cell r="E58">
            <v>100</v>
          </cell>
          <cell r="N58">
            <v>10</v>
          </cell>
          <cell r="Q58">
            <v>100000</v>
          </cell>
          <cell r="T58">
            <v>25</v>
          </cell>
          <cell r="W58">
            <v>250000</v>
          </cell>
          <cell r="Z58">
            <v>25</v>
          </cell>
          <cell r="AC58">
            <v>250000</v>
          </cell>
          <cell r="AF58">
            <v>40</v>
          </cell>
          <cell r="AI58">
            <v>400000</v>
          </cell>
          <cell r="AJ58">
            <v>1000000</v>
          </cell>
          <cell r="AO58">
            <v>1000000</v>
          </cell>
        </row>
        <row r="60">
          <cell r="E60">
            <v>274</v>
          </cell>
          <cell r="L60">
            <v>274</v>
          </cell>
          <cell r="M60">
            <v>274</v>
          </cell>
          <cell r="N60">
            <v>274</v>
          </cell>
          <cell r="O60">
            <v>8763</v>
          </cell>
          <cell r="P60">
            <v>8763</v>
          </cell>
          <cell r="Q60">
            <v>8763</v>
          </cell>
          <cell r="R60">
            <v>274</v>
          </cell>
          <cell r="U60">
            <v>8763</v>
          </cell>
          <cell r="AE60">
            <v>274</v>
          </cell>
          <cell r="AF60">
            <v>274</v>
          </cell>
          <cell r="AH60">
            <v>8763</v>
          </cell>
          <cell r="AI60">
            <v>8763</v>
          </cell>
          <cell r="AJ60">
            <v>52578</v>
          </cell>
          <cell r="AK60">
            <v>52578</v>
          </cell>
          <cell r="AR60" t="str">
            <v>Meta no acumulativa</v>
          </cell>
        </row>
        <row r="61">
          <cell r="E61">
            <v>21</v>
          </cell>
          <cell r="L61">
            <v>21</v>
          </cell>
          <cell r="M61">
            <v>21</v>
          </cell>
          <cell r="N61">
            <v>21</v>
          </cell>
          <cell r="O61">
            <v>720</v>
          </cell>
          <cell r="P61">
            <v>720</v>
          </cell>
          <cell r="Q61">
            <v>720</v>
          </cell>
          <cell r="R61">
            <v>21</v>
          </cell>
          <cell r="U61">
            <v>720</v>
          </cell>
          <cell r="AE61">
            <v>21</v>
          </cell>
          <cell r="AF61">
            <v>21</v>
          </cell>
          <cell r="AH61">
            <v>720</v>
          </cell>
          <cell r="AI61">
            <v>720</v>
          </cell>
          <cell r="AJ61">
            <v>4320</v>
          </cell>
          <cell r="AK61">
            <v>4320</v>
          </cell>
          <cell r="AR61" t="str">
            <v>Meta no acumulativa</v>
          </cell>
        </row>
        <row r="63">
          <cell r="E63">
            <v>1</v>
          </cell>
          <cell r="L63">
            <v>1</v>
          </cell>
          <cell r="O63">
            <v>3000</v>
          </cell>
          <cell r="AJ63">
            <v>3000</v>
          </cell>
          <cell r="AK63">
            <v>3000</v>
          </cell>
          <cell r="AR63" t="str">
            <v>Esta actividad a nivel operativo incluye accesiones y colecciones variadas, a nivel institucional y para diferentes usos y destinos geogràficos y poblacionales.</v>
          </cell>
        </row>
        <row r="65">
          <cell r="E65">
            <v>175</v>
          </cell>
          <cell r="N65">
            <v>42</v>
          </cell>
          <cell r="Q65">
            <v>7560</v>
          </cell>
          <cell r="T65">
            <v>45</v>
          </cell>
          <cell r="W65">
            <v>7560</v>
          </cell>
          <cell r="Z65">
            <v>45</v>
          </cell>
          <cell r="AC65">
            <v>7560</v>
          </cell>
          <cell r="AF65">
            <v>43</v>
          </cell>
          <cell r="AI65">
            <v>7560</v>
          </cell>
          <cell r="AJ65">
            <v>30240</v>
          </cell>
          <cell r="AK65">
            <v>30240</v>
          </cell>
        </row>
        <row r="67">
          <cell r="E67">
            <v>360</v>
          </cell>
          <cell r="N67">
            <v>90</v>
          </cell>
          <cell r="Q67">
            <v>7763</v>
          </cell>
          <cell r="T67">
            <v>90</v>
          </cell>
          <cell r="W67">
            <v>7505</v>
          </cell>
          <cell r="Z67">
            <v>90</v>
          </cell>
          <cell r="AC67">
            <v>7505</v>
          </cell>
          <cell r="AF67">
            <v>90</v>
          </cell>
          <cell r="AI67">
            <v>7505</v>
          </cell>
          <cell r="AJ67">
            <v>30278</v>
          </cell>
          <cell r="AK67">
            <v>30278</v>
          </cell>
        </row>
        <row r="68">
          <cell r="E68">
            <v>120</v>
          </cell>
          <cell r="N68">
            <v>30</v>
          </cell>
          <cell r="Q68">
            <v>2664</v>
          </cell>
          <cell r="T68">
            <v>30</v>
          </cell>
          <cell r="W68">
            <v>2575</v>
          </cell>
          <cell r="Z68">
            <v>30</v>
          </cell>
          <cell r="AC68">
            <v>2575</v>
          </cell>
          <cell r="AF68">
            <v>30</v>
          </cell>
          <cell r="AI68">
            <v>2575</v>
          </cell>
          <cell r="AJ68">
            <v>10389</v>
          </cell>
          <cell r="AK68">
            <v>10389</v>
          </cell>
        </row>
        <row r="70">
          <cell r="E70">
            <v>1</v>
          </cell>
          <cell r="L70">
            <v>1</v>
          </cell>
          <cell r="O70">
            <v>3000</v>
          </cell>
          <cell r="AJ70">
            <v>3000</v>
          </cell>
          <cell r="AK70">
            <v>3000</v>
          </cell>
          <cell r="AR70" t="str">
            <v>Esta actividad a nivel operativo incluye accesiones y colecciones variadas, a nivel institucional y para diferentes usos y destinos geogràficos y poblacionales, incluyendo pueblos originarios/indìgenas)</v>
          </cell>
        </row>
        <row r="72">
          <cell r="E72">
            <v>100</v>
          </cell>
          <cell r="N72">
            <v>6</v>
          </cell>
          <cell r="Q72">
            <v>32797</v>
          </cell>
          <cell r="T72">
            <v>43</v>
          </cell>
          <cell r="W72">
            <v>229700</v>
          </cell>
          <cell r="Z72">
            <v>40</v>
          </cell>
          <cell r="AC72">
            <v>214370</v>
          </cell>
          <cell r="AF72">
            <v>11</v>
          </cell>
          <cell r="AI72">
            <v>61375</v>
          </cell>
          <cell r="AJ72">
            <v>538242</v>
          </cell>
          <cell r="AN72">
            <v>538242</v>
          </cell>
        </row>
        <row r="73">
          <cell r="E73">
            <v>100</v>
          </cell>
          <cell r="N73">
            <v>20</v>
          </cell>
          <cell r="Q73">
            <v>5170</v>
          </cell>
          <cell r="T73">
            <v>26</v>
          </cell>
          <cell r="W73">
            <v>6721</v>
          </cell>
          <cell r="Z73">
            <v>27</v>
          </cell>
          <cell r="AC73">
            <v>6979</v>
          </cell>
          <cell r="AF73">
            <v>27</v>
          </cell>
          <cell r="AI73">
            <v>6975</v>
          </cell>
          <cell r="AJ73">
            <v>25845</v>
          </cell>
          <cell r="AO73">
            <v>25845</v>
          </cell>
        </row>
        <row r="74">
          <cell r="E74">
            <v>100</v>
          </cell>
          <cell r="N74">
            <v>25</v>
          </cell>
          <cell r="Q74">
            <v>119305</v>
          </cell>
          <cell r="T74">
            <v>15</v>
          </cell>
          <cell r="W74">
            <v>68550</v>
          </cell>
          <cell r="Z74">
            <v>30</v>
          </cell>
          <cell r="AC74">
            <v>60750</v>
          </cell>
          <cell r="AF74">
            <v>30</v>
          </cell>
          <cell r="AI74">
            <v>52800</v>
          </cell>
          <cell r="AJ74">
            <v>301405</v>
          </cell>
          <cell r="AO74">
            <v>301405</v>
          </cell>
        </row>
        <row r="76">
          <cell r="E76">
            <v>84</v>
          </cell>
          <cell r="L76">
            <v>10</v>
          </cell>
          <cell r="M76">
            <v>2</v>
          </cell>
          <cell r="N76">
            <v>14</v>
          </cell>
          <cell r="O76">
            <v>12827</v>
          </cell>
          <cell r="P76">
            <v>12827</v>
          </cell>
          <cell r="Q76">
            <v>12827</v>
          </cell>
          <cell r="R76">
            <v>8</v>
          </cell>
          <cell r="S76">
            <v>2</v>
          </cell>
          <cell r="T76">
            <v>11</v>
          </cell>
          <cell r="U76">
            <v>12827</v>
          </cell>
          <cell r="V76">
            <v>12827</v>
          </cell>
          <cell r="W76">
            <v>12827</v>
          </cell>
          <cell r="X76">
            <v>8</v>
          </cell>
          <cell r="Y76">
            <v>2</v>
          </cell>
          <cell r="Z76">
            <v>7</v>
          </cell>
          <cell r="AA76">
            <v>12827</v>
          </cell>
          <cell r="AB76">
            <v>12827</v>
          </cell>
          <cell r="AC76">
            <v>12827</v>
          </cell>
          <cell r="AD76">
            <v>5</v>
          </cell>
          <cell r="AE76">
            <v>3</v>
          </cell>
          <cell r="AF76">
            <v>12</v>
          </cell>
          <cell r="AG76">
            <v>12827</v>
          </cell>
          <cell r="AH76">
            <v>12827</v>
          </cell>
          <cell r="AI76">
            <v>12835</v>
          </cell>
          <cell r="AJ76">
            <v>153932</v>
          </cell>
          <cell r="AK76">
            <v>153932</v>
          </cell>
        </row>
        <row r="77">
          <cell r="E77">
            <v>12</v>
          </cell>
          <cell r="L77">
            <v>1</v>
          </cell>
          <cell r="M77">
            <v>1</v>
          </cell>
          <cell r="N77">
            <v>1</v>
          </cell>
          <cell r="O77">
            <v>16803</v>
          </cell>
          <cell r="P77">
            <v>16803</v>
          </cell>
          <cell r="Q77">
            <v>16803</v>
          </cell>
          <cell r="R77">
            <v>1</v>
          </cell>
          <cell r="S77">
            <v>1</v>
          </cell>
          <cell r="T77">
            <v>1</v>
          </cell>
          <cell r="U77">
            <v>16803</v>
          </cell>
          <cell r="V77">
            <v>16803</v>
          </cell>
          <cell r="W77">
            <v>16803</v>
          </cell>
          <cell r="X77">
            <v>1</v>
          </cell>
          <cell r="Y77">
            <v>1</v>
          </cell>
          <cell r="Z77">
            <v>1</v>
          </cell>
          <cell r="AA77">
            <v>16803</v>
          </cell>
          <cell r="AB77">
            <v>16803</v>
          </cell>
          <cell r="AC77">
            <v>16803</v>
          </cell>
          <cell r="AD77">
            <v>1</v>
          </cell>
          <cell r="AE77">
            <v>1</v>
          </cell>
          <cell r="AF77">
            <v>1</v>
          </cell>
          <cell r="AG77">
            <v>16803</v>
          </cell>
          <cell r="AH77">
            <v>16803</v>
          </cell>
          <cell r="AI77">
            <v>16806</v>
          </cell>
          <cell r="AJ77">
            <v>201639</v>
          </cell>
          <cell r="AK77">
            <v>201639</v>
          </cell>
        </row>
        <row r="78">
          <cell r="E78">
            <v>12</v>
          </cell>
          <cell r="L78">
            <v>1</v>
          </cell>
          <cell r="M78">
            <v>1</v>
          </cell>
          <cell r="N78">
            <v>1</v>
          </cell>
          <cell r="O78">
            <v>4104.76</v>
          </cell>
          <cell r="P78">
            <v>4104.76</v>
          </cell>
          <cell r="Q78">
            <v>4104</v>
          </cell>
          <cell r="R78">
            <v>1</v>
          </cell>
          <cell r="S78">
            <v>1</v>
          </cell>
          <cell r="T78">
            <v>1</v>
          </cell>
          <cell r="U78">
            <v>4104.76</v>
          </cell>
          <cell r="V78">
            <v>4104.76</v>
          </cell>
          <cell r="W78">
            <v>4104</v>
          </cell>
          <cell r="X78">
            <v>1</v>
          </cell>
          <cell r="Y78">
            <v>1</v>
          </cell>
          <cell r="Z78">
            <v>1</v>
          </cell>
          <cell r="AA78">
            <v>4104.76</v>
          </cell>
          <cell r="AB78">
            <v>4104.76</v>
          </cell>
          <cell r="AC78">
            <v>4104</v>
          </cell>
          <cell r="AD78">
            <v>1</v>
          </cell>
          <cell r="AE78">
            <v>1</v>
          </cell>
          <cell r="AF78">
            <v>1</v>
          </cell>
          <cell r="AG78">
            <v>4104.76</v>
          </cell>
          <cell r="AH78">
            <v>4104.76</v>
          </cell>
          <cell r="AI78">
            <v>4106.92</v>
          </cell>
          <cell r="AJ78">
            <v>49257</v>
          </cell>
          <cell r="AK78">
            <v>49257</v>
          </cell>
        </row>
        <row r="79">
          <cell r="E79">
            <v>1080</v>
          </cell>
          <cell r="L79">
            <v>90</v>
          </cell>
          <cell r="M79">
            <v>90</v>
          </cell>
          <cell r="N79">
            <v>90</v>
          </cell>
          <cell r="O79">
            <v>13535</v>
          </cell>
          <cell r="P79">
            <v>13535</v>
          </cell>
          <cell r="Q79">
            <v>13535</v>
          </cell>
          <cell r="R79">
            <v>90</v>
          </cell>
          <cell r="S79">
            <v>90</v>
          </cell>
          <cell r="T79">
            <v>90</v>
          </cell>
          <cell r="U79">
            <v>13535</v>
          </cell>
          <cell r="V79">
            <v>13535</v>
          </cell>
          <cell r="W79">
            <v>13535</v>
          </cell>
          <cell r="X79">
            <v>90</v>
          </cell>
          <cell r="Y79">
            <v>90</v>
          </cell>
          <cell r="Z79">
            <v>90</v>
          </cell>
          <cell r="AA79">
            <v>13535</v>
          </cell>
          <cell r="AB79">
            <v>13535</v>
          </cell>
          <cell r="AC79">
            <v>13535</v>
          </cell>
          <cell r="AD79">
            <v>90</v>
          </cell>
          <cell r="AE79">
            <v>90</v>
          </cell>
          <cell r="AF79">
            <v>90</v>
          </cell>
          <cell r="AG79">
            <v>13535</v>
          </cell>
          <cell r="AH79">
            <v>13535</v>
          </cell>
          <cell r="AI79">
            <v>13541</v>
          </cell>
          <cell r="AJ79">
            <v>162426</v>
          </cell>
          <cell r="AK79">
            <v>162426</v>
          </cell>
        </row>
        <row r="80">
          <cell r="E80">
            <v>2700</v>
          </cell>
          <cell r="L80">
            <v>225</v>
          </cell>
          <cell r="M80">
            <v>225</v>
          </cell>
          <cell r="N80">
            <v>225</v>
          </cell>
          <cell r="O80">
            <v>9682</v>
          </cell>
          <cell r="P80">
            <v>9682</v>
          </cell>
          <cell r="Q80">
            <v>9681</v>
          </cell>
          <cell r="R80">
            <v>225</v>
          </cell>
          <cell r="S80">
            <v>225</v>
          </cell>
          <cell r="T80">
            <v>225</v>
          </cell>
          <cell r="U80">
            <v>9682</v>
          </cell>
          <cell r="V80">
            <v>9682</v>
          </cell>
          <cell r="W80">
            <v>9681</v>
          </cell>
          <cell r="X80">
            <v>225</v>
          </cell>
          <cell r="Y80">
            <v>225</v>
          </cell>
          <cell r="Z80">
            <v>225</v>
          </cell>
          <cell r="AA80">
            <v>9682</v>
          </cell>
          <cell r="AB80">
            <v>9682</v>
          </cell>
          <cell r="AC80">
            <v>9681</v>
          </cell>
          <cell r="AD80">
            <v>225</v>
          </cell>
          <cell r="AE80">
            <v>225</v>
          </cell>
          <cell r="AF80">
            <v>225</v>
          </cell>
          <cell r="AG80">
            <v>9682</v>
          </cell>
          <cell r="AH80">
            <v>9682</v>
          </cell>
          <cell r="AI80">
            <v>9681</v>
          </cell>
          <cell r="AJ80">
            <v>116180</v>
          </cell>
          <cell r="AK80">
            <v>116180</v>
          </cell>
        </row>
        <row r="81">
          <cell r="E81">
            <v>36</v>
          </cell>
          <cell r="L81">
            <v>3</v>
          </cell>
          <cell r="M81">
            <v>3</v>
          </cell>
          <cell r="N81">
            <v>3</v>
          </cell>
          <cell r="O81">
            <v>5663</v>
          </cell>
          <cell r="P81">
            <v>5663</v>
          </cell>
          <cell r="Q81">
            <v>5663</v>
          </cell>
          <cell r="R81">
            <v>3</v>
          </cell>
          <cell r="S81">
            <v>3</v>
          </cell>
          <cell r="T81">
            <v>3</v>
          </cell>
          <cell r="U81">
            <v>5663</v>
          </cell>
          <cell r="V81">
            <v>5663</v>
          </cell>
          <cell r="W81">
            <v>5663</v>
          </cell>
          <cell r="X81">
            <v>3</v>
          </cell>
          <cell r="Y81">
            <v>3</v>
          </cell>
          <cell r="Z81">
            <v>3</v>
          </cell>
          <cell r="AA81">
            <v>5663</v>
          </cell>
          <cell r="AB81">
            <v>5663</v>
          </cell>
          <cell r="AC81">
            <v>5663</v>
          </cell>
          <cell r="AD81">
            <v>3</v>
          </cell>
          <cell r="AE81">
            <v>3</v>
          </cell>
          <cell r="AF81">
            <v>3</v>
          </cell>
          <cell r="AG81">
            <v>5663</v>
          </cell>
          <cell r="AH81">
            <v>5663</v>
          </cell>
          <cell r="AI81">
            <v>5663</v>
          </cell>
          <cell r="AJ81">
            <v>67956</v>
          </cell>
          <cell r="AK81">
            <v>67956</v>
          </cell>
        </row>
        <row r="82">
          <cell r="E82">
            <v>4</v>
          </cell>
          <cell r="N82">
            <v>1</v>
          </cell>
          <cell r="Q82">
            <v>29888</v>
          </cell>
          <cell r="T82">
            <v>1</v>
          </cell>
          <cell r="W82">
            <v>29888</v>
          </cell>
          <cell r="Z82">
            <v>1</v>
          </cell>
          <cell r="AC82">
            <v>29888</v>
          </cell>
          <cell r="AF82">
            <v>1</v>
          </cell>
          <cell r="AI82">
            <v>29888</v>
          </cell>
          <cell r="AJ82">
            <v>119552</v>
          </cell>
          <cell r="AK82">
            <v>119552</v>
          </cell>
        </row>
        <row r="83">
          <cell r="E83">
            <v>12</v>
          </cell>
          <cell r="L83">
            <v>1</v>
          </cell>
          <cell r="M83">
            <v>1</v>
          </cell>
          <cell r="N83">
            <v>1</v>
          </cell>
          <cell r="O83">
            <v>8479.36</v>
          </cell>
          <cell r="P83">
            <v>8479.36</v>
          </cell>
          <cell r="Q83">
            <v>9235.7800000000007</v>
          </cell>
          <cell r="R83">
            <v>1</v>
          </cell>
          <cell r="S83">
            <v>1</v>
          </cell>
          <cell r="T83">
            <v>1</v>
          </cell>
          <cell r="U83">
            <v>8479.36</v>
          </cell>
          <cell r="V83">
            <v>8479.36</v>
          </cell>
          <cell r="W83">
            <v>8479.36</v>
          </cell>
          <cell r="X83">
            <v>1</v>
          </cell>
          <cell r="Y83">
            <v>1</v>
          </cell>
          <cell r="Z83">
            <v>1</v>
          </cell>
          <cell r="AA83">
            <v>9170.0400000000009</v>
          </cell>
          <cell r="AB83">
            <v>8479.36</v>
          </cell>
          <cell r="AC83">
            <v>8479.36</v>
          </cell>
          <cell r="AD83">
            <v>1</v>
          </cell>
          <cell r="AE83">
            <v>1</v>
          </cell>
          <cell r="AF83">
            <v>1</v>
          </cell>
          <cell r="AG83">
            <v>8479.36</v>
          </cell>
          <cell r="AH83">
            <v>8479.36</v>
          </cell>
          <cell r="AI83">
            <v>13369.8</v>
          </cell>
          <cell r="AJ83">
            <v>108089.86</v>
          </cell>
          <cell r="AK83">
            <v>108089.86</v>
          </cell>
        </row>
        <row r="84">
          <cell r="E84">
            <v>12</v>
          </cell>
          <cell r="L84">
            <v>1</v>
          </cell>
          <cell r="M84">
            <v>1</v>
          </cell>
          <cell r="N84">
            <v>1</v>
          </cell>
          <cell r="O84">
            <v>46724</v>
          </cell>
          <cell r="P84">
            <v>46724</v>
          </cell>
          <cell r="Q84">
            <v>80932</v>
          </cell>
          <cell r="R84">
            <v>1</v>
          </cell>
          <cell r="S84">
            <v>1</v>
          </cell>
          <cell r="T84">
            <v>1</v>
          </cell>
          <cell r="U84">
            <v>46724</v>
          </cell>
          <cell r="V84">
            <v>46724</v>
          </cell>
          <cell r="W84">
            <v>80932</v>
          </cell>
          <cell r="X84">
            <v>1</v>
          </cell>
          <cell r="Y84">
            <v>1</v>
          </cell>
          <cell r="Z84">
            <v>1</v>
          </cell>
          <cell r="AA84">
            <v>46724</v>
          </cell>
          <cell r="AB84">
            <v>46724</v>
          </cell>
          <cell r="AC84">
            <v>80932</v>
          </cell>
          <cell r="AD84">
            <v>1</v>
          </cell>
          <cell r="AE84">
            <v>1</v>
          </cell>
          <cell r="AF84">
            <v>1</v>
          </cell>
          <cell r="AG84">
            <v>46724</v>
          </cell>
          <cell r="AH84">
            <v>46724</v>
          </cell>
          <cell r="AI84">
            <v>124327</v>
          </cell>
          <cell r="AJ84">
            <v>740915</v>
          </cell>
          <cell r="AK84">
            <v>604090</v>
          </cell>
          <cell r="AM84">
            <v>136825</v>
          </cell>
        </row>
        <row r="85">
          <cell r="E85">
            <v>12</v>
          </cell>
          <cell r="L85">
            <v>1</v>
          </cell>
          <cell r="M85">
            <v>1</v>
          </cell>
          <cell r="N85">
            <v>1</v>
          </cell>
          <cell r="O85">
            <v>13574.2</v>
          </cell>
          <cell r="P85">
            <v>13574.2</v>
          </cell>
          <cell r="Q85">
            <v>13574.2</v>
          </cell>
          <cell r="R85">
            <v>1</v>
          </cell>
          <cell r="S85">
            <v>1</v>
          </cell>
          <cell r="T85">
            <v>1</v>
          </cell>
          <cell r="U85">
            <v>13574.2</v>
          </cell>
          <cell r="V85">
            <v>13574.2</v>
          </cell>
          <cell r="W85">
            <v>13574.2</v>
          </cell>
          <cell r="X85">
            <v>1</v>
          </cell>
          <cell r="Y85">
            <v>1</v>
          </cell>
          <cell r="Z85">
            <v>1</v>
          </cell>
          <cell r="AA85">
            <v>13574.2</v>
          </cell>
          <cell r="AB85">
            <v>13574.2</v>
          </cell>
          <cell r="AC85">
            <v>13574.2</v>
          </cell>
          <cell r="AD85">
            <v>1</v>
          </cell>
          <cell r="AE85">
            <v>1</v>
          </cell>
          <cell r="AF85">
            <v>1</v>
          </cell>
          <cell r="AG85">
            <v>13574.2</v>
          </cell>
          <cell r="AH85">
            <v>13574.2</v>
          </cell>
          <cell r="AI85">
            <v>13574.2</v>
          </cell>
          <cell r="AJ85">
            <v>162890.40000000002</v>
          </cell>
          <cell r="AK85">
            <v>162890.40000000002</v>
          </cell>
        </row>
        <row r="86">
          <cell r="E86">
            <v>12</v>
          </cell>
          <cell r="L86">
            <v>1</v>
          </cell>
          <cell r="M86">
            <v>1</v>
          </cell>
          <cell r="N86">
            <v>1</v>
          </cell>
          <cell r="O86">
            <v>2532</v>
          </cell>
          <cell r="P86">
            <v>2532</v>
          </cell>
          <cell r="Q86">
            <v>2532</v>
          </cell>
          <cell r="R86">
            <v>1</v>
          </cell>
          <cell r="S86">
            <v>1</v>
          </cell>
          <cell r="T86">
            <v>1</v>
          </cell>
          <cell r="U86">
            <v>2532</v>
          </cell>
          <cell r="V86">
            <v>2532</v>
          </cell>
          <cell r="W86">
            <v>2532</v>
          </cell>
          <cell r="X86">
            <v>1</v>
          </cell>
          <cell r="Y86">
            <v>1</v>
          </cell>
          <cell r="Z86">
            <v>1</v>
          </cell>
          <cell r="AA86">
            <v>2532</v>
          </cell>
          <cell r="AB86">
            <v>2532</v>
          </cell>
          <cell r="AC86">
            <v>2532</v>
          </cell>
          <cell r="AD86">
            <v>1</v>
          </cell>
          <cell r="AE86">
            <v>1</v>
          </cell>
          <cell r="AF86">
            <v>1</v>
          </cell>
          <cell r="AG86">
            <v>2532</v>
          </cell>
          <cell r="AH86">
            <v>2532</v>
          </cell>
          <cell r="AI86">
            <v>2539</v>
          </cell>
          <cell r="AJ86">
            <v>30391</v>
          </cell>
          <cell r="AK86">
            <v>30391</v>
          </cell>
        </row>
        <row r="87">
          <cell r="E87">
            <v>15</v>
          </cell>
          <cell r="L87">
            <v>3</v>
          </cell>
          <cell r="M87">
            <v>1</v>
          </cell>
          <cell r="N87">
            <v>1</v>
          </cell>
          <cell r="O87">
            <v>15641</v>
          </cell>
          <cell r="P87">
            <v>15641</v>
          </cell>
          <cell r="Q87">
            <v>15641</v>
          </cell>
          <cell r="R87">
            <v>1</v>
          </cell>
          <cell r="S87">
            <v>1</v>
          </cell>
          <cell r="T87">
            <v>1</v>
          </cell>
          <cell r="U87">
            <v>15641</v>
          </cell>
          <cell r="V87">
            <v>15641</v>
          </cell>
          <cell r="W87">
            <v>15641</v>
          </cell>
          <cell r="X87">
            <v>2</v>
          </cell>
          <cell r="Y87">
            <v>1</v>
          </cell>
          <cell r="Z87">
            <v>1</v>
          </cell>
          <cell r="AA87">
            <v>15641</v>
          </cell>
          <cell r="AB87">
            <v>15641</v>
          </cell>
          <cell r="AC87">
            <v>15641</v>
          </cell>
          <cell r="AD87">
            <v>1</v>
          </cell>
          <cell r="AE87">
            <v>1</v>
          </cell>
          <cell r="AF87">
            <v>1</v>
          </cell>
          <cell r="AG87">
            <v>15641</v>
          </cell>
          <cell r="AH87">
            <v>15641</v>
          </cell>
          <cell r="AI87">
            <v>15648</v>
          </cell>
          <cell r="AJ87">
            <v>187699</v>
          </cell>
          <cell r="AK87">
            <v>187699</v>
          </cell>
        </row>
        <row r="88">
          <cell r="E88">
            <v>27</v>
          </cell>
          <cell r="L88">
            <v>0</v>
          </cell>
          <cell r="M88">
            <v>0</v>
          </cell>
          <cell r="N88">
            <v>2</v>
          </cell>
          <cell r="O88">
            <v>0</v>
          </cell>
          <cell r="P88">
            <v>0</v>
          </cell>
          <cell r="Q88">
            <v>441.1</v>
          </cell>
          <cell r="R88">
            <v>0</v>
          </cell>
          <cell r="S88">
            <v>4</v>
          </cell>
          <cell r="T88">
            <v>3</v>
          </cell>
          <cell r="U88">
            <v>0</v>
          </cell>
          <cell r="V88">
            <v>882.2</v>
          </cell>
          <cell r="W88">
            <v>661.65000000000009</v>
          </cell>
          <cell r="X88">
            <v>0</v>
          </cell>
          <cell r="Y88">
            <v>2</v>
          </cell>
          <cell r="Z88">
            <v>3</v>
          </cell>
          <cell r="AA88">
            <v>0</v>
          </cell>
          <cell r="AB88">
            <v>441.1</v>
          </cell>
          <cell r="AC88">
            <v>661.65000000000009</v>
          </cell>
          <cell r="AD88">
            <v>2</v>
          </cell>
          <cell r="AE88">
            <v>7</v>
          </cell>
          <cell r="AF88">
            <v>4</v>
          </cell>
          <cell r="AG88">
            <v>441.1</v>
          </cell>
          <cell r="AH88">
            <v>1543.8500000000001</v>
          </cell>
          <cell r="AI88">
            <v>882.2</v>
          </cell>
          <cell r="AJ88">
            <v>5954.85</v>
          </cell>
          <cell r="AK88">
            <v>5954.85</v>
          </cell>
        </row>
        <row r="89">
          <cell r="E89">
            <v>51</v>
          </cell>
          <cell r="L89">
            <v>17</v>
          </cell>
          <cell r="M89">
            <v>1</v>
          </cell>
          <cell r="N89">
            <v>2</v>
          </cell>
          <cell r="O89">
            <v>706373.97000000009</v>
          </cell>
          <cell r="P89">
            <v>41551.410000000003</v>
          </cell>
          <cell r="Q89">
            <v>83102.820000000007</v>
          </cell>
          <cell r="R89">
            <v>7</v>
          </cell>
          <cell r="S89">
            <v>10</v>
          </cell>
          <cell r="T89">
            <v>6</v>
          </cell>
          <cell r="U89">
            <v>290859.87</v>
          </cell>
          <cell r="V89">
            <v>415514.10000000003</v>
          </cell>
          <cell r="W89">
            <v>249308.46000000002</v>
          </cell>
          <cell r="X89">
            <v>0</v>
          </cell>
          <cell r="Y89">
            <v>1</v>
          </cell>
          <cell r="Z89">
            <v>1</v>
          </cell>
          <cell r="AA89">
            <v>0</v>
          </cell>
          <cell r="AB89">
            <v>41551.410000000003</v>
          </cell>
          <cell r="AC89">
            <v>41551.410000000003</v>
          </cell>
          <cell r="AD89">
            <v>0</v>
          </cell>
          <cell r="AE89">
            <v>5</v>
          </cell>
          <cell r="AF89">
            <v>1</v>
          </cell>
          <cell r="AG89">
            <v>0</v>
          </cell>
          <cell r="AH89">
            <v>207757.05000000002</v>
          </cell>
          <cell r="AI89">
            <v>711924.5</v>
          </cell>
          <cell r="AJ89">
            <v>2789495</v>
          </cell>
          <cell r="AK89">
            <v>2119222</v>
          </cell>
          <cell r="AM89">
            <v>476710</v>
          </cell>
          <cell r="AN89">
            <v>60463</v>
          </cell>
          <cell r="AO89">
            <v>133100</v>
          </cell>
          <cell r="AR89" t="str">
            <v>La meta total Incluye otros Programas o Unidades responsables</v>
          </cell>
        </row>
        <row r="90">
          <cell r="E90">
            <v>1</v>
          </cell>
          <cell r="N90">
            <v>1</v>
          </cell>
          <cell r="Q90">
            <v>3000</v>
          </cell>
          <cell r="AJ90">
            <v>3000</v>
          </cell>
          <cell r="AK90">
            <v>3000</v>
          </cell>
        </row>
        <row r="91">
          <cell r="E91">
            <v>29200</v>
          </cell>
          <cell r="L91">
            <v>2590</v>
          </cell>
          <cell r="M91">
            <v>3590</v>
          </cell>
          <cell r="N91">
            <v>3500</v>
          </cell>
          <cell r="O91">
            <v>10360</v>
          </cell>
          <cell r="P91">
            <v>14360</v>
          </cell>
          <cell r="Q91">
            <v>14000</v>
          </cell>
          <cell r="R91">
            <v>2590</v>
          </cell>
          <cell r="S91">
            <v>3240</v>
          </cell>
          <cell r="T91">
            <v>1700</v>
          </cell>
          <cell r="U91">
            <v>10360</v>
          </cell>
          <cell r="V91">
            <v>12960</v>
          </cell>
          <cell r="W91">
            <v>6800</v>
          </cell>
          <cell r="X91">
            <v>1800</v>
          </cell>
          <cell r="Y91">
            <v>1715</v>
          </cell>
          <cell r="Z91">
            <v>1695</v>
          </cell>
          <cell r="AA91">
            <v>7200</v>
          </cell>
          <cell r="AB91">
            <v>6860</v>
          </cell>
          <cell r="AC91">
            <v>6780</v>
          </cell>
          <cell r="AD91">
            <v>2500</v>
          </cell>
          <cell r="AE91">
            <v>2190</v>
          </cell>
          <cell r="AF91">
            <v>2090</v>
          </cell>
          <cell r="AG91">
            <v>10000</v>
          </cell>
          <cell r="AH91">
            <v>8760</v>
          </cell>
          <cell r="AI91">
            <v>8360</v>
          </cell>
          <cell r="AJ91">
            <v>116800</v>
          </cell>
          <cell r="AK91">
            <v>116800</v>
          </cell>
        </row>
        <row r="94">
          <cell r="E94">
            <v>123</v>
          </cell>
          <cell r="L94">
            <v>123</v>
          </cell>
          <cell r="M94">
            <v>123</v>
          </cell>
          <cell r="N94">
            <v>123</v>
          </cell>
          <cell r="O94">
            <v>1164</v>
          </cell>
          <cell r="P94">
            <v>1164</v>
          </cell>
          <cell r="Q94">
            <v>1164</v>
          </cell>
          <cell r="R94">
            <v>123</v>
          </cell>
          <cell r="S94">
            <v>123</v>
          </cell>
          <cell r="T94">
            <v>123</v>
          </cell>
          <cell r="U94">
            <v>1164</v>
          </cell>
          <cell r="V94">
            <v>1164</v>
          </cell>
          <cell r="W94">
            <v>1164</v>
          </cell>
          <cell r="X94">
            <v>123</v>
          </cell>
          <cell r="Y94">
            <v>123</v>
          </cell>
          <cell r="Z94">
            <v>123</v>
          </cell>
          <cell r="AA94">
            <v>1164</v>
          </cell>
          <cell r="AB94">
            <v>1164</v>
          </cell>
          <cell r="AC94">
            <v>1164</v>
          </cell>
          <cell r="AD94">
            <v>123</v>
          </cell>
          <cell r="AE94">
            <v>123</v>
          </cell>
          <cell r="AF94">
            <v>123</v>
          </cell>
          <cell r="AG94">
            <v>1164</v>
          </cell>
          <cell r="AH94">
            <v>1164</v>
          </cell>
          <cell r="AI94">
            <v>1164</v>
          </cell>
          <cell r="AJ94">
            <v>13968</v>
          </cell>
          <cell r="AK94">
            <v>13968</v>
          </cell>
          <cell r="AR94" t="str">
            <v>Meta no acumulativa</v>
          </cell>
        </row>
        <row r="95">
          <cell r="E95">
            <v>2</v>
          </cell>
          <cell r="L95">
            <v>2</v>
          </cell>
          <cell r="M95">
            <v>2</v>
          </cell>
          <cell r="N95">
            <v>2</v>
          </cell>
          <cell r="O95">
            <v>19</v>
          </cell>
          <cell r="P95">
            <v>19</v>
          </cell>
          <cell r="Q95">
            <v>19</v>
          </cell>
          <cell r="R95">
            <v>2</v>
          </cell>
          <cell r="S95">
            <v>2</v>
          </cell>
          <cell r="T95">
            <v>2</v>
          </cell>
          <cell r="U95">
            <v>19</v>
          </cell>
          <cell r="V95">
            <v>19</v>
          </cell>
          <cell r="W95">
            <v>19</v>
          </cell>
          <cell r="X95">
            <v>2</v>
          </cell>
          <cell r="Y95">
            <v>2</v>
          </cell>
          <cell r="Z95">
            <v>2</v>
          </cell>
          <cell r="AA95">
            <v>19</v>
          </cell>
          <cell r="AB95">
            <v>19</v>
          </cell>
          <cell r="AC95">
            <v>19</v>
          </cell>
          <cell r="AD95">
            <v>2</v>
          </cell>
          <cell r="AE95">
            <v>2</v>
          </cell>
          <cell r="AF95">
            <v>2</v>
          </cell>
          <cell r="AG95">
            <v>19</v>
          </cell>
          <cell r="AH95">
            <v>19</v>
          </cell>
          <cell r="AI95">
            <v>19</v>
          </cell>
          <cell r="AJ95">
            <v>228</v>
          </cell>
          <cell r="AK95">
            <v>228</v>
          </cell>
          <cell r="AR95" t="str">
            <v>Meta no acumulativa</v>
          </cell>
        </row>
        <row r="97">
          <cell r="E97">
            <v>77</v>
          </cell>
          <cell r="L97">
            <v>77</v>
          </cell>
          <cell r="M97">
            <v>77</v>
          </cell>
          <cell r="N97">
            <v>77</v>
          </cell>
          <cell r="O97">
            <v>951</v>
          </cell>
          <cell r="P97">
            <v>951</v>
          </cell>
          <cell r="Q97">
            <v>951</v>
          </cell>
          <cell r="R97">
            <v>77</v>
          </cell>
          <cell r="S97">
            <v>77</v>
          </cell>
          <cell r="T97">
            <v>77</v>
          </cell>
          <cell r="U97">
            <v>951</v>
          </cell>
          <cell r="V97">
            <v>951</v>
          </cell>
          <cell r="W97">
            <v>951</v>
          </cell>
          <cell r="X97">
            <v>77</v>
          </cell>
          <cell r="Y97">
            <v>77</v>
          </cell>
          <cell r="Z97">
            <v>77</v>
          </cell>
          <cell r="AA97">
            <v>951</v>
          </cell>
          <cell r="AB97">
            <v>951</v>
          </cell>
          <cell r="AC97">
            <v>951</v>
          </cell>
          <cell r="AD97">
            <v>77</v>
          </cell>
          <cell r="AE97">
            <v>77</v>
          </cell>
          <cell r="AF97">
            <v>77</v>
          </cell>
          <cell r="AG97">
            <v>951</v>
          </cell>
          <cell r="AH97">
            <v>951</v>
          </cell>
          <cell r="AI97">
            <v>951</v>
          </cell>
          <cell r="AJ97">
            <v>11412</v>
          </cell>
          <cell r="AK97">
            <v>11412</v>
          </cell>
          <cell r="AR97" t="str">
            <v>Meta no acumulativa</v>
          </cell>
        </row>
        <row r="98">
          <cell r="E98">
            <v>22</v>
          </cell>
          <cell r="L98">
            <v>22</v>
          </cell>
          <cell r="M98">
            <v>22</v>
          </cell>
          <cell r="N98">
            <v>22</v>
          </cell>
          <cell r="O98">
            <v>277</v>
          </cell>
          <cell r="P98">
            <v>277</v>
          </cell>
          <cell r="Q98">
            <v>277</v>
          </cell>
          <cell r="R98">
            <v>22</v>
          </cell>
          <cell r="S98">
            <v>22</v>
          </cell>
          <cell r="T98">
            <v>22</v>
          </cell>
          <cell r="U98">
            <v>277</v>
          </cell>
          <cell r="V98">
            <v>277</v>
          </cell>
          <cell r="W98">
            <v>277</v>
          </cell>
          <cell r="X98">
            <v>22</v>
          </cell>
          <cell r="Y98">
            <v>22</v>
          </cell>
          <cell r="Z98">
            <v>22</v>
          </cell>
          <cell r="AA98">
            <v>277</v>
          </cell>
          <cell r="AB98">
            <v>277</v>
          </cell>
          <cell r="AC98">
            <v>277</v>
          </cell>
          <cell r="AD98">
            <v>22</v>
          </cell>
          <cell r="AE98">
            <v>22</v>
          </cell>
          <cell r="AF98">
            <v>22</v>
          </cell>
          <cell r="AG98">
            <v>277</v>
          </cell>
          <cell r="AH98">
            <v>277</v>
          </cell>
          <cell r="AI98">
            <v>277</v>
          </cell>
          <cell r="AJ98">
            <v>3324</v>
          </cell>
          <cell r="AK98">
            <v>3324</v>
          </cell>
          <cell r="AR98" t="str">
            <v>Meta no acumulativa</v>
          </cell>
        </row>
        <row r="100">
          <cell r="E100">
            <v>103</v>
          </cell>
          <cell r="L100">
            <v>103</v>
          </cell>
          <cell r="M100">
            <v>103</v>
          </cell>
          <cell r="N100">
            <v>103</v>
          </cell>
          <cell r="O100">
            <v>1606</v>
          </cell>
          <cell r="P100">
            <v>1606</v>
          </cell>
          <cell r="Q100">
            <v>1606</v>
          </cell>
          <cell r="R100">
            <v>103</v>
          </cell>
          <cell r="S100">
            <v>103</v>
          </cell>
          <cell r="T100">
            <v>103</v>
          </cell>
          <cell r="U100">
            <v>1606</v>
          </cell>
          <cell r="V100">
            <v>1606</v>
          </cell>
          <cell r="W100">
            <v>1606</v>
          </cell>
          <cell r="X100">
            <v>103</v>
          </cell>
          <cell r="Y100">
            <v>103</v>
          </cell>
          <cell r="Z100">
            <v>103</v>
          </cell>
          <cell r="AA100">
            <v>1606</v>
          </cell>
          <cell r="AB100">
            <v>1606</v>
          </cell>
          <cell r="AC100">
            <v>1606</v>
          </cell>
          <cell r="AD100">
            <v>103</v>
          </cell>
          <cell r="AE100">
            <v>103</v>
          </cell>
          <cell r="AF100">
            <v>103</v>
          </cell>
          <cell r="AG100">
            <v>1606</v>
          </cell>
          <cell r="AH100">
            <v>1606</v>
          </cell>
          <cell r="AI100">
            <v>1606</v>
          </cell>
          <cell r="AJ100">
            <v>19272</v>
          </cell>
          <cell r="AK100">
            <v>19272</v>
          </cell>
          <cell r="AR100" t="str">
            <v>Meta no acumulativa</v>
          </cell>
        </row>
        <row r="101">
          <cell r="E101">
            <v>12</v>
          </cell>
          <cell r="L101">
            <v>12</v>
          </cell>
          <cell r="M101">
            <v>12</v>
          </cell>
          <cell r="N101">
            <v>12</v>
          </cell>
          <cell r="O101">
            <v>211</v>
          </cell>
          <cell r="P101">
            <v>211</v>
          </cell>
          <cell r="Q101">
            <v>211</v>
          </cell>
          <cell r="R101">
            <v>12</v>
          </cell>
          <cell r="S101">
            <v>12</v>
          </cell>
          <cell r="T101">
            <v>12</v>
          </cell>
          <cell r="U101">
            <v>211</v>
          </cell>
          <cell r="V101">
            <v>211</v>
          </cell>
          <cell r="W101">
            <v>211</v>
          </cell>
          <cell r="X101">
            <v>12</v>
          </cell>
          <cell r="Y101">
            <v>12</v>
          </cell>
          <cell r="Z101">
            <v>12</v>
          </cell>
          <cell r="AA101">
            <v>211</v>
          </cell>
          <cell r="AB101">
            <v>211</v>
          </cell>
          <cell r="AC101">
            <v>211</v>
          </cell>
          <cell r="AD101">
            <v>12</v>
          </cell>
          <cell r="AE101">
            <v>12</v>
          </cell>
          <cell r="AF101">
            <v>12</v>
          </cell>
          <cell r="AG101">
            <v>211</v>
          </cell>
          <cell r="AH101">
            <v>211</v>
          </cell>
          <cell r="AI101">
            <v>211</v>
          </cell>
          <cell r="AJ101">
            <v>2532</v>
          </cell>
          <cell r="AK101">
            <v>2532</v>
          </cell>
          <cell r="AR101" t="str">
            <v>Meta no acumulativa</v>
          </cell>
        </row>
        <row r="103">
          <cell r="E103">
            <v>299</v>
          </cell>
          <cell r="L103">
            <v>299</v>
          </cell>
          <cell r="M103">
            <v>299</v>
          </cell>
          <cell r="N103">
            <v>299</v>
          </cell>
          <cell r="O103">
            <v>11766</v>
          </cell>
          <cell r="P103">
            <v>11766</v>
          </cell>
          <cell r="Q103">
            <v>11766</v>
          </cell>
          <cell r="R103">
            <v>299</v>
          </cell>
          <cell r="S103">
            <v>299</v>
          </cell>
          <cell r="T103">
            <v>299</v>
          </cell>
          <cell r="U103">
            <v>11766</v>
          </cell>
          <cell r="V103">
            <v>11766</v>
          </cell>
          <cell r="W103">
            <v>11766</v>
          </cell>
          <cell r="X103">
            <v>299</v>
          </cell>
          <cell r="Y103">
            <v>299</v>
          </cell>
          <cell r="Z103">
            <v>299</v>
          </cell>
          <cell r="AA103">
            <v>11766</v>
          </cell>
          <cell r="AB103">
            <v>11766</v>
          </cell>
          <cell r="AC103">
            <v>11766</v>
          </cell>
          <cell r="AD103">
            <v>299</v>
          </cell>
          <cell r="AE103">
            <v>299</v>
          </cell>
          <cell r="AF103">
            <v>299</v>
          </cell>
          <cell r="AG103">
            <v>11766</v>
          </cell>
          <cell r="AH103">
            <v>11766</v>
          </cell>
          <cell r="AI103">
            <v>11766</v>
          </cell>
          <cell r="AJ103">
            <v>141192</v>
          </cell>
          <cell r="AK103">
            <v>141192</v>
          </cell>
          <cell r="AR103" t="str">
            <v>La meta total incluye productores ganaderos y apicultores
Meta no acumulativa</v>
          </cell>
        </row>
        <row r="104">
          <cell r="E104">
            <v>20</v>
          </cell>
          <cell r="L104">
            <v>20</v>
          </cell>
          <cell r="M104">
            <v>20</v>
          </cell>
          <cell r="N104">
            <v>20</v>
          </cell>
          <cell r="O104">
            <v>782</v>
          </cell>
          <cell r="P104">
            <v>782</v>
          </cell>
          <cell r="Q104">
            <v>782</v>
          </cell>
          <cell r="R104">
            <v>20</v>
          </cell>
          <cell r="S104">
            <v>20</v>
          </cell>
          <cell r="T104">
            <v>20</v>
          </cell>
          <cell r="U104">
            <v>782</v>
          </cell>
          <cell r="V104">
            <v>782</v>
          </cell>
          <cell r="W104">
            <v>782</v>
          </cell>
          <cell r="X104">
            <v>20</v>
          </cell>
          <cell r="Y104">
            <v>20</v>
          </cell>
          <cell r="Z104">
            <v>20</v>
          </cell>
          <cell r="AA104">
            <v>782</v>
          </cell>
          <cell r="AB104">
            <v>782</v>
          </cell>
          <cell r="AC104">
            <v>782</v>
          </cell>
          <cell r="AD104">
            <v>20</v>
          </cell>
          <cell r="AE104">
            <v>20</v>
          </cell>
          <cell r="AF104">
            <v>20</v>
          </cell>
          <cell r="AG104">
            <v>782</v>
          </cell>
          <cell r="AH104">
            <v>782</v>
          </cell>
          <cell r="AI104">
            <v>782</v>
          </cell>
          <cell r="AJ104">
            <v>9384</v>
          </cell>
          <cell r="AK104">
            <v>9384</v>
          </cell>
          <cell r="AR104" t="str">
            <v>La meta total incluye productores ganaderos y apicultores
Meta no acumulativa</v>
          </cell>
        </row>
        <row r="106">
          <cell r="E106">
            <v>3225</v>
          </cell>
          <cell r="L106">
            <v>3225</v>
          </cell>
          <cell r="M106">
            <v>3225</v>
          </cell>
          <cell r="N106">
            <v>3225</v>
          </cell>
          <cell r="O106">
            <v>25656</v>
          </cell>
          <cell r="P106">
            <v>25656</v>
          </cell>
          <cell r="Q106">
            <v>25656</v>
          </cell>
          <cell r="R106">
            <v>3225</v>
          </cell>
          <cell r="S106">
            <v>3225</v>
          </cell>
          <cell r="T106">
            <v>3225</v>
          </cell>
          <cell r="U106">
            <v>25656</v>
          </cell>
          <cell r="V106">
            <v>25656</v>
          </cell>
          <cell r="W106">
            <v>25656</v>
          </cell>
          <cell r="X106">
            <v>3225</v>
          </cell>
          <cell r="Y106">
            <v>3225</v>
          </cell>
          <cell r="Z106">
            <v>3225</v>
          </cell>
          <cell r="AA106">
            <v>25656</v>
          </cell>
          <cell r="AB106">
            <v>25656</v>
          </cell>
          <cell r="AC106">
            <v>25656</v>
          </cell>
          <cell r="AD106">
            <v>3225</v>
          </cell>
          <cell r="AE106">
            <v>3225</v>
          </cell>
          <cell r="AF106">
            <v>3225</v>
          </cell>
          <cell r="AG106">
            <v>25656</v>
          </cell>
          <cell r="AH106">
            <v>25656</v>
          </cell>
          <cell r="AI106">
            <v>25656</v>
          </cell>
          <cell r="AJ106">
            <v>307872</v>
          </cell>
          <cell r="AK106">
            <v>307872</v>
          </cell>
          <cell r="AR106" t="str">
            <v>Meta no acumulativa</v>
          </cell>
        </row>
        <row r="107">
          <cell r="E107">
            <v>1336</v>
          </cell>
          <cell r="L107">
            <v>1336</v>
          </cell>
          <cell r="M107">
            <v>1336</v>
          </cell>
          <cell r="N107">
            <v>1336</v>
          </cell>
          <cell r="O107">
            <v>12469</v>
          </cell>
          <cell r="P107">
            <v>12469</v>
          </cell>
          <cell r="Q107">
            <v>12469</v>
          </cell>
          <cell r="R107">
            <v>1336</v>
          </cell>
          <cell r="S107">
            <v>1336</v>
          </cell>
          <cell r="T107">
            <v>1336</v>
          </cell>
          <cell r="U107">
            <v>12469</v>
          </cell>
          <cell r="V107">
            <v>12469</v>
          </cell>
          <cell r="W107">
            <v>12469</v>
          </cell>
          <cell r="X107">
            <v>1336</v>
          </cell>
          <cell r="Y107">
            <v>1336</v>
          </cell>
          <cell r="Z107">
            <v>1336</v>
          </cell>
          <cell r="AA107">
            <v>12469</v>
          </cell>
          <cell r="AB107">
            <v>12469</v>
          </cell>
          <cell r="AC107">
            <v>12469</v>
          </cell>
          <cell r="AD107">
            <v>1336</v>
          </cell>
          <cell r="AE107">
            <v>1336</v>
          </cell>
          <cell r="AF107">
            <v>1336</v>
          </cell>
          <cell r="AG107">
            <v>12469</v>
          </cell>
          <cell r="AH107">
            <v>12469</v>
          </cell>
          <cell r="AI107">
            <v>12469</v>
          </cell>
          <cell r="AJ107">
            <v>149628</v>
          </cell>
          <cell r="AK107">
            <v>149628</v>
          </cell>
          <cell r="AR107" t="str">
            <v>Meta no acumulativa</v>
          </cell>
        </row>
        <row r="109">
          <cell r="E109">
            <v>58</v>
          </cell>
          <cell r="L109">
            <v>58</v>
          </cell>
          <cell r="M109">
            <v>58</v>
          </cell>
          <cell r="N109">
            <v>58</v>
          </cell>
          <cell r="O109">
            <v>1855</v>
          </cell>
          <cell r="P109">
            <v>1855</v>
          </cell>
          <cell r="Q109">
            <v>1855</v>
          </cell>
          <cell r="R109">
            <v>58</v>
          </cell>
          <cell r="U109">
            <v>1855</v>
          </cell>
          <cell r="AE109">
            <v>58</v>
          </cell>
          <cell r="AF109">
            <v>58</v>
          </cell>
          <cell r="AH109">
            <v>1855</v>
          </cell>
          <cell r="AI109">
            <v>1855</v>
          </cell>
          <cell r="AJ109">
            <v>11130</v>
          </cell>
          <cell r="AK109">
            <v>11130</v>
          </cell>
          <cell r="AR109" t="str">
            <v>Meta no acumulativa</v>
          </cell>
        </row>
        <row r="110">
          <cell r="E110">
            <v>5</v>
          </cell>
          <cell r="L110">
            <v>5</v>
          </cell>
          <cell r="M110">
            <v>5</v>
          </cell>
          <cell r="N110">
            <v>5</v>
          </cell>
          <cell r="O110">
            <v>173</v>
          </cell>
          <cell r="P110">
            <v>173</v>
          </cell>
          <cell r="Q110">
            <v>173</v>
          </cell>
          <cell r="R110">
            <v>5</v>
          </cell>
          <cell r="U110">
            <v>173</v>
          </cell>
          <cell r="AE110">
            <v>5</v>
          </cell>
          <cell r="AF110">
            <v>5</v>
          </cell>
          <cell r="AH110">
            <v>173</v>
          </cell>
          <cell r="AI110">
            <v>173</v>
          </cell>
          <cell r="AJ110">
            <v>1038</v>
          </cell>
          <cell r="AK110">
            <v>1038</v>
          </cell>
          <cell r="AR110" t="str">
            <v>Meta no acumulativa</v>
          </cell>
        </row>
        <row r="112">
          <cell r="E112">
            <v>207</v>
          </cell>
          <cell r="N112">
            <v>48</v>
          </cell>
          <cell r="Q112">
            <v>4142</v>
          </cell>
          <cell r="T112">
            <v>53</v>
          </cell>
          <cell r="W112">
            <v>4419</v>
          </cell>
          <cell r="Z112">
            <v>53</v>
          </cell>
          <cell r="AC112">
            <v>4419</v>
          </cell>
          <cell r="AF112">
            <v>53</v>
          </cell>
          <cell r="AI112">
            <v>4419</v>
          </cell>
          <cell r="AJ112">
            <v>17399</v>
          </cell>
          <cell r="AK112">
            <v>17399</v>
          </cell>
        </row>
        <row r="113">
          <cell r="E113">
            <v>69</v>
          </cell>
          <cell r="N113">
            <v>16</v>
          </cell>
          <cell r="Q113">
            <v>1421</v>
          </cell>
          <cell r="T113">
            <v>18</v>
          </cell>
          <cell r="W113">
            <v>1545</v>
          </cell>
          <cell r="Z113">
            <v>18</v>
          </cell>
          <cell r="AC113">
            <v>1545</v>
          </cell>
          <cell r="AF113">
            <v>17</v>
          </cell>
          <cell r="AI113">
            <v>1545</v>
          </cell>
          <cell r="AJ113">
            <v>6056</v>
          </cell>
          <cell r="AK113">
            <v>6056</v>
          </cell>
        </row>
        <row r="116">
          <cell r="E116">
            <v>630</v>
          </cell>
          <cell r="L116">
            <v>630</v>
          </cell>
          <cell r="M116">
            <v>630</v>
          </cell>
          <cell r="N116">
            <v>630</v>
          </cell>
          <cell r="O116">
            <v>5960</v>
          </cell>
          <cell r="P116">
            <v>5960</v>
          </cell>
          <cell r="Q116">
            <v>5960</v>
          </cell>
          <cell r="R116">
            <v>630</v>
          </cell>
          <cell r="S116">
            <v>630</v>
          </cell>
          <cell r="T116">
            <v>630</v>
          </cell>
          <cell r="U116">
            <v>5960</v>
          </cell>
          <cell r="V116">
            <v>5960</v>
          </cell>
          <cell r="W116">
            <v>5960</v>
          </cell>
          <cell r="X116">
            <v>630</v>
          </cell>
          <cell r="Y116">
            <v>630</v>
          </cell>
          <cell r="Z116">
            <v>630</v>
          </cell>
          <cell r="AA116">
            <v>5960</v>
          </cell>
          <cell r="AB116">
            <v>5960</v>
          </cell>
          <cell r="AC116">
            <v>5960</v>
          </cell>
          <cell r="AD116">
            <v>630</v>
          </cell>
          <cell r="AE116">
            <v>630</v>
          </cell>
          <cell r="AF116">
            <v>630</v>
          </cell>
          <cell r="AG116">
            <v>5960</v>
          </cell>
          <cell r="AH116">
            <v>5960</v>
          </cell>
          <cell r="AI116">
            <v>5960</v>
          </cell>
          <cell r="AJ116">
            <v>71520</v>
          </cell>
          <cell r="AK116">
            <v>71520</v>
          </cell>
          <cell r="AR116" t="str">
            <v>Meta no acumulativa</v>
          </cell>
        </row>
        <row r="117">
          <cell r="E117">
            <v>197</v>
          </cell>
          <cell r="L117">
            <v>197</v>
          </cell>
          <cell r="M117">
            <v>197</v>
          </cell>
          <cell r="N117">
            <v>197</v>
          </cell>
          <cell r="O117">
            <v>1787</v>
          </cell>
          <cell r="P117">
            <v>1787</v>
          </cell>
          <cell r="Q117">
            <v>1787</v>
          </cell>
          <cell r="R117">
            <v>197</v>
          </cell>
          <cell r="S117">
            <v>197</v>
          </cell>
          <cell r="T117">
            <v>197</v>
          </cell>
          <cell r="U117">
            <v>1787</v>
          </cell>
          <cell r="V117">
            <v>1787</v>
          </cell>
          <cell r="W117">
            <v>1787</v>
          </cell>
          <cell r="X117">
            <v>197</v>
          </cell>
          <cell r="Y117">
            <v>197</v>
          </cell>
          <cell r="Z117">
            <v>197</v>
          </cell>
          <cell r="AA117">
            <v>1787</v>
          </cell>
          <cell r="AB117">
            <v>1787</v>
          </cell>
          <cell r="AC117">
            <v>1787</v>
          </cell>
          <cell r="AD117">
            <v>197</v>
          </cell>
          <cell r="AE117">
            <v>197</v>
          </cell>
          <cell r="AF117">
            <v>197</v>
          </cell>
          <cell r="AG117">
            <v>1787</v>
          </cell>
          <cell r="AH117">
            <v>1787</v>
          </cell>
          <cell r="AI117">
            <v>1787</v>
          </cell>
          <cell r="AJ117">
            <v>21444</v>
          </cell>
          <cell r="AK117">
            <v>21444</v>
          </cell>
          <cell r="AR117" t="str">
            <v>Meta no acumulativa</v>
          </cell>
        </row>
        <row r="119">
          <cell r="E119">
            <v>175</v>
          </cell>
          <cell r="L119">
            <v>175</v>
          </cell>
          <cell r="M119">
            <v>175</v>
          </cell>
          <cell r="N119">
            <v>175</v>
          </cell>
          <cell r="O119">
            <v>2162</v>
          </cell>
          <cell r="P119">
            <v>2162</v>
          </cell>
          <cell r="Q119">
            <v>2162</v>
          </cell>
          <cell r="R119">
            <v>175</v>
          </cell>
          <cell r="S119">
            <v>175</v>
          </cell>
          <cell r="T119">
            <v>175</v>
          </cell>
          <cell r="U119">
            <v>2162</v>
          </cell>
          <cell r="V119">
            <v>2162</v>
          </cell>
          <cell r="W119">
            <v>2162</v>
          </cell>
          <cell r="X119">
            <v>175</v>
          </cell>
          <cell r="Y119">
            <v>175</v>
          </cell>
          <cell r="Z119">
            <v>175</v>
          </cell>
          <cell r="AA119">
            <v>2162</v>
          </cell>
          <cell r="AB119">
            <v>2162</v>
          </cell>
          <cell r="AC119">
            <v>2162</v>
          </cell>
          <cell r="AD119">
            <v>175</v>
          </cell>
          <cell r="AE119">
            <v>175</v>
          </cell>
          <cell r="AF119">
            <v>175</v>
          </cell>
          <cell r="AG119">
            <v>2162</v>
          </cell>
          <cell r="AH119">
            <v>2162</v>
          </cell>
          <cell r="AI119">
            <v>2162</v>
          </cell>
          <cell r="AJ119">
            <v>25944</v>
          </cell>
          <cell r="AK119">
            <v>25944</v>
          </cell>
          <cell r="AR119" t="str">
            <v>Meta no acumulativa</v>
          </cell>
        </row>
        <row r="120">
          <cell r="E120">
            <v>65</v>
          </cell>
          <cell r="L120">
            <v>65</v>
          </cell>
          <cell r="M120">
            <v>65</v>
          </cell>
          <cell r="N120">
            <v>65</v>
          </cell>
          <cell r="O120">
            <v>819</v>
          </cell>
          <cell r="P120">
            <v>819</v>
          </cell>
          <cell r="Q120">
            <v>819</v>
          </cell>
          <cell r="R120">
            <v>65</v>
          </cell>
          <cell r="S120">
            <v>65</v>
          </cell>
          <cell r="T120">
            <v>65</v>
          </cell>
          <cell r="U120">
            <v>819</v>
          </cell>
          <cell r="V120">
            <v>819</v>
          </cell>
          <cell r="W120">
            <v>819</v>
          </cell>
          <cell r="X120">
            <v>65</v>
          </cell>
          <cell r="Y120">
            <v>65</v>
          </cell>
          <cell r="Z120">
            <v>65</v>
          </cell>
          <cell r="AA120">
            <v>819</v>
          </cell>
          <cell r="AB120">
            <v>819</v>
          </cell>
          <cell r="AC120">
            <v>819</v>
          </cell>
          <cell r="AD120">
            <v>65</v>
          </cell>
          <cell r="AE120">
            <v>65</v>
          </cell>
          <cell r="AF120">
            <v>65</v>
          </cell>
          <cell r="AG120">
            <v>819</v>
          </cell>
          <cell r="AH120">
            <v>819</v>
          </cell>
          <cell r="AI120">
            <v>819</v>
          </cell>
          <cell r="AJ120">
            <v>9828</v>
          </cell>
          <cell r="AK120">
            <v>9828</v>
          </cell>
          <cell r="AR120" t="str">
            <v>Meta no acumulativa</v>
          </cell>
        </row>
        <row r="122">
          <cell r="E122">
            <v>79</v>
          </cell>
          <cell r="L122">
            <v>79</v>
          </cell>
          <cell r="M122">
            <v>79</v>
          </cell>
          <cell r="N122">
            <v>79</v>
          </cell>
          <cell r="O122">
            <v>1232</v>
          </cell>
          <cell r="P122">
            <v>1232</v>
          </cell>
          <cell r="Q122">
            <v>1232</v>
          </cell>
          <cell r="R122">
            <v>79</v>
          </cell>
          <cell r="S122">
            <v>79</v>
          </cell>
          <cell r="T122">
            <v>79</v>
          </cell>
          <cell r="U122">
            <v>1232</v>
          </cell>
          <cell r="V122">
            <v>1232</v>
          </cell>
          <cell r="W122">
            <v>1232</v>
          </cell>
          <cell r="X122">
            <v>79</v>
          </cell>
          <cell r="Y122">
            <v>79</v>
          </cell>
          <cell r="Z122">
            <v>79</v>
          </cell>
          <cell r="AA122">
            <v>1232</v>
          </cell>
          <cell r="AB122">
            <v>1232</v>
          </cell>
          <cell r="AC122">
            <v>1232</v>
          </cell>
          <cell r="AD122">
            <v>79</v>
          </cell>
          <cell r="AE122">
            <v>79</v>
          </cell>
          <cell r="AF122">
            <v>79</v>
          </cell>
          <cell r="AG122">
            <v>1232</v>
          </cell>
          <cell r="AH122">
            <v>1232</v>
          </cell>
          <cell r="AI122">
            <v>1232</v>
          </cell>
          <cell r="AJ122">
            <v>14784</v>
          </cell>
          <cell r="AK122">
            <v>14784</v>
          </cell>
          <cell r="AR122" t="str">
            <v>Meta no acumulativa</v>
          </cell>
        </row>
        <row r="123">
          <cell r="E123">
            <v>32</v>
          </cell>
          <cell r="L123">
            <v>32</v>
          </cell>
          <cell r="M123">
            <v>32</v>
          </cell>
          <cell r="N123">
            <v>32</v>
          </cell>
          <cell r="O123">
            <v>561</v>
          </cell>
          <cell r="P123">
            <v>561</v>
          </cell>
          <cell r="Q123">
            <v>561</v>
          </cell>
          <cell r="R123">
            <v>32</v>
          </cell>
          <cell r="S123">
            <v>32</v>
          </cell>
          <cell r="T123">
            <v>32</v>
          </cell>
          <cell r="U123">
            <v>561</v>
          </cell>
          <cell r="V123">
            <v>561</v>
          </cell>
          <cell r="W123">
            <v>561</v>
          </cell>
          <cell r="X123">
            <v>32</v>
          </cell>
          <cell r="Y123">
            <v>32</v>
          </cell>
          <cell r="Z123">
            <v>32</v>
          </cell>
          <cell r="AA123">
            <v>561</v>
          </cell>
          <cell r="AB123">
            <v>561</v>
          </cell>
          <cell r="AC123">
            <v>561</v>
          </cell>
          <cell r="AD123">
            <v>32</v>
          </cell>
          <cell r="AE123">
            <v>32</v>
          </cell>
          <cell r="AF123">
            <v>32</v>
          </cell>
          <cell r="AG123">
            <v>561</v>
          </cell>
          <cell r="AH123">
            <v>561</v>
          </cell>
          <cell r="AI123">
            <v>561</v>
          </cell>
          <cell r="AJ123">
            <v>6732</v>
          </cell>
          <cell r="AK123">
            <v>6732</v>
          </cell>
          <cell r="AR123" t="str">
            <v>Meta no acumulativa</v>
          </cell>
        </row>
        <row r="125">
          <cell r="E125">
            <v>180</v>
          </cell>
          <cell r="L125">
            <v>180</v>
          </cell>
          <cell r="M125">
            <v>180</v>
          </cell>
          <cell r="N125">
            <v>180</v>
          </cell>
          <cell r="O125">
            <v>7083</v>
          </cell>
          <cell r="P125">
            <v>7083</v>
          </cell>
          <cell r="Q125">
            <v>7083</v>
          </cell>
          <cell r="R125">
            <v>180</v>
          </cell>
          <cell r="S125">
            <v>180</v>
          </cell>
          <cell r="T125">
            <v>180</v>
          </cell>
          <cell r="U125">
            <v>7083</v>
          </cell>
          <cell r="V125">
            <v>7083</v>
          </cell>
          <cell r="W125">
            <v>7083</v>
          </cell>
          <cell r="X125">
            <v>180</v>
          </cell>
          <cell r="Y125">
            <v>180</v>
          </cell>
          <cell r="Z125">
            <v>180</v>
          </cell>
          <cell r="AA125">
            <v>7083</v>
          </cell>
          <cell r="AB125">
            <v>7083</v>
          </cell>
          <cell r="AC125">
            <v>7083</v>
          </cell>
          <cell r="AD125">
            <v>180</v>
          </cell>
          <cell r="AE125">
            <v>180</v>
          </cell>
          <cell r="AF125">
            <v>180</v>
          </cell>
          <cell r="AG125">
            <v>7083</v>
          </cell>
          <cell r="AH125">
            <v>7083</v>
          </cell>
          <cell r="AI125">
            <v>7083</v>
          </cell>
          <cell r="AJ125">
            <v>84996</v>
          </cell>
          <cell r="AK125">
            <v>84996</v>
          </cell>
          <cell r="AR125" t="str">
            <v>La meta total incluye productores ganaderos y apicultores
Meta no acumulativa</v>
          </cell>
        </row>
        <row r="126">
          <cell r="E126">
            <v>45</v>
          </cell>
          <cell r="L126">
            <v>45</v>
          </cell>
          <cell r="M126">
            <v>45</v>
          </cell>
          <cell r="N126">
            <v>45</v>
          </cell>
          <cell r="O126">
            <v>1761</v>
          </cell>
          <cell r="P126">
            <v>1761</v>
          </cell>
          <cell r="Q126">
            <v>1761</v>
          </cell>
          <cell r="R126">
            <v>45</v>
          </cell>
          <cell r="S126">
            <v>45</v>
          </cell>
          <cell r="T126">
            <v>45</v>
          </cell>
          <cell r="U126">
            <v>1761</v>
          </cell>
          <cell r="V126">
            <v>1761</v>
          </cell>
          <cell r="W126">
            <v>1761</v>
          </cell>
          <cell r="X126">
            <v>45</v>
          </cell>
          <cell r="Y126">
            <v>45</v>
          </cell>
          <cell r="Z126">
            <v>45</v>
          </cell>
          <cell r="AA126">
            <v>1761</v>
          </cell>
          <cell r="AB126">
            <v>1761</v>
          </cell>
          <cell r="AC126">
            <v>1761</v>
          </cell>
          <cell r="AD126">
            <v>45</v>
          </cell>
          <cell r="AE126">
            <v>45</v>
          </cell>
          <cell r="AF126">
            <v>45</v>
          </cell>
          <cell r="AG126">
            <v>1761</v>
          </cell>
          <cell r="AH126">
            <v>1761</v>
          </cell>
          <cell r="AI126">
            <v>1761</v>
          </cell>
          <cell r="AJ126">
            <v>21132</v>
          </cell>
          <cell r="AK126">
            <v>21132</v>
          </cell>
          <cell r="AR126" t="str">
            <v>La meta total incluye productores ganaderos y apicultores
Meta no acumulativa</v>
          </cell>
        </row>
        <row r="128">
          <cell r="E128">
            <v>5789</v>
          </cell>
          <cell r="L128">
            <v>5789</v>
          </cell>
          <cell r="M128">
            <v>5789</v>
          </cell>
          <cell r="N128">
            <v>5789</v>
          </cell>
          <cell r="O128">
            <v>46040</v>
          </cell>
          <cell r="P128">
            <v>46040</v>
          </cell>
          <cell r="Q128">
            <v>46040</v>
          </cell>
          <cell r="R128">
            <v>5789</v>
          </cell>
          <cell r="S128">
            <v>5789</v>
          </cell>
          <cell r="T128">
            <v>5789</v>
          </cell>
          <cell r="U128">
            <v>46040</v>
          </cell>
          <cell r="V128">
            <v>46040</v>
          </cell>
          <cell r="W128">
            <v>46040</v>
          </cell>
          <cell r="X128">
            <v>5789</v>
          </cell>
          <cell r="Y128">
            <v>5789</v>
          </cell>
          <cell r="Z128">
            <v>5789</v>
          </cell>
          <cell r="AA128">
            <v>46040</v>
          </cell>
          <cell r="AB128">
            <v>46040</v>
          </cell>
          <cell r="AC128">
            <v>46040</v>
          </cell>
          <cell r="AD128">
            <v>5789</v>
          </cell>
          <cell r="AE128">
            <v>5789</v>
          </cell>
          <cell r="AF128">
            <v>5789</v>
          </cell>
          <cell r="AG128">
            <v>46040</v>
          </cell>
          <cell r="AH128">
            <v>46040</v>
          </cell>
          <cell r="AI128">
            <v>46040</v>
          </cell>
          <cell r="AJ128">
            <v>552480</v>
          </cell>
          <cell r="AK128">
            <v>552480</v>
          </cell>
          <cell r="AR128" t="str">
            <v>Meta no acumulativa</v>
          </cell>
        </row>
        <row r="129">
          <cell r="E129">
            <v>3407</v>
          </cell>
          <cell r="L129">
            <v>3407</v>
          </cell>
          <cell r="M129">
            <v>3407</v>
          </cell>
          <cell r="N129">
            <v>3407</v>
          </cell>
          <cell r="O129">
            <v>31787</v>
          </cell>
          <cell r="P129">
            <v>31787</v>
          </cell>
          <cell r="Q129">
            <v>31787</v>
          </cell>
          <cell r="R129">
            <v>3407</v>
          </cell>
          <cell r="S129">
            <v>3407</v>
          </cell>
          <cell r="T129">
            <v>3407</v>
          </cell>
          <cell r="U129">
            <v>31787</v>
          </cell>
          <cell r="V129">
            <v>31787</v>
          </cell>
          <cell r="W129">
            <v>31787</v>
          </cell>
          <cell r="X129">
            <v>3407</v>
          </cell>
          <cell r="Y129">
            <v>3407</v>
          </cell>
          <cell r="Z129">
            <v>3407</v>
          </cell>
          <cell r="AA129">
            <v>31787</v>
          </cell>
          <cell r="AB129">
            <v>31787</v>
          </cell>
          <cell r="AC129">
            <v>31787</v>
          </cell>
          <cell r="AD129">
            <v>3407</v>
          </cell>
          <cell r="AE129">
            <v>3407</v>
          </cell>
          <cell r="AF129">
            <v>3407</v>
          </cell>
          <cell r="AG129">
            <v>31787</v>
          </cell>
          <cell r="AH129">
            <v>31787</v>
          </cell>
          <cell r="AI129">
            <v>31787</v>
          </cell>
          <cell r="AJ129">
            <v>381444</v>
          </cell>
          <cell r="AK129">
            <v>381444</v>
          </cell>
          <cell r="AR129" t="str">
            <v>Meta no acumulativa</v>
          </cell>
        </row>
        <row r="130">
          <cell r="E130">
            <v>304</v>
          </cell>
          <cell r="L130">
            <v>304</v>
          </cell>
          <cell r="M130">
            <v>304</v>
          </cell>
          <cell r="N130">
            <v>304</v>
          </cell>
          <cell r="O130">
            <v>2507.5833333333335</v>
          </cell>
          <cell r="P130">
            <v>2507.5833333333335</v>
          </cell>
          <cell r="Q130">
            <v>2507.5833333333335</v>
          </cell>
          <cell r="R130">
            <v>304</v>
          </cell>
          <cell r="S130">
            <v>304</v>
          </cell>
          <cell r="T130">
            <v>304</v>
          </cell>
          <cell r="U130">
            <v>2507.5833333333335</v>
          </cell>
          <cell r="V130">
            <v>2507.5833333333335</v>
          </cell>
          <cell r="W130">
            <v>2507.5833333333335</v>
          </cell>
          <cell r="X130">
            <v>304</v>
          </cell>
          <cell r="Y130">
            <v>304</v>
          </cell>
          <cell r="Z130">
            <v>304</v>
          </cell>
          <cell r="AA130">
            <v>2507.5833333333335</v>
          </cell>
          <cell r="AB130">
            <v>2507.5833333333335</v>
          </cell>
          <cell r="AC130">
            <v>2507.5833333333335</v>
          </cell>
          <cell r="AD130">
            <v>304</v>
          </cell>
          <cell r="AE130">
            <v>304</v>
          </cell>
          <cell r="AF130">
            <v>304</v>
          </cell>
          <cell r="AG130">
            <v>2507.5833333333335</v>
          </cell>
          <cell r="AH130">
            <v>2507.5833333333335</v>
          </cell>
          <cell r="AI130">
            <v>2507.5833333333335</v>
          </cell>
          <cell r="AJ130">
            <v>30091</v>
          </cell>
          <cell r="AK130">
            <v>30091</v>
          </cell>
          <cell r="AR130" t="str">
            <v>Meta no acumulativa</v>
          </cell>
        </row>
        <row r="132">
          <cell r="E132">
            <v>66</v>
          </cell>
          <cell r="L132">
            <v>66</v>
          </cell>
          <cell r="M132">
            <v>66</v>
          </cell>
          <cell r="N132">
            <v>66</v>
          </cell>
          <cell r="O132">
            <v>2110</v>
          </cell>
          <cell r="P132">
            <v>2110</v>
          </cell>
          <cell r="Q132">
            <v>2110</v>
          </cell>
          <cell r="R132">
            <v>66</v>
          </cell>
          <cell r="U132">
            <v>2110</v>
          </cell>
          <cell r="AE132">
            <v>66</v>
          </cell>
          <cell r="AF132">
            <v>66</v>
          </cell>
          <cell r="AH132">
            <v>2110</v>
          </cell>
          <cell r="AI132">
            <v>2110</v>
          </cell>
          <cell r="AJ132">
            <v>12660</v>
          </cell>
          <cell r="AK132">
            <v>12660</v>
          </cell>
          <cell r="AR132" t="str">
            <v>Meta no acumulativa</v>
          </cell>
        </row>
        <row r="133">
          <cell r="E133">
            <v>27</v>
          </cell>
          <cell r="L133">
            <v>27</v>
          </cell>
          <cell r="M133">
            <v>27</v>
          </cell>
          <cell r="N133">
            <v>27</v>
          </cell>
          <cell r="O133">
            <v>925</v>
          </cell>
          <cell r="P133">
            <v>925</v>
          </cell>
          <cell r="Q133">
            <v>925</v>
          </cell>
          <cell r="R133">
            <v>27</v>
          </cell>
          <cell r="U133">
            <v>925</v>
          </cell>
          <cell r="AE133">
            <v>27</v>
          </cell>
          <cell r="AF133">
            <v>27</v>
          </cell>
          <cell r="AH133">
            <v>925</v>
          </cell>
          <cell r="AI133">
            <v>925</v>
          </cell>
          <cell r="AJ133">
            <v>5550</v>
          </cell>
          <cell r="AK133">
            <v>5550</v>
          </cell>
          <cell r="AR133" t="str">
            <v>Meta no acumulativa</v>
          </cell>
        </row>
        <row r="135">
          <cell r="E135">
            <v>350</v>
          </cell>
          <cell r="N135">
            <v>86</v>
          </cell>
          <cell r="Q135">
            <v>15121</v>
          </cell>
          <cell r="T135">
            <v>90</v>
          </cell>
          <cell r="W135">
            <v>15121</v>
          </cell>
          <cell r="Z135">
            <v>90</v>
          </cell>
          <cell r="AC135">
            <v>15121</v>
          </cell>
          <cell r="AF135">
            <v>84</v>
          </cell>
          <cell r="AI135">
            <v>15121</v>
          </cell>
          <cell r="AJ135">
            <v>60484</v>
          </cell>
          <cell r="AK135">
            <v>60484</v>
          </cell>
        </row>
        <row r="137">
          <cell r="E137">
            <v>333</v>
          </cell>
          <cell r="N137">
            <v>81</v>
          </cell>
          <cell r="Q137">
            <v>6987</v>
          </cell>
          <cell r="T137">
            <v>84</v>
          </cell>
          <cell r="W137">
            <v>7005</v>
          </cell>
          <cell r="Z137">
            <v>84</v>
          </cell>
          <cell r="AC137">
            <v>7005</v>
          </cell>
          <cell r="AF137">
            <v>84</v>
          </cell>
          <cell r="AI137">
            <v>7005</v>
          </cell>
          <cell r="AJ137">
            <v>28002</v>
          </cell>
          <cell r="AK137">
            <v>28002</v>
          </cell>
        </row>
        <row r="138">
          <cell r="E138">
            <v>111</v>
          </cell>
          <cell r="N138">
            <v>27</v>
          </cell>
          <cell r="Q138">
            <v>2398</v>
          </cell>
          <cell r="T138">
            <v>28</v>
          </cell>
          <cell r="W138">
            <v>2404</v>
          </cell>
          <cell r="Z138">
            <v>28</v>
          </cell>
          <cell r="AC138">
            <v>2404</v>
          </cell>
          <cell r="AF138">
            <v>28</v>
          </cell>
          <cell r="AI138">
            <v>2404</v>
          </cell>
          <cell r="AJ138">
            <v>9610</v>
          </cell>
          <cell r="AK138">
            <v>9610</v>
          </cell>
        </row>
        <row r="140">
          <cell r="E140">
            <v>100</v>
          </cell>
          <cell r="N140">
            <v>49</v>
          </cell>
          <cell r="Q140">
            <v>101753</v>
          </cell>
          <cell r="T140">
            <v>51</v>
          </cell>
          <cell r="W140">
            <v>105906</v>
          </cell>
          <cell r="AJ140">
            <v>207659</v>
          </cell>
          <cell r="AN140">
            <v>207659</v>
          </cell>
        </row>
      </sheetData>
      <sheetData sheetId="2">
        <row r="12">
          <cell r="O12">
            <v>3180</v>
          </cell>
        </row>
      </sheetData>
      <sheetData sheetId="3">
        <row r="16">
          <cell r="C16" t="str">
            <v>R.01.01.02.02.00-E</v>
          </cell>
          <cell r="D16" t="str">
            <v>Aumento de la producción y productividad de los granos básicos</v>
          </cell>
        </row>
        <row r="17">
          <cell r="C17" t="str">
            <v>A.01.01.02.02.01-E</v>
          </cell>
          <cell r="D17" t="str">
            <v>Incrementar las áreas de siembra de granos básicos</v>
          </cell>
          <cell r="F17" t="str">
            <v>Manzana</v>
          </cell>
          <cell r="G17" t="str">
            <v>Área asistida técnicamente</v>
          </cell>
          <cell r="H17" t="str">
            <v>Informe</v>
          </cell>
        </row>
        <row r="18">
          <cell r="C18" t="str">
            <v>A.01.01.02.02.02-E</v>
          </cell>
          <cell r="D18" t="str">
            <v>Incrementar la disponibilidad de semilla de granos básicos</v>
          </cell>
          <cell r="F18" t="str">
            <v>Quintal</v>
          </cell>
          <cell r="G18" t="str">
            <v>Quintales de semilla de granos básicos producida</v>
          </cell>
          <cell r="H18" t="str">
            <v>Informe</v>
          </cell>
        </row>
        <row r="19">
          <cell r="C19" t="str">
            <v>A.01.01.02.02.03-E</v>
          </cell>
          <cell r="D19" t="str">
            <v>Transferir tecnología a productores en la producción comercial de granos básicos</v>
          </cell>
          <cell r="F19" t="str">
            <v>Hombre</v>
          </cell>
          <cell r="G19" t="str">
            <v>Productores de granos básicos asistidos técnicamente</v>
          </cell>
          <cell r="H19" t="str">
            <v>Informe</v>
          </cell>
        </row>
        <row r="20">
          <cell r="F20" t="str">
            <v>Mujer</v>
          </cell>
        </row>
        <row r="21">
          <cell r="C21" t="str">
            <v>A.01.01.02.02.04-E</v>
          </cell>
          <cell r="D21" t="str">
            <v>Generar y validar tecnología en granos básicos</v>
          </cell>
          <cell r="F21" t="str">
            <v>Tecnología</v>
          </cell>
          <cell r="G21" t="str">
            <v>Tecnologías generadas y disponibles</v>
          </cell>
          <cell r="H21" t="str">
            <v>Informe y Ficha Técnica de cada tecnología</v>
          </cell>
        </row>
        <row r="22">
          <cell r="C22" t="str">
            <v>R.01.01.02.03.00-E</v>
          </cell>
          <cell r="D22" t="str">
            <v>Aumento de la producción y productividad de las hortalizas</v>
          </cell>
        </row>
        <row r="23">
          <cell r="C23" t="str">
            <v>A.01.01.02.03.03-E</v>
          </cell>
          <cell r="D23" t="str">
            <v>Transferir tecnología en la producción de hortalizas</v>
          </cell>
          <cell r="F23" t="str">
            <v>Hombre</v>
          </cell>
          <cell r="G23" t="str">
            <v>Productores de hortalizas asistidos técnicamente</v>
          </cell>
          <cell r="H23" t="str">
            <v xml:space="preserve">Informe y 
Registro de productores asistidos </v>
          </cell>
        </row>
        <row r="24">
          <cell r="F24" t="str">
            <v>Mujer</v>
          </cell>
        </row>
        <row r="25">
          <cell r="C25" t="str">
            <v>A.01.01.02.03.04-E</v>
          </cell>
          <cell r="D25" t="str">
            <v>Generar y validar tecnología en hortalizas</v>
          </cell>
          <cell r="F25" t="str">
            <v>Tecnología</v>
          </cell>
          <cell r="G25" t="str">
            <v>Tecnologías generadas y disponibles</v>
          </cell>
          <cell r="H25" t="str">
            <v>Informe y Ficha Técnica de cada tecnología</v>
          </cell>
        </row>
        <row r="26">
          <cell r="C26" t="str">
            <v>R.01.01.02.04.00-E</v>
          </cell>
          <cell r="D26" t="str">
            <v>Aumento de la producción y productividad de frutales</v>
          </cell>
        </row>
        <row r="27">
          <cell r="C27" t="str">
            <v>A.01.01.02.04.02-E</v>
          </cell>
          <cell r="D27" t="str">
            <v>Producir yemas y plantas sanas</v>
          </cell>
          <cell r="F27" t="str">
            <v>Planta</v>
          </cell>
          <cell r="G27" t="str">
            <v>Plantas producidas</v>
          </cell>
          <cell r="H27" t="str">
            <v>Informes</v>
          </cell>
        </row>
        <row r="28">
          <cell r="C28" t="str">
            <v>A.01.01.02.04.03-E</v>
          </cell>
          <cell r="D28" t="str">
            <v>Transferir tecnologías para mejorar la productividad de frutales</v>
          </cell>
          <cell r="F28" t="str">
            <v>Hombre</v>
          </cell>
          <cell r="G28" t="str">
            <v>Productores de frutas asistidos técnicamente</v>
          </cell>
          <cell r="H28" t="str">
            <v xml:space="preserve">Informe y 
Registro de productores asistidos </v>
          </cell>
        </row>
        <row r="29">
          <cell r="F29" t="str">
            <v>Mujer</v>
          </cell>
        </row>
        <row r="30">
          <cell r="C30" t="str">
            <v>A.01.01.02.04.04-E</v>
          </cell>
          <cell r="D30" t="str">
            <v>Generar y validar tecnología en frutales</v>
          </cell>
          <cell r="F30" t="str">
            <v>Tecnología</v>
          </cell>
          <cell r="G30" t="str">
            <v>Tecnologías generadas y disponibles</v>
          </cell>
          <cell r="H30" t="str">
            <v>Informe y Ficha Técnica de cada tecnología</v>
          </cell>
        </row>
        <row r="31">
          <cell r="C31" t="str">
            <v>R.01.01.02.05.00-E</v>
          </cell>
          <cell r="D31" t="str">
            <v>Aumento de la productividad y competitividad de la agroindustria</v>
          </cell>
        </row>
        <row r="32">
          <cell r="C32" t="str">
            <v>A.01.01.02.05.01-E</v>
          </cell>
          <cell r="D32" t="str">
            <v>Generar y validar tecnología en la agroindustria</v>
          </cell>
          <cell r="F32" t="str">
            <v>Tecnología</v>
          </cell>
          <cell r="G32" t="str">
            <v>Tecnologías generadas y disponibles</v>
          </cell>
          <cell r="H32" t="str">
            <v>Informe y Ficha Técnica de cada tecnología</v>
          </cell>
        </row>
        <row r="33">
          <cell r="C33" t="str">
            <v>R.01.01.02.06.00-E</v>
          </cell>
          <cell r="D33" t="str">
            <v>Reactivación de la actividad pecuaria</v>
          </cell>
        </row>
        <row r="34">
          <cell r="C34" t="str">
            <v>A.01.01.02.06.02-E</v>
          </cell>
          <cell r="D34" t="str">
            <v>Generar y validar tecnologías y genéticas pecuarias</v>
          </cell>
          <cell r="F34" t="str">
            <v>Tecnología</v>
          </cell>
          <cell r="G34" t="str">
            <v>Tecnologías generadas y disponibles</v>
          </cell>
          <cell r="H34" t="str">
            <v>Informe y Ficha Técnica de cada tecnología</v>
          </cell>
        </row>
        <row r="35">
          <cell r="F35" t="str">
            <v>Hombre</v>
          </cell>
          <cell r="G35" t="str">
            <v>Ganaderos y apicultores asistidos técnicamente</v>
          </cell>
          <cell r="H35" t="str">
            <v xml:space="preserve">Informe y 
Registro de productores asistidos </v>
          </cell>
        </row>
        <row r="36">
          <cell r="F36" t="str">
            <v>Mujer</v>
          </cell>
        </row>
        <row r="37">
          <cell r="C37" t="str">
            <v>R.01.03.01.01.00-E</v>
          </cell>
          <cell r="D37" t="str">
            <v>Autoabastecimiento de alimentos</v>
          </cell>
        </row>
        <row r="38">
          <cell r="C38" t="str">
            <v>A.01.03.01.01.01-E</v>
          </cell>
          <cell r="D38" t="str">
            <v>Transferir tecnología en la producción de alimentos</v>
          </cell>
          <cell r="F38" t="str">
            <v>Hombre</v>
          </cell>
          <cell r="G38" t="str">
            <v>Productores rurales en técnicas y prácticas agropecuarias, capacitados</v>
          </cell>
          <cell r="H38" t="str">
            <v xml:space="preserve">Informe y 
Registro de productores capacitados </v>
          </cell>
        </row>
        <row r="39">
          <cell r="F39" t="str">
            <v>Mujer</v>
          </cell>
        </row>
        <row r="40">
          <cell r="F40" t="str">
            <v>Informe</v>
          </cell>
          <cell r="G40" t="str">
            <v>Programa de agricultura urbana, ejecutado</v>
          </cell>
          <cell r="H40" t="str">
            <v>Informe trimestral</v>
          </cell>
        </row>
        <row r="41">
          <cell r="F41" t="str">
            <v>Productor</v>
          </cell>
          <cell r="G41" t="str">
            <v>Productores del Programa de desarrollo de la zona de El Mozote y lugares aledaños, asistidos y capacitados</v>
          </cell>
          <cell r="H41" t="str">
            <v>Informe y registro de productores asistidos y capacitados</v>
          </cell>
        </row>
        <row r="42">
          <cell r="C42" t="str">
            <v>R.01.03.05.01.00-E</v>
          </cell>
          <cell r="D42" t="str">
            <v>Ampliación de la agricultura bajo riego</v>
          </cell>
        </row>
        <row r="43">
          <cell r="C43" t="str">
            <v>A.01.03.05.01.01-E</v>
          </cell>
          <cell r="D43" t="str">
            <v>Transferir tecnología en agricultura bajo riego</v>
          </cell>
          <cell r="F43" t="str">
            <v>Hombre</v>
          </cell>
          <cell r="G43" t="str">
            <v>Productores   asistidos técnicamente en agricultura bajo riego</v>
          </cell>
          <cell r="H43" t="str">
            <v xml:space="preserve">Informe y 
Registro de productores asistidos </v>
          </cell>
        </row>
        <row r="44">
          <cell r="F44" t="str">
            <v>Mujer</v>
          </cell>
        </row>
        <row r="45">
          <cell r="C45" t="str">
            <v>R.01.05.04.02.00-E</v>
          </cell>
          <cell r="D45" t="str">
            <v>Dinamización del sector agroproductivo en el territorio del Trifinio</v>
          </cell>
        </row>
        <row r="46">
          <cell r="C46" t="str">
            <v>A.01.05.04.02.01-E</v>
          </cell>
          <cell r="D46" t="str">
            <v>Usar y conservar recursos genéticos</v>
          </cell>
          <cell r="F46" t="str">
            <v>Accesión</v>
          </cell>
          <cell r="G46" t="str">
            <v>Bancos de germoplasma y colecciones vivas de especies frutícolas fortalecidas</v>
          </cell>
          <cell r="H46" t="str">
            <v>Informe</v>
          </cell>
        </row>
        <row r="47">
          <cell r="C47" t="str">
            <v>R.05.03.01.01.00-E</v>
          </cell>
          <cell r="D47" t="str">
            <v>Mayor participación de la mujer en actividades productivas</v>
          </cell>
        </row>
        <row r="48">
          <cell r="C48" t="str">
            <v>A.05.03.01.01.02-E</v>
          </cell>
          <cell r="D48" t="str">
            <v>Atención técnica agropecuaria a mujeres beneficiarias del programa Ciudad Mujer</v>
          </cell>
          <cell r="F48" t="str">
            <v>Mujer</v>
          </cell>
          <cell r="G48" t="str">
            <v>Mujeres capacitadas en técnicas y prácticas agropecuarias</v>
          </cell>
          <cell r="H48" t="str">
            <v>Informe</v>
          </cell>
        </row>
        <row r="49">
          <cell r="C49" t="str">
            <v>R.05.03.02.01.00-E</v>
          </cell>
          <cell r="D49" t="str">
            <v>Disminución del trabajo infantil agropecuario</v>
          </cell>
        </row>
        <row r="50">
          <cell r="C50" t="str">
            <v>A.05.03.02.01.01-E</v>
          </cell>
          <cell r="D50" t="str">
            <v>Mejorar el conocimiento de los productores sobre la reducción del trabajo infantil</v>
          </cell>
          <cell r="F50" t="str">
            <v>Hombre</v>
          </cell>
          <cell r="G50" t="str">
            <v>Productores capacitados en técnicas y prácticas agropecuarias</v>
          </cell>
          <cell r="H50" t="str">
            <v>Informe</v>
          </cell>
        </row>
        <row r="51">
          <cell r="F51" t="str">
            <v>Mujer</v>
          </cell>
        </row>
        <row r="52">
          <cell r="C52" t="str">
            <v>R.05.03.08.01.00-E</v>
          </cell>
          <cell r="D52" t="str">
            <v>Disponibilidad y acceso de materiales genèticos originarios (nativos)</v>
          </cell>
        </row>
        <row r="53">
          <cell r="C53" t="str">
            <v>A.05.03.08.01.01-E</v>
          </cell>
          <cell r="D53" t="str">
            <v>Implementar colecciones de germoplasma nativo</v>
          </cell>
          <cell r="F53" t="str">
            <v>Colección</v>
          </cell>
          <cell r="G53" t="str">
            <v>Bancos de germoplasma y colecciones vivas de especies frutícolas fortalecidas.</v>
          </cell>
          <cell r="H53" t="str">
            <v>Informe</v>
          </cell>
        </row>
        <row r="54">
          <cell r="C54" t="str">
            <v>R.07.04.06.01.00-E</v>
          </cell>
          <cell r="D54" t="str">
            <v>Sistemas productivos agroecológicos mejorados</v>
          </cell>
        </row>
        <row r="55">
          <cell r="C55" t="str">
            <v>A.07.04.06.01.01-E</v>
          </cell>
          <cell r="D55" t="str">
            <v>Generar tecnologías de producción sustentable para los sistemas productivos</v>
          </cell>
        </row>
        <row r="56">
          <cell r="F56" t="str">
            <v>Porcentaje de avance</v>
          </cell>
          <cell r="G56" t="str">
            <v>Proyecto de fortalecimiento de la agricultura familiar aplicando tecnología sostenible ante el cambio climático ejecutado</v>
          </cell>
          <cell r="H56" t="str">
            <v>Informe</v>
          </cell>
        </row>
        <row r="57">
          <cell r="F57" t="str">
            <v>Porcentaje de avance</v>
          </cell>
          <cell r="G57" t="str">
            <v>Proyecto de biofertilizantes en cultivos de maíz, frijol y café como alternativa agroecológica para una producción sostenible en El Salvador, ejecutado</v>
          </cell>
          <cell r="H57" t="str">
            <v>Informe</v>
          </cell>
        </row>
        <row r="58">
          <cell r="F58" t="str">
            <v>Porcentaje de avance</v>
          </cell>
          <cell r="G58" t="str">
            <v>Proyecto centro de propagaciòn de plantas sanas de frutas  y hortalizas tropicales en El Salvador, ejecutado</v>
          </cell>
          <cell r="H58" t="str">
            <v>Informe</v>
          </cell>
        </row>
        <row r="59">
          <cell r="F59" t="str">
            <v>Porcentaje de avance</v>
          </cell>
          <cell r="G59" t="str">
            <v>Proyecto desarrollo tecnològico y fortalecimiento de la base productiva y agroindustrial para la cacaocultura con enfoque agroecològica en El Salvador, ejecutado</v>
          </cell>
          <cell r="H59" t="str">
            <v>Informe</v>
          </cell>
        </row>
        <row r="60">
          <cell r="C60" t="str">
            <v>R.12.08.01.00-O</v>
          </cell>
          <cell r="D60" t="str">
            <v>Servicios de asesoría y apoyo administrativo-financiero institucional</v>
          </cell>
        </row>
        <row r="61">
          <cell r="C61" t="str">
            <v>A.12.08.01.01-O</v>
          </cell>
          <cell r="D61" t="str">
            <v>Conducir el proceso de planificación Institucional.</v>
          </cell>
          <cell r="F61" t="str">
            <v>Documento</v>
          </cell>
          <cell r="G61" t="str">
            <v>Documentos de Planificación  y seguimiento elaborados</v>
          </cell>
          <cell r="H61" t="str">
            <v>Informe y Plan</v>
          </cell>
        </row>
        <row r="62">
          <cell r="C62" t="str">
            <v>A.12.08.01.02-O</v>
          </cell>
          <cell r="D62" t="str">
            <v>Informar periódicamente a la Junta Directiva del avance de la gestión institucional</v>
          </cell>
          <cell r="F62" t="str">
            <v>Informe</v>
          </cell>
          <cell r="G62" t="str">
            <v>Junta Directiva  sobre gestión institucional, informada</v>
          </cell>
          <cell r="H62" t="str">
            <v>Informe</v>
          </cell>
        </row>
        <row r="63">
          <cell r="C63" t="str">
            <v>A.12.08.01.03-O</v>
          </cell>
          <cell r="D63" t="str">
            <v>Facilitar el acceso a la información pública, generar espacios de participación ciudadana de la OIR, archivo institucional y atención ciudadana</v>
          </cell>
          <cell r="F63" t="str">
            <v xml:space="preserve">Informe               </v>
          </cell>
          <cell r="G63" t="str">
            <v>Capacidad logística de la OIR y  del archivo Institucional, fortalecida</v>
          </cell>
          <cell r="H63" t="str">
            <v>Informe</v>
          </cell>
        </row>
        <row r="64">
          <cell r="C64" t="str">
            <v>A.12.08.01.04-O</v>
          </cell>
          <cell r="D64" t="str">
            <v>Apoyar los procesos de investigación y transferencia de tecnología mediante un proceso oportuno de comunicación.</v>
          </cell>
          <cell r="F64" t="str">
            <v>Documento</v>
          </cell>
          <cell r="G64" t="str">
            <v>Documentos de comunicación, producidos</v>
          </cell>
          <cell r="H64" t="str">
            <v>Informe</v>
          </cell>
        </row>
        <row r="65">
          <cell r="C65" t="str">
            <v>A.12.08.01.05-O</v>
          </cell>
          <cell r="D65" t="str">
            <v>Asesorar legalmente las diferentes unidades para el cumplimiento de las leyes y reglamentos.</v>
          </cell>
          <cell r="F65" t="str">
            <v>Documento</v>
          </cell>
          <cell r="G65" t="str">
            <v>Documentos jurídicos elaborados</v>
          </cell>
          <cell r="H65" t="str">
            <v>Informe</v>
          </cell>
        </row>
        <row r="66">
          <cell r="C66" t="str">
            <v>A.12.08.01.06-O</v>
          </cell>
          <cell r="D66" t="str">
            <v>Examinar la eficiencia, eficacia y economía de la administración de los recursos financieros y materiales de la institución.</v>
          </cell>
          <cell r="F66" t="str">
            <v>Informe</v>
          </cell>
          <cell r="G66" t="str">
            <v xml:space="preserve"> Informes de auditoria elaborados</v>
          </cell>
          <cell r="H66" t="str">
            <v>Informe</v>
          </cell>
        </row>
        <row r="67">
          <cell r="C67" t="str">
            <v>A.12.08.01.07-O</v>
          </cell>
          <cell r="D67" t="str">
            <v>Proveer los recursos y servicios a las diferentes unidades oportunamente y con calidad</v>
          </cell>
          <cell r="F67" t="str">
            <v>Documento</v>
          </cell>
          <cell r="G67" t="str">
            <v>Documentos de bienes y servicios elaborados</v>
          </cell>
          <cell r="H67" t="str">
            <v>Informe</v>
          </cell>
        </row>
        <row r="68">
          <cell r="C68" t="str">
            <v>A.12.08.01.08-O</v>
          </cell>
          <cell r="D68" t="str">
            <v>Administrar eficientemente los recursos humanos de la Institución</v>
          </cell>
          <cell r="F68" t="str">
            <v>Informe</v>
          </cell>
          <cell r="G68" t="str">
            <v>Informes de operaciones de control y estudio de personal realizados</v>
          </cell>
          <cell r="H68" t="str">
            <v>Informe</v>
          </cell>
        </row>
        <row r="69">
          <cell r="C69" t="str">
            <v>A.12.08.01.09-O</v>
          </cell>
          <cell r="D69" t="str">
            <v>Mantener en buenas condiciones los activos fijos y el equipo en apoyo a la investigación y extensión agropecuaria.</v>
          </cell>
          <cell r="F69" t="str">
            <v>Informe</v>
          </cell>
          <cell r="G69" t="str">
            <v>Informes sobre el mantenimiento de la infraestructura física y equipo de la institución elaborados</v>
          </cell>
          <cell r="H69" t="str">
            <v>Informe</v>
          </cell>
        </row>
        <row r="70">
          <cell r="C70" t="str">
            <v>A.12.08.01.10-O</v>
          </cell>
          <cell r="D70" t="str">
            <v>Administrar eficientemente el equipo e infraestructura tecnológica instalada para el servicio de las diferentes unidades y proporcionar el apoyo técnico necesario a cada una de ellas para que puedan realizar sus operaciones diarias.</v>
          </cell>
          <cell r="F70" t="str">
            <v>Informe</v>
          </cell>
          <cell r="G70" t="str">
            <v>Informes de mantenimiento del equipo informático de la institución elaborados</v>
          </cell>
          <cell r="H70" t="str">
            <v>Informe</v>
          </cell>
        </row>
        <row r="71">
          <cell r="C71" t="str">
            <v>A.12.08.01.11-O</v>
          </cell>
          <cell r="D71" t="str">
            <v>Realizar acciones de administración general y comercialización</v>
          </cell>
          <cell r="F71" t="str">
            <v>Informe</v>
          </cell>
          <cell r="G71" t="str">
            <v>Informes de las acciones gerenciales y de comercialización elaborados</v>
          </cell>
          <cell r="H71" t="str">
            <v>Informe</v>
          </cell>
        </row>
        <row r="72">
          <cell r="C72" t="str">
            <v>A.12.08.01.12-O</v>
          </cell>
          <cell r="D72" t="str">
            <v>Formular y ejecutar el presupuesto asignado a la institución.</v>
          </cell>
          <cell r="F72" t="str">
            <v>Informe</v>
          </cell>
          <cell r="G72" t="str">
            <v>Informes de la ejecución presupuestaria y presupuesto de  la institución elaborados.</v>
          </cell>
          <cell r="H72" t="str">
            <v>Informe</v>
          </cell>
        </row>
        <row r="73">
          <cell r="C73" t="str">
            <v>A.12.08.01.13-O</v>
          </cell>
          <cell r="D73" t="str">
            <v>Elaborar documentos técnicos sobre oferta tecnológica</v>
          </cell>
          <cell r="F73" t="str">
            <v>Documento</v>
          </cell>
          <cell r="G73" t="str">
            <v>Documentos técnicos elaborados</v>
          </cell>
          <cell r="H73" t="str">
            <v>Documentos físicos o digitales</v>
          </cell>
        </row>
        <row r="74">
          <cell r="C74" t="str">
            <v>A.12.08.01.14-O</v>
          </cell>
          <cell r="D74" t="str">
            <v>Implementar proyectos de investigación y validación en granos básicos, hortalizas y frutales.</v>
          </cell>
          <cell r="F74" t="str">
            <v>Protocolo</v>
          </cell>
          <cell r="G74" t="str">
            <v>Protocolos de investigación y validación implementados</v>
          </cell>
          <cell r="H74" t="str">
            <v>Informes y  Documentos físicos o digitales</v>
          </cell>
        </row>
        <row r="75">
          <cell r="C75" t="str">
            <v>A.12.08.01.15-O</v>
          </cell>
          <cell r="D75" t="str">
            <v>Validar con los productores la rentabilidad de la aplicación de tecnología en sus sectores para promover altos niveles de adopción.</v>
          </cell>
          <cell r="F75" t="str">
            <v>Estudio</v>
          </cell>
          <cell r="G75" t="str">
            <v>Estudio publicado</v>
          </cell>
          <cell r="H75" t="str">
            <v>Documentos físicos o digitales</v>
          </cell>
        </row>
        <row r="76">
          <cell r="C76" t="str">
            <v>A.12.08.01.16-O</v>
          </cell>
          <cell r="D76" t="str">
            <v>Realizar análisis de laboratorio para apoyar la investigación y responder a la demanda externa</v>
          </cell>
          <cell r="F76" t="str">
            <v>Análisis</v>
          </cell>
          <cell r="G76" t="str">
            <v>Análisis de laboratorio realizados</v>
          </cell>
          <cell r="H76" t="str">
            <v>Informe</v>
          </cell>
        </row>
      </sheetData>
      <sheetData sheetId="4" refreshError="1"/>
      <sheetData sheetId="5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-POA 2017"/>
      <sheetName val="PAO 2018 CENDEPESCA"/>
      <sheetName val="PAO 2018 CENDEPESCA REGIONAL"/>
      <sheetName val="OCCIDENTAL"/>
      <sheetName val="NORTE"/>
      <sheetName val="CENTRAL"/>
      <sheetName val="ORIENTAL"/>
      <sheetName val="Objetivos "/>
      <sheetName val="PEI"/>
    </sheetNames>
    <sheetDataSet>
      <sheetData sheetId="0" refreshError="1"/>
      <sheetData sheetId="1"/>
      <sheetData sheetId="2">
        <row r="11">
          <cell r="AJ11">
            <v>50865</v>
          </cell>
        </row>
      </sheetData>
      <sheetData sheetId="3" refreshError="1"/>
      <sheetData sheetId="4" refreshError="1">
        <row r="42">
          <cell r="AJ42">
            <v>3435</v>
          </cell>
          <cell r="AK42">
            <v>1435</v>
          </cell>
          <cell r="AM42">
            <v>2000</v>
          </cell>
        </row>
      </sheetData>
      <sheetData sheetId="5" refreshError="1">
        <row r="7">
          <cell r="AJ7" t="str">
            <v>Costo Total</v>
          </cell>
          <cell r="AK7" t="str">
            <v>Ppto Ord.</v>
          </cell>
          <cell r="AL7" t="str">
            <v>Ppto. E ord.</v>
          </cell>
          <cell r="AM7" t="str">
            <v>FAE F.P.</v>
          </cell>
          <cell r="AN7" t="str">
            <v>Fideicomisos</v>
          </cell>
          <cell r="AO7" t="str">
            <v xml:space="preserve">F. Ext </v>
          </cell>
        </row>
      </sheetData>
      <sheetData sheetId="6" refreshError="1"/>
      <sheetData sheetId="7" refreshError="1"/>
      <sheetData sheetId="8">
        <row r="2">
          <cell r="A2" t="str">
            <v>R.01.01.02.09.00-E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N92"/>
  <sheetViews>
    <sheetView view="pageBreakPreview" zoomScale="58" zoomScaleNormal="20" zoomScaleSheetLayoutView="58" workbookViewId="0">
      <selection activeCell="AJ77" sqref="AJ77"/>
    </sheetView>
  </sheetViews>
  <sheetFormatPr baseColWidth="10" defaultColWidth="11.42578125" defaultRowHeight="12.75" x14ac:dyDescent="0.2"/>
  <cols>
    <col min="1" max="1" width="8.28515625" style="4" customWidth="1"/>
    <col min="2" max="2" width="11.28515625" style="4" customWidth="1"/>
    <col min="3" max="3" width="24" style="1" bestFit="1" customWidth="1"/>
    <col min="4" max="4" width="26.140625" style="1" customWidth="1"/>
    <col min="5" max="5" width="13.28515625" style="1" customWidth="1"/>
    <col min="6" max="6" width="11.5703125" style="1" customWidth="1"/>
    <col min="7" max="7" width="22.140625" style="1" customWidth="1"/>
    <col min="8" max="8" width="16" style="1" customWidth="1"/>
    <col min="9" max="10" width="8" style="1" customWidth="1"/>
    <col min="11" max="11" width="10.42578125" style="1" customWidth="1"/>
    <col min="12" max="14" width="7.42578125" style="1" bestFit="1" customWidth="1"/>
    <col min="15" max="15" width="12.42578125" style="1" bestFit="1" customWidth="1"/>
    <col min="16" max="16" width="12" style="1" bestFit="1" customWidth="1"/>
    <col min="17" max="17" width="12.42578125" style="1" bestFit="1" customWidth="1"/>
    <col min="18" max="19" width="7.42578125" style="1" bestFit="1" customWidth="1"/>
    <col min="20" max="20" width="14.140625" style="1" bestFit="1" customWidth="1"/>
    <col min="21" max="22" width="12" style="1" bestFit="1" customWidth="1"/>
    <col min="23" max="23" width="13.7109375" style="1" bestFit="1" customWidth="1"/>
    <col min="24" max="24" width="12.28515625" style="1" bestFit="1" customWidth="1"/>
    <col min="25" max="26" width="7.42578125" style="1" bestFit="1" customWidth="1"/>
    <col min="27" max="27" width="13.7109375" style="1" bestFit="1" customWidth="1"/>
    <col min="28" max="29" width="12" style="1" bestFit="1" customWidth="1"/>
    <col min="30" max="32" width="7.42578125" style="1" bestFit="1" customWidth="1"/>
    <col min="33" max="34" width="12" style="1" bestFit="1" customWidth="1"/>
    <col min="35" max="35" width="13" style="1" bestFit="1" customWidth="1"/>
    <col min="36" max="36" width="16.85546875" style="1" customWidth="1"/>
    <col min="37" max="37" width="16.42578125" style="1" bestFit="1" customWidth="1"/>
    <col min="38" max="38" width="9.42578125" style="1" customWidth="1"/>
    <col min="39" max="39" width="12" style="1" bestFit="1" customWidth="1"/>
    <col min="40" max="40" width="16.5703125" style="1" bestFit="1" customWidth="1"/>
    <col min="41" max="41" width="13.140625" style="1" customWidth="1"/>
    <col min="42" max="42" width="15.42578125" style="1" customWidth="1"/>
    <col min="43" max="43" width="19.42578125" style="1" customWidth="1"/>
    <col min="44" max="44" width="22.42578125" style="1" customWidth="1"/>
    <col min="45" max="45" width="15.5703125" style="1" customWidth="1"/>
    <col min="46" max="56" width="16.42578125" style="1" customWidth="1"/>
    <col min="57" max="80" width="15.42578125" style="1" customWidth="1"/>
    <col min="81" max="89" width="16.42578125" style="1" customWidth="1"/>
    <col min="90" max="91" width="11.42578125" style="1" customWidth="1"/>
    <col min="92" max="92" width="19.28515625" style="1" bestFit="1" customWidth="1"/>
    <col min="93" max="16384" width="11.42578125" style="1"/>
  </cols>
  <sheetData>
    <row r="1" spans="1:92" s="86" customFormat="1" ht="18" x14ac:dyDescent="0.25">
      <c r="A1" s="1042" t="s">
        <v>0</v>
      </c>
      <c r="B1" s="1042"/>
      <c r="C1" s="1042"/>
      <c r="D1" s="1042"/>
      <c r="E1" s="1042"/>
      <c r="F1" s="1042"/>
      <c r="G1" s="1042"/>
      <c r="H1" s="1042"/>
      <c r="I1" s="1042"/>
      <c r="J1" s="1042"/>
      <c r="K1" s="1042"/>
      <c r="L1" s="1042"/>
      <c r="M1" s="1042"/>
      <c r="N1" s="1042"/>
      <c r="O1" s="1042"/>
      <c r="P1" s="1042"/>
      <c r="Q1" s="1042"/>
      <c r="R1" s="1042"/>
      <c r="S1" s="1042"/>
      <c r="T1" s="1042"/>
      <c r="U1" s="1042"/>
      <c r="V1" s="1042"/>
      <c r="W1" s="1042"/>
      <c r="X1" s="1042"/>
      <c r="Y1" s="1042"/>
      <c r="Z1" s="1042"/>
      <c r="AA1" s="1042"/>
      <c r="AB1" s="1042"/>
      <c r="AC1" s="1042"/>
      <c r="AD1" s="1042"/>
      <c r="AE1" s="1042"/>
      <c r="AF1" s="1042"/>
      <c r="AG1" s="1042"/>
      <c r="AH1" s="1042"/>
      <c r="AI1" s="1042"/>
      <c r="AJ1" s="1042"/>
      <c r="AK1" s="1042"/>
      <c r="AL1" s="1042"/>
      <c r="AM1" s="1042"/>
      <c r="AN1" s="1042"/>
      <c r="AO1" s="1042"/>
      <c r="AP1" s="1042"/>
      <c r="AQ1" s="1042"/>
      <c r="AR1" s="1042"/>
    </row>
    <row r="2" spans="1:92" s="86" customFormat="1" ht="18" x14ac:dyDescent="0.25">
      <c r="A2" s="1042" t="s">
        <v>1</v>
      </c>
      <c r="B2" s="1042"/>
      <c r="C2" s="1042"/>
      <c r="D2" s="1042"/>
      <c r="E2" s="1042"/>
      <c r="F2" s="1042"/>
      <c r="G2" s="1042"/>
      <c r="H2" s="1042"/>
      <c r="I2" s="1042"/>
      <c r="J2" s="1042"/>
      <c r="K2" s="1042"/>
      <c r="L2" s="1042"/>
      <c r="M2" s="1042"/>
      <c r="N2" s="1042"/>
      <c r="O2" s="1042"/>
      <c r="P2" s="1042"/>
      <c r="Q2" s="1042"/>
      <c r="R2" s="1042"/>
      <c r="S2" s="1042"/>
      <c r="T2" s="1042"/>
      <c r="U2" s="1042"/>
      <c r="V2" s="1042"/>
      <c r="W2" s="1042"/>
      <c r="X2" s="1042"/>
      <c r="Y2" s="1042"/>
      <c r="Z2" s="1042"/>
      <c r="AA2" s="1042"/>
      <c r="AB2" s="1042"/>
      <c r="AC2" s="1042"/>
      <c r="AD2" s="1042"/>
      <c r="AE2" s="1042"/>
      <c r="AF2" s="1042"/>
      <c r="AG2" s="1042"/>
      <c r="AH2" s="1042"/>
      <c r="AI2" s="1042"/>
      <c r="AJ2" s="1042"/>
      <c r="AK2" s="1042"/>
      <c r="AL2" s="1042"/>
      <c r="AM2" s="1042"/>
      <c r="AN2" s="1042"/>
      <c r="AO2" s="1042"/>
      <c r="AP2" s="1042"/>
      <c r="AQ2" s="1042"/>
      <c r="AR2" s="1042"/>
    </row>
    <row r="3" spans="1:92" s="86" customFormat="1" ht="18" x14ac:dyDescent="0.25">
      <c r="A3" s="82"/>
      <c r="B3" s="82"/>
      <c r="C3" s="82"/>
      <c r="D3" s="516"/>
      <c r="E3" s="516"/>
      <c r="F3" s="516"/>
      <c r="G3" s="516"/>
      <c r="H3" s="516"/>
      <c r="I3" s="516"/>
      <c r="J3" s="516"/>
      <c r="K3" s="516"/>
      <c r="L3" s="516"/>
      <c r="M3" s="516"/>
      <c r="N3" s="516"/>
      <c r="O3" s="516"/>
      <c r="P3" s="516"/>
      <c r="Q3" s="516"/>
      <c r="R3" s="516"/>
      <c r="S3" s="516"/>
      <c r="T3" s="516"/>
      <c r="U3" s="516"/>
      <c r="V3" s="516"/>
      <c r="W3" s="516"/>
      <c r="X3" s="516"/>
      <c r="Y3" s="516"/>
      <c r="Z3" s="516"/>
      <c r="AA3" s="516"/>
      <c r="AB3" s="516"/>
      <c r="AC3" s="516"/>
      <c r="AD3" s="516"/>
      <c r="AE3" s="516"/>
      <c r="AF3" s="516"/>
      <c r="AG3" s="516"/>
      <c r="AH3" s="516"/>
      <c r="AI3" s="516"/>
      <c r="AJ3" s="516"/>
      <c r="AK3" s="516"/>
      <c r="AL3" s="516"/>
      <c r="AM3" s="516"/>
      <c r="AN3" s="516"/>
      <c r="AO3" s="516"/>
      <c r="AP3" s="516"/>
      <c r="AQ3" s="516"/>
      <c r="AR3" s="516"/>
    </row>
    <row r="4" spans="1:92" s="86" customFormat="1" ht="18" x14ac:dyDescent="0.25">
      <c r="A4" s="85"/>
      <c r="B4" s="85"/>
      <c r="D4" s="656" t="s">
        <v>2</v>
      </c>
      <c r="E4" s="656"/>
      <c r="F4" s="656"/>
      <c r="G4" s="656"/>
      <c r="H4" s="656"/>
      <c r="I4" s="656"/>
      <c r="J4" s="656"/>
      <c r="K4" s="654"/>
      <c r="L4" s="654"/>
      <c r="M4" s="654"/>
      <c r="N4" s="654"/>
      <c r="O4" s="654"/>
      <c r="P4" s="654"/>
      <c r="Q4" s="654"/>
      <c r="R4" s="654"/>
      <c r="S4" s="654"/>
      <c r="T4" s="654"/>
      <c r="U4" s="654"/>
      <c r="V4" s="654"/>
      <c r="W4" s="654"/>
      <c r="X4" s="654"/>
      <c r="Y4" s="654"/>
      <c r="Z4" s="654"/>
      <c r="AA4" s="654"/>
      <c r="AB4" s="654"/>
      <c r="AC4" s="654"/>
      <c r="AD4" s="654"/>
      <c r="AE4" s="654"/>
      <c r="AF4" s="654"/>
      <c r="AG4" s="654"/>
      <c r="AH4" s="654"/>
      <c r="AI4" s="654"/>
      <c r="AJ4" s="654"/>
      <c r="AK4" s="654"/>
      <c r="AL4" s="654"/>
      <c r="AM4" s="654"/>
      <c r="AN4" s="654"/>
      <c r="AO4" s="654"/>
      <c r="AP4" s="654"/>
      <c r="AQ4" s="654"/>
      <c r="AR4" s="654"/>
    </row>
    <row r="5" spans="1:92" s="86" customFormat="1" ht="18" x14ac:dyDescent="0.25">
      <c r="A5" s="85"/>
      <c r="B5" s="85"/>
      <c r="D5" s="656" t="s">
        <v>3</v>
      </c>
      <c r="E5" s="656"/>
      <c r="F5" s="656"/>
      <c r="G5" s="656"/>
      <c r="H5" s="656"/>
      <c r="I5" s="656"/>
      <c r="J5" s="656"/>
      <c r="K5" s="654"/>
      <c r="L5" s="654"/>
      <c r="M5" s="654"/>
      <c r="N5" s="654"/>
      <c r="O5" s="654"/>
      <c r="P5" s="654"/>
      <c r="Q5" s="654"/>
      <c r="R5" s="654"/>
      <c r="S5" s="654"/>
      <c r="T5" s="654"/>
      <c r="U5" s="654"/>
      <c r="V5" s="654"/>
      <c r="W5" s="654"/>
      <c r="X5" s="654"/>
      <c r="Y5" s="654"/>
      <c r="Z5" s="654"/>
      <c r="AA5" s="654"/>
      <c r="AB5" s="654"/>
      <c r="AC5" s="654"/>
      <c r="AD5" s="654"/>
      <c r="AE5" s="654"/>
      <c r="AF5" s="654"/>
      <c r="AG5" s="654"/>
      <c r="AH5" s="654"/>
      <c r="AI5" s="654"/>
      <c r="AJ5" s="654"/>
      <c r="AK5" s="654"/>
      <c r="AL5" s="654"/>
      <c r="AM5" s="654"/>
      <c r="AN5" s="654"/>
      <c r="AO5" s="654"/>
      <c r="AP5" s="654"/>
      <c r="AQ5" s="654"/>
      <c r="AR5" s="654"/>
    </row>
    <row r="6" spans="1:92" s="86" customFormat="1" ht="18" x14ac:dyDescent="0.25">
      <c r="A6" s="85"/>
      <c r="B6" s="85"/>
      <c r="D6" s="656" t="s">
        <v>173</v>
      </c>
      <c r="E6" s="656"/>
      <c r="F6" s="656"/>
      <c r="G6" s="656"/>
      <c r="H6" s="656"/>
      <c r="I6" s="656"/>
      <c r="J6" s="656"/>
      <c r="K6" s="654"/>
      <c r="L6" s="654"/>
      <c r="M6" s="654"/>
      <c r="N6" s="654"/>
      <c r="O6" s="654"/>
      <c r="P6" s="654"/>
      <c r="Q6" s="654"/>
      <c r="R6" s="654"/>
      <c r="S6" s="654"/>
      <c r="T6" s="654"/>
      <c r="U6" s="654"/>
      <c r="V6" s="654"/>
      <c r="W6" s="654"/>
      <c r="X6" s="655"/>
      <c r="Y6" s="655"/>
      <c r="Z6" s="655"/>
      <c r="AA6" s="655"/>
      <c r="AB6" s="655"/>
      <c r="AC6" s="655"/>
      <c r="AD6" s="655"/>
      <c r="AE6" s="655"/>
      <c r="AF6" s="655"/>
      <c r="AG6" s="655"/>
      <c r="AH6" s="655"/>
      <c r="AI6" s="655"/>
      <c r="AJ6" s="655"/>
      <c r="AK6" s="655"/>
      <c r="AL6" s="655"/>
      <c r="AM6" s="655"/>
      <c r="AN6" s="655"/>
      <c r="AO6" s="655"/>
      <c r="AP6" s="655"/>
      <c r="AQ6" s="655"/>
      <c r="AR6" s="655"/>
    </row>
    <row r="7" spans="1:92" s="80" customFormat="1" ht="30.75" customHeight="1" x14ac:dyDescent="0.2">
      <c r="A7" s="998" t="s">
        <v>416</v>
      </c>
      <c r="B7" s="999"/>
      <c r="C7" s="1000"/>
      <c r="D7" s="983" t="s">
        <v>417</v>
      </c>
      <c r="E7" s="983" t="s">
        <v>418</v>
      </c>
      <c r="F7" s="1001" t="s">
        <v>419</v>
      </c>
      <c r="G7" s="1004" t="s">
        <v>420</v>
      </c>
      <c r="H7" s="1004" t="s">
        <v>421</v>
      </c>
      <c r="I7" s="1054" t="s">
        <v>422</v>
      </c>
      <c r="J7" s="1054" t="s">
        <v>423</v>
      </c>
      <c r="K7" s="1054" t="s">
        <v>424</v>
      </c>
      <c r="L7" s="987" t="s">
        <v>425</v>
      </c>
      <c r="M7" s="987"/>
      <c r="N7" s="987"/>
      <c r="O7" s="987"/>
      <c r="P7" s="987"/>
      <c r="Q7" s="987"/>
      <c r="R7" s="987"/>
      <c r="S7" s="987"/>
      <c r="T7" s="987"/>
      <c r="U7" s="987"/>
      <c r="V7" s="987"/>
      <c r="W7" s="987"/>
      <c r="X7" s="987"/>
      <c r="Y7" s="987"/>
      <c r="Z7" s="987"/>
      <c r="AA7" s="987"/>
      <c r="AB7" s="987"/>
      <c r="AC7" s="987"/>
      <c r="AD7" s="987"/>
      <c r="AE7" s="987"/>
      <c r="AF7" s="987"/>
      <c r="AG7" s="987"/>
      <c r="AH7" s="987"/>
      <c r="AI7" s="987"/>
      <c r="AJ7" s="657"/>
      <c r="AK7" s="982" t="s">
        <v>426</v>
      </c>
      <c r="AL7" s="982"/>
      <c r="AM7" s="982"/>
      <c r="AN7" s="982"/>
      <c r="AO7" s="982"/>
      <c r="AP7" s="982" t="s">
        <v>427</v>
      </c>
      <c r="AQ7" s="982" t="s">
        <v>428</v>
      </c>
      <c r="AR7" s="982" t="s">
        <v>429</v>
      </c>
      <c r="AS7" s="81"/>
      <c r="AT7" s="982" t="s">
        <v>416</v>
      </c>
      <c r="AU7" s="982"/>
      <c r="AV7" s="982"/>
      <c r="AW7" s="987" t="s">
        <v>417</v>
      </c>
      <c r="AX7" s="987" t="s">
        <v>418</v>
      </c>
      <c r="AY7" s="1008" t="s">
        <v>419</v>
      </c>
      <c r="AZ7" s="982" t="s">
        <v>420</v>
      </c>
      <c r="BA7" s="982" t="s">
        <v>421</v>
      </c>
      <c r="BB7" s="997" t="s">
        <v>422</v>
      </c>
      <c r="BC7" s="997" t="s">
        <v>423</v>
      </c>
      <c r="BD7" s="997" t="s">
        <v>424</v>
      </c>
      <c r="BE7" s="987" t="s">
        <v>425</v>
      </c>
      <c r="BF7" s="987"/>
      <c r="BG7" s="987"/>
      <c r="BH7" s="987"/>
      <c r="BI7" s="987"/>
      <c r="BJ7" s="987"/>
      <c r="BK7" s="987"/>
      <c r="BL7" s="987"/>
      <c r="BM7" s="987"/>
      <c r="BN7" s="987"/>
      <c r="BO7" s="987"/>
      <c r="BP7" s="987"/>
      <c r="BQ7" s="987"/>
      <c r="BR7" s="987"/>
      <c r="BS7" s="987"/>
      <c r="BT7" s="987"/>
      <c r="BU7" s="987"/>
      <c r="BV7" s="987"/>
      <c r="BW7" s="987"/>
      <c r="BX7" s="987"/>
      <c r="BY7" s="987"/>
      <c r="BZ7" s="987"/>
      <c r="CA7" s="987"/>
      <c r="CB7" s="987"/>
      <c r="CC7" s="808"/>
      <c r="CD7" s="982" t="s">
        <v>426</v>
      </c>
      <c r="CE7" s="982"/>
      <c r="CF7" s="982"/>
      <c r="CG7" s="982"/>
      <c r="CH7" s="982"/>
      <c r="CI7" s="982" t="s">
        <v>427</v>
      </c>
      <c r="CJ7" s="982" t="s">
        <v>428</v>
      </c>
      <c r="CK7" s="982" t="s">
        <v>429</v>
      </c>
      <c r="CL7" s="983" t="s">
        <v>418</v>
      </c>
      <c r="CM7" s="986" t="s">
        <v>297</v>
      </c>
      <c r="CN7" s="986" t="s">
        <v>298</v>
      </c>
    </row>
    <row r="8" spans="1:92" s="80" customFormat="1" ht="30.75" customHeight="1" x14ac:dyDescent="0.2">
      <c r="A8" s="983" t="s">
        <v>18</v>
      </c>
      <c r="B8" s="983" t="s">
        <v>19</v>
      </c>
      <c r="C8" s="1004" t="s">
        <v>20</v>
      </c>
      <c r="D8" s="984"/>
      <c r="E8" s="984"/>
      <c r="F8" s="1002"/>
      <c r="G8" s="1005"/>
      <c r="H8" s="1005"/>
      <c r="I8" s="1055"/>
      <c r="J8" s="1055"/>
      <c r="K8" s="1055"/>
      <c r="L8" s="988" t="s">
        <v>21</v>
      </c>
      <c r="M8" s="988"/>
      <c r="N8" s="988"/>
      <c r="O8" s="988"/>
      <c r="P8" s="988"/>
      <c r="Q8" s="988"/>
      <c r="R8" s="988" t="s">
        <v>22</v>
      </c>
      <c r="S8" s="988"/>
      <c r="T8" s="988"/>
      <c r="U8" s="988"/>
      <c r="V8" s="988"/>
      <c r="W8" s="988"/>
      <c r="X8" s="988" t="s">
        <v>23</v>
      </c>
      <c r="Y8" s="988"/>
      <c r="Z8" s="988"/>
      <c r="AA8" s="988"/>
      <c r="AB8" s="988"/>
      <c r="AC8" s="988"/>
      <c r="AD8" s="988" t="s">
        <v>24</v>
      </c>
      <c r="AE8" s="988"/>
      <c r="AF8" s="988"/>
      <c r="AG8" s="988"/>
      <c r="AH8" s="988"/>
      <c r="AI8" s="988"/>
      <c r="AJ8" s="988" t="s">
        <v>25</v>
      </c>
      <c r="AK8" s="982" t="s">
        <v>26</v>
      </c>
      <c r="AL8" s="982" t="s">
        <v>308</v>
      </c>
      <c r="AM8" s="982" t="s">
        <v>28</v>
      </c>
      <c r="AN8" s="982" t="s">
        <v>29</v>
      </c>
      <c r="AO8" s="982" t="s">
        <v>30</v>
      </c>
      <c r="AP8" s="982"/>
      <c r="AQ8" s="982"/>
      <c r="AR8" s="982"/>
      <c r="AS8" s="1007"/>
      <c r="AT8" s="987" t="s">
        <v>18</v>
      </c>
      <c r="AU8" s="987" t="s">
        <v>19</v>
      </c>
      <c r="AV8" s="982" t="s">
        <v>20</v>
      </c>
      <c r="AW8" s="987"/>
      <c r="AX8" s="987"/>
      <c r="AY8" s="1008"/>
      <c r="AZ8" s="982"/>
      <c r="BA8" s="982"/>
      <c r="BB8" s="997"/>
      <c r="BC8" s="997"/>
      <c r="BD8" s="997"/>
      <c r="BE8" s="988" t="s">
        <v>21</v>
      </c>
      <c r="BF8" s="988"/>
      <c r="BG8" s="988"/>
      <c r="BH8" s="988"/>
      <c r="BI8" s="988"/>
      <c r="BJ8" s="988"/>
      <c r="BK8" s="988" t="s">
        <v>22</v>
      </c>
      <c r="BL8" s="988"/>
      <c r="BM8" s="988"/>
      <c r="BN8" s="988"/>
      <c r="BO8" s="988"/>
      <c r="BP8" s="988"/>
      <c r="BQ8" s="988" t="s">
        <v>23</v>
      </c>
      <c r="BR8" s="988"/>
      <c r="BS8" s="988"/>
      <c r="BT8" s="988"/>
      <c r="BU8" s="988"/>
      <c r="BV8" s="988"/>
      <c r="BW8" s="988" t="s">
        <v>24</v>
      </c>
      <c r="BX8" s="988"/>
      <c r="BY8" s="988"/>
      <c r="BZ8" s="988"/>
      <c r="CA8" s="988"/>
      <c r="CB8" s="988"/>
      <c r="CC8" s="988" t="s">
        <v>25</v>
      </c>
      <c r="CD8" s="982" t="s">
        <v>26</v>
      </c>
      <c r="CE8" s="982" t="s">
        <v>308</v>
      </c>
      <c r="CF8" s="982" t="s">
        <v>28</v>
      </c>
      <c r="CG8" s="982" t="s">
        <v>29</v>
      </c>
      <c r="CH8" s="982" t="s">
        <v>30</v>
      </c>
      <c r="CI8" s="982"/>
      <c r="CJ8" s="982"/>
      <c r="CK8" s="982"/>
      <c r="CL8" s="984"/>
      <c r="CM8" s="986"/>
      <c r="CN8" s="986"/>
    </row>
    <row r="9" spans="1:92" s="80" customFormat="1" ht="30.75" customHeight="1" x14ac:dyDescent="0.2">
      <c r="A9" s="984"/>
      <c r="B9" s="984"/>
      <c r="C9" s="1005"/>
      <c r="D9" s="984"/>
      <c r="E9" s="984"/>
      <c r="F9" s="1002"/>
      <c r="G9" s="1005"/>
      <c r="H9" s="1005"/>
      <c r="I9" s="1055"/>
      <c r="J9" s="1055"/>
      <c r="K9" s="1055"/>
      <c r="L9" s="988" t="s">
        <v>31</v>
      </c>
      <c r="M9" s="988"/>
      <c r="N9" s="988"/>
      <c r="O9" s="988" t="s">
        <v>32</v>
      </c>
      <c r="P9" s="988"/>
      <c r="Q9" s="988"/>
      <c r="R9" s="988" t="s">
        <v>31</v>
      </c>
      <c r="S9" s="988"/>
      <c r="T9" s="988"/>
      <c r="U9" s="988" t="s">
        <v>32</v>
      </c>
      <c r="V9" s="988"/>
      <c r="W9" s="988"/>
      <c r="X9" s="988" t="s">
        <v>31</v>
      </c>
      <c r="Y9" s="988"/>
      <c r="Z9" s="988"/>
      <c r="AA9" s="988" t="s">
        <v>32</v>
      </c>
      <c r="AB9" s="988"/>
      <c r="AC9" s="988"/>
      <c r="AD9" s="988" t="s">
        <v>31</v>
      </c>
      <c r="AE9" s="988"/>
      <c r="AF9" s="988"/>
      <c r="AG9" s="988" t="s">
        <v>32</v>
      </c>
      <c r="AH9" s="988"/>
      <c r="AI9" s="988"/>
      <c r="AJ9" s="988"/>
      <c r="AK9" s="982"/>
      <c r="AL9" s="982"/>
      <c r="AM9" s="982"/>
      <c r="AN9" s="982"/>
      <c r="AO9" s="982"/>
      <c r="AP9" s="982"/>
      <c r="AQ9" s="982"/>
      <c r="AR9" s="982"/>
      <c r="AS9" s="1007"/>
      <c r="AT9" s="987"/>
      <c r="AU9" s="987"/>
      <c r="AV9" s="982"/>
      <c r="AW9" s="987"/>
      <c r="AX9" s="987"/>
      <c r="AY9" s="1008"/>
      <c r="AZ9" s="982"/>
      <c r="BA9" s="982"/>
      <c r="BB9" s="997"/>
      <c r="BC9" s="997"/>
      <c r="BD9" s="997"/>
      <c r="BE9" s="988" t="s">
        <v>31</v>
      </c>
      <c r="BF9" s="988"/>
      <c r="BG9" s="988"/>
      <c r="BH9" s="988" t="s">
        <v>32</v>
      </c>
      <c r="BI9" s="988"/>
      <c r="BJ9" s="988"/>
      <c r="BK9" s="988" t="s">
        <v>31</v>
      </c>
      <c r="BL9" s="988"/>
      <c r="BM9" s="988"/>
      <c r="BN9" s="988" t="s">
        <v>32</v>
      </c>
      <c r="BO9" s="988"/>
      <c r="BP9" s="988"/>
      <c r="BQ9" s="988" t="s">
        <v>31</v>
      </c>
      <c r="BR9" s="988"/>
      <c r="BS9" s="988"/>
      <c r="BT9" s="988" t="s">
        <v>32</v>
      </c>
      <c r="BU9" s="988"/>
      <c r="BV9" s="988"/>
      <c r="BW9" s="988" t="s">
        <v>31</v>
      </c>
      <c r="BX9" s="988"/>
      <c r="BY9" s="988"/>
      <c r="BZ9" s="988" t="s">
        <v>32</v>
      </c>
      <c r="CA9" s="988"/>
      <c r="CB9" s="988"/>
      <c r="CC9" s="988"/>
      <c r="CD9" s="982"/>
      <c r="CE9" s="982"/>
      <c r="CF9" s="982"/>
      <c r="CG9" s="982"/>
      <c r="CH9" s="982"/>
      <c r="CI9" s="982"/>
      <c r="CJ9" s="982"/>
      <c r="CK9" s="982"/>
      <c r="CL9" s="984"/>
      <c r="CM9" s="986"/>
      <c r="CN9" s="986"/>
    </row>
    <row r="10" spans="1:92" s="80" customFormat="1" ht="30.75" customHeight="1" x14ac:dyDescent="0.2">
      <c r="A10" s="985"/>
      <c r="B10" s="985"/>
      <c r="C10" s="1006"/>
      <c r="D10" s="985"/>
      <c r="E10" s="985"/>
      <c r="F10" s="1003"/>
      <c r="G10" s="1006"/>
      <c r="H10" s="1006"/>
      <c r="I10" s="1056"/>
      <c r="J10" s="1056"/>
      <c r="K10" s="1056"/>
      <c r="L10" s="658" t="s">
        <v>33</v>
      </c>
      <c r="M10" s="658" t="s">
        <v>34</v>
      </c>
      <c r="N10" s="658" t="s">
        <v>35</v>
      </c>
      <c r="O10" s="658" t="s">
        <v>33</v>
      </c>
      <c r="P10" s="658" t="s">
        <v>34</v>
      </c>
      <c r="Q10" s="658" t="s">
        <v>35</v>
      </c>
      <c r="R10" s="658" t="s">
        <v>36</v>
      </c>
      <c r="S10" s="658" t="s">
        <v>35</v>
      </c>
      <c r="T10" s="658" t="s">
        <v>37</v>
      </c>
      <c r="U10" s="658" t="s">
        <v>36</v>
      </c>
      <c r="V10" s="658" t="s">
        <v>35</v>
      </c>
      <c r="W10" s="658" t="s">
        <v>37</v>
      </c>
      <c r="X10" s="658" t="s">
        <v>37</v>
      </c>
      <c r="Y10" s="658" t="s">
        <v>36</v>
      </c>
      <c r="Z10" s="658" t="s">
        <v>38</v>
      </c>
      <c r="AA10" s="658" t="s">
        <v>37</v>
      </c>
      <c r="AB10" s="658" t="s">
        <v>36</v>
      </c>
      <c r="AC10" s="658" t="s">
        <v>38</v>
      </c>
      <c r="AD10" s="658" t="s">
        <v>39</v>
      </c>
      <c r="AE10" s="658" t="s">
        <v>40</v>
      </c>
      <c r="AF10" s="658" t="s">
        <v>41</v>
      </c>
      <c r="AG10" s="658" t="s">
        <v>39</v>
      </c>
      <c r="AH10" s="658" t="s">
        <v>40</v>
      </c>
      <c r="AI10" s="658" t="s">
        <v>41</v>
      </c>
      <c r="AJ10" s="988"/>
      <c r="AK10" s="982"/>
      <c r="AL10" s="982"/>
      <c r="AM10" s="982"/>
      <c r="AN10" s="982"/>
      <c r="AO10" s="982"/>
      <c r="AP10" s="982"/>
      <c r="AQ10" s="982"/>
      <c r="AR10" s="982"/>
      <c r="AS10" s="1007"/>
      <c r="AT10" s="987"/>
      <c r="AU10" s="987"/>
      <c r="AV10" s="982"/>
      <c r="AW10" s="987"/>
      <c r="AX10" s="987"/>
      <c r="AY10" s="1008"/>
      <c r="AZ10" s="982"/>
      <c r="BA10" s="982"/>
      <c r="BB10" s="997"/>
      <c r="BC10" s="997"/>
      <c r="BD10" s="997"/>
      <c r="BE10" s="658" t="s">
        <v>33</v>
      </c>
      <c r="BF10" s="658" t="s">
        <v>34</v>
      </c>
      <c r="BG10" s="658" t="s">
        <v>35</v>
      </c>
      <c r="BH10" s="658" t="s">
        <v>33</v>
      </c>
      <c r="BI10" s="658" t="s">
        <v>34</v>
      </c>
      <c r="BJ10" s="658" t="s">
        <v>35</v>
      </c>
      <c r="BK10" s="658" t="s">
        <v>36</v>
      </c>
      <c r="BL10" s="658" t="s">
        <v>35</v>
      </c>
      <c r="BM10" s="658" t="s">
        <v>37</v>
      </c>
      <c r="BN10" s="658" t="s">
        <v>36</v>
      </c>
      <c r="BO10" s="658" t="s">
        <v>35</v>
      </c>
      <c r="BP10" s="658" t="s">
        <v>37</v>
      </c>
      <c r="BQ10" s="658" t="s">
        <v>37</v>
      </c>
      <c r="BR10" s="658" t="s">
        <v>36</v>
      </c>
      <c r="BS10" s="658" t="s">
        <v>38</v>
      </c>
      <c r="BT10" s="658" t="s">
        <v>37</v>
      </c>
      <c r="BU10" s="658" t="s">
        <v>36</v>
      </c>
      <c r="BV10" s="658" t="s">
        <v>38</v>
      </c>
      <c r="BW10" s="658" t="s">
        <v>39</v>
      </c>
      <c r="BX10" s="658" t="s">
        <v>40</v>
      </c>
      <c r="BY10" s="658" t="s">
        <v>41</v>
      </c>
      <c r="BZ10" s="658" t="s">
        <v>39</v>
      </c>
      <c r="CA10" s="658" t="s">
        <v>40</v>
      </c>
      <c r="CB10" s="658" t="s">
        <v>41</v>
      </c>
      <c r="CC10" s="988"/>
      <c r="CD10" s="982"/>
      <c r="CE10" s="982"/>
      <c r="CF10" s="982"/>
      <c r="CG10" s="982"/>
      <c r="CH10" s="982"/>
      <c r="CI10" s="982"/>
      <c r="CJ10" s="982"/>
      <c r="CK10" s="982"/>
      <c r="CL10" s="985"/>
      <c r="CM10" s="986"/>
      <c r="CN10" s="986"/>
    </row>
    <row r="11" spans="1:92" s="80" customFormat="1" ht="115.5" customHeight="1" x14ac:dyDescent="0.2">
      <c r="A11" s="780" t="s">
        <v>42</v>
      </c>
      <c r="B11" s="780" t="s">
        <v>43</v>
      </c>
      <c r="C11" s="780" t="s">
        <v>325</v>
      </c>
      <c r="D11" s="781" t="s">
        <v>326</v>
      </c>
      <c r="E11" s="782"/>
      <c r="F11" s="783"/>
      <c r="G11" s="783"/>
      <c r="H11" s="783"/>
      <c r="I11" s="730">
        <v>29</v>
      </c>
      <c r="J11" s="730">
        <v>29</v>
      </c>
      <c r="K11" s="783"/>
      <c r="L11" s="924"/>
      <c r="M11" s="924"/>
      <c r="N11" s="924"/>
      <c r="O11" s="95">
        <v>95544</v>
      </c>
      <c r="P11" s="95">
        <v>95544</v>
      </c>
      <c r="Q11" s="95">
        <v>95543</v>
      </c>
      <c r="R11" s="924"/>
      <c r="S11" s="924"/>
      <c r="T11" s="924"/>
      <c r="U11" s="931"/>
      <c r="V11" s="931"/>
      <c r="W11" s="95">
        <v>2600000</v>
      </c>
      <c r="X11" s="925"/>
      <c r="Y11" s="925"/>
      <c r="Z11" s="925"/>
      <c r="AA11" s="95">
        <v>2400000</v>
      </c>
      <c r="AB11" s="931"/>
      <c r="AC11" s="931"/>
      <c r="AD11" s="926"/>
      <c r="AE11" s="926"/>
      <c r="AF11" s="926"/>
      <c r="AG11" s="931"/>
      <c r="AH11" s="931"/>
      <c r="AI11" s="931"/>
      <c r="AJ11" s="38">
        <f>SUM(AJ12:AJ14)</f>
        <v>5286631</v>
      </c>
      <c r="AK11" s="95"/>
      <c r="AL11" s="95"/>
      <c r="AM11" s="95"/>
      <c r="AN11" s="95">
        <v>5286631</v>
      </c>
      <c r="AO11" s="35"/>
      <c r="AP11" s="783"/>
      <c r="AQ11" s="783"/>
      <c r="AR11" s="195" t="s">
        <v>451</v>
      </c>
      <c r="AS11" s="765"/>
      <c r="CL11" s="923">
        <f>SUM(L11,M11,N11,R11,S11,T11,Y11,Z11,X11,AD11,AE11,AF11)-E11</f>
        <v>0</v>
      </c>
      <c r="CM11" s="923">
        <f>SUM(O11,P11,Q11,U11,V11,W11,AA11,AB11,AC11,AG11,AH11,AI11)-AJ11</f>
        <v>0</v>
      </c>
      <c r="CN11" s="923">
        <f>SUM(AK11,AL11,AM11,AN11,AO11)-AJ11</f>
        <v>0</v>
      </c>
    </row>
    <row r="12" spans="1:92" s="80" customFormat="1" ht="46.5" customHeight="1" x14ac:dyDescent="0.2">
      <c r="A12" s="786" t="s">
        <v>42</v>
      </c>
      <c r="B12" s="786" t="s">
        <v>43</v>
      </c>
      <c r="C12" s="787" t="s">
        <v>328</v>
      </c>
      <c r="D12" s="788" t="s">
        <v>329</v>
      </c>
      <c r="E12" s="789">
        <v>12500000</v>
      </c>
      <c r="F12" s="790" t="s">
        <v>67</v>
      </c>
      <c r="G12" s="791" t="s">
        <v>330</v>
      </c>
      <c r="H12" s="791" t="s">
        <v>331</v>
      </c>
      <c r="I12" s="785"/>
      <c r="J12" s="785"/>
      <c r="K12" s="785">
        <v>95</v>
      </c>
      <c r="L12" s="927"/>
      <c r="M12" s="927"/>
      <c r="N12" s="927"/>
      <c r="O12" s="138"/>
      <c r="P12" s="138"/>
      <c r="Q12" s="138"/>
      <c r="R12" s="927"/>
      <c r="S12" s="927"/>
      <c r="T12" s="110">
        <v>6500000</v>
      </c>
      <c r="U12" s="138"/>
      <c r="V12" s="138"/>
      <c r="W12" s="115">
        <v>2600000</v>
      </c>
      <c r="X12" s="218">
        <v>6000000</v>
      </c>
      <c r="Y12" s="928"/>
      <c r="Z12" s="928"/>
      <c r="AA12" s="115">
        <v>2400000</v>
      </c>
      <c r="AB12" s="138"/>
      <c r="AC12" s="138"/>
      <c r="AD12" s="928"/>
      <c r="AE12" s="928"/>
      <c r="AF12" s="928"/>
      <c r="AG12" s="138"/>
      <c r="AH12" s="138"/>
      <c r="AI12" s="138"/>
      <c r="AJ12" s="115">
        <v>5000000</v>
      </c>
      <c r="AK12" s="138"/>
      <c r="AL12" s="138"/>
      <c r="AM12" s="138"/>
      <c r="AN12" s="115">
        <v>5000000</v>
      </c>
      <c r="AO12" s="927"/>
      <c r="AP12" s="995" t="s">
        <v>446</v>
      </c>
      <c r="AQ12" s="995" t="s">
        <v>332</v>
      </c>
      <c r="AR12" s="784" t="s">
        <v>452</v>
      </c>
      <c r="AS12" s="765"/>
      <c r="CL12" s="923">
        <f t="shared" ref="CL12:CL75" si="0">SUM(L12,M12,N12,R12,S12,T12,Y12,Z12,X12,AD12,AE12,AF12)-E12</f>
        <v>0</v>
      </c>
      <c r="CM12" s="923">
        <f t="shared" ref="CM12:CM75" si="1">SUM(O12,P12,Q12,U12,V12,W12,AA12,AB12,AC12,AG12,AH12,AI12)-AJ12</f>
        <v>0</v>
      </c>
      <c r="CN12" s="923">
        <f t="shared" ref="CN12:CN75" si="2">SUM(AK12,AL12,AM12,AN12,AO12)-AJ12</f>
        <v>0</v>
      </c>
    </row>
    <row r="13" spans="1:92" s="80" customFormat="1" ht="30" customHeight="1" x14ac:dyDescent="0.2">
      <c r="A13" s="989" t="s">
        <v>42</v>
      </c>
      <c r="B13" s="989" t="s">
        <v>43</v>
      </c>
      <c r="C13" s="991" t="s">
        <v>338</v>
      </c>
      <c r="D13" s="993" t="s">
        <v>339</v>
      </c>
      <c r="E13" s="789">
        <v>2880</v>
      </c>
      <c r="F13" s="792" t="s">
        <v>76</v>
      </c>
      <c r="G13" s="993" t="s">
        <v>340</v>
      </c>
      <c r="H13" s="993" t="s">
        <v>78</v>
      </c>
      <c r="I13" s="995"/>
      <c r="J13" s="995"/>
      <c r="K13" s="995">
        <v>5</v>
      </c>
      <c r="L13" s="380">
        <v>960</v>
      </c>
      <c r="M13" s="380">
        <v>960</v>
      </c>
      <c r="N13" s="380">
        <v>960</v>
      </c>
      <c r="O13" s="115">
        <v>75480</v>
      </c>
      <c r="P13" s="115">
        <v>75480</v>
      </c>
      <c r="Q13" s="115">
        <v>75480</v>
      </c>
      <c r="R13" s="927"/>
      <c r="S13" s="927"/>
      <c r="T13" s="927"/>
      <c r="U13" s="138"/>
      <c r="V13" s="138"/>
      <c r="W13" s="138"/>
      <c r="X13" s="928"/>
      <c r="Y13" s="928"/>
      <c r="Z13" s="928"/>
      <c r="AA13" s="138"/>
      <c r="AB13" s="115"/>
      <c r="AC13" s="138"/>
      <c r="AD13" s="928"/>
      <c r="AE13" s="928"/>
      <c r="AF13" s="928"/>
      <c r="AG13" s="138"/>
      <c r="AH13" s="138"/>
      <c r="AI13" s="138"/>
      <c r="AJ13" s="112">
        <v>226440</v>
      </c>
      <c r="AK13" s="138"/>
      <c r="AL13" s="138"/>
      <c r="AM13" s="138"/>
      <c r="AN13" s="112">
        <v>226440</v>
      </c>
      <c r="AO13" s="929"/>
      <c r="AP13" s="1059"/>
      <c r="AQ13" s="1059"/>
      <c r="AR13" s="1009" t="s">
        <v>455</v>
      </c>
      <c r="AS13" s="765"/>
      <c r="CL13" s="923">
        <f t="shared" si="0"/>
        <v>0</v>
      </c>
      <c r="CM13" s="923">
        <f t="shared" si="1"/>
        <v>0</v>
      </c>
      <c r="CN13" s="923">
        <f t="shared" si="2"/>
        <v>0</v>
      </c>
    </row>
    <row r="14" spans="1:92" s="80" customFormat="1" ht="31.5" customHeight="1" x14ac:dyDescent="0.2">
      <c r="A14" s="990"/>
      <c r="B14" s="990"/>
      <c r="C14" s="992"/>
      <c r="D14" s="994"/>
      <c r="E14" s="793">
        <v>720</v>
      </c>
      <c r="F14" s="794" t="s">
        <v>79</v>
      </c>
      <c r="G14" s="994"/>
      <c r="H14" s="994"/>
      <c r="I14" s="996"/>
      <c r="J14" s="996"/>
      <c r="K14" s="996"/>
      <c r="L14" s="380">
        <v>240</v>
      </c>
      <c r="M14" s="380">
        <v>240</v>
      </c>
      <c r="N14" s="380">
        <v>240</v>
      </c>
      <c r="O14" s="115">
        <v>20064</v>
      </c>
      <c r="P14" s="115">
        <v>20064</v>
      </c>
      <c r="Q14" s="115">
        <v>20063</v>
      </c>
      <c r="R14" s="927"/>
      <c r="S14" s="927"/>
      <c r="T14" s="927"/>
      <c r="U14" s="138"/>
      <c r="V14" s="138"/>
      <c r="W14" s="138"/>
      <c r="X14" s="928"/>
      <c r="Y14" s="928"/>
      <c r="Z14" s="928"/>
      <c r="AA14" s="138"/>
      <c r="AB14" s="138"/>
      <c r="AC14" s="138"/>
      <c r="AD14" s="928"/>
      <c r="AE14" s="928"/>
      <c r="AF14" s="928"/>
      <c r="AG14" s="138"/>
      <c r="AH14" s="138"/>
      <c r="AI14" s="138"/>
      <c r="AJ14" s="112">
        <v>60191</v>
      </c>
      <c r="AK14" s="138"/>
      <c r="AL14" s="138"/>
      <c r="AM14" s="138"/>
      <c r="AN14" s="112">
        <v>60191</v>
      </c>
      <c r="AO14" s="929"/>
      <c r="AP14" s="996"/>
      <c r="AQ14" s="996"/>
      <c r="AR14" s="1010"/>
      <c r="AS14" s="765"/>
      <c r="CL14" s="923">
        <f t="shared" si="0"/>
        <v>0</v>
      </c>
      <c r="CM14" s="923">
        <f t="shared" si="1"/>
        <v>0</v>
      </c>
      <c r="CN14" s="923">
        <f t="shared" si="2"/>
        <v>0</v>
      </c>
    </row>
    <row r="15" spans="1:92" s="102" customFormat="1" ht="64.5" customHeight="1" x14ac:dyDescent="0.2">
      <c r="A15" s="92" t="s">
        <v>42</v>
      </c>
      <c r="B15" s="92" t="s">
        <v>43</v>
      </c>
      <c r="C15" s="92" t="s">
        <v>44</v>
      </c>
      <c r="D15" s="20" t="s">
        <v>45</v>
      </c>
      <c r="E15" s="93"/>
      <c r="F15" s="93"/>
      <c r="G15" s="26"/>
      <c r="H15" s="26"/>
      <c r="I15" s="94">
        <v>6</v>
      </c>
      <c r="J15" s="94">
        <v>6</v>
      </c>
      <c r="K15" s="29"/>
      <c r="L15" s="35"/>
      <c r="M15" s="35"/>
      <c r="N15" s="35"/>
      <c r="O15" s="95">
        <v>22264</v>
      </c>
      <c r="P15" s="95">
        <v>22264</v>
      </c>
      <c r="Q15" s="95">
        <v>67818</v>
      </c>
      <c r="R15" s="35"/>
      <c r="S15" s="35"/>
      <c r="T15" s="35"/>
      <c r="U15" s="95">
        <v>22264</v>
      </c>
      <c r="V15" s="95">
        <v>22264</v>
      </c>
      <c r="W15" s="95">
        <v>487368</v>
      </c>
      <c r="X15" s="96"/>
      <c r="Y15" s="96"/>
      <c r="Z15" s="96"/>
      <c r="AA15" s="95">
        <v>22264</v>
      </c>
      <c r="AB15" s="95">
        <v>27764</v>
      </c>
      <c r="AC15" s="95">
        <v>27764</v>
      </c>
      <c r="AD15" s="96"/>
      <c r="AE15" s="96"/>
      <c r="AF15" s="96"/>
      <c r="AG15" s="95">
        <v>22264</v>
      </c>
      <c r="AH15" s="95">
        <v>43394</v>
      </c>
      <c r="AI15" s="95">
        <v>387276</v>
      </c>
      <c r="AJ15" s="97">
        <v>1174968</v>
      </c>
      <c r="AK15" s="95">
        <v>906538</v>
      </c>
      <c r="AL15" s="95"/>
      <c r="AM15" s="95">
        <v>268430</v>
      </c>
      <c r="AN15" s="95"/>
      <c r="AO15" s="95"/>
      <c r="AP15" s="98"/>
      <c r="AQ15" s="99"/>
      <c r="AR15" s="100"/>
      <c r="AS15" s="27"/>
      <c r="AT15" s="922" t="b">
        <f>EXACT(A15,'POA 2018 ETS CENTA Consolid'!A11)</f>
        <v>1</v>
      </c>
      <c r="AU15" s="922" t="b">
        <f>EXACT(B15,'POA 2018 ETS CENTA Consolid'!B11)</f>
        <v>1</v>
      </c>
      <c r="AV15" s="922" t="b">
        <f>EXACT(C15,'POA 2018 ETS CENTA Consolid'!C11)</f>
        <v>1</v>
      </c>
      <c r="AW15" s="922" t="b">
        <f>EXACT(D15,'POA 2018 ETS CENTA Consolid'!D11)</f>
        <v>1</v>
      </c>
      <c r="AX15" s="922" t="b">
        <f>EXACT(E15,'POA 2018 ETS CENTA Consolid'!E11)</f>
        <v>1</v>
      </c>
      <c r="AY15" s="922" t="b">
        <f>EXACT(F15,'POA 2018 ETS CENTA Consolid'!F11)</f>
        <v>1</v>
      </c>
      <c r="AZ15" s="922" t="b">
        <f>EXACT(G15,'POA 2018 ETS CENTA Consolid'!G11)</f>
        <v>1</v>
      </c>
      <c r="BA15" s="922" t="b">
        <f>EXACT(H15,'POA 2018 ETS CENTA Consolid'!H11)</f>
        <v>1</v>
      </c>
      <c r="BB15" s="922" t="b">
        <f>EXACT(I15,'POA 2018 ETS CENTA Consolid'!I11)</f>
        <v>0</v>
      </c>
      <c r="BC15" s="922" t="b">
        <f>EXACT(J15,'POA 2018 ETS CENTA Consolid'!J11)</f>
        <v>0</v>
      </c>
      <c r="BD15" s="922" t="b">
        <f>EXACT(K15,'POA 2018 ETS CENTA Consolid'!K11)</f>
        <v>1</v>
      </c>
      <c r="BE15" s="922" t="b">
        <f>EXACT(L15,'POA 2018 ETS CENTA Consolid'!L11)</f>
        <v>1</v>
      </c>
      <c r="BF15" s="922" t="b">
        <f>EXACT(M15,'POA 2018 ETS CENTA Consolid'!M11)</f>
        <v>1</v>
      </c>
      <c r="BG15" s="922" t="b">
        <f>EXACT(N15,'POA 2018 ETS CENTA Consolid'!N11)</f>
        <v>1</v>
      </c>
      <c r="BH15" s="922" t="b">
        <f>EXACT(O15,'POA 2018 ETS CENTA Consolid'!O11)</f>
        <v>1</v>
      </c>
      <c r="BI15" s="922" t="b">
        <f>EXACT(P15,'POA 2018 ETS CENTA Consolid'!P11)</f>
        <v>1</v>
      </c>
      <c r="BJ15" s="922" t="b">
        <f>EXACT(Q15,'POA 2018 ETS CENTA Consolid'!Q11)</f>
        <v>1</v>
      </c>
      <c r="BK15" s="922" t="b">
        <f>EXACT(R15,'POA 2018 ETS CENTA Consolid'!R11)</f>
        <v>1</v>
      </c>
      <c r="BL15" s="922" t="b">
        <f>EXACT(S15,'POA 2018 ETS CENTA Consolid'!S11)</f>
        <v>1</v>
      </c>
      <c r="BM15" s="922" t="b">
        <f>EXACT(T15,'POA 2018 ETS CENTA Consolid'!T11)</f>
        <v>1</v>
      </c>
      <c r="BN15" s="922" t="b">
        <f>EXACT(U15,'POA 2018 ETS CENTA Consolid'!U11)</f>
        <v>1</v>
      </c>
      <c r="BO15" s="922" t="b">
        <f>EXACT(V15,'POA 2018 ETS CENTA Consolid'!V11)</f>
        <v>1</v>
      </c>
      <c r="BP15" s="922" t="b">
        <f>EXACT(W15,'POA 2018 ETS CENTA Consolid'!W11)</f>
        <v>1</v>
      </c>
      <c r="BQ15" s="922" t="b">
        <f>EXACT(X15,'POA 2018 ETS CENTA Consolid'!X11)</f>
        <v>1</v>
      </c>
      <c r="BR15" s="922" t="b">
        <f>EXACT(Y15,'POA 2018 ETS CENTA Consolid'!Y11)</f>
        <v>1</v>
      </c>
      <c r="BS15" s="922" t="b">
        <f>EXACT(Z15,'POA 2018 ETS CENTA Consolid'!Z11)</f>
        <v>1</v>
      </c>
      <c r="BT15" s="922" t="b">
        <f>EXACT(AA15,'POA 2018 ETS CENTA Consolid'!AA11)</f>
        <v>1</v>
      </c>
      <c r="BU15" s="922" t="b">
        <f>EXACT(AB15,'POA 2018 ETS CENTA Consolid'!AB11)</f>
        <v>1</v>
      </c>
      <c r="BV15" s="922" t="b">
        <f>EXACT(AC15,'POA 2018 ETS CENTA Consolid'!AC11)</f>
        <v>1</v>
      </c>
      <c r="BW15" s="922" t="b">
        <f>EXACT(AD15,'POA 2018 ETS CENTA Consolid'!AD11)</f>
        <v>1</v>
      </c>
      <c r="BX15" s="922" t="b">
        <f>EXACT(AE15,'POA 2018 ETS CENTA Consolid'!AE11)</f>
        <v>1</v>
      </c>
      <c r="BY15" s="922" t="b">
        <f>EXACT(AF15,'POA 2018 ETS CENTA Consolid'!AF11)</f>
        <v>1</v>
      </c>
      <c r="BZ15" s="922" t="b">
        <f>EXACT(AG15,'POA 2018 ETS CENTA Consolid'!AG11)</f>
        <v>1</v>
      </c>
      <c r="CA15" s="922" t="b">
        <f>EXACT(AH15,'POA 2018 ETS CENTA Consolid'!AH11)</f>
        <v>1</v>
      </c>
      <c r="CB15" s="922" t="b">
        <f>EXACT(AI15,'POA 2018 ETS CENTA Consolid'!AI11)</f>
        <v>1</v>
      </c>
      <c r="CC15" s="922" t="b">
        <f>EXACT(AJ15,'POA 2018 ETS CENTA Consolid'!AJ11)</f>
        <v>1</v>
      </c>
      <c r="CD15" s="922" t="b">
        <f>EXACT(AK15,'POA 2018 ETS CENTA Consolid'!AK11)</f>
        <v>1</v>
      </c>
      <c r="CE15" s="922" t="b">
        <f>EXACT(AL15,'POA 2018 ETS CENTA Consolid'!AL11)</f>
        <v>1</v>
      </c>
      <c r="CF15" s="922" t="b">
        <f>EXACT(AM15,'POA 2018 ETS CENTA Consolid'!AM11)</f>
        <v>1</v>
      </c>
      <c r="CG15" s="922" t="b">
        <f>EXACT(AN15,'POA 2018 ETS CENTA Consolid'!AN11)</f>
        <v>1</v>
      </c>
      <c r="CH15" s="922" t="b">
        <f>EXACT(AO15,'POA 2018 ETS CENTA Consolid'!AO11)</f>
        <v>1</v>
      </c>
      <c r="CI15" s="922" t="b">
        <f>EXACT(AP15,'POA 2018 ETS CENTA Consolid'!AP11)</f>
        <v>1</v>
      </c>
      <c r="CJ15" s="922" t="b">
        <f>EXACT(AQ15,'POA 2018 ETS CENTA Consolid'!AQ11)</f>
        <v>1</v>
      </c>
      <c r="CK15" s="922" t="b">
        <f>EXACT(AR15,'POA 2018 ETS CENTA Consolid'!AR11)</f>
        <v>1</v>
      </c>
      <c r="CL15" s="923">
        <f t="shared" si="0"/>
        <v>0</v>
      </c>
      <c r="CM15" s="923">
        <f t="shared" si="1"/>
        <v>0</v>
      </c>
      <c r="CN15" s="923">
        <f t="shared" si="2"/>
        <v>0</v>
      </c>
    </row>
    <row r="16" spans="1:92" s="102" customFormat="1" ht="72.75" customHeight="1" x14ac:dyDescent="0.2">
      <c r="A16" s="103" t="s">
        <v>42</v>
      </c>
      <c r="B16" s="103" t="s">
        <v>43</v>
      </c>
      <c r="C16" s="103" t="s">
        <v>46</v>
      </c>
      <c r="D16" s="104" t="s">
        <v>47</v>
      </c>
      <c r="E16" s="105">
        <v>1800</v>
      </c>
      <c r="F16" s="106" t="s">
        <v>48</v>
      </c>
      <c r="G16" s="104" t="s">
        <v>49</v>
      </c>
      <c r="H16" s="107" t="s">
        <v>50</v>
      </c>
      <c r="I16" s="108"/>
      <c r="J16" s="109"/>
      <c r="K16" s="108">
        <v>2</v>
      </c>
      <c r="L16" s="110"/>
      <c r="M16" s="111"/>
      <c r="N16" s="111"/>
      <c r="O16" s="112"/>
      <c r="P16" s="113"/>
      <c r="Q16" s="113"/>
      <c r="R16" s="110"/>
      <c r="S16" s="111"/>
      <c r="T16" s="111"/>
      <c r="U16" s="114"/>
      <c r="V16" s="114"/>
      <c r="W16" s="114"/>
      <c r="X16" s="110"/>
      <c r="Y16" s="110">
        <v>500</v>
      </c>
      <c r="Z16" s="111">
        <v>500</v>
      </c>
      <c r="AA16" s="115"/>
      <c r="AB16" s="115">
        <v>5500</v>
      </c>
      <c r="AC16" s="113">
        <v>5500</v>
      </c>
      <c r="AD16" s="110"/>
      <c r="AE16" s="111">
        <v>400</v>
      </c>
      <c r="AF16" s="111">
        <v>400</v>
      </c>
      <c r="AG16" s="116"/>
      <c r="AH16" s="113">
        <v>4400</v>
      </c>
      <c r="AI16" s="113">
        <v>4400</v>
      </c>
      <c r="AJ16" s="117">
        <v>19800</v>
      </c>
      <c r="AK16" s="113">
        <v>19800</v>
      </c>
      <c r="AL16" s="118"/>
      <c r="AM16" s="118"/>
      <c r="AN16" s="118"/>
      <c r="AO16" s="119"/>
      <c r="AP16" s="120" t="s">
        <v>51</v>
      </c>
      <c r="AQ16" s="121" t="s">
        <v>177</v>
      </c>
      <c r="AR16" s="122" t="s">
        <v>256</v>
      </c>
      <c r="AS16" s="27"/>
      <c r="AT16" s="922" t="b">
        <f>EXACT(A16,'POA 2018 ETS CENTA Consolid'!A12)</f>
        <v>1</v>
      </c>
      <c r="AU16" s="922" t="b">
        <f>EXACT(B16,'POA 2018 ETS CENTA Consolid'!B12)</f>
        <v>1</v>
      </c>
      <c r="AV16" s="922" t="b">
        <f>EXACT(C16,'POA 2018 ETS CENTA Consolid'!C12)</f>
        <v>1</v>
      </c>
      <c r="AW16" s="922" t="b">
        <f>EXACT(D16,'POA 2018 ETS CENTA Consolid'!D12)</f>
        <v>1</v>
      </c>
      <c r="AX16" s="922" t="b">
        <f>EXACT(E16,'POA 2018 ETS CENTA Consolid'!E12)</f>
        <v>1</v>
      </c>
      <c r="AY16" s="922" t="b">
        <f>EXACT(F16,'POA 2018 ETS CENTA Consolid'!F12)</f>
        <v>1</v>
      </c>
      <c r="AZ16" s="922" t="b">
        <f>EXACT(G16,'POA 2018 ETS CENTA Consolid'!G12)</f>
        <v>1</v>
      </c>
      <c r="BA16" s="922" t="b">
        <f>EXACT(H16,'POA 2018 ETS CENTA Consolid'!H12)</f>
        <v>1</v>
      </c>
      <c r="BB16" s="922" t="b">
        <f>EXACT(I16,'POA 2018 ETS CENTA Consolid'!I12)</f>
        <v>1</v>
      </c>
      <c r="BC16" s="922" t="b">
        <f>EXACT(J16,'POA 2018 ETS CENTA Consolid'!J12)</f>
        <v>1</v>
      </c>
      <c r="BD16" s="922" t="b">
        <f>EXACT(K16,'POA 2018 ETS CENTA Consolid'!K12)</f>
        <v>1</v>
      </c>
      <c r="BE16" s="922" t="b">
        <f>EXACT(L16,'POA 2018 ETS CENTA Consolid'!L12)</f>
        <v>1</v>
      </c>
      <c r="BF16" s="922" t="b">
        <f>EXACT(M16,'POA 2018 ETS CENTA Consolid'!M12)</f>
        <v>1</v>
      </c>
      <c r="BG16" s="922" t="b">
        <f>EXACT(N16,'POA 2018 ETS CENTA Consolid'!N12)</f>
        <v>1</v>
      </c>
      <c r="BH16" s="922" t="b">
        <f>EXACT(O16,'POA 2018 ETS CENTA Consolid'!O12)</f>
        <v>1</v>
      </c>
      <c r="BI16" s="922" t="b">
        <f>EXACT(P16,'POA 2018 ETS CENTA Consolid'!P12)</f>
        <v>1</v>
      </c>
      <c r="BJ16" s="922" t="b">
        <f>EXACT(Q16,'POA 2018 ETS CENTA Consolid'!Q12)</f>
        <v>1</v>
      </c>
      <c r="BK16" s="922" t="b">
        <f>EXACT(R16,'POA 2018 ETS CENTA Consolid'!R12)</f>
        <v>1</v>
      </c>
      <c r="BL16" s="922" t="b">
        <f>EXACT(S16,'POA 2018 ETS CENTA Consolid'!S12)</f>
        <v>1</v>
      </c>
      <c r="BM16" s="922" t="b">
        <f>EXACT(T16,'POA 2018 ETS CENTA Consolid'!T12)</f>
        <v>1</v>
      </c>
      <c r="BN16" s="922" t="b">
        <f>EXACT(U16,'POA 2018 ETS CENTA Consolid'!U12)</f>
        <v>1</v>
      </c>
      <c r="BO16" s="922" t="b">
        <f>EXACT(V16,'POA 2018 ETS CENTA Consolid'!V12)</f>
        <v>1</v>
      </c>
      <c r="BP16" s="922" t="b">
        <f>EXACT(W16,'POA 2018 ETS CENTA Consolid'!W12)</f>
        <v>1</v>
      </c>
      <c r="BQ16" s="922" t="b">
        <f>EXACT(X16,'POA 2018 ETS CENTA Consolid'!X12)</f>
        <v>1</v>
      </c>
      <c r="BR16" s="922" t="b">
        <f>EXACT(Y16,'POA 2018 ETS CENTA Consolid'!Y12)</f>
        <v>1</v>
      </c>
      <c r="BS16" s="922" t="b">
        <f>EXACT(Z16,'POA 2018 ETS CENTA Consolid'!Z12)</f>
        <v>1</v>
      </c>
      <c r="BT16" s="922" t="b">
        <f>EXACT(AA16,'POA 2018 ETS CENTA Consolid'!AA12)</f>
        <v>1</v>
      </c>
      <c r="BU16" s="922" t="b">
        <f>EXACT(AB16,'POA 2018 ETS CENTA Consolid'!AB12)</f>
        <v>1</v>
      </c>
      <c r="BV16" s="922" t="b">
        <f>EXACT(AC16,'POA 2018 ETS CENTA Consolid'!AC12)</f>
        <v>1</v>
      </c>
      <c r="BW16" s="922" t="b">
        <f>EXACT(AD16,'POA 2018 ETS CENTA Consolid'!AD12)</f>
        <v>1</v>
      </c>
      <c r="BX16" s="922" t="b">
        <f>EXACT(AE16,'POA 2018 ETS CENTA Consolid'!AE12)</f>
        <v>1</v>
      </c>
      <c r="BY16" s="922" t="b">
        <f>EXACT(AF16,'POA 2018 ETS CENTA Consolid'!AF12)</f>
        <v>1</v>
      </c>
      <c r="BZ16" s="922" t="b">
        <f>EXACT(AG16,'POA 2018 ETS CENTA Consolid'!AG12)</f>
        <v>1</v>
      </c>
      <c r="CA16" s="922" t="b">
        <f>EXACT(AH16,'POA 2018 ETS CENTA Consolid'!AH12)</f>
        <v>1</v>
      </c>
      <c r="CB16" s="922" t="b">
        <f>EXACT(AI16,'POA 2018 ETS CENTA Consolid'!AI12)</f>
        <v>1</v>
      </c>
      <c r="CC16" s="922" t="b">
        <f>EXACT(AJ16,'POA 2018 ETS CENTA Consolid'!AJ12)</f>
        <v>1</v>
      </c>
      <c r="CD16" s="922" t="b">
        <f>EXACT(AK16,'POA 2018 ETS CENTA Consolid'!AK12)</f>
        <v>1</v>
      </c>
      <c r="CE16" s="922" t="b">
        <f>EXACT(AL16,'POA 2018 ETS CENTA Consolid'!AL12)</f>
        <v>1</v>
      </c>
      <c r="CF16" s="922" t="b">
        <f>EXACT(AM16,'POA 2018 ETS CENTA Consolid'!AM12)</f>
        <v>1</v>
      </c>
      <c r="CG16" s="922" t="b">
        <f>EXACT(AN16,'POA 2018 ETS CENTA Consolid'!AN12)</f>
        <v>1</v>
      </c>
      <c r="CH16" s="922" t="b">
        <f>EXACT(AO16,'POA 2018 ETS CENTA Consolid'!AO12)</f>
        <v>1</v>
      </c>
      <c r="CI16" s="922" t="b">
        <f>EXACT(AP16,'POA 2018 ETS CENTA Consolid'!AP12)</f>
        <v>1</v>
      </c>
      <c r="CJ16" s="922" t="b">
        <f>EXACT(AQ16,'POA 2018 ETS CENTA Consolid'!AQ12)</f>
        <v>1</v>
      </c>
      <c r="CK16" s="922" t="b">
        <f>EXACT(AR16,'POA 2018 ETS CENTA Consolid'!AR12)</f>
        <v>1</v>
      </c>
      <c r="CL16" s="923">
        <f t="shared" si="0"/>
        <v>0</v>
      </c>
      <c r="CM16" s="923">
        <f t="shared" si="1"/>
        <v>0</v>
      </c>
      <c r="CN16" s="923">
        <f t="shared" si="2"/>
        <v>0</v>
      </c>
    </row>
    <row r="17" spans="1:92" s="102" customFormat="1" ht="56.25" customHeight="1" x14ac:dyDescent="0.2">
      <c r="A17" s="123" t="s">
        <v>42</v>
      </c>
      <c r="B17" s="123" t="s">
        <v>43</v>
      </c>
      <c r="C17" s="123" t="s">
        <v>52</v>
      </c>
      <c r="D17" s="124" t="s">
        <v>53</v>
      </c>
      <c r="E17" s="125">
        <v>1640</v>
      </c>
      <c r="F17" s="126" t="s">
        <v>54</v>
      </c>
      <c r="G17" s="124" t="s">
        <v>55</v>
      </c>
      <c r="H17" s="127" t="s">
        <v>50</v>
      </c>
      <c r="I17" s="128"/>
      <c r="J17" s="74"/>
      <c r="K17" s="128">
        <v>74</v>
      </c>
      <c r="L17" s="129"/>
      <c r="M17" s="129"/>
      <c r="N17" s="129">
        <v>90</v>
      </c>
      <c r="O17" s="130"/>
      <c r="P17" s="130"/>
      <c r="Q17" s="130">
        <v>45554</v>
      </c>
      <c r="R17" s="129"/>
      <c r="S17" s="129"/>
      <c r="T17" s="129">
        <v>850</v>
      </c>
      <c r="U17" s="130"/>
      <c r="V17" s="130"/>
      <c r="W17" s="130">
        <v>465104</v>
      </c>
      <c r="X17" s="129"/>
      <c r="Y17" s="129"/>
      <c r="Z17" s="129"/>
      <c r="AA17" s="130"/>
      <c r="AB17" s="130"/>
      <c r="AC17" s="130"/>
      <c r="AD17" s="131"/>
      <c r="AE17" s="132"/>
      <c r="AF17" s="132">
        <v>700</v>
      </c>
      <c r="AG17" s="116"/>
      <c r="AH17" s="130"/>
      <c r="AI17" s="116">
        <v>360612</v>
      </c>
      <c r="AJ17" s="133">
        <v>871270</v>
      </c>
      <c r="AK17" s="119">
        <v>602840</v>
      </c>
      <c r="AL17" s="115"/>
      <c r="AM17" s="115">
        <v>268430</v>
      </c>
      <c r="AN17" s="115"/>
      <c r="AO17" s="119"/>
      <c r="AP17" s="134" t="s">
        <v>51</v>
      </c>
      <c r="AQ17" s="135" t="s">
        <v>178</v>
      </c>
      <c r="AR17" s="122" t="s">
        <v>257</v>
      </c>
      <c r="AS17" s="27"/>
      <c r="AT17" s="922" t="b">
        <f>EXACT(A17,'POA 2018 ETS CENTA Consolid'!A13)</f>
        <v>1</v>
      </c>
      <c r="AU17" s="922" t="b">
        <f>EXACT(B17,'POA 2018 ETS CENTA Consolid'!B13)</f>
        <v>1</v>
      </c>
      <c r="AV17" s="922" t="b">
        <f>EXACT(C17,'POA 2018 ETS CENTA Consolid'!C13)</f>
        <v>1</v>
      </c>
      <c r="AW17" s="922" t="b">
        <f>EXACT(D17,'POA 2018 ETS CENTA Consolid'!D13)</f>
        <v>1</v>
      </c>
      <c r="AX17" s="922" t="b">
        <f>EXACT(E17,'POA 2018 ETS CENTA Consolid'!E13)</f>
        <v>1</v>
      </c>
      <c r="AY17" s="922" t="b">
        <f>EXACT(F17,'POA 2018 ETS CENTA Consolid'!F13)</f>
        <v>1</v>
      </c>
      <c r="AZ17" s="922" t="b">
        <f>EXACT(G17,'POA 2018 ETS CENTA Consolid'!G13)</f>
        <v>1</v>
      </c>
      <c r="BA17" s="922" t="b">
        <f>EXACT(H17,'POA 2018 ETS CENTA Consolid'!H13)</f>
        <v>1</v>
      </c>
      <c r="BB17" s="922" t="b">
        <f>EXACT(I17,'POA 2018 ETS CENTA Consolid'!I13)</f>
        <v>1</v>
      </c>
      <c r="BC17" s="922" t="b">
        <f>EXACT(J17,'POA 2018 ETS CENTA Consolid'!J13)</f>
        <v>1</v>
      </c>
      <c r="BD17" s="922" t="b">
        <f>EXACT(K17,'POA 2018 ETS CENTA Consolid'!K13)</f>
        <v>1</v>
      </c>
      <c r="BE17" s="922" t="b">
        <f>EXACT(L17,'POA 2018 ETS CENTA Consolid'!L13)</f>
        <v>1</v>
      </c>
      <c r="BF17" s="922" t="b">
        <f>EXACT(M17,'POA 2018 ETS CENTA Consolid'!M13)</f>
        <v>1</v>
      </c>
      <c r="BG17" s="922" t="b">
        <f>EXACT(N17,'POA 2018 ETS CENTA Consolid'!N13)</f>
        <v>1</v>
      </c>
      <c r="BH17" s="922" t="b">
        <f>EXACT(O17,'POA 2018 ETS CENTA Consolid'!O13)</f>
        <v>1</v>
      </c>
      <c r="BI17" s="922" t="b">
        <f>EXACT(P17,'POA 2018 ETS CENTA Consolid'!P13)</f>
        <v>1</v>
      </c>
      <c r="BJ17" s="922" t="b">
        <f>EXACT(Q17,'POA 2018 ETS CENTA Consolid'!Q13)</f>
        <v>1</v>
      </c>
      <c r="BK17" s="922" t="b">
        <f>EXACT(R17,'POA 2018 ETS CENTA Consolid'!R13)</f>
        <v>1</v>
      </c>
      <c r="BL17" s="922" t="b">
        <f>EXACT(S17,'POA 2018 ETS CENTA Consolid'!S13)</f>
        <v>1</v>
      </c>
      <c r="BM17" s="922" t="b">
        <f>EXACT(T17,'POA 2018 ETS CENTA Consolid'!T13)</f>
        <v>1</v>
      </c>
      <c r="BN17" s="922" t="b">
        <f>EXACT(U17,'POA 2018 ETS CENTA Consolid'!U13)</f>
        <v>1</v>
      </c>
      <c r="BO17" s="922" t="b">
        <f>EXACT(V17,'POA 2018 ETS CENTA Consolid'!V13)</f>
        <v>1</v>
      </c>
      <c r="BP17" s="922" t="b">
        <f>EXACT(W17,'POA 2018 ETS CENTA Consolid'!W13)</f>
        <v>1</v>
      </c>
      <c r="BQ17" s="922" t="b">
        <f>EXACT(X17,'POA 2018 ETS CENTA Consolid'!X13)</f>
        <v>1</v>
      </c>
      <c r="BR17" s="922" t="b">
        <f>EXACT(Y17,'POA 2018 ETS CENTA Consolid'!Y13)</f>
        <v>1</v>
      </c>
      <c r="BS17" s="922" t="b">
        <f>EXACT(Z17,'POA 2018 ETS CENTA Consolid'!Z13)</f>
        <v>1</v>
      </c>
      <c r="BT17" s="922" t="b">
        <f>EXACT(AA17,'POA 2018 ETS CENTA Consolid'!AA13)</f>
        <v>1</v>
      </c>
      <c r="BU17" s="922" t="b">
        <f>EXACT(AB17,'POA 2018 ETS CENTA Consolid'!AB13)</f>
        <v>1</v>
      </c>
      <c r="BV17" s="922" t="b">
        <f>EXACT(AC17,'POA 2018 ETS CENTA Consolid'!AC13)</f>
        <v>1</v>
      </c>
      <c r="BW17" s="922" t="b">
        <f>EXACT(AD17,'POA 2018 ETS CENTA Consolid'!AD13)</f>
        <v>1</v>
      </c>
      <c r="BX17" s="922" t="b">
        <f>EXACT(AE17,'POA 2018 ETS CENTA Consolid'!AE13)</f>
        <v>1</v>
      </c>
      <c r="BY17" s="922" t="b">
        <f>EXACT(AF17,'POA 2018 ETS CENTA Consolid'!AF13)</f>
        <v>1</v>
      </c>
      <c r="BZ17" s="922" t="b">
        <f>EXACT(AG17,'POA 2018 ETS CENTA Consolid'!AG13)</f>
        <v>1</v>
      </c>
      <c r="CA17" s="922" t="b">
        <f>EXACT(AH17,'POA 2018 ETS CENTA Consolid'!AH13)</f>
        <v>1</v>
      </c>
      <c r="CB17" s="922" t="b">
        <f>EXACT(AI17,'POA 2018 ETS CENTA Consolid'!AI13)</f>
        <v>1</v>
      </c>
      <c r="CC17" s="922" t="b">
        <f>EXACT(AJ17,'POA 2018 ETS CENTA Consolid'!AJ13)</f>
        <v>1</v>
      </c>
      <c r="CD17" s="922" t="b">
        <f>EXACT(AK17,'POA 2018 ETS CENTA Consolid'!AK13)</f>
        <v>1</v>
      </c>
      <c r="CE17" s="922" t="b">
        <f>EXACT(AL17,'POA 2018 ETS CENTA Consolid'!AL13)</f>
        <v>1</v>
      </c>
      <c r="CF17" s="922" t="b">
        <f>EXACT(AM17,'POA 2018 ETS CENTA Consolid'!AM13)</f>
        <v>1</v>
      </c>
      <c r="CG17" s="922" t="b">
        <f>EXACT(AN17,'POA 2018 ETS CENTA Consolid'!AN13)</f>
        <v>1</v>
      </c>
      <c r="CH17" s="922" t="b">
        <f>EXACT(AO17,'POA 2018 ETS CENTA Consolid'!AO13)</f>
        <v>1</v>
      </c>
      <c r="CI17" s="922" t="b">
        <f>EXACT(AP17,'POA 2018 ETS CENTA Consolid'!AP13)</f>
        <v>1</v>
      </c>
      <c r="CJ17" s="922" t="b">
        <f>EXACT(AQ17,'POA 2018 ETS CENTA Consolid'!AQ13)</f>
        <v>1</v>
      </c>
      <c r="CK17" s="922" t="b">
        <f>EXACT(AR17,'POA 2018 ETS CENTA Consolid'!AR13)</f>
        <v>1</v>
      </c>
      <c r="CL17" s="923">
        <f t="shared" si="0"/>
        <v>0</v>
      </c>
      <c r="CM17" s="923">
        <f t="shared" si="1"/>
        <v>0</v>
      </c>
      <c r="CN17" s="923">
        <f t="shared" si="2"/>
        <v>0</v>
      </c>
    </row>
    <row r="18" spans="1:92" s="102" customFormat="1" ht="56.25" customHeight="1" x14ac:dyDescent="0.2">
      <c r="A18" s="1033" t="s">
        <v>42</v>
      </c>
      <c r="B18" s="1033" t="s">
        <v>43</v>
      </c>
      <c r="C18" s="1035" t="s">
        <v>209</v>
      </c>
      <c r="D18" s="1037" t="s">
        <v>210</v>
      </c>
      <c r="E18" s="739">
        <v>1918</v>
      </c>
      <c r="F18" s="126" t="s">
        <v>76</v>
      </c>
      <c r="G18" s="1062" t="s">
        <v>211</v>
      </c>
      <c r="H18" s="1045" t="s">
        <v>50</v>
      </c>
      <c r="I18" s="1017"/>
      <c r="J18" s="1019"/>
      <c r="K18" s="1017">
        <v>22</v>
      </c>
      <c r="L18" s="136">
        <v>1918</v>
      </c>
      <c r="M18" s="136">
        <v>1918</v>
      </c>
      <c r="N18" s="136">
        <v>1918</v>
      </c>
      <c r="O18" s="137">
        <v>18145</v>
      </c>
      <c r="P18" s="137">
        <v>18145</v>
      </c>
      <c r="Q18" s="137">
        <v>18145</v>
      </c>
      <c r="R18" s="136">
        <v>1918</v>
      </c>
      <c r="S18" s="136">
        <v>1918</v>
      </c>
      <c r="T18" s="136">
        <v>1918</v>
      </c>
      <c r="U18" s="137">
        <v>18145</v>
      </c>
      <c r="V18" s="137">
        <v>18145</v>
      </c>
      <c r="W18" s="137">
        <v>18145</v>
      </c>
      <c r="X18" s="136">
        <v>1918</v>
      </c>
      <c r="Y18" s="136">
        <v>1918</v>
      </c>
      <c r="Z18" s="136">
        <v>1918</v>
      </c>
      <c r="AA18" s="137">
        <v>18145</v>
      </c>
      <c r="AB18" s="137">
        <v>18145</v>
      </c>
      <c r="AC18" s="137">
        <v>18145</v>
      </c>
      <c r="AD18" s="136">
        <v>1918</v>
      </c>
      <c r="AE18" s="136">
        <v>1918</v>
      </c>
      <c r="AF18" s="136">
        <v>1918</v>
      </c>
      <c r="AG18" s="137">
        <v>18145</v>
      </c>
      <c r="AH18" s="137">
        <v>18145</v>
      </c>
      <c r="AI18" s="137">
        <v>18145</v>
      </c>
      <c r="AJ18" s="138">
        <v>217740</v>
      </c>
      <c r="AK18" s="115">
        <v>217740</v>
      </c>
      <c r="AL18" s="112"/>
      <c r="AM18" s="112"/>
      <c r="AN18" s="112"/>
      <c r="AO18" s="115"/>
      <c r="AP18" s="1009" t="s">
        <v>86</v>
      </c>
      <c r="AQ18" s="1037" t="s">
        <v>236</v>
      </c>
      <c r="AR18" s="1037" t="s">
        <v>434</v>
      </c>
      <c r="AS18" s="27"/>
      <c r="AT18" s="922" t="b">
        <f>EXACT(A18,'POA 2018 ETS CENTA Consolid'!A14)</f>
        <v>1</v>
      </c>
      <c r="AU18" s="922" t="b">
        <f>EXACT(B18,'POA 2018 ETS CENTA Consolid'!B14)</f>
        <v>1</v>
      </c>
      <c r="AV18" s="922" t="b">
        <f>EXACT(C18,'POA 2018 ETS CENTA Consolid'!C14)</f>
        <v>1</v>
      </c>
      <c r="AW18" s="922" t="b">
        <f>EXACT(D18,'POA 2018 ETS CENTA Consolid'!D14)</f>
        <v>1</v>
      </c>
      <c r="AX18" s="922" t="b">
        <f>EXACT(E18,'POA 2018 ETS CENTA Consolid'!E14)</f>
        <v>1</v>
      </c>
      <c r="AY18" s="922" t="b">
        <f>EXACT(F18,'POA 2018 ETS CENTA Consolid'!F14)</f>
        <v>1</v>
      </c>
      <c r="AZ18" s="922" t="b">
        <f>EXACT(G18,'POA 2018 ETS CENTA Consolid'!G14)</f>
        <v>1</v>
      </c>
      <c r="BA18" s="922" t="b">
        <f>EXACT(H18,'POA 2018 ETS CENTA Consolid'!H14)</f>
        <v>1</v>
      </c>
      <c r="BB18" s="922" t="b">
        <f>EXACT(I18,'POA 2018 ETS CENTA Consolid'!I14)</f>
        <v>1</v>
      </c>
      <c r="BC18" s="922" t="b">
        <f>EXACT(J18,'POA 2018 ETS CENTA Consolid'!J14)</f>
        <v>1</v>
      </c>
      <c r="BD18" s="922" t="b">
        <f>EXACT(K18,'POA 2018 ETS CENTA Consolid'!K14)</f>
        <v>1</v>
      </c>
      <c r="BE18" s="922" t="b">
        <f>EXACT(L18,'POA 2018 ETS CENTA Consolid'!L14)</f>
        <v>1</v>
      </c>
      <c r="BF18" s="922" t="b">
        <f>EXACT(M18,'POA 2018 ETS CENTA Consolid'!M14)</f>
        <v>1</v>
      </c>
      <c r="BG18" s="922" t="b">
        <f>EXACT(N18,'POA 2018 ETS CENTA Consolid'!N14)</f>
        <v>1</v>
      </c>
      <c r="BH18" s="922" t="b">
        <f>EXACT(O18,'POA 2018 ETS CENTA Consolid'!O14)</f>
        <v>1</v>
      </c>
      <c r="BI18" s="922" t="b">
        <f>EXACT(P18,'POA 2018 ETS CENTA Consolid'!P14)</f>
        <v>1</v>
      </c>
      <c r="BJ18" s="922" t="b">
        <f>EXACT(Q18,'POA 2018 ETS CENTA Consolid'!Q14)</f>
        <v>1</v>
      </c>
      <c r="BK18" s="922" t="b">
        <f>EXACT(R18,'POA 2018 ETS CENTA Consolid'!R14)</f>
        <v>1</v>
      </c>
      <c r="BL18" s="922" t="b">
        <f>EXACT(S18,'POA 2018 ETS CENTA Consolid'!S14)</f>
        <v>1</v>
      </c>
      <c r="BM18" s="922" t="b">
        <f>EXACT(T18,'POA 2018 ETS CENTA Consolid'!T14)</f>
        <v>1</v>
      </c>
      <c r="BN18" s="922" t="b">
        <f>EXACT(U18,'POA 2018 ETS CENTA Consolid'!U14)</f>
        <v>1</v>
      </c>
      <c r="BO18" s="922" t="b">
        <f>EXACT(V18,'POA 2018 ETS CENTA Consolid'!V14)</f>
        <v>1</v>
      </c>
      <c r="BP18" s="922" t="b">
        <f>EXACT(W18,'POA 2018 ETS CENTA Consolid'!W14)</f>
        <v>1</v>
      </c>
      <c r="BQ18" s="922" t="b">
        <f>EXACT(X18,'POA 2018 ETS CENTA Consolid'!X14)</f>
        <v>1</v>
      </c>
      <c r="BR18" s="922" t="b">
        <f>EXACT(Y18,'POA 2018 ETS CENTA Consolid'!Y14)</f>
        <v>1</v>
      </c>
      <c r="BS18" s="922" t="b">
        <f>EXACT(Z18,'POA 2018 ETS CENTA Consolid'!Z14)</f>
        <v>1</v>
      </c>
      <c r="BT18" s="922" t="b">
        <f>EXACT(AA18,'POA 2018 ETS CENTA Consolid'!AA14)</f>
        <v>1</v>
      </c>
      <c r="BU18" s="922" t="b">
        <f>EXACT(AB18,'POA 2018 ETS CENTA Consolid'!AB14)</f>
        <v>1</v>
      </c>
      <c r="BV18" s="922" t="b">
        <f>EXACT(AC18,'POA 2018 ETS CENTA Consolid'!AC14)</f>
        <v>1</v>
      </c>
      <c r="BW18" s="922" t="b">
        <f>EXACT(AD18,'POA 2018 ETS CENTA Consolid'!AD14)</f>
        <v>1</v>
      </c>
      <c r="BX18" s="922" t="b">
        <f>EXACT(AE18,'POA 2018 ETS CENTA Consolid'!AE14)</f>
        <v>1</v>
      </c>
      <c r="BY18" s="922" t="b">
        <f>EXACT(AF18,'POA 2018 ETS CENTA Consolid'!AF14)</f>
        <v>1</v>
      </c>
      <c r="BZ18" s="922" t="b">
        <f>EXACT(AG18,'POA 2018 ETS CENTA Consolid'!AG14)</f>
        <v>1</v>
      </c>
      <c r="CA18" s="922" t="b">
        <f>EXACT(AH18,'POA 2018 ETS CENTA Consolid'!AH14)</f>
        <v>1</v>
      </c>
      <c r="CB18" s="922" t="b">
        <f>EXACT(AI18,'POA 2018 ETS CENTA Consolid'!AI14)</f>
        <v>1</v>
      </c>
      <c r="CC18" s="922" t="b">
        <f>EXACT(AJ18,'POA 2018 ETS CENTA Consolid'!AJ14)</f>
        <v>1</v>
      </c>
      <c r="CD18" s="922" t="b">
        <f>EXACT(AK18,'POA 2018 ETS CENTA Consolid'!AK14)</f>
        <v>1</v>
      </c>
      <c r="CE18" s="922" t="b">
        <f>EXACT(AL18,'POA 2018 ETS CENTA Consolid'!AL14)</f>
        <v>1</v>
      </c>
      <c r="CF18" s="922" t="b">
        <f>EXACT(AM18,'POA 2018 ETS CENTA Consolid'!AM14)</f>
        <v>1</v>
      </c>
      <c r="CG18" s="922" t="b">
        <f>EXACT(AN18,'POA 2018 ETS CENTA Consolid'!AN14)</f>
        <v>1</v>
      </c>
      <c r="CH18" s="922" t="b">
        <f>EXACT(AO18,'POA 2018 ETS CENTA Consolid'!AO14)</f>
        <v>1</v>
      </c>
      <c r="CI18" s="922" t="b">
        <f>EXACT(AP18,'POA 2018 ETS CENTA Consolid'!AP14)</f>
        <v>1</v>
      </c>
      <c r="CJ18" s="922" t="b">
        <f>EXACT(AQ18,'POA 2018 ETS CENTA Consolid'!AQ14)</f>
        <v>1</v>
      </c>
      <c r="CK18" s="922" t="b">
        <f>EXACT(AR18,'POA 2018 ETS CENTA Consolid'!AR14)</f>
        <v>1</v>
      </c>
      <c r="CL18" s="923">
        <f>MAX(L18,M18,N18,R18,S18,T18,Y18,Z18,X18,AD18,AE18,AF18)-E18</f>
        <v>0</v>
      </c>
      <c r="CM18" s="923">
        <f t="shared" si="1"/>
        <v>0</v>
      </c>
      <c r="CN18" s="923">
        <f t="shared" si="2"/>
        <v>0</v>
      </c>
    </row>
    <row r="19" spans="1:92" s="102" customFormat="1" ht="56.25" customHeight="1" x14ac:dyDescent="0.2">
      <c r="A19" s="1034"/>
      <c r="B19" s="1034"/>
      <c r="C19" s="1036"/>
      <c r="D19" s="1038"/>
      <c r="E19" s="739">
        <v>454</v>
      </c>
      <c r="F19" s="126" t="s">
        <v>79</v>
      </c>
      <c r="G19" s="1063"/>
      <c r="H19" s="1051"/>
      <c r="I19" s="1018"/>
      <c r="J19" s="1020"/>
      <c r="K19" s="1018"/>
      <c r="L19" s="136">
        <v>454</v>
      </c>
      <c r="M19" s="136">
        <v>454</v>
      </c>
      <c r="N19" s="136">
        <v>454</v>
      </c>
      <c r="O19" s="137">
        <v>4119</v>
      </c>
      <c r="P19" s="137">
        <v>4119</v>
      </c>
      <c r="Q19" s="137">
        <v>4119</v>
      </c>
      <c r="R19" s="136">
        <v>454</v>
      </c>
      <c r="S19" s="136">
        <v>454</v>
      </c>
      <c r="T19" s="136">
        <v>454</v>
      </c>
      <c r="U19" s="137">
        <v>4119</v>
      </c>
      <c r="V19" s="137">
        <v>4119</v>
      </c>
      <c r="W19" s="137">
        <v>4119</v>
      </c>
      <c r="X19" s="136">
        <v>454</v>
      </c>
      <c r="Y19" s="136">
        <v>454</v>
      </c>
      <c r="Z19" s="136">
        <v>454</v>
      </c>
      <c r="AA19" s="137">
        <v>4119</v>
      </c>
      <c r="AB19" s="137">
        <v>4119</v>
      </c>
      <c r="AC19" s="137">
        <v>4119</v>
      </c>
      <c r="AD19" s="136">
        <v>454</v>
      </c>
      <c r="AE19" s="136">
        <v>454</v>
      </c>
      <c r="AF19" s="136">
        <v>454</v>
      </c>
      <c r="AG19" s="137">
        <v>4119</v>
      </c>
      <c r="AH19" s="137">
        <v>4119</v>
      </c>
      <c r="AI19" s="137">
        <v>4119</v>
      </c>
      <c r="AJ19" s="138">
        <v>49428</v>
      </c>
      <c r="AK19" s="115">
        <v>49428</v>
      </c>
      <c r="AL19" s="112"/>
      <c r="AM19" s="112"/>
      <c r="AN19" s="112"/>
      <c r="AO19" s="115"/>
      <c r="AP19" s="1010"/>
      <c r="AQ19" s="1038"/>
      <c r="AR19" s="1038"/>
      <c r="AS19" s="27"/>
      <c r="AT19" s="922" t="b">
        <f>EXACT(A19,'POA 2018 ETS CENTA Consolid'!A15)</f>
        <v>1</v>
      </c>
      <c r="AU19" s="922" t="b">
        <f>EXACT(B19,'POA 2018 ETS CENTA Consolid'!B15)</f>
        <v>1</v>
      </c>
      <c r="AV19" s="922" t="b">
        <f>EXACT(C19,'POA 2018 ETS CENTA Consolid'!C15)</f>
        <v>1</v>
      </c>
      <c r="AW19" s="922" t="b">
        <f>EXACT(D19,'POA 2018 ETS CENTA Consolid'!D15)</f>
        <v>1</v>
      </c>
      <c r="AX19" s="922" t="b">
        <f>EXACT(E19,'POA 2018 ETS CENTA Consolid'!E15)</f>
        <v>1</v>
      </c>
      <c r="AY19" s="922" t="b">
        <f>EXACT(F19,'POA 2018 ETS CENTA Consolid'!F15)</f>
        <v>1</v>
      </c>
      <c r="AZ19" s="922" t="b">
        <f>EXACT(G19,'POA 2018 ETS CENTA Consolid'!G15)</f>
        <v>1</v>
      </c>
      <c r="BA19" s="922" t="b">
        <f>EXACT(H19,'POA 2018 ETS CENTA Consolid'!H15)</f>
        <v>1</v>
      </c>
      <c r="BB19" s="922" t="b">
        <f>EXACT(I19,'POA 2018 ETS CENTA Consolid'!I15)</f>
        <v>1</v>
      </c>
      <c r="BC19" s="922" t="b">
        <f>EXACT(J19,'POA 2018 ETS CENTA Consolid'!J15)</f>
        <v>1</v>
      </c>
      <c r="BD19" s="922" t="b">
        <f>EXACT(K19,'POA 2018 ETS CENTA Consolid'!K15)</f>
        <v>1</v>
      </c>
      <c r="BE19" s="922" t="b">
        <f>EXACT(L19,'POA 2018 ETS CENTA Consolid'!L15)</f>
        <v>1</v>
      </c>
      <c r="BF19" s="922" t="b">
        <f>EXACT(M19,'POA 2018 ETS CENTA Consolid'!M15)</f>
        <v>1</v>
      </c>
      <c r="BG19" s="922" t="b">
        <f>EXACT(N19,'POA 2018 ETS CENTA Consolid'!N15)</f>
        <v>1</v>
      </c>
      <c r="BH19" s="922" t="b">
        <f>EXACT(O19,'POA 2018 ETS CENTA Consolid'!O15)</f>
        <v>1</v>
      </c>
      <c r="BI19" s="922" t="b">
        <f>EXACT(P19,'POA 2018 ETS CENTA Consolid'!P15)</f>
        <v>1</v>
      </c>
      <c r="BJ19" s="922" t="b">
        <f>EXACT(Q19,'POA 2018 ETS CENTA Consolid'!Q15)</f>
        <v>1</v>
      </c>
      <c r="BK19" s="922" t="b">
        <f>EXACT(R19,'POA 2018 ETS CENTA Consolid'!R15)</f>
        <v>1</v>
      </c>
      <c r="BL19" s="922" t="b">
        <f>EXACT(S19,'POA 2018 ETS CENTA Consolid'!S15)</f>
        <v>1</v>
      </c>
      <c r="BM19" s="922" t="b">
        <f>EXACT(T19,'POA 2018 ETS CENTA Consolid'!T15)</f>
        <v>1</v>
      </c>
      <c r="BN19" s="922" t="b">
        <f>EXACT(U19,'POA 2018 ETS CENTA Consolid'!U15)</f>
        <v>1</v>
      </c>
      <c r="BO19" s="922" t="b">
        <f>EXACT(V19,'POA 2018 ETS CENTA Consolid'!V15)</f>
        <v>1</v>
      </c>
      <c r="BP19" s="922" t="b">
        <f>EXACT(W19,'POA 2018 ETS CENTA Consolid'!W15)</f>
        <v>1</v>
      </c>
      <c r="BQ19" s="922" t="b">
        <f>EXACT(X19,'POA 2018 ETS CENTA Consolid'!X15)</f>
        <v>1</v>
      </c>
      <c r="BR19" s="922" t="b">
        <f>EXACT(Y19,'POA 2018 ETS CENTA Consolid'!Y15)</f>
        <v>1</v>
      </c>
      <c r="BS19" s="922" t="b">
        <f>EXACT(Z19,'POA 2018 ETS CENTA Consolid'!Z15)</f>
        <v>1</v>
      </c>
      <c r="BT19" s="922" t="b">
        <f>EXACT(AA19,'POA 2018 ETS CENTA Consolid'!AA15)</f>
        <v>1</v>
      </c>
      <c r="BU19" s="922" t="b">
        <f>EXACT(AB19,'POA 2018 ETS CENTA Consolid'!AB15)</f>
        <v>1</v>
      </c>
      <c r="BV19" s="922" t="b">
        <f>EXACT(AC19,'POA 2018 ETS CENTA Consolid'!AC15)</f>
        <v>1</v>
      </c>
      <c r="BW19" s="922" t="b">
        <f>EXACT(AD19,'POA 2018 ETS CENTA Consolid'!AD15)</f>
        <v>1</v>
      </c>
      <c r="BX19" s="922" t="b">
        <f>EXACT(AE19,'POA 2018 ETS CENTA Consolid'!AE15)</f>
        <v>1</v>
      </c>
      <c r="BY19" s="922" t="b">
        <f>EXACT(AF19,'POA 2018 ETS CENTA Consolid'!AF15)</f>
        <v>1</v>
      </c>
      <c r="BZ19" s="922" t="b">
        <f>EXACT(AG19,'POA 2018 ETS CENTA Consolid'!AG15)</f>
        <v>1</v>
      </c>
      <c r="CA19" s="922" t="b">
        <f>EXACT(AH19,'POA 2018 ETS CENTA Consolid'!AH15)</f>
        <v>1</v>
      </c>
      <c r="CB19" s="922" t="b">
        <f>EXACT(AI19,'POA 2018 ETS CENTA Consolid'!AI15)</f>
        <v>1</v>
      </c>
      <c r="CC19" s="922" t="b">
        <f>EXACT(AJ19,'POA 2018 ETS CENTA Consolid'!AJ15)</f>
        <v>1</v>
      </c>
      <c r="CD19" s="922" t="b">
        <f>EXACT(AK19,'POA 2018 ETS CENTA Consolid'!AK15)</f>
        <v>1</v>
      </c>
      <c r="CE19" s="922" t="b">
        <f>EXACT(AL19,'POA 2018 ETS CENTA Consolid'!AL15)</f>
        <v>1</v>
      </c>
      <c r="CF19" s="922" t="b">
        <f>EXACT(AM19,'POA 2018 ETS CENTA Consolid'!AM15)</f>
        <v>1</v>
      </c>
      <c r="CG19" s="922" t="b">
        <f>EXACT(AN19,'POA 2018 ETS CENTA Consolid'!AN15)</f>
        <v>1</v>
      </c>
      <c r="CH19" s="922" t="b">
        <f>EXACT(AO19,'POA 2018 ETS CENTA Consolid'!AO15)</f>
        <v>1</v>
      </c>
      <c r="CI19" s="922" t="b">
        <f>EXACT(AP19,'POA 2018 ETS CENTA Consolid'!AP15)</f>
        <v>1</v>
      </c>
      <c r="CJ19" s="922" t="b">
        <f>EXACT(AQ19,'POA 2018 ETS CENTA Consolid'!AQ15)</f>
        <v>1</v>
      </c>
      <c r="CK19" s="922" t="b">
        <f>EXACT(AR19,'POA 2018 ETS CENTA Consolid'!AR15)</f>
        <v>1</v>
      </c>
      <c r="CL19" s="923">
        <f>MAX(L19,M19,N19,R19,S19,T19,Y19,Z19,X19,AD19,AE19,AF19)-E19</f>
        <v>0</v>
      </c>
      <c r="CM19" s="923">
        <f t="shared" si="1"/>
        <v>0</v>
      </c>
      <c r="CN19" s="923">
        <f t="shared" si="2"/>
        <v>0</v>
      </c>
    </row>
    <row r="20" spans="1:92" s="102" customFormat="1" ht="83.25" customHeight="1" x14ac:dyDescent="0.2">
      <c r="A20" s="103" t="s">
        <v>42</v>
      </c>
      <c r="B20" s="103" t="s">
        <v>43</v>
      </c>
      <c r="C20" s="103" t="s">
        <v>156</v>
      </c>
      <c r="D20" s="104" t="s">
        <v>347</v>
      </c>
      <c r="E20" s="125">
        <v>2</v>
      </c>
      <c r="F20" s="106" t="s">
        <v>60</v>
      </c>
      <c r="G20" s="124" t="s">
        <v>61</v>
      </c>
      <c r="H20" s="124" t="s">
        <v>62</v>
      </c>
      <c r="I20" s="139"/>
      <c r="J20" s="140"/>
      <c r="K20" s="108">
        <v>2</v>
      </c>
      <c r="L20" s="136"/>
      <c r="M20" s="136"/>
      <c r="N20" s="136"/>
      <c r="O20" s="137"/>
      <c r="P20" s="137"/>
      <c r="Q20" s="137"/>
      <c r="R20" s="136"/>
      <c r="S20" s="136"/>
      <c r="T20" s="136"/>
      <c r="U20" s="137"/>
      <c r="V20" s="137"/>
      <c r="W20" s="137"/>
      <c r="X20" s="136"/>
      <c r="Y20" s="136"/>
      <c r="Z20" s="136"/>
      <c r="AA20" s="137"/>
      <c r="AB20" s="137"/>
      <c r="AC20" s="137"/>
      <c r="AD20" s="141"/>
      <c r="AE20" s="142">
        <v>2</v>
      </c>
      <c r="AF20" s="142"/>
      <c r="AG20" s="143"/>
      <c r="AH20" s="137">
        <v>16730</v>
      </c>
      <c r="AI20" s="143"/>
      <c r="AJ20" s="144">
        <v>16730</v>
      </c>
      <c r="AK20" s="145">
        <v>16730</v>
      </c>
      <c r="AL20" s="146"/>
      <c r="AM20" s="146"/>
      <c r="AN20" s="146"/>
      <c r="AO20" s="115"/>
      <c r="AP20" s="120" t="s">
        <v>51</v>
      </c>
      <c r="AQ20" s="147" t="s">
        <v>179</v>
      </c>
      <c r="AR20" s="122" t="s">
        <v>258</v>
      </c>
      <c r="AS20" s="27"/>
      <c r="AT20" s="922" t="b">
        <f>EXACT(A20,'POA 2018 ETS CENTA Consolid'!A16)</f>
        <v>1</v>
      </c>
      <c r="AU20" s="922" t="b">
        <f>EXACT(B20,'POA 2018 ETS CENTA Consolid'!B16)</f>
        <v>1</v>
      </c>
      <c r="AV20" s="922" t="b">
        <f>EXACT(C20,'POA 2018 ETS CENTA Consolid'!C16)</f>
        <v>1</v>
      </c>
      <c r="AW20" s="922" t="b">
        <f>EXACT(D20,'POA 2018 ETS CENTA Consolid'!D16)</f>
        <v>1</v>
      </c>
      <c r="AX20" s="922" t="b">
        <f>EXACT(E20,'POA 2018 ETS CENTA Consolid'!E16)</f>
        <v>1</v>
      </c>
      <c r="AY20" s="922" t="b">
        <f>EXACT(F20,'POA 2018 ETS CENTA Consolid'!F16)</f>
        <v>1</v>
      </c>
      <c r="AZ20" s="922" t="b">
        <f>EXACT(G20,'POA 2018 ETS CENTA Consolid'!G16)</f>
        <v>1</v>
      </c>
      <c r="BA20" s="922" t="b">
        <f>EXACT(H20,'POA 2018 ETS CENTA Consolid'!H16)</f>
        <v>1</v>
      </c>
      <c r="BB20" s="922" t="b">
        <f>EXACT(I20,'POA 2018 ETS CENTA Consolid'!I16)</f>
        <v>1</v>
      </c>
      <c r="BC20" s="922" t="b">
        <f>EXACT(J20,'POA 2018 ETS CENTA Consolid'!J16)</f>
        <v>1</v>
      </c>
      <c r="BD20" s="922" t="b">
        <f>EXACT(K20,'POA 2018 ETS CENTA Consolid'!K16)</f>
        <v>1</v>
      </c>
      <c r="BE20" s="922" t="b">
        <f>EXACT(L20,'POA 2018 ETS CENTA Consolid'!L16)</f>
        <v>1</v>
      </c>
      <c r="BF20" s="922" t="b">
        <f>EXACT(M20,'POA 2018 ETS CENTA Consolid'!M16)</f>
        <v>1</v>
      </c>
      <c r="BG20" s="922" t="b">
        <f>EXACT(N20,'POA 2018 ETS CENTA Consolid'!N16)</f>
        <v>1</v>
      </c>
      <c r="BH20" s="922" t="b">
        <f>EXACT(O20,'POA 2018 ETS CENTA Consolid'!O16)</f>
        <v>1</v>
      </c>
      <c r="BI20" s="922" t="b">
        <f>EXACT(P20,'POA 2018 ETS CENTA Consolid'!P16)</f>
        <v>1</v>
      </c>
      <c r="BJ20" s="922" t="b">
        <f>EXACT(Q20,'POA 2018 ETS CENTA Consolid'!Q16)</f>
        <v>1</v>
      </c>
      <c r="BK20" s="922" t="b">
        <f>EXACT(R20,'POA 2018 ETS CENTA Consolid'!R16)</f>
        <v>1</v>
      </c>
      <c r="BL20" s="922" t="b">
        <f>EXACT(S20,'POA 2018 ETS CENTA Consolid'!S16)</f>
        <v>1</v>
      </c>
      <c r="BM20" s="922" t="b">
        <f>EXACT(T20,'POA 2018 ETS CENTA Consolid'!T16)</f>
        <v>1</v>
      </c>
      <c r="BN20" s="922" t="b">
        <f>EXACT(U20,'POA 2018 ETS CENTA Consolid'!U16)</f>
        <v>1</v>
      </c>
      <c r="BO20" s="922" t="b">
        <f>EXACT(V20,'POA 2018 ETS CENTA Consolid'!V16)</f>
        <v>1</v>
      </c>
      <c r="BP20" s="922" t="b">
        <f>EXACT(W20,'POA 2018 ETS CENTA Consolid'!W16)</f>
        <v>1</v>
      </c>
      <c r="BQ20" s="922" t="b">
        <f>EXACT(X20,'POA 2018 ETS CENTA Consolid'!X16)</f>
        <v>1</v>
      </c>
      <c r="BR20" s="922" t="b">
        <f>EXACT(Y20,'POA 2018 ETS CENTA Consolid'!Y16)</f>
        <v>1</v>
      </c>
      <c r="BS20" s="922" t="b">
        <f>EXACT(Z20,'POA 2018 ETS CENTA Consolid'!Z16)</f>
        <v>1</v>
      </c>
      <c r="BT20" s="922" t="b">
        <f>EXACT(AA20,'POA 2018 ETS CENTA Consolid'!AA16)</f>
        <v>1</v>
      </c>
      <c r="BU20" s="922" t="b">
        <f>EXACT(AB20,'POA 2018 ETS CENTA Consolid'!AB16)</f>
        <v>1</v>
      </c>
      <c r="BV20" s="922" t="b">
        <f>EXACT(AC20,'POA 2018 ETS CENTA Consolid'!AC16)</f>
        <v>1</v>
      </c>
      <c r="BW20" s="922" t="b">
        <f>EXACT(AD20,'POA 2018 ETS CENTA Consolid'!AD16)</f>
        <v>1</v>
      </c>
      <c r="BX20" s="922" t="b">
        <f>EXACT(AE20,'POA 2018 ETS CENTA Consolid'!AE16)</f>
        <v>1</v>
      </c>
      <c r="BY20" s="922" t="b">
        <f>EXACT(AF20,'POA 2018 ETS CENTA Consolid'!AF16)</f>
        <v>1</v>
      </c>
      <c r="BZ20" s="922" t="b">
        <f>EXACT(AG20,'POA 2018 ETS CENTA Consolid'!AG16)</f>
        <v>1</v>
      </c>
      <c r="CA20" s="922" t="b">
        <f>EXACT(AH20,'POA 2018 ETS CENTA Consolid'!AH16)</f>
        <v>1</v>
      </c>
      <c r="CB20" s="922" t="b">
        <f>EXACT(AI20,'POA 2018 ETS CENTA Consolid'!AI16)</f>
        <v>1</v>
      </c>
      <c r="CC20" s="922" t="b">
        <f>EXACT(AJ20,'POA 2018 ETS CENTA Consolid'!AJ16)</f>
        <v>1</v>
      </c>
      <c r="CD20" s="922" t="b">
        <f>EXACT(AK20,'POA 2018 ETS CENTA Consolid'!AK16)</f>
        <v>1</v>
      </c>
      <c r="CE20" s="922" t="b">
        <f>EXACT(AL20,'POA 2018 ETS CENTA Consolid'!AL16)</f>
        <v>1</v>
      </c>
      <c r="CF20" s="922" t="b">
        <f>EXACT(AM20,'POA 2018 ETS CENTA Consolid'!AM16)</f>
        <v>1</v>
      </c>
      <c r="CG20" s="922" t="b">
        <f>EXACT(AN20,'POA 2018 ETS CENTA Consolid'!AN16)</f>
        <v>1</v>
      </c>
      <c r="CH20" s="922" t="b">
        <f>EXACT(AO20,'POA 2018 ETS CENTA Consolid'!AO16)</f>
        <v>1</v>
      </c>
      <c r="CI20" s="922" t="b">
        <f>EXACT(AP20,'POA 2018 ETS CENTA Consolid'!AP16)</f>
        <v>1</v>
      </c>
      <c r="CJ20" s="922" t="b">
        <f>EXACT(AQ20,'POA 2018 ETS CENTA Consolid'!AQ16)</f>
        <v>1</v>
      </c>
      <c r="CK20" s="922" t="b">
        <f>EXACT(AR20,'POA 2018 ETS CENTA Consolid'!AR16)</f>
        <v>1</v>
      </c>
      <c r="CL20" s="923">
        <f t="shared" si="0"/>
        <v>0</v>
      </c>
      <c r="CM20" s="923">
        <f t="shared" si="1"/>
        <v>0</v>
      </c>
      <c r="CN20" s="923">
        <f t="shared" si="2"/>
        <v>0</v>
      </c>
    </row>
    <row r="21" spans="1:92" s="102" customFormat="1" ht="61.5" customHeight="1" x14ac:dyDescent="0.2">
      <c r="A21" s="92" t="s">
        <v>42</v>
      </c>
      <c r="B21" s="92" t="s">
        <v>43</v>
      </c>
      <c r="C21" s="92" t="s">
        <v>56</v>
      </c>
      <c r="D21" s="20" t="s">
        <v>57</v>
      </c>
      <c r="E21" s="93"/>
      <c r="F21" s="148"/>
      <c r="G21" s="26"/>
      <c r="H21" s="26"/>
      <c r="I21" s="149">
        <v>1</v>
      </c>
      <c r="J21" s="149">
        <v>1</v>
      </c>
      <c r="K21" s="150"/>
      <c r="L21" s="151"/>
      <c r="M21" s="151"/>
      <c r="N21" s="151"/>
      <c r="O21" s="152">
        <v>10423</v>
      </c>
      <c r="P21" s="152">
        <v>10423</v>
      </c>
      <c r="Q21" s="152">
        <v>10423</v>
      </c>
      <c r="R21" s="151"/>
      <c r="S21" s="151"/>
      <c r="T21" s="151"/>
      <c r="U21" s="152">
        <v>10423</v>
      </c>
      <c r="V21" s="152">
        <v>10423</v>
      </c>
      <c r="W21" s="152">
        <v>10423</v>
      </c>
      <c r="X21" s="34"/>
      <c r="Y21" s="34"/>
      <c r="Z21" s="34"/>
      <c r="AA21" s="152">
        <v>10423</v>
      </c>
      <c r="AB21" s="152">
        <v>10423</v>
      </c>
      <c r="AC21" s="152">
        <v>10423</v>
      </c>
      <c r="AD21" s="34"/>
      <c r="AE21" s="34"/>
      <c r="AF21" s="34"/>
      <c r="AG21" s="152">
        <v>18786</v>
      </c>
      <c r="AH21" s="152">
        <v>10423</v>
      </c>
      <c r="AI21" s="152">
        <v>10423</v>
      </c>
      <c r="AJ21" s="153">
        <v>133439</v>
      </c>
      <c r="AK21" s="154">
        <v>133439</v>
      </c>
      <c r="AL21" s="155"/>
      <c r="AM21" s="155"/>
      <c r="AN21" s="155"/>
      <c r="AO21" s="152"/>
      <c r="AP21" s="99"/>
      <c r="AQ21" s="156"/>
      <c r="AR21" s="100"/>
      <c r="AS21" s="27"/>
      <c r="AT21" s="922" t="b">
        <f>EXACT(A21,'POA 2018 ETS CENTA Consolid'!A17)</f>
        <v>1</v>
      </c>
      <c r="AU21" s="922" t="b">
        <f>EXACT(B21,'POA 2018 ETS CENTA Consolid'!B17)</f>
        <v>1</v>
      </c>
      <c r="AV21" s="922" t="b">
        <f>EXACT(C21,'POA 2018 ETS CENTA Consolid'!C17)</f>
        <v>1</v>
      </c>
      <c r="AW21" s="922" t="b">
        <f>EXACT(D21,'POA 2018 ETS CENTA Consolid'!D17)</f>
        <v>1</v>
      </c>
      <c r="AX21" s="922" t="b">
        <f>EXACT(E21,'POA 2018 ETS CENTA Consolid'!E17)</f>
        <v>1</v>
      </c>
      <c r="AY21" s="922" t="b">
        <f>EXACT(F21,'POA 2018 ETS CENTA Consolid'!F17)</f>
        <v>1</v>
      </c>
      <c r="AZ21" s="922" t="b">
        <f>EXACT(G21,'POA 2018 ETS CENTA Consolid'!G17)</f>
        <v>1</v>
      </c>
      <c r="BA21" s="922" t="b">
        <f>EXACT(H21,'POA 2018 ETS CENTA Consolid'!H17)</f>
        <v>1</v>
      </c>
      <c r="BB21" s="922" t="b">
        <f>EXACT(I21,'POA 2018 ETS CENTA Consolid'!I17)</f>
        <v>1</v>
      </c>
      <c r="BC21" s="922" t="b">
        <f>EXACT(J21,'POA 2018 ETS CENTA Consolid'!J17)</f>
        <v>1</v>
      </c>
      <c r="BD21" s="922" t="b">
        <f>EXACT(K21,'POA 2018 ETS CENTA Consolid'!K17)</f>
        <v>1</v>
      </c>
      <c r="BE21" s="922" t="b">
        <f>EXACT(L21,'POA 2018 ETS CENTA Consolid'!L17)</f>
        <v>1</v>
      </c>
      <c r="BF21" s="922" t="b">
        <f>EXACT(M21,'POA 2018 ETS CENTA Consolid'!M17)</f>
        <v>1</v>
      </c>
      <c r="BG21" s="922" t="b">
        <f>EXACT(N21,'POA 2018 ETS CENTA Consolid'!N17)</f>
        <v>1</v>
      </c>
      <c r="BH21" s="922" t="b">
        <f>EXACT(O21,'POA 2018 ETS CENTA Consolid'!O17)</f>
        <v>1</v>
      </c>
      <c r="BI21" s="922" t="b">
        <f>EXACT(P21,'POA 2018 ETS CENTA Consolid'!P17)</f>
        <v>1</v>
      </c>
      <c r="BJ21" s="922" t="b">
        <f>EXACT(Q21,'POA 2018 ETS CENTA Consolid'!Q17)</f>
        <v>1</v>
      </c>
      <c r="BK21" s="922" t="b">
        <f>EXACT(R21,'POA 2018 ETS CENTA Consolid'!R17)</f>
        <v>1</v>
      </c>
      <c r="BL21" s="922" t="b">
        <f>EXACT(S21,'POA 2018 ETS CENTA Consolid'!S17)</f>
        <v>1</v>
      </c>
      <c r="BM21" s="922" t="b">
        <f>EXACT(T21,'POA 2018 ETS CENTA Consolid'!T17)</f>
        <v>1</v>
      </c>
      <c r="BN21" s="922" t="b">
        <f>EXACT(U21,'POA 2018 ETS CENTA Consolid'!U17)</f>
        <v>1</v>
      </c>
      <c r="BO21" s="922" t="b">
        <f>EXACT(V21,'POA 2018 ETS CENTA Consolid'!V17)</f>
        <v>1</v>
      </c>
      <c r="BP21" s="922" t="b">
        <f>EXACT(W21,'POA 2018 ETS CENTA Consolid'!W17)</f>
        <v>1</v>
      </c>
      <c r="BQ21" s="922" t="b">
        <f>EXACT(X21,'POA 2018 ETS CENTA Consolid'!X17)</f>
        <v>1</v>
      </c>
      <c r="BR21" s="922" t="b">
        <f>EXACT(Y21,'POA 2018 ETS CENTA Consolid'!Y17)</f>
        <v>1</v>
      </c>
      <c r="BS21" s="922" t="b">
        <f>EXACT(Z21,'POA 2018 ETS CENTA Consolid'!Z17)</f>
        <v>1</v>
      </c>
      <c r="BT21" s="922" t="b">
        <f>EXACT(AA21,'POA 2018 ETS CENTA Consolid'!AA17)</f>
        <v>1</v>
      </c>
      <c r="BU21" s="922" t="b">
        <f>EXACT(AB21,'POA 2018 ETS CENTA Consolid'!AB17)</f>
        <v>1</v>
      </c>
      <c r="BV21" s="922" t="b">
        <f>EXACT(AC21,'POA 2018 ETS CENTA Consolid'!AC17)</f>
        <v>1</v>
      </c>
      <c r="BW21" s="922" t="b">
        <f>EXACT(AD21,'POA 2018 ETS CENTA Consolid'!AD17)</f>
        <v>1</v>
      </c>
      <c r="BX21" s="922" t="b">
        <f>EXACT(AE21,'POA 2018 ETS CENTA Consolid'!AE17)</f>
        <v>1</v>
      </c>
      <c r="BY21" s="922" t="b">
        <f>EXACT(AF21,'POA 2018 ETS CENTA Consolid'!AF17)</f>
        <v>1</v>
      </c>
      <c r="BZ21" s="922" t="b">
        <f>EXACT(AG21,'POA 2018 ETS CENTA Consolid'!AG17)</f>
        <v>1</v>
      </c>
      <c r="CA21" s="922" t="b">
        <f>EXACT(AH21,'POA 2018 ETS CENTA Consolid'!AH17)</f>
        <v>1</v>
      </c>
      <c r="CB21" s="922" t="b">
        <f>EXACT(AI21,'POA 2018 ETS CENTA Consolid'!AI17)</f>
        <v>1</v>
      </c>
      <c r="CC21" s="922" t="b">
        <f>EXACT(AJ21,'POA 2018 ETS CENTA Consolid'!AJ17)</f>
        <v>1</v>
      </c>
      <c r="CD21" s="922" t="b">
        <f>EXACT(AK21,'POA 2018 ETS CENTA Consolid'!AK17)</f>
        <v>1</v>
      </c>
      <c r="CE21" s="922" t="b">
        <f>EXACT(AL21,'POA 2018 ETS CENTA Consolid'!AL17)</f>
        <v>1</v>
      </c>
      <c r="CF21" s="922" t="b">
        <f>EXACT(AM21,'POA 2018 ETS CENTA Consolid'!AM17)</f>
        <v>1</v>
      </c>
      <c r="CG21" s="922" t="b">
        <f>EXACT(AN21,'POA 2018 ETS CENTA Consolid'!AN17)</f>
        <v>1</v>
      </c>
      <c r="CH21" s="922" t="b">
        <f>EXACT(AO21,'POA 2018 ETS CENTA Consolid'!AO17)</f>
        <v>1</v>
      </c>
      <c r="CI21" s="922" t="b">
        <f>EXACT(AP21,'POA 2018 ETS CENTA Consolid'!AP17)</f>
        <v>1</v>
      </c>
      <c r="CJ21" s="922" t="b">
        <f>EXACT(AQ21,'POA 2018 ETS CENTA Consolid'!AQ17)</f>
        <v>1</v>
      </c>
      <c r="CK21" s="922" t="b">
        <f>EXACT(AR21,'POA 2018 ETS CENTA Consolid'!AR17)</f>
        <v>1</v>
      </c>
      <c r="CL21" s="923">
        <f t="shared" si="0"/>
        <v>0</v>
      </c>
      <c r="CM21" s="923">
        <f t="shared" si="1"/>
        <v>0</v>
      </c>
      <c r="CN21" s="923">
        <f t="shared" si="2"/>
        <v>0</v>
      </c>
    </row>
    <row r="22" spans="1:92" s="102" customFormat="1" ht="30.75" customHeight="1" x14ac:dyDescent="0.2">
      <c r="A22" s="1033" t="s">
        <v>42</v>
      </c>
      <c r="B22" s="1033" t="s">
        <v>43</v>
      </c>
      <c r="C22" s="1035" t="s">
        <v>212</v>
      </c>
      <c r="D22" s="1037" t="s">
        <v>213</v>
      </c>
      <c r="E22" s="669">
        <v>656</v>
      </c>
      <c r="F22" s="126" t="s">
        <v>76</v>
      </c>
      <c r="G22" s="1065" t="s">
        <v>214</v>
      </c>
      <c r="H22" s="1060" t="s">
        <v>78</v>
      </c>
      <c r="I22" s="1047"/>
      <c r="J22" s="1047"/>
      <c r="K22" s="1052">
        <v>93</v>
      </c>
      <c r="L22" s="157">
        <v>656</v>
      </c>
      <c r="M22" s="157">
        <v>656</v>
      </c>
      <c r="N22" s="157">
        <v>656</v>
      </c>
      <c r="O22" s="158">
        <v>8105</v>
      </c>
      <c r="P22" s="158">
        <v>8105</v>
      </c>
      <c r="Q22" s="158">
        <v>8105</v>
      </c>
      <c r="R22" s="157">
        <v>656</v>
      </c>
      <c r="S22" s="157">
        <v>656</v>
      </c>
      <c r="T22" s="157">
        <v>656</v>
      </c>
      <c r="U22" s="158">
        <v>8105</v>
      </c>
      <c r="V22" s="158">
        <v>8105</v>
      </c>
      <c r="W22" s="158">
        <v>8105</v>
      </c>
      <c r="X22" s="157">
        <v>656</v>
      </c>
      <c r="Y22" s="157">
        <v>656</v>
      </c>
      <c r="Z22" s="157">
        <v>656</v>
      </c>
      <c r="AA22" s="158">
        <v>8105</v>
      </c>
      <c r="AB22" s="158">
        <v>8105</v>
      </c>
      <c r="AC22" s="158">
        <v>8105</v>
      </c>
      <c r="AD22" s="157">
        <v>656</v>
      </c>
      <c r="AE22" s="157">
        <v>656</v>
      </c>
      <c r="AF22" s="157">
        <v>656</v>
      </c>
      <c r="AG22" s="158">
        <v>8105</v>
      </c>
      <c r="AH22" s="158">
        <v>8105</v>
      </c>
      <c r="AI22" s="158">
        <v>8105</v>
      </c>
      <c r="AJ22" s="159">
        <v>97260</v>
      </c>
      <c r="AK22" s="160">
        <v>97260</v>
      </c>
      <c r="AL22" s="161"/>
      <c r="AM22" s="161"/>
      <c r="AN22" s="161"/>
      <c r="AO22" s="158"/>
      <c r="AP22" s="1009" t="s">
        <v>86</v>
      </c>
      <c r="AQ22" s="1037" t="s">
        <v>236</v>
      </c>
      <c r="AR22" s="1037" t="s">
        <v>434</v>
      </c>
      <c r="AS22" s="27"/>
      <c r="AT22" s="922" t="b">
        <f>EXACT(A22,'POA 2018 ETS CENTA Consolid'!A18)</f>
        <v>1</v>
      </c>
      <c r="AU22" s="922" t="b">
        <f>EXACT(B22,'POA 2018 ETS CENTA Consolid'!B18)</f>
        <v>1</v>
      </c>
      <c r="AV22" s="922" t="b">
        <f>EXACT(C22,'POA 2018 ETS CENTA Consolid'!C18)</f>
        <v>1</v>
      </c>
      <c r="AW22" s="922" t="b">
        <f>EXACT(D22,'POA 2018 ETS CENTA Consolid'!D18)</f>
        <v>1</v>
      </c>
      <c r="AX22" s="922" t="b">
        <f>EXACT(E22,'POA 2018 ETS CENTA Consolid'!E18)</f>
        <v>1</v>
      </c>
      <c r="AY22" s="922" t="b">
        <f>EXACT(F22,'POA 2018 ETS CENTA Consolid'!F18)</f>
        <v>1</v>
      </c>
      <c r="AZ22" s="922" t="b">
        <f>EXACT(G22,'POA 2018 ETS CENTA Consolid'!G18)</f>
        <v>1</v>
      </c>
      <c r="BA22" s="922" t="b">
        <f>EXACT(H22,'POA 2018 ETS CENTA Consolid'!H18)</f>
        <v>1</v>
      </c>
      <c r="BB22" s="922" t="b">
        <f>EXACT(I22,'POA 2018 ETS CENTA Consolid'!I18)</f>
        <v>1</v>
      </c>
      <c r="BC22" s="922" t="b">
        <f>EXACT(J22,'POA 2018 ETS CENTA Consolid'!J18)</f>
        <v>1</v>
      </c>
      <c r="BD22" s="922" t="b">
        <f>EXACT(K22,'POA 2018 ETS CENTA Consolid'!K18)</f>
        <v>1</v>
      </c>
      <c r="BE22" s="922" t="b">
        <f>EXACT(L22,'POA 2018 ETS CENTA Consolid'!L18)</f>
        <v>1</v>
      </c>
      <c r="BF22" s="922" t="b">
        <f>EXACT(M22,'POA 2018 ETS CENTA Consolid'!M18)</f>
        <v>1</v>
      </c>
      <c r="BG22" s="922" t="b">
        <f>EXACT(N22,'POA 2018 ETS CENTA Consolid'!N18)</f>
        <v>1</v>
      </c>
      <c r="BH22" s="922" t="b">
        <f>EXACT(O22,'POA 2018 ETS CENTA Consolid'!O18)</f>
        <v>1</v>
      </c>
      <c r="BI22" s="922" t="b">
        <f>EXACT(P22,'POA 2018 ETS CENTA Consolid'!P18)</f>
        <v>1</v>
      </c>
      <c r="BJ22" s="922" t="b">
        <f>EXACT(Q22,'POA 2018 ETS CENTA Consolid'!Q18)</f>
        <v>1</v>
      </c>
      <c r="BK22" s="922" t="b">
        <f>EXACT(R22,'POA 2018 ETS CENTA Consolid'!R18)</f>
        <v>1</v>
      </c>
      <c r="BL22" s="922" t="b">
        <f>EXACT(S22,'POA 2018 ETS CENTA Consolid'!S18)</f>
        <v>1</v>
      </c>
      <c r="BM22" s="922" t="b">
        <f>EXACT(T22,'POA 2018 ETS CENTA Consolid'!T18)</f>
        <v>1</v>
      </c>
      <c r="BN22" s="922" t="b">
        <f>EXACT(U22,'POA 2018 ETS CENTA Consolid'!U18)</f>
        <v>1</v>
      </c>
      <c r="BO22" s="922" t="b">
        <f>EXACT(V22,'POA 2018 ETS CENTA Consolid'!V18)</f>
        <v>1</v>
      </c>
      <c r="BP22" s="922" t="b">
        <f>EXACT(W22,'POA 2018 ETS CENTA Consolid'!W18)</f>
        <v>1</v>
      </c>
      <c r="BQ22" s="922" t="b">
        <f>EXACT(X22,'POA 2018 ETS CENTA Consolid'!X18)</f>
        <v>1</v>
      </c>
      <c r="BR22" s="922" t="b">
        <f>EXACT(Y22,'POA 2018 ETS CENTA Consolid'!Y18)</f>
        <v>1</v>
      </c>
      <c r="BS22" s="922" t="b">
        <f>EXACT(Z22,'POA 2018 ETS CENTA Consolid'!Z18)</f>
        <v>1</v>
      </c>
      <c r="BT22" s="922" t="b">
        <f>EXACT(AA22,'POA 2018 ETS CENTA Consolid'!AA18)</f>
        <v>1</v>
      </c>
      <c r="BU22" s="922" t="b">
        <f>EXACT(AB22,'POA 2018 ETS CENTA Consolid'!AB18)</f>
        <v>1</v>
      </c>
      <c r="BV22" s="922" t="b">
        <f>EXACT(AC22,'POA 2018 ETS CENTA Consolid'!AC18)</f>
        <v>1</v>
      </c>
      <c r="BW22" s="922" t="b">
        <f>EXACT(AD22,'POA 2018 ETS CENTA Consolid'!AD18)</f>
        <v>1</v>
      </c>
      <c r="BX22" s="922" t="b">
        <f>EXACT(AE22,'POA 2018 ETS CENTA Consolid'!AE18)</f>
        <v>1</v>
      </c>
      <c r="BY22" s="922" t="b">
        <f>EXACT(AF22,'POA 2018 ETS CENTA Consolid'!AF18)</f>
        <v>1</v>
      </c>
      <c r="BZ22" s="922" t="b">
        <f>EXACT(AG22,'POA 2018 ETS CENTA Consolid'!AG18)</f>
        <v>1</v>
      </c>
      <c r="CA22" s="922" t="b">
        <f>EXACT(AH22,'POA 2018 ETS CENTA Consolid'!AH18)</f>
        <v>1</v>
      </c>
      <c r="CB22" s="922" t="b">
        <f>EXACT(AI22,'POA 2018 ETS CENTA Consolid'!AI18)</f>
        <v>1</v>
      </c>
      <c r="CC22" s="922" t="b">
        <f>EXACT(AJ22,'POA 2018 ETS CENTA Consolid'!AJ18)</f>
        <v>1</v>
      </c>
      <c r="CD22" s="922" t="b">
        <f>EXACT(AK22,'POA 2018 ETS CENTA Consolid'!AK18)</f>
        <v>1</v>
      </c>
      <c r="CE22" s="922" t="b">
        <f>EXACT(AL22,'POA 2018 ETS CENTA Consolid'!AL18)</f>
        <v>1</v>
      </c>
      <c r="CF22" s="922" t="b">
        <f>EXACT(AM22,'POA 2018 ETS CENTA Consolid'!AM18)</f>
        <v>1</v>
      </c>
      <c r="CG22" s="922" t="b">
        <f>EXACT(AN22,'POA 2018 ETS CENTA Consolid'!AN18)</f>
        <v>1</v>
      </c>
      <c r="CH22" s="922" t="b">
        <f>EXACT(AO22,'POA 2018 ETS CENTA Consolid'!AO18)</f>
        <v>1</v>
      </c>
      <c r="CI22" s="922" t="b">
        <f>EXACT(AP22,'POA 2018 ETS CENTA Consolid'!AP18)</f>
        <v>1</v>
      </c>
      <c r="CJ22" s="922" t="b">
        <f>EXACT(AQ22,'POA 2018 ETS CENTA Consolid'!AQ18)</f>
        <v>1</v>
      </c>
      <c r="CK22" s="922" t="b">
        <f>EXACT(AR22,'POA 2018 ETS CENTA Consolid'!AR18)</f>
        <v>1</v>
      </c>
      <c r="CL22" s="923">
        <f t="shared" ref="CL22:CL23" si="3">MAX(L22,M22,N22,R22,S22,T22,Y22,Z22,X22,AD22,AE22,AF22)-E22</f>
        <v>0</v>
      </c>
      <c r="CM22" s="923">
        <f t="shared" si="1"/>
        <v>0</v>
      </c>
      <c r="CN22" s="923">
        <f t="shared" si="2"/>
        <v>0</v>
      </c>
    </row>
    <row r="23" spans="1:92" s="102" customFormat="1" ht="44.25" customHeight="1" x14ac:dyDescent="0.2">
      <c r="A23" s="1034"/>
      <c r="B23" s="1034"/>
      <c r="C23" s="1036"/>
      <c r="D23" s="1038"/>
      <c r="E23" s="669">
        <v>184</v>
      </c>
      <c r="F23" s="162" t="s">
        <v>79</v>
      </c>
      <c r="G23" s="1066"/>
      <c r="H23" s="1064"/>
      <c r="I23" s="1049"/>
      <c r="J23" s="1049"/>
      <c r="K23" s="1053"/>
      <c r="L23" s="157">
        <v>184</v>
      </c>
      <c r="M23" s="157">
        <v>184</v>
      </c>
      <c r="N23" s="157">
        <v>184</v>
      </c>
      <c r="O23" s="158">
        <v>2318</v>
      </c>
      <c r="P23" s="158">
        <v>2318</v>
      </c>
      <c r="Q23" s="158">
        <v>2318</v>
      </c>
      <c r="R23" s="157">
        <v>184</v>
      </c>
      <c r="S23" s="157">
        <v>184</v>
      </c>
      <c r="T23" s="157">
        <v>184</v>
      </c>
      <c r="U23" s="158">
        <v>2318</v>
      </c>
      <c r="V23" s="158">
        <v>2318</v>
      </c>
      <c r="W23" s="158">
        <v>2318</v>
      </c>
      <c r="X23" s="157">
        <v>184</v>
      </c>
      <c r="Y23" s="157">
        <v>184</v>
      </c>
      <c r="Z23" s="157">
        <v>184</v>
      </c>
      <c r="AA23" s="158">
        <v>2318</v>
      </c>
      <c r="AB23" s="158">
        <v>2318</v>
      </c>
      <c r="AC23" s="158">
        <v>2318</v>
      </c>
      <c r="AD23" s="157">
        <v>184</v>
      </c>
      <c r="AE23" s="157">
        <v>184</v>
      </c>
      <c r="AF23" s="157">
        <v>184</v>
      </c>
      <c r="AG23" s="158">
        <v>2318</v>
      </c>
      <c r="AH23" s="158">
        <v>2318</v>
      </c>
      <c r="AI23" s="158">
        <v>2318</v>
      </c>
      <c r="AJ23" s="159">
        <v>27816</v>
      </c>
      <c r="AK23" s="160">
        <v>27816</v>
      </c>
      <c r="AL23" s="161"/>
      <c r="AM23" s="161"/>
      <c r="AN23" s="161"/>
      <c r="AO23" s="158"/>
      <c r="AP23" s="1010"/>
      <c r="AQ23" s="1038"/>
      <c r="AR23" s="1038"/>
      <c r="AS23" s="27"/>
      <c r="AT23" s="922" t="b">
        <f>EXACT(A23,'POA 2018 ETS CENTA Consolid'!A19)</f>
        <v>1</v>
      </c>
      <c r="AU23" s="922" t="b">
        <f>EXACT(B23,'POA 2018 ETS CENTA Consolid'!B19)</f>
        <v>1</v>
      </c>
      <c r="AV23" s="922" t="b">
        <f>EXACT(C23,'POA 2018 ETS CENTA Consolid'!C19)</f>
        <v>1</v>
      </c>
      <c r="AW23" s="922" t="b">
        <f>EXACT(D23,'POA 2018 ETS CENTA Consolid'!D19)</f>
        <v>1</v>
      </c>
      <c r="AX23" s="922" t="b">
        <f>EXACT(E23,'POA 2018 ETS CENTA Consolid'!E19)</f>
        <v>1</v>
      </c>
      <c r="AY23" s="922" t="b">
        <f>EXACT(F23,'POA 2018 ETS CENTA Consolid'!F19)</f>
        <v>1</v>
      </c>
      <c r="AZ23" s="922" t="b">
        <f>EXACT(G23,'POA 2018 ETS CENTA Consolid'!G19)</f>
        <v>1</v>
      </c>
      <c r="BA23" s="922" t="b">
        <f>EXACT(H23,'POA 2018 ETS CENTA Consolid'!H19)</f>
        <v>1</v>
      </c>
      <c r="BB23" s="922" t="b">
        <f>EXACT(I23,'POA 2018 ETS CENTA Consolid'!I19)</f>
        <v>1</v>
      </c>
      <c r="BC23" s="922" t="b">
        <f>EXACT(J23,'POA 2018 ETS CENTA Consolid'!J19)</f>
        <v>1</v>
      </c>
      <c r="BD23" s="922" t="b">
        <f>EXACT(K23,'POA 2018 ETS CENTA Consolid'!K19)</f>
        <v>1</v>
      </c>
      <c r="BE23" s="922" t="b">
        <f>EXACT(L23,'POA 2018 ETS CENTA Consolid'!L19)</f>
        <v>1</v>
      </c>
      <c r="BF23" s="922" t="b">
        <f>EXACT(M23,'POA 2018 ETS CENTA Consolid'!M19)</f>
        <v>1</v>
      </c>
      <c r="BG23" s="922" t="b">
        <f>EXACT(N23,'POA 2018 ETS CENTA Consolid'!N19)</f>
        <v>1</v>
      </c>
      <c r="BH23" s="922" t="b">
        <f>EXACT(O23,'POA 2018 ETS CENTA Consolid'!O19)</f>
        <v>1</v>
      </c>
      <c r="BI23" s="922" t="b">
        <f>EXACT(P23,'POA 2018 ETS CENTA Consolid'!P19)</f>
        <v>1</v>
      </c>
      <c r="BJ23" s="922" t="b">
        <f>EXACT(Q23,'POA 2018 ETS CENTA Consolid'!Q19)</f>
        <v>1</v>
      </c>
      <c r="BK23" s="922" t="b">
        <f>EXACT(R23,'POA 2018 ETS CENTA Consolid'!R19)</f>
        <v>1</v>
      </c>
      <c r="BL23" s="922" t="b">
        <f>EXACT(S23,'POA 2018 ETS CENTA Consolid'!S19)</f>
        <v>1</v>
      </c>
      <c r="BM23" s="922" t="b">
        <f>EXACT(T23,'POA 2018 ETS CENTA Consolid'!T19)</f>
        <v>1</v>
      </c>
      <c r="BN23" s="922" t="b">
        <f>EXACT(U23,'POA 2018 ETS CENTA Consolid'!U19)</f>
        <v>1</v>
      </c>
      <c r="BO23" s="922" t="b">
        <f>EXACT(V23,'POA 2018 ETS CENTA Consolid'!V19)</f>
        <v>1</v>
      </c>
      <c r="BP23" s="922" t="b">
        <f>EXACT(W23,'POA 2018 ETS CENTA Consolid'!W19)</f>
        <v>1</v>
      </c>
      <c r="BQ23" s="922" t="b">
        <f>EXACT(X23,'POA 2018 ETS CENTA Consolid'!X19)</f>
        <v>1</v>
      </c>
      <c r="BR23" s="922" t="b">
        <f>EXACT(Y23,'POA 2018 ETS CENTA Consolid'!Y19)</f>
        <v>1</v>
      </c>
      <c r="BS23" s="922" t="b">
        <f>EXACT(Z23,'POA 2018 ETS CENTA Consolid'!Z19)</f>
        <v>1</v>
      </c>
      <c r="BT23" s="922" t="b">
        <f>EXACT(AA23,'POA 2018 ETS CENTA Consolid'!AA19)</f>
        <v>1</v>
      </c>
      <c r="BU23" s="922" t="b">
        <f>EXACT(AB23,'POA 2018 ETS CENTA Consolid'!AB19)</f>
        <v>1</v>
      </c>
      <c r="BV23" s="922" t="b">
        <f>EXACT(AC23,'POA 2018 ETS CENTA Consolid'!AC19)</f>
        <v>1</v>
      </c>
      <c r="BW23" s="922" t="b">
        <f>EXACT(AD23,'POA 2018 ETS CENTA Consolid'!AD19)</f>
        <v>1</v>
      </c>
      <c r="BX23" s="922" t="b">
        <f>EXACT(AE23,'POA 2018 ETS CENTA Consolid'!AE19)</f>
        <v>1</v>
      </c>
      <c r="BY23" s="922" t="b">
        <f>EXACT(AF23,'POA 2018 ETS CENTA Consolid'!AF19)</f>
        <v>1</v>
      </c>
      <c r="BZ23" s="922" t="b">
        <f>EXACT(AG23,'POA 2018 ETS CENTA Consolid'!AG19)</f>
        <v>1</v>
      </c>
      <c r="CA23" s="922" t="b">
        <f>EXACT(AH23,'POA 2018 ETS CENTA Consolid'!AH19)</f>
        <v>1</v>
      </c>
      <c r="CB23" s="922" t="b">
        <f>EXACT(AI23,'POA 2018 ETS CENTA Consolid'!AI19)</f>
        <v>1</v>
      </c>
      <c r="CC23" s="922" t="b">
        <f>EXACT(AJ23,'POA 2018 ETS CENTA Consolid'!AJ19)</f>
        <v>1</v>
      </c>
      <c r="CD23" s="922" t="b">
        <f>EXACT(AK23,'POA 2018 ETS CENTA Consolid'!AK19)</f>
        <v>1</v>
      </c>
      <c r="CE23" s="922" t="b">
        <f>EXACT(AL23,'POA 2018 ETS CENTA Consolid'!AL19)</f>
        <v>1</v>
      </c>
      <c r="CF23" s="922" t="b">
        <f>EXACT(AM23,'POA 2018 ETS CENTA Consolid'!AM19)</f>
        <v>1</v>
      </c>
      <c r="CG23" s="922" t="b">
        <f>EXACT(AN23,'POA 2018 ETS CENTA Consolid'!AN19)</f>
        <v>1</v>
      </c>
      <c r="CH23" s="922" t="b">
        <f>EXACT(AO23,'POA 2018 ETS CENTA Consolid'!AO19)</f>
        <v>1</v>
      </c>
      <c r="CI23" s="922" t="b">
        <f>EXACT(AP23,'POA 2018 ETS CENTA Consolid'!AP19)</f>
        <v>1</v>
      </c>
      <c r="CJ23" s="922" t="b">
        <f>EXACT(AQ23,'POA 2018 ETS CENTA Consolid'!AQ19)</f>
        <v>1</v>
      </c>
      <c r="CK23" s="922" t="b">
        <f>EXACT(AR23,'POA 2018 ETS CENTA Consolid'!AR19)</f>
        <v>1</v>
      </c>
      <c r="CL23" s="923">
        <f t="shared" si="3"/>
        <v>0</v>
      </c>
      <c r="CM23" s="923">
        <f t="shared" si="1"/>
        <v>0</v>
      </c>
      <c r="CN23" s="923">
        <f t="shared" si="2"/>
        <v>0</v>
      </c>
    </row>
    <row r="24" spans="1:92" s="166" customFormat="1" ht="69.75" customHeight="1" x14ac:dyDescent="0.2">
      <c r="A24" s="163" t="s">
        <v>42</v>
      </c>
      <c r="B24" s="163" t="s">
        <v>43</v>
      </c>
      <c r="C24" s="103" t="s">
        <v>58</v>
      </c>
      <c r="D24" s="104" t="s">
        <v>59</v>
      </c>
      <c r="E24" s="74">
        <v>1</v>
      </c>
      <c r="F24" s="106" t="s">
        <v>60</v>
      </c>
      <c r="G24" s="124" t="s">
        <v>61</v>
      </c>
      <c r="H24" s="124" t="s">
        <v>62</v>
      </c>
      <c r="I24" s="128"/>
      <c r="J24" s="128"/>
      <c r="K24" s="128">
        <v>7</v>
      </c>
      <c r="L24" s="164"/>
      <c r="M24" s="164"/>
      <c r="N24" s="164"/>
      <c r="O24" s="165"/>
      <c r="P24" s="165"/>
      <c r="Q24" s="165"/>
      <c r="R24" s="164"/>
      <c r="S24" s="164"/>
      <c r="T24" s="164"/>
      <c r="U24" s="165"/>
      <c r="V24" s="165"/>
      <c r="W24" s="165"/>
      <c r="X24" s="164"/>
      <c r="Y24" s="164"/>
      <c r="Z24" s="164"/>
      <c r="AA24" s="165"/>
      <c r="AB24" s="165"/>
      <c r="AC24" s="165"/>
      <c r="AD24" s="164">
        <v>1</v>
      </c>
      <c r="AE24" s="164"/>
      <c r="AF24" s="164"/>
      <c r="AG24" s="165">
        <v>8363</v>
      </c>
      <c r="AH24" s="165"/>
      <c r="AI24" s="165"/>
      <c r="AJ24" s="144">
        <v>8363</v>
      </c>
      <c r="AK24" s="145">
        <v>8363</v>
      </c>
      <c r="AL24" s="165"/>
      <c r="AM24" s="165"/>
      <c r="AN24" s="165"/>
      <c r="AO24" s="165"/>
      <c r="AP24" s="120" t="s">
        <v>51</v>
      </c>
      <c r="AQ24" s="147" t="s">
        <v>180</v>
      </c>
      <c r="AR24" s="120">
        <v>1</v>
      </c>
      <c r="AS24" s="27"/>
      <c r="AT24" s="922" t="b">
        <f>EXACT(A24,'POA 2018 ETS CENTA Consolid'!A20)</f>
        <v>1</v>
      </c>
      <c r="AU24" s="922" t="b">
        <f>EXACT(B24,'POA 2018 ETS CENTA Consolid'!B20)</f>
        <v>1</v>
      </c>
      <c r="AV24" s="922" t="b">
        <f>EXACT(C24,'POA 2018 ETS CENTA Consolid'!C20)</f>
        <v>1</v>
      </c>
      <c r="AW24" s="922" t="b">
        <f>EXACT(D24,'POA 2018 ETS CENTA Consolid'!D20)</f>
        <v>1</v>
      </c>
      <c r="AX24" s="922" t="b">
        <f>EXACT(E24,'POA 2018 ETS CENTA Consolid'!E20)</f>
        <v>1</v>
      </c>
      <c r="AY24" s="922" t="b">
        <f>EXACT(F24,'POA 2018 ETS CENTA Consolid'!F20)</f>
        <v>1</v>
      </c>
      <c r="AZ24" s="922" t="b">
        <f>EXACT(G24,'POA 2018 ETS CENTA Consolid'!G20)</f>
        <v>1</v>
      </c>
      <c r="BA24" s="922" t="b">
        <f>EXACT(H24,'POA 2018 ETS CENTA Consolid'!H20)</f>
        <v>1</v>
      </c>
      <c r="BB24" s="922" t="b">
        <f>EXACT(I24,'POA 2018 ETS CENTA Consolid'!I20)</f>
        <v>1</v>
      </c>
      <c r="BC24" s="922" t="b">
        <f>EXACT(J24,'POA 2018 ETS CENTA Consolid'!J20)</f>
        <v>1</v>
      </c>
      <c r="BD24" s="922" t="b">
        <f>EXACT(K24,'POA 2018 ETS CENTA Consolid'!K20)</f>
        <v>1</v>
      </c>
      <c r="BE24" s="922" t="b">
        <f>EXACT(L24,'POA 2018 ETS CENTA Consolid'!L20)</f>
        <v>1</v>
      </c>
      <c r="BF24" s="922" t="b">
        <f>EXACT(M24,'POA 2018 ETS CENTA Consolid'!M20)</f>
        <v>1</v>
      </c>
      <c r="BG24" s="922" t="b">
        <f>EXACT(N24,'POA 2018 ETS CENTA Consolid'!N20)</f>
        <v>1</v>
      </c>
      <c r="BH24" s="922" t="b">
        <f>EXACT(O24,'POA 2018 ETS CENTA Consolid'!O20)</f>
        <v>1</v>
      </c>
      <c r="BI24" s="922" t="b">
        <f>EXACT(P24,'POA 2018 ETS CENTA Consolid'!P20)</f>
        <v>1</v>
      </c>
      <c r="BJ24" s="922" t="b">
        <f>EXACT(Q24,'POA 2018 ETS CENTA Consolid'!Q20)</f>
        <v>1</v>
      </c>
      <c r="BK24" s="922" t="b">
        <f>EXACT(R24,'POA 2018 ETS CENTA Consolid'!R20)</f>
        <v>1</v>
      </c>
      <c r="BL24" s="922" t="b">
        <f>EXACT(S24,'POA 2018 ETS CENTA Consolid'!S20)</f>
        <v>1</v>
      </c>
      <c r="BM24" s="922" t="b">
        <f>EXACT(T24,'POA 2018 ETS CENTA Consolid'!T20)</f>
        <v>1</v>
      </c>
      <c r="BN24" s="922" t="b">
        <f>EXACT(U24,'POA 2018 ETS CENTA Consolid'!U20)</f>
        <v>1</v>
      </c>
      <c r="BO24" s="922" t="b">
        <f>EXACT(V24,'POA 2018 ETS CENTA Consolid'!V20)</f>
        <v>1</v>
      </c>
      <c r="BP24" s="922" t="b">
        <f>EXACT(W24,'POA 2018 ETS CENTA Consolid'!W20)</f>
        <v>1</v>
      </c>
      <c r="BQ24" s="922" t="b">
        <f>EXACT(X24,'POA 2018 ETS CENTA Consolid'!X20)</f>
        <v>1</v>
      </c>
      <c r="BR24" s="922" t="b">
        <f>EXACT(Y24,'POA 2018 ETS CENTA Consolid'!Y20)</f>
        <v>1</v>
      </c>
      <c r="BS24" s="922" t="b">
        <f>EXACT(Z24,'POA 2018 ETS CENTA Consolid'!Z20)</f>
        <v>1</v>
      </c>
      <c r="BT24" s="922" t="b">
        <f>EXACT(AA24,'POA 2018 ETS CENTA Consolid'!AA20)</f>
        <v>1</v>
      </c>
      <c r="BU24" s="922" t="b">
        <f>EXACT(AB24,'POA 2018 ETS CENTA Consolid'!AB20)</f>
        <v>1</v>
      </c>
      <c r="BV24" s="922" t="b">
        <f>EXACT(AC24,'POA 2018 ETS CENTA Consolid'!AC20)</f>
        <v>1</v>
      </c>
      <c r="BW24" s="922" t="b">
        <f>EXACT(AD24,'POA 2018 ETS CENTA Consolid'!AD20)</f>
        <v>1</v>
      </c>
      <c r="BX24" s="922" t="b">
        <f>EXACT(AE24,'POA 2018 ETS CENTA Consolid'!AE20)</f>
        <v>1</v>
      </c>
      <c r="BY24" s="922" t="b">
        <f>EXACT(AF24,'POA 2018 ETS CENTA Consolid'!AF20)</f>
        <v>1</v>
      </c>
      <c r="BZ24" s="922" t="b">
        <f>EXACT(AG24,'POA 2018 ETS CENTA Consolid'!AG20)</f>
        <v>1</v>
      </c>
      <c r="CA24" s="922" t="b">
        <f>EXACT(AH24,'POA 2018 ETS CENTA Consolid'!AH20)</f>
        <v>1</v>
      </c>
      <c r="CB24" s="922" t="b">
        <f>EXACT(AI24,'POA 2018 ETS CENTA Consolid'!AI20)</f>
        <v>1</v>
      </c>
      <c r="CC24" s="922" t="b">
        <f>EXACT(AJ24,'POA 2018 ETS CENTA Consolid'!AJ20)</f>
        <v>1</v>
      </c>
      <c r="CD24" s="922" t="b">
        <f>EXACT(AK24,'POA 2018 ETS CENTA Consolid'!AK20)</f>
        <v>1</v>
      </c>
      <c r="CE24" s="922" t="b">
        <f>EXACT(AL24,'POA 2018 ETS CENTA Consolid'!AL20)</f>
        <v>1</v>
      </c>
      <c r="CF24" s="922" t="b">
        <f>EXACT(AM24,'POA 2018 ETS CENTA Consolid'!AM20)</f>
        <v>1</v>
      </c>
      <c r="CG24" s="922" t="b">
        <f>EXACT(AN24,'POA 2018 ETS CENTA Consolid'!AN20)</f>
        <v>1</v>
      </c>
      <c r="CH24" s="922" t="b">
        <f>EXACT(AO24,'POA 2018 ETS CENTA Consolid'!AO20)</f>
        <v>1</v>
      </c>
      <c r="CI24" s="922" t="b">
        <f>EXACT(AP24,'POA 2018 ETS CENTA Consolid'!AP20)</f>
        <v>1</v>
      </c>
      <c r="CJ24" s="922" t="b">
        <f>EXACT(AQ24,'POA 2018 ETS CENTA Consolid'!AQ20)</f>
        <v>1</v>
      </c>
      <c r="CK24" s="922" t="b">
        <f>EXACT(AR24,'POA 2018 ETS CENTA Consolid'!AR20)</f>
        <v>1</v>
      </c>
      <c r="CL24" s="923">
        <f t="shared" si="0"/>
        <v>0</v>
      </c>
      <c r="CM24" s="923">
        <f t="shared" si="1"/>
        <v>0</v>
      </c>
      <c r="CN24" s="923">
        <f t="shared" si="2"/>
        <v>0</v>
      </c>
    </row>
    <row r="25" spans="1:92" s="166" customFormat="1" ht="55.5" customHeight="1" x14ac:dyDescent="0.2">
      <c r="A25" s="92" t="s">
        <v>42</v>
      </c>
      <c r="B25" s="92" t="s">
        <v>43</v>
      </c>
      <c r="C25" s="92" t="s">
        <v>63</v>
      </c>
      <c r="D25" s="20" t="s">
        <v>64</v>
      </c>
      <c r="E25" s="93"/>
      <c r="F25" s="148"/>
      <c r="G25" s="26"/>
      <c r="H25" s="26"/>
      <c r="I25" s="33">
        <v>3</v>
      </c>
      <c r="J25" s="33">
        <v>3</v>
      </c>
      <c r="K25" s="167"/>
      <c r="L25" s="34"/>
      <c r="M25" s="34"/>
      <c r="N25" s="34"/>
      <c r="O25" s="168">
        <v>35929.800000000003</v>
      </c>
      <c r="P25" s="168">
        <v>37838.800000000003</v>
      </c>
      <c r="Q25" s="168">
        <v>46284.05</v>
      </c>
      <c r="R25" s="35"/>
      <c r="S25" s="35"/>
      <c r="T25" s="35"/>
      <c r="U25" s="168">
        <v>75915.05</v>
      </c>
      <c r="V25" s="168">
        <v>79961.3</v>
      </c>
      <c r="W25" s="168">
        <v>56928.800000000003</v>
      </c>
      <c r="X25" s="35"/>
      <c r="Y25" s="35"/>
      <c r="Z25" s="35"/>
      <c r="AA25" s="169">
        <v>41366.300000000003</v>
      </c>
      <c r="AB25" s="169">
        <v>40328.800000000003</v>
      </c>
      <c r="AC25" s="169">
        <v>35660.050000000003</v>
      </c>
      <c r="AD25" s="35"/>
      <c r="AE25" s="35"/>
      <c r="AF25" s="35"/>
      <c r="AG25" s="154">
        <v>43815.55</v>
      </c>
      <c r="AH25" s="169">
        <v>35452.550000000003</v>
      </c>
      <c r="AI25" s="169">
        <f>SUM(AI26:AI29)</f>
        <v>35036.949999999997</v>
      </c>
      <c r="AJ25" s="97">
        <v>564518</v>
      </c>
      <c r="AK25" s="152">
        <v>564518</v>
      </c>
      <c r="AL25" s="38"/>
      <c r="AM25" s="155"/>
      <c r="AN25" s="155"/>
      <c r="AO25" s="152"/>
      <c r="AP25" s="170"/>
      <c r="AQ25" s="171"/>
      <c r="AR25" s="26"/>
      <c r="AS25" s="27"/>
      <c r="AT25" s="922" t="b">
        <f>EXACT(A25,'POA 2018 ETS CENTA Consolid'!A21)</f>
        <v>1</v>
      </c>
      <c r="AU25" s="922" t="b">
        <f>EXACT(B25,'POA 2018 ETS CENTA Consolid'!B21)</f>
        <v>1</v>
      </c>
      <c r="AV25" s="922" t="b">
        <f>EXACT(C25,'POA 2018 ETS CENTA Consolid'!C21)</f>
        <v>1</v>
      </c>
      <c r="AW25" s="922" t="b">
        <f>EXACT(D25,'POA 2018 ETS CENTA Consolid'!D21)</f>
        <v>1</v>
      </c>
      <c r="AX25" s="922" t="b">
        <f>EXACT(E25,'POA 2018 ETS CENTA Consolid'!E21)</f>
        <v>1</v>
      </c>
      <c r="AY25" s="922" t="b">
        <f>EXACT(F25,'POA 2018 ETS CENTA Consolid'!F21)</f>
        <v>1</v>
      </c>
      <c r="AZ25" s="922" t="b">
        <f>EXACT(G25,'POA 2018 ETS CENTA Consolid'!G21)</f>
        <v>1</v>
      </c>
      <c r="BA25" s="922" t="b">
        <f>EXACT(H25,'POA 2018 ETS CENTA Consolid'!H21)</f>
        <v>1</v>
      </c>
      <c r="BB25" s="922" t="b">
        <f>EXACT(I25,'POA 2018 ETS CENTA Consolid'!I21)</f>
        <v>0</v>
      </c>
      <c r="BC25" s="922" t="b">
        <f>EXACT(J25,'POA 2018 ETS CENTA Consolid'!J21)</f>
        <v>0</v>
      </c>
      <c r="BD25" s="922" t="b">
        <f>EXACT(K25,'POA 2018 ETS CENTA Consolid'!K21)</f>
        <v>1</v>
      </c>
      <c r="BE25" s="922" t="b">
        <f>EXACT(L25,'POA 2018 ETS CENTA Consolid'!L21)</f>
        <v>1</v>
      </c>
      <c r="BF25" s="922" t="b">
        <f>EXACT(M25,'POA 2018 ETS CENTA Consolid'!M21)</f>
        <v>1</v>
      </c>
      <c r="BG25" s="922" t="b">
        <f>EXACT(N25,'POA 2018 ETS CENTA Consolid'!N21)</f>
        <v>1</v>
      </c>
      <c r="BH25" s="922" t="b">
        <f>EXACT(O25,'POA 2018 ETS CENTA Consolid'!O21)</f>
        <v>1</v>
      </c>
      <c r="BI25" s="922" t="b">
        <f>EXACT(P25,'POA 2018 ETS CENTA Consolid'!P21)</f>
        <v>1</v>
      </c>
      <c r="BJ25" s="922" t="b">
        <f>EXACT(Q25,'POA 2018 ETS CENTA Consolid'!Q21)</f>
        <v>1</v>
      </c>
      <c r="BK25" s="922" t="b">
        <f>EXACT(R25,'POA 2018 ETS CENTA Consolid'!R21)</f>
        <v>1</v>
      </c>
      <c r="BL25" s="922" t="b">
        <f>EXACT(S25,'POA 2018 ETS CENTA Consolid'!S21)</f>
        <v>1</v>
      </c>
      <c r="BM25" s="922" t="b">
        <f>EXACT(T25,'POA 2018 ETS CENTA Consolid'!T21)</f>
        <v>1</v>
      </c>
      <c r="BN25" s="922" t="b">
        <f>EXACT(U25,'POA 2018 ETS CENTA Consolid'!U21)</f>
        <v>1</v>
      </c>
      <c r="BO25" s="922" t="b">
        <f>EXACT(V25,'POA 2018 ETS CENTA Consolid'!V21)</f>
        <v>1</v>
      </c>
      <c r="BP25" s="922" t="b">
        <f>EXACT(W25,'POA 2018 ETS CENTA Consolid'!W21)</f>
        <v>1</v>
      </c>
      <c r="BQ25" s="922" t="b">
        <f>EXACT(X25,'POA 2018 ETS CENTA Consolid'!X21)</f>
        <v>1</v>
      </c>
      <c r="BR25" s="922" t="b">
        <f>EXACT(Y25,'POA 2018 ETS CENTA Consolid'!Y21)</f>
        <v>1</v>
      </c>
      <c r="BS25" s="922" t="b">
        <f>EXACT(Z25,'POA 2018 ETS CENTA Consolid'!Z21)</f>
        <v>1</v>
      </c>
      <c r="BT25" s="922" t="b">
        <f>EXACT(AA25,'POA 2018 ETS CENTA Consolid'!AA21)</f>
        <v>1</v>
      </c>
      <c r="BU25" s="922" t="b">
        <f>EXACT(AB25,'POA 2018 ETS CENTA Consolid'!AB21)</f>
        <v>1</v>
      </c>
      <c r="BV25" s="922" t="b">
        <f>EXACT(AC25,'POA 2018 ETS CENTA Consolid'!AC21)</f>
        <v>1</v>
      </c>
      <c r="BW25" s="922" t="b">
        <f>EXACT(AD25,'POA 2018 ETS CENTA Consolid'!AD21)</f>
        <v>1</v>
      </c>
      <c r="BX25" s="922" t="b">
        <f>EXACT(AE25,'POA 2018 ETS CENTA Consolid'!AE21)</f>
        <v>1</v>
      </c>
      <c r="BY25" s="922" t="b">
        <f>EXACT(AF25,'POA 2018 ETS CENTA Consolid'!AF21)</f>
        <v>1</v>
      </c>
      <c r="BZ25" s="922" t="b">
        <f>EXACT(AG25,'POA 2018 ETS CENTA Consolid'!AG21)</f>
        <v>1</v>
      </c>
      <c r="CA25" s="922" t="b">
        <f>EXACT(AH25,'POA 2018 ETS CENTA Consolid'!AH21)</f>
        <v>1</v>
      </c>
      <c r="CB25" s="922" t="b">
        <f>EXACT(AI25,'POA 2018 ETS CENTA Consolid'!AI21)</f>
        <v>1</v>
      </c>
      <c r="CC25" s="922" t="b">
        <f>EXACT(AJ25,'POA 2018 ETS CENTA Consolid'!AJ21)</f>
        <v>1</v>
      </c>
      <c r="CD25" s="922" t="b">
        <f>EXACT(AK25,'POA 2018 ETS CENTA Consolid'!AK21)</f>
        <v>1</v>
      </c>
      <c r="CE25" s="922" t="b">
        <f>EXACT(AL25,'POA 2018 ETS CENTA Consolid'!AL21)</f>
        <v>1</v>
      </c>
      <c r="CF25" s="922" t="b">
        <f>EXACT(AM25,'POA 2018 ETS CENTA Consolid'!AM21)</f>
        <v>1</v>
      </c>
      <c r="CG25" s="922" t="b">
        <f>EXACT(AN25,'POA 2018 ETS CENTA Consolid'!AN21)</f>
        <v>1</v>
      </c>
      <c r="CH25" s="922" t="b">
        <f>EXACT(AO25,'POA 2018 ETS CENTA Consolid'!AO21)</f>
        <v>1</v>
      </c>
      <c r="CI25" s="922" t="b">
        <f>EXACT(AP25,'POA 2018 ETS CENTA Consolid'!AP21)</f>
        <v>1</v>
      </c>
      <c r="CJ25" s="922" t="b">
        <f>EXACT(AQ25,'POA 2018 ETS CENTA Consolid'!AQ21)</f>
        <v>1</v>
      </c>
      <c r="CK25" s="922" t="b">
        <f>EXACT(AR25,'POA 2018 ETS CENTA Consolid'!AR21)</f>
        <v>1</v>
      </c>
      <c r="CL25" s="923">
        <f t="shared" si="0"/>
        <v>0</v>
      </c>
      <c r="CM25" s="923">
        <f t="shared" si="1"/>
        <v>0</v>
      </c>
      <c r="CN25" s="923">
        <f t="shared" si="2"/>
        <v>0</v>
      </c>
    </row>
    <row r="26" spans="1:92" s="166" customFormat="1" ht="128.25" customHeight="1" x14ac:dyDescent="0.2">
      <c r="A26" s="163" t="s">
        <v>42</v>
      </c>
      <c r="B26" s="163" t="s">
        <v>43</v>
      </c>
      <c r="C26" s="123" t="s">
        <v>65</v>
      </c>
      <c r="D26" s="172" t="s">
        <v>66</v>
      </c>
      <c r="E26" s="74">
        <v>91704</v>
      </c>
      <c r="F26" s="173" t="s">
        <v>67</v>
      </c>
      <c r="G26" s="124" t="s">
        <v>68</v>
      </c>
      <c r="H26" s="124" t="s">
        <v>69</v>
      </c>
      <c r="I26" s="128"/>
      <c r="J26" s="128"/>
      <c r="K26" s="128">
        <v>67</v>
      </c>
      <c r="L26" s="141">
        <v>5132</v>
      </c>
      <c r="M26" s="141">
        <v>5592</v>
      </c>
      <c r="N26" s="141">
        <v>7627</v>
      </c>
      <c r="O26" s="174">
        <v>21297.800000000003</v>
      </c>
      <c r="P26" s="174">
        <v>23206.800000000003</v>
      </c>
      <c r="Q26" s="174">
        <v>31652.050000000003</v>
      </c>
      <c r="R26" s="175">
        <v>14767</v>
      </c>
      <c r="S26" s="175">
        <v>15742</v>
      </c>
      <c r="T26" s="175">
        <v>10192</v>
      </c>
      <c r="U26" s="174">
        <v>61283.05</v>
      </c>
      <c r="V26" s="174">
        <v>65329.3</v>
      </c>
      <c r="W26" s="174">
        <v>42296.800000000003</v>
      </c>
      <c r="X26" s="175">
        <v>6442</v>
      </c>
      <c r="Y26" s="175">
        <v>6192</v>
      </c>
      <c r="Z26" s="175">
        <v>5067</v>
      </c>
      <c r="AA26" s="740">
        <v>26734.300000000003</v>
      </c>
      <c r="AB26" s="740">
        <v>25696.800000000003</v>
      </c>
      <c r="AC26" s="740">
        <v>21028.050000000003</v>
      </c>
      <c r="AD26" s="175">
        <v>5017</v>
      </c>
      <c r="AE26" s="175">
        <v>5017</v>
      </c>
      <c r="AF26" s="175">
        <v>4917</v>
      </c>
      <c r="AG26" s="740">
        <v>20820.550000000003</v>
      </c>
      <c r="AH26" s="740">
        <v>20820.550000000003</v>
      </c>
      <c r="AI26" s="740">
        <f>20405.55-0.6</f>
        <v>20404.95</v>
      </c>
      <c r="AJ26" s="176">
        <v>380571</v>
      </c>
      <c r="AK26" s="174">
        <v>380571</v>
      </c>
      <c r="AL26" s="115"/>
      <c r="AM26" s="165"/>
      <c r="AN26" s="165"/>
      <c r="AO26" s="165"/>
      <c r="AP26" s="120" t="s">
        <v>51</v>
      </c>
      <c r="AQ26" s="807" t="s">
        <v>456</v>
      </c>
      <c r="AR26" s="120" t="s">
        <v>444</v>
      </c>
      <c r="AS26" s="27"/>
      <c r="AT26" s="922" t="b">
        <f>EXACT(A26,'POA 2018 ETS CENTA Consolid'!A22)</f>
        <v>1</v>
      </c>
      <c r="AU26" s="922" t="b">
        <f>EXACT(B26,'POA 2018 ETS CENTA Consolid'!B22)</f>
        <v>1</v>
      </c>
      <c r="AV26" s="922" t="b">
        <f>EXACT(C26,'POA 2018 ETS CENTA Consolid'!C22)</f>
        <v>1</v>
      </c>
      <c r="AW26" s="922" t="b">
        <f>EXACT(D26,'POA 2018 ETS CENTA Consolid'!D22)</f>
        <v>1</v>
      </c>
      <c r="AX26" s="922" t="b">
        <f>EXACT(E26,'POA 2018 ETS CENTA Consolid'!E22)</f>
        <v>1</v>
      </c>
      <c r="AY26" s="922" t="b">
        <f>EXACT(F26,'POA 2018 ETS CENTA Consolid'!F22)</f>
        <v>1</v>
      </c>
      <c r="AZ26" s="922" t="b">
        <f>EXACT(G26,'POA 2018 ETS CENTA Consolid'!G22)</f>
        <v>1</v>
      </c>
      <c r="BA26" s="922" t="b">
        <f>EXACT(H26,'POA 2018 ETS CENTA Consolid'!H22)</f>
        <v>1</v>
      </c>
      <c r="BB26" s="922" t="b">
        <f>EXACT(I26,'POA 2018 ETS CENTA Consolid'!I22)</f>
        <v>1</v>
      </c>
      <c r="BC26" s="922" t="b">
        <f>EXACT(J26,'POA 2018 ETS CENTA Consolid'!J22)</f>
        <v>1</v>
      </c>
      <c r="BD26" s="922" t="b">
        <f>EXACT(K26,'POA 2018 ETS CENTA Consolid'!K22)</f>
        <v>1</v>
      </c>
      <c r="BE26" s="922" t="b">
        <f>EXACT(L26,'POA 2018 ETS CENTA Consolid'!L22)</f>
        <v>1</v>
      </c>
      <c r="BF26" s="922" t="b">
        <f>EXACT(M26,'POA 2018 ETS CENTA Consolid'!M22)</f>
        <v>1</v>
      </c>
      <c r="BG26" s="922" t="b">
        <f>EXACT(N26,'POA 2018 ETS CENTA Consolid'!N22)</f>
        <v>1</v>
      </c>
      <c r="BH26" s="922" t="b">
        <f>EXACT(O26,'POA 2018 ETS CENTA Consolid'!O22)</f>
        <v>1</v>
      </c>
      <c r="BI26" s="922" t="b">
        <f>EXACT(P26,'POA 2018 ETS CENTA Consolid'!P22)</f>
        <v>1</v>
      </c>
      <c r="BJ26" s="922" t="b">
        <f>EXACT(Q26,'POA 2018 ETS CENTA Consolid'!Q22)</f>
        <v>1</v>
      </c>
      <c r="BK26" s="922" t="b">
        <f>EXACT(R26,'POA 2018 ETS CENTA Consolid'!R22)</f>
        <v>1</v>
      </c>
      <c r="BL26" s="922" t="b">
        <f>EXACT(S26,'POA 2018 ETS CENTA Consolid'!S22)</f>
        <v>1</v>
      </c>
      <c r="BM26" s="922" t="b">
        <f>EXACT(T26,'POA 2018 ETS CENTA Consolid'!T22)</f>
        <v>1</v>
      </c>
      <c r="BN26" s="922" t="b">
        <f>EXACT(U26,'POA 2018 ETS CENTA Consolid'!U22)</f>
        <v>1</v>
      </c>
      <c r="BO26" s="922" t="b">
        <f>EXACT(V26,'POA 2018 ETS CENTA Consolid'!V22)</f>
        <v>1</v>
      </c>
      <c r="BP26" s="922" t="b">
        <f>EXACT(W26,'POA 2018 ETS CENTA Consolid'!W22)</f>
        <v>1</v>
      </c>
      <c r="BQ26" s="922" t="b">
        <f>EXACT(X26,'POA 2018 ETS CENTA Consolid'!X22)</f>
        <v>1</v>
      </c>
      <c r="BR26" s="922" t="b">
        <f>EXACT(Y26,'POA 2018 ETS CENTA Consolid'!Y22)</f>
        <v>1</v>
      </c>
      <c r="BS26" s="922" t="b">
        <f>EXACT(Z26,'POA 2018 ETS CENTA Consolid'!Z22)</f>
        <v>1</v>
      </c>
      <c r="BT26" s="922" t="b">
        <f>EXACT(AA26,'POA 2018 ETS CENTA Consolid'!AA22)</f>
        <v>1</v>
      </c>
      <c r="BU26" s="922" t="b">
        <f>EXACT(AB26,'POA 2018 ETS CENTA Consolid'!AB22)</f>
        <v>1</v>
      </c>
      <c r="BV26" s="922" t="b">
        <f>EXACT(AC26,'POA 2018 ETS CENTA Consolid'!AC22)</f>
        <v>1</v>
      </c>
      <c r="BW26" s="922" t="b">
        <f>EXACT(AD26,'POA 2018 ETS CENTA Consolid'!AD22)</f>
        <v>1</v>
      </c>
      <c r="BX26" s="922" t="b">
        <f>EXACT(AE26,'POA 2018 ETS CENTA Consolid'!AE22)</f>
        <v>1</v>
      </c>
      <c r="BY26" s="922" t="b">
        <f>EXACT(AF26,'POA 2018 ETS CENTA Consolid'!AF22)</f>
        <v>1</v>
      </c>
      <c r="BZ26" s="922" t="b">
        <f>EXACT(AG26,'POA 2018 ETS CENTA Consolid'!AG22)</f>
        <v>1</v>
      </c>
      <c r="CA26" s="922" t="b">
        <f>EXACT(AH26,'POA 2018 ETS CENTA Consolid'!AH22)</f>
        <v>1</v>
      </c>
      <c r="CB26" s="922" t="b">
        <f>EXACT(AI26,'POA 2018 ETS CENTA Consolid'!AI22)</f>
        <v>1</v>
      </c>
      <c r="CC26" s="922" t="b">
        <f>EXACT(AJ26,'POA 2018 ETS CENTA Consolid'!AJ22)</f>
        <v>1</v>
      </c>
      <c r="CD26" s="922" t="b">
        <f>EXACT(AK26,'POA 2018 ETS CENTA Consolid'!AK22)</f>
        <v>1</v>
      </c>
      <c r="CE26" s="922" t="b">
        <f>EXACT(AL26,'POA 2018 ETS CENTA Consolid'!AL22)</f>
        <v>1</v>
      </c>
      <c r="CF26" s="922" t="b">
        <f>EXACT(AM26,'POA 2018 ETS CENTA Consolid'!AM22)</f>
        <v>1</v>
      </c>
      <c r="CG26" s="922" t="b">
        <f>EXACT(AN26,'POA 2018 ETS CENTA Consolid'!AN22)</f>
        <v>1</v>
      </c>
      <c r="CH26" s="922" t="b">
        <f>EXACT(AO26,'POA 2018 ETS CENTA Consolid'!AO22)</f>
        <v>1</v>
      </c>
      <c r="CI26" s="922" t="b">
        <f>EXACT(AP26,'POA 2018 ETS CENTA Consolid'!AP22)</f>
        <v>1</v>
      </c>
      <c r="CJ26" s="922" t="b">
        <f>EXACT(AQ26,'POA 2018 ETS CENTA Consolid'!AQ22)</f>
        <v>1</v>
      </c>
      <c r="CK26" s="922" t="b">
        <f>EXACT(AR26,'POA 2018 ETS CENTA Consolid'!AR22)</f>
        <v>1</v>
      </c>
      <c r="CL26" s="923">
        <f t="shared" si="0"/>
        <v>0</v>
      </c>
      <c r="CM26" s="923">
        <f t="shared" si="1"/>
        <v>0</v>
      </c>
      <c r="CN26" s="923">
        <f t="shared" si="2"/>
        <v>0</v>
      </c>
    </row>
    <row r="27" spans="1:92" s="166" customFormat="1" ht="29.25" customHeight="1" x14ac:dyDescent="0.2">
      <c r="A27" s="1033" t="s">
        <v>42</v>
      </c>
      <c r="B27" s="1033" t="s">
        <v>43</v>
      </c>
      <c r="C27" s="1035" t="s">
        <v>215</v>
      </c>
      <c r="D27" s="1037" t="s">
        <v>216</v>
      </c>
      <c r="E27" s="669">
        <f>MAX(L27,M27,N27,R27,S27,T27,Y27,Z27,X27,AD27,AE27,AF27)</f>
        <v>728</v>
      </c>
      <c r="F27" s="126" t="s">
        <v>76</v>
      </c>
      <c r="G27" s="1045" t="s">
        <v>217</v>
      </c>
      <c r="H27" s="1060" t="s">
        <v>78</v>
      </c>
      <c r="I27" s="1017"/>
      <c r="J27" s="1017"/>
      <c r="K27" s="1017">
        <v>31</v>
      </c>
      <c r="L27" s="141">
        <v>728</v>
      </c>
      <c r="M27" s="141">
        <v>728</v>
      </c>
      <c r="N27" s="141">
        <v>728</v>
      </c>
      <c r="O27" s="177">
        <v>11351</v>
      </c>
      <c r="P27" s="177">
        <v>11351</v>
      </c>
      <c r="Q27" s="177">
        <v>11351</v>
      </c>
      <c r="R27" s="141">
        <v>728</v>
      </c>
      <c r="S27" s="141">
        <v>728</v>
      </c>
      <c r="T27" s="141">
        <v>728</v>
      </c>
      <c r="U27" s="177">
        <v>11351</v>
      </c>
      <c r="V27" s="177">
        <v>11351</v>
      </c>
      <c r="W27" s="177">
        <v>11351</v>
      </c>
      <c r="X27" s="141">
        <v>728</v>
      </c>
      <c r="Y27" s="141">
        <v>728</v>
      </c>
      <c r="Z27" s="141">
        <v>728</v>
      </c>
      <c r="AA27" s="177">
        <v>11351</v>
      </c>
      <c r="AB27" s="177">
        <v>11351</v>
      </c>
      <c r="AC27" s="177">
        <v>11351</v>
      </c>
      <c r="AD27" s="141">
        <v>728</v>
      </c>
      <c r="AE27" s="141">
        <v>728</v>
      </c>
      <c r="AF27" s="141">
        <v>728</v>
      </c>
      <c r="AG27" s="177">
        <v>11351</v>
      </c>
      <c r="AH27" s="177">
        <v>11351</v>
      </c>
      <c r="AI27" s="177">
        <v>11351</v>
      </c>
      <c r="AJ27" s="178">
        <v>136212</v>
      </c>
      <c r="AK27" s="177">
        <v>136212</v>
      </c>
      <c r="AL27" s="115"/>
      <c r="AM27" s="165"/>
      <c r="AN27" s="165"/>
      <c r="AO27" s="165"/>
      <c r="AP27" s="1009" t="s">
        <v>86</v>
      </c>
      <c r="AQ27" s="1037" t="s">
        <v>236</v>
      </c>
      <c r="AR27" s="1037" t="s">
        <v>437</v>
      </c>
      <c r="AS27" s="27"/>
      <c r="AT27" s="922" t="b">
        <f>EXACT(A27,'POA 2018 ETS CENTA Consolid'!A23)</f>
        <v>1</v>
      </c>
      <c r="AU27" s="922" t="b">
        <f>EXACT(B27,'POA 2018 ETS CENTA Consolid'!B23)</f>
        <v>1</v>
      </c>
      <c r="AV27" s="922" t="b">
        <f>EXACT(C27,'POA 2018 ETS CENTA Consolid'!C23)</f>
        <v>1</v>
      </c>
      <c r="AW27" s="922" t="b">
        <f>EXACT(D27,'POA 2018 ETS CENTA Consolid'!D23)</f>
        <v>1</v>
      </c>
      <c r="AX27" s="922" t="b">
        <f>EXACT(E27,'POA 2018 ETS CENTA Consolid'!E23)</f>
        <v>1</v>
      </c>
      <c r="AY27" s="922" t="b">
        <f>EXACT(F27,'POA 2018 ETS CENTA Consolid'!F23)</f>
        <v>1</v>
      </c>
      <c r="AZ27" s="922" t="b">
        <f>EXACT(G27,'POA 2018 ETS CENTA Consolid'!G23)</f>
        <v>1</v>
      </c>
      <c r="BA27" s="922" t="b">
        <f>EXACT(H27,'POA 2018 ETS CENTA Consolid'!H23)</f>
        <v>1</v>
      </c>
      <c r="BB27" s="922" t="b">
        <f>EXACT(I27,'POA 2018 ETS CENTA Consolid'!I23)</f>
        <v>1</v>
      </c>
      <c r="BC27" s="922" t="b">
        <f>EXACT(J27,'POA 2018 ETS CENTA Consolid'!J23)</f>
        <v>1</v>
      </c>
      <c r="BD27" s="922" t="b">
        <f>EXACT(K27,'POA 2018 ETS CENTA Consolid'!K23)</f>
        <v>1</v>
      </c>
      <c r="BE27" s="922" t="b">
        <f>EXACT(L27,'POA 2018 ETS CENTA Consolid'!L23)</f>
        <v>1</v>
      </c>
      <c r="BF27" s="922" t="b">
        <f>EXACT(M27,'POA 2018 ETS CENTA Consolid'!M23)</f>
        <v>1</v>
      </c>
      <c r="BG27" s="922" t="b">
        <f>EXACT(N27,'POA 2018 ETS CENTA Consolid'!N23)</f>
        <v>1</v>
      </c>
      <c r="BH27" s="922" t="b">
        <f>EXACT(O27,'POA 2018 ETS CENTA Consolid'!O23)</f>
        <v>1</v>
      </c>
      <c r="BI27" s="922" t="b">
        <f>EXACT(P27,'POA 2018 ETS CENTA Consolid'!P23)</f>
        <v>1</v>
      </c>
      <c r="BJ27" s="922" t="b">
        <f>EXACT(Q27,'POA 2018 ETS CENTA Consolid'!Q23)</f>
        <v>1</v>
      </c>
      <c r="BK27" s="922" t="b">
        <f>EXACT(R27,'POA 2018 ETS CENTA Consolid'!R23)</f>
        <v>1</v>
      </c>
      <c r="BL27" s="922" t="b">
        <f>EXACT(S27,'POA 2018 ETS CENTA Consolid'!S23)</f>
        <v>1</v>
      </c>
      <c r="BM27" s="922" t="b">
        <f>EXACT(T27,'POA 2018 ETS CENTA Consolid'!T23)</f>
        <v>1</v>
      </c>
      <c r="BN27" s="922" t="b">
        <f>EXACT(U27,'POA 2018 ETS CENTA Consolid'!U23)</f>
        <v>1</v>
      </c>
      <c r="BO27" s="922" t="b">
        <f>EXACT(V27,'POA 2018 ETS CENTA Consolid'!V23)</f>
        <v>1</v>
      </c>
      <c r="BP27" s="922" t="b">
        <f>EXACT(W27,'POA 2018 ETS CENTA Consolid'!W23)</f>
        <v>1</v>
      </c>
      <c r="BQ27" s="922" t="b">
        <f>EXACT(X27,'POA 2018 ETS CENTA Consolid'!X23)</f>
        <v>1</v>
      </c>
      <c r="BR27" s="922" t="b">
        <f>EXACT(Y27,'POA 2018 ETS CENTA Consolid'!Y23)</f>
        <v>1</v>
      </c>
      <c r="BS27" s="922" t="b">
        <f>EXACT(Z27,'POA 2018 ETS CENTA Consolid'!Z23)</f>
        <v>1</v>
      </c>
      <c r="BT27" s="922" t="b">
        <f>EXACT(AA27,'POA 2018 ETS CENTA Consolid'!AA23)</f>
        <v>1</v>
      </c>
      <c r="BU27" s="922" t="b">
        <f>EXACT(AB27,'POA 2018 ETS CENTA Consolid'!AB23)</f>
        <v>1</v>
      </c>
      <c r="BV27" s="922" t="b">
        <f>EXACT(AC27,'POA 2018 ETS CENTA Consolid'!AC23)</f>
        <v>1</v>
      </c>
      <c r="BW27" s="922" t="b">
        <f>EXACT(AD27,'POA 2018 ETS CENTA Consolid'!AD23)</f>
        <v>1</v>
      </c>
      <c r="BX27" s="922" t="b">
        <f>EXACT(AE27,'POA 2018 ETS CENTA Consolid'!AE23)</f>
        <v>1</v>
      </c>
      <c r="BY27" s="922" t="b">
        <f>EXACT(AF27,'POA 2018 ETS CENTA Consolid'!AF23)</f>
        <v>1</v>
      </c>
      <c r="BZ27" s="922" t="b">
        <f>EXACT(AG27,'POA 2018 ETS CENTA Consolid'!AG23)</f>
        <v>1</v>
      </c>
      <c r="CA27" s="922" t="b">
        <f>EXACT(AH27,'POA 2018 ETS CENTA Consolid'!AH23)</f>
        <v>1</v>
      </c>
      <c r="CB27" s="922" t="b">
        <f>EXACT(AI27,'POA 2018 ETS CENTA Consolid'!AI23)</f>
        <v>1</v>
      </c>
      <c r="CC27" s="922" t="b">
        <f>EXACT(AJ27,'POA 2018 ETS CENTA Consolid'!AJ23)</f>
        <v>1</v>
      </c>
      <c r="CD27" s="922" t="b">
        <f>EXACT(AK27,'POA 2018 ETS CENTA Consolid'!AK23)</f>
        <v>1</v>
      </c>
      <c r="CE27" s="922" t="b">
        <f>EXACT(AL27,'POA 2018 ETS CENTA Consolid'!AL23)</f>
        <v>1</v>
      </c>
      <c r="CF27" s="922" t="b">
        <f>EXACT(AM27,'POA 2018 ETS CENTA Consolid'!AM23)</f>
        <v>1</v>
      </c>
      <c r="CG27" s="922" t="b">
        <f>EXACT(AN27,'POA 2018 ETS CENTA Consolid'!AN23)</f>
        <v>1</v>
      </c>
      <c r="CH27" s="922" t="b">
        <f>EXACT(AO27,'POA 2018 ETS CENTA Consolid'!AO23)</f>
        <v>1</v>
      </c>
      <c r="CI27" s="922" t="b">
        <f>EXACT(AP27,'POA 2018 ETS CENTA Consolid'!AP23)</f>
        <v>1</v>
      </c>
      <c r="CJ27" s="922" t="b">
        <f>EXACT(AQ27,'POA 2018 ETS CENTA Consolid'!AQ23)</f>
        <v>1</v>
      </c>
      <c r="CK27" s="922" t="b">
        <f>EXACT(AR27,'POA 2018 ETS CENTA Consolid'!AR23)</f>
        <v>1</v>
      </c>
      <c r="CL27" s="923">
        <f t="shared" ref="CL27:CL28" si="4">MAX(L27,M27,N27,R27,S27,T27,Y27,Z27,X27,AD27,AE27,AF27)-E27</f>
        <v>0</v>
      </c>
      <c r="CM27" s="923">
        <f t="shared" si="1"/>
        <v>0</v>
      </c>
      <c r="CN27" s="923">
        <f t="shared" si="2"/>
        <v>0</v>
      </c>
    </row>
    <row r="28" spans="1:92" s="166" customFormat="1" ht="40.5" customHeight="1" x14ac:dyDescent="0.2">
      <c r="A28" s="1034"/>
      <c r="B28" s="1034"/>
      <c r="C28" s="1036"/>
      <c r="D28" s="1038"/>
      <c r="E28" s="669">
        <f>MAX(L28,M28,N28,R28,S28,T28,Y28,Z28,X28,AD28,AE28,AF28)</f>
        <v>187</v>
      </c>
      <c r="F28" s="126" t="s">
        <v>79</v>
      </c>
      <c r="G28" s="1051"/>
      <c r="H28" s="1064"/>
      <c r="I28" s="1018"/>
      <c r="J28" s="1018"/>
      <c r="K28" s="1018"/>
      <c r="L28" s="141">
        <v>187</v>
      </c>
      <c r="M28" s="141">
        <v>187</v>
      </c>
      <c r="N28" s="141">
        <v>187</v>
      </c>
      <c r="O28" s="177">
        <v>3281</v>
      </c>
      <c r="P28" s="177">
        <v>3281</v>
      </c>
      <c r="Q28" s="177">
        <v>3281</v>
      </c>
      <c r="R28" s="141">
        <v>187</v>
      </c>
      <c r="S28" s="141">
        <v>187</v>
      </c>
      <c r="T28" s="141">
        <v>187</v>
      </c>
      <c r="U28" s="177">
        <v>3281</v>
      </c>
      <c r="V28" s="177">
        <v>3281</v>
      </c>
      <c r="W28" s="177">
        <v>3281</v>
      </c>
      <c r="X28" s="141">
        <v>187</v>
      </c>
      <c r="Y28" s="141">
        <v>187</v>
      </c>
      <c r="Z28" s="141">
        <v>187</v>
      </c>
      <c r="AA28" s="177">
        <v>3281</v>
      </c>
      <c r="AB28" s="177">
        <v>3281</v>
      </c>
      <c r="AC28" s="177">
        <v>3281</v>
      </c>
      <c r="AD28" s="141">
        <v>187</v>
      </c>
      <c r="AE28" s="141">
        <v>187</v>
      </c>
      <c r="AF28" s="141">
        <v>187</v>
      </c>
      <c r="AG28" s="177">
        <v>3281</v>
      </c>
      <c r="AH28" s="177">
        <v>3281</v>
      </c>
      <c r="AI28" s="177">
        <v>3281</v>
      </c>
      <c r="AJ28" s="178">
        <v>39372</v>
      </c>
      <c r="AK28" s="177">
        <v>39372</v>
      </c>
      <c r="AL28" s="115"/>
      <c r="AM28" s="165"/>
      <c r="AN28" s="165"/>
      <c r="AO28" s="165"/>
      <c r="AP28" s="1010"/>
      <c r="AQ28" s="1038"/>
      <c r="AR28" s="1038"/>
      <c r="AS28" s="27"/>
      <c r="AT28" s="922" t="b">
        <f>EXACT(A28,'POA 2018 ETS CENTA Consolid'!A24)</f>
        <v>1</v>
      </c>
      <c r="AU28" s="922" t="b">
        <f>EXACT(B28,'POA 2018 ETS CENTA Consolid'!B24)</f>
        <v>1</v>
      </c>
      <c r="AV28" s="922" t="b">
        <f>EXACT(C28,'POA 2018 ETS CENTA Consolid'!C24)</f>
        <v>1</v>
      </c>
      <c r="AW28" s="922" t="b">
        <f>EXACT(D28,'POA 2018 ETS CENTA Consolid'!D24)</f>
        <v>1</v>
      </c>
      <c r="AX28" s="922" t="b">
        <f>EXACT(E28,'POA 2018 ETS CENTA Consolid'!E24)</f>
        <v>1</v>
      </c>
      <c r="AY28" s="922" t="b">
        <f>EXACT(F28,'POA 2018 ETS CENTA Consolid'!F24)</f>
        <v>1</v>
      </c>
      <c r="AZ28" s="922" t="b">
        <f>EXACT(G28,'POA 2018 ETS CENTA Consolid'!G24)</f>
        <v>1</v>
      </c>
      <c r="BA28" s="922" t="b">
        <f>EXACT(H28,'POA 2018 ETS CENTA Consolid'!H24)</f>
        <v>1</v>
      </c>
      <c r="BB28" s="922" t="b">
        <f>EXACT(I28,'POA 2018 ETS CENTA Consolid'!I24)</f>
        <v>1</v>
      </c>
      <c r="BC28" s="922" t="b">
        <f>EXACT(J28,'POA 2018 ETS CENTA Consolid'!J24)</f>
        <v>1</v>
      </c>
      <c r="BD28" s="922" t="b">
        <f>EXACT(K28,'POA 2018 ETS CENTA Consolid'!K24)</f>
        <v>1</v>
      </c>
      <c r="BE28" s="922" t="b">
        <f>EXACT(L28,'POA 2018 ETS CENTA Consolid'!L24)</f>
        <v>1</v>
      </c>
      <c r="BF28" s="922" t="b">
        <f>EXACT(M28,'POA 2018 ETS CENTA Consolid'!M24)</f>
        <v>1</v>
      </c>
      <c r="BG28" s="922" t="b">
        <f>EXACT(N28,'POA 2018 ETS CENTA Consolid'!N24)</f>
        <v>1</v>
      </c>
      <c r="BH28" s="922" t="b">
        <f>EXACT(O28,'POA 2018 ETS CENTA Consolid'!O24)</f>
        <v>1</v>
      </c>
      <c r="BI28" s="922" t="b">
        <f>EXACT(P28,'POA 2018 ETS CENTA Consolid'!P24)</f>
        <v>1</v>
      </c>
      <c r="BJ28" s="922" t="b">
        <f>EXACT(Q28,'POA 2018 ETS CENTA Consolid'!Q24)</f>
        <v>1</v>
      </c>
      <c r="BK28" s="922" t="b">
        <f>EXACT(R28,'POA 2018 ETS CENTA Consolid'!R24)</f>
        <v>1</v>
      </c>
      <c r="BL28" s="922" t="b">
        <f>EXACT(S28,'POA 2018 ETS CENTA Consolid'!S24)</f>
        <v>1</v>
      </c>
      <c r="BM28" s="922" t="b">
        <f>EXACT(T28,'POA 2018 ETS CENTA Consolid'!T24)</f>
        <v>1</v>
      </c>
      <c r="BN28" s="922" t="b">
        <f>EXACT(U28,'POA 2018 ETS CENTA Consolid'!U24)</f>
        <v>1</v>
      </c>
      <c r="BO28" s="922" t="b">
        <f>EXACT(V28,'POA 2018 ETS CENTA Consolid'!V24)</f>
        <v>1</v>
      </c>
      <c r="BP28" s="922" t="b">
        <f>EXACT(W28,'POA 2018 ETS CENTA Consolid'!W24)</f>
        <v>1</v>
      </c>
      <c r="BQ28" s="922" t="b">
        <f>EXACT(X28,'POA 2018 ETS CENTA Consolid'!X24)</f>
        <v>1</v>
      </c>
      <c r="BR28" s="922" t="b">
        <f>EXACT(Y28,'POA 2018 ETS CENTA Consolid'!Y24)</f>
        <v>1</v>
      </c>
      <c r="BS28" s="922" t="b">
        <f>EXACT(Z28,'POA 2018 ETS CENTA Consolid'!Z24)</f>
        <v>1</v>
      </c>
      <c r="BT28" s="922" t="b">
        <f>EXACT(AA28,'POA 2018 ETS CENTA Consolid'!AA24)</f>
        <v>1</v>
      </c>
      <c r="BU28" s="922" t="b">
        <f>EXACT(AB28,'POA 2018 ETS CENTA Consolid'!AB24)</f>
        <v>1</v>
      </c>
      <c r="BV28" s="922" t="b">
        <f>EXACT(AC28,'POA 2018 ETS CENTA Consolid'!AC24)</f>
        <v>1</v>
      </c>
      <c r="BW28" s="922" t="b">
        <f>EXACT(AD28,'POA 2018 ETS CENTA Consolid'!AD24)</f>
        <v>1</v>
      </c>
      <c r="BX28" s="922" t="b">
        <f>EXACT(AE28,'POA 2018 ETS CENTA Consolid'!AE24)</f>
        <v>1</v>
      </c>
      <c r="BY28" s="922" t="b">
        <f>EXACT(AF28,'POA 2018 ETS CENTA Consolid'!AF24)</f>
        <v>1</v>
      </c>
      <c r="BZ28" s="922" t="b">
        <f>EXACT(AG28,'POA 2018 ETS CENTA Consolid'!AG24)</f>
        <v>1</v>
      </c>
      <c r="CA28" s="922" t="b">
        <f>EXACT(AH28,'POA 2018 ETS CENTA Consolid'!AH24)</f>
        <v>1</v>
      </c>
      <c r="CB28" s="922" t="b">
        <f>EXACT(AI28,'POA 2018 ETS CENTA Consolid'!AI24)</f>
        <v>1</v>
      </c>
      <c r="CC28" s="922" t="b">
        <f>EXACT(AJ28,'POA 2018 ETS CENTA Consolid'!AJ24)</f>
        <v>1</v>
      </c>
      <c r="CD28" s="922" t="b">
        <f>EXACT(AK28,'POA 2018 ETS CENTA Consolid'!AK24)</f>
        <v>1</v>
      </c>
      <c r="CE28" s="922" t="b">
        <f>EXACT(AL28,'POA 2018 ETS CENTA Consolid'!AL24)</f>
        <v>1</v>
      </c>
      <c r="CF28" s="922" t="b">
        <f>EXACT(AM28,'POA 2018 ETS CENTA Consolid'!AM24)</f>
        <v>1</v>
      </c>
      <c r="CG28" s="922" t="b">
        <f>EXACT(AN28,'POA 2018 ETS CENTA Consolid'!AN24)</f>
        <v>1</v>
      </c>
      <c r="CH28" s="922" t="b">
        <f>EXACT(AO28,'POA 2018 ETS CENTA Consolid'!AO24)</f>
        <v>1</v>
      </c>
      <c r="CI28" s="922" t="b">
        <f>EXACT(AP28,'POA 2018 ETS CENTA Consolid'!AP24)</f>
        <v>1</v>
      </c>
      <c r="CJ28" s="922" t="b">
        <f>EXACT(AQ28,'POA 2018 ETS CENTA Consolid'!AQ24)</f>
        <v>1</v>
      </c>
      <c r="CK28" s="922" t="b">
        <f>EXACT(AR28,'POA 2018 ETS CENTA Consolid'!AR24)</f>
        <v>1</v>
      </c>
      <c r="CL28" s="923">
        <f t="shared" si="4"/>
        <v>0</v>
      </c>
      <c r="CM28" s="923">
        <f t="shared" si="1"/>
        <v>0</v>
      </c>
      <c r="CN28" s="923">
        <f t="shared" si="2"/>
        <v>0</v>
      </c>
    </row>
    <row r="29" spans="1:92" s="166" customFormat="1" ht="67.5" customHeight="1" x14ac:dyDescent="0.2">
      <c r="A29" s="163" t="s">
        <v>42</v>
      </c>
      <c r="B29" s="163" t="s">
        <v>43</v>
      </c>
      <c r="C29" s="123" t="s">
        <v>70</v>
      </c>
      <c r="D29" s="172" t="s">
        <v>71</v>
      </c>
      <c r="E29" s="74">
        <v>1</v>
      </c>
      <c r="F29" s="173" t="s">
        <v>60</v>
      </c>
      <c r="G29" s="124" t="s">
        <v>61</v>
      </c>
      <c r="H29" s="124" t="s">
        <v>62</v>
      </c>
      <c r="I29" s="128"/>
      <c r="J29" s="128"/>
      <c r="K29" s="128">
        <v>2</v>
      </c>
      <c r="L29" s="129"/>
      <c r="M29" s="129"/>
      <c r="N29" s="129"/>
      <c r="O29" s="112"/>
      <c r="P29" s="112"/>
      <c r="Q29" s="112"/>
      <c r="R29" s="179"/>
      <c r="S29" s="179"/>
      <c r="T29" s="179"/>
      <c r="U29" s="112"/>
      <c r="V29" s="112"/>
      <c r="W29" s="112"/>
      <c r="X29" s="179"/>
      <c r="Y29" s="179"/>
      <c r="Z29" s="164"/>
      <c r="AA29" s="165"/>
      <c r="AB29" s="165"/>
      <c r="AC29" s="165"/>
      <c r="AD29" s="179">
        <v>1</v>
      </c>
      <c r="AE29" s="179"/>
      <c r="AF29" s="179"/>
      <c r="AG29" s="112">
        <v>8363</v>
      </c>
      <c r="AH29" s="112"/>
      <c r="AI29" s="112"/>
      <c r="AJ29" s="180">
        <v>8363</v>
      </c>
      <c r="AK29" s="112">
        <v>8363</v>
      </c>
      <c r="AL29" s="115"/>
      <c r="AM29" s="165"/>
      <c r="AN29" s="165"/>
      <c r="AO29" s="165"/>
      <c r="AP29" s="120" t="s">
        <v>51</v>
      </c>
      <c r="AQ29" s="147" t="s">
        <v>181</v>
      </c>
      <c r="AR29" s="120" t="s">
        <v>259</v>
      </c>
      <c r="AS29" s="27"/>
      <c r="AT29" s="922" t="b">
        <f>EXACT(A29,'POA 2018 ETS CENTA Consolid'!A25)</f>
        <v>1</v>
      </c>
      <c r="AU29" s="922" t="b">
        <f>EXACT(B29,'POA 2018 ETS CENTA Consolid'!B25)</f>
        <v>1</v>
      </c>
      <c r="AV29" s="922" t="b">
        <f>EXACT(C29,'POA 2018 ETS CENTA Consolid'!C25)</f>
        <v>1</v>
      </c>
      <c r="AW29" s="922" t="b">
        <f>EXACT(D29,'POA 2018 ETS CENTA Consolid'!D25)</f>
        <v>1</v>
      </c>
      <c r="AX29" s="922" t="b">
        <f>EXACT(E29,'POA 2018 ETS CENTA Consolid'!E25)</f>
        <v>1</v>
      </c>
      <c r="AY29" s="922" t="b">
        <f>EXACT(F29,'POA 2018 ETS CENTA Consolid'!F25)</f>
        <v>1</v>
      </c>
      <c r="AZ29" s="922" t="b">
        <f>EXACT(G29,'POA 2018 ETS CENTA Consolid'!G25)</f>
        <v>1</v>
      </c>
      <c r="BA29" s="922" t="b">
        <f>EXACT(H29,'POA 2018 ETS CENTA Consolid'!H25)</f>
        <v>1</v>
      </c>
      <c r="BB29" s="922" t="b">
        <f>EXACT(I29,'POA 2018 ETS CENTA Consolid'!I25)</f>
        <v>1</v>
      </c>
      <c r="BC29" s="922" t="b">
        <f>EXACT(J29,'POA 2018 ETS CENTA Consolid'!J25)</f>
        <v>1</v>
      </c>
      <c r="BD29" s="922" t="b">
        <f>EXACT(K29,'POA 2018 ETS CENTA Consolid'!K25)</f>
        <v>1</v>
      </c>
      <c r="BE29" s="922" t="b">
        <f>EXACT(L29,'POA 2018 ETS CENTA Consolid'!L25)</f>
        <v>1</v>
      </c>
      <c r="BF29" s="922" t="b">
        <f>EXACT(M29,'POA 2018 ETS CENTA Consolid'!M25)</f>
        <v>1</v>
      </c>
      <c r="BG29" s="922" t="b">
        <f>EXACT(N29,'POA 2018 ETS CENTA Consolid'!N25)</f>
        <v>1</v>
      </c>
      <c r="BH29" s="922" t="b">
        <f>EXACT(O29,'POA 2018 ETS CENTA Consolid'!O25)</f>
        <v>1</v>
      </c>
      <c r="BI29" s="922" t="b">
        <f>EXACT(P29,'POA 2018 ETS CENTA Consolid'!P25)</f>
        <v>1</v>
      </c>
      <c r="BJ29" s="922" t="b">
        <f>EXACT(Q29,'POA 2018 ETS CENTA Consolid'!Q25)</f>
        <v>1</v>
      </c>
      <c r="BK29" s="922" t="b">
        <f>EXACT(R29,'POA 2018 ETS CENTA Consolid'!R25)</f>
        <v>1</v>
      </c>
      <c r="BL29" s="922" t="b">
        <f>EXACT(S29,'POA 2018 ETS CENTA Consolid'!S25)</f>
        <v>1</v>
      </c>
      <c r="BM29" s="922" t="b">
        <f>EXACT(T29,'POA 2018 ETS CENTA Consolid'!T25)</f>
        <v>1</v>
      </c>
      <c r="BN29" s="922" t="b">
        <f>EXACT(U29,'POA 2018 ETS CENTA Consolid'!U25)</f>
        <v>1</v>
      </c>
      <c r="BO29" s="922" t="b">
        <f>EXACT(V29,'POA 2018 ETS CENTA Consolid'!V25)</f>
        <v>1</v>
      </c>
      <c r="BP29" s="922" t="b">
        <f>EXACT(W29,'POA 2018 ETS CENTA Consolid'!W25)</f>
        <v>1</v>
      </c>
      <c r="BQ29" s="922" t="b">
        <f>EXACT(X29,'POA 2018 ETS CENTA Consolid'!X25)</f>
        <v>1</v>
      </c>
      <c r="BR29" s="922" t="b">
        <f>EXACT(Y29,'POA 2018 ETS CENTA Consolid'!Y25)</f>
        <v>1</v>
      </c>
      <c r="BS29" s="922" t="b">
        <f>EXACT(Z29,'POA 2018 ETS CENTA Consolid'!Z25)</f>
        <v>1</v>
      </c>
      <c r="BT29" s="922" t="b">
        <f>EXACT(AA29,'POA 2018 ETS CENTA Consolid'!AA25)</f>
        <v>1</v>
      </c>
      <c r="BU29" s="922" t="b">
        <f>EXACT(AB29,'POA 2018 ETS CENTA Consolid'!AB25)</f>
        <v>1</v>
      </c>
      <c r="BV29" s="922" t="b">
        <f>EXACT(AC29,'POA 2018 ETS CENTA Consolid'!AC25)</f>
        <v>1</v>
      </c>
      <c r="BW29" s="922" t="b">
        <f>EXACT(AD29,'POA 2018 ETS CENTA Consolid'!AD25)</f>
        <v>1</v>
      </c>
      <c r="BX29" s="922" t="b">
        <f>EXACT(AE29,'POA 2018 ETS CENTA Consolid'!AE25)</f>
        <v>1</v>
      </c>
      <c r="BY29" s="922" t="b">
        <f>EXACT(AF29,'POA 2018 ETS CENTA Consolid'!AF25)</f>
        <v>1</v>
      </c>
      <c r="BZ29" s="922" t="b">
        <f>EXACT(AG29,'POA 2018 ETS CENTA Consolid'!AG25)</f>
        <v>1</v>
      </c>
      <c r="CA29" s="922" t="b">
        <f>EXACT(AH29,'POA 2018 ETS CENTA Consolid'!AH25)</f>
        <v>1</v>
      </c>
      <c r="CB29" s="922" t="b">
        <f>EXACT(AI29,'POA 2018 ETS CENTA Consolid'!AI25)</f>
        <v>1</v>
      </c>
      <c r="CC29" s="922" t="b">
        <f>EXACT(AJ29,'POA 2018 ETS CENTA Consolid'!AJ25)</f>
        <v>1</v>
      </c>
      <c r="CD29" s="922" t="b">
        <f>EXACT(AK29,'POA 2018 ETS CENTA Consolid'!AK25)</f>
        <v>1</v>
      </c>
      <c r="CE29" s="922" t="b">
        <f>EXACT(AL29,'POA 2018 ETS CENTA Consolid'!AL25)</f>
        <v>1</v>
      </c>
      <c r="CF29" s="922" t="b">
        <f>EXACT(AM29,'POA 2018 ETS CENTA Consolid'!AM25)</f>
        <v>1</v>
      </c>
      <c r="CG29" s="922" t="b">
        <f>EXACT(AN29,'POA 2018 ETS CENTA Consolid'!AN25)</f>
        <v>1</v>
      </c>
      <c r="CH29" s="922" t="b">
        <f>EXACT(AO29,'POA 2018 ETS CENTA Consolid'!AO25)</f>
        <v>1</v>
      </c>
      <c r="CI29" s="922" t="b">
        <f>EXACT(AP29,'POA 2018 ETS CENTA Consolid'!AP25)</f>
        <v>1</v>
      </c>
      <c r="CJ29" s="922" t="b">
        <f>EXACT(AQ29,'POA 2018 ETS CENTA Consolid'!AQ25)</f>
        <v>1</v>
      </c>
      <c r="CK29" s="922" t="b">
        <f>EXACT(AR29,'POA 2018 ETS CENTA Consolid'!AR25)</f>
        <v>1</v>
      </c>
      <c r="CL29" s="923">
        <f t="shared" si="0"/>
        <v>0</v>
      </c>
      <c r="CM29" s="923">
        <f t="shared" si="1"/>
        <v>0</v>
      </c>
      <c r="CN29" s="923">
        <f t="shared" si="2"/>
        <v>0</v>
      </c>
    </row>
    <row r="30" spans="1:92" s="166" customFormat="1" ht="57.75" customHeight="1" x14ac:dyDescent="0.2">
      <c r="A30" s="58" t="s">
        <v>42</v>
      </c>
      <c r="B30" s="58" t="s">
        <v>43</v>
      </c>
      <c r="C30" s="99" t="s">
        <v>167</v>
      </c>
      <c r="D30" s="181" t="s">
        <v>169</v>
      </c>
      <c r="E30" s="29"/>
      <c r="F30" s="182"/>
      <c r="G30" s="26"/>
      <c r="H30" s="26"/>
      <c r="I30" s="94">
        <v>1</v>
      </c>
      <c r="J30" s="94">
        <v>1</v>
      </c>
      <c r="K30" s="94"/>
      <c r="L30" s="183"/>
      <c r="M30" s="183"/>
      <c r="N30" s="183"/>
      <c r="O30" s="38"/>
      <c r="P30" s="38"/>
      <c r="Q30" s="38"/>
      <c r="R30" s="34"/>
      <c r="S30" s="34"/>
      <c r="T30" s="34"/>
      <c r="U30" s="38"/>
      <c r="V30" s="38"/>
      <c r="W30" s="38"/>
      <c r="X30" s="34"/>
      <c r="Y30" s="34"/>
      <c r="Z30" s="184"/>
      <c r="AA30" s="155"/>
      <c r="AB30" s="155"/>
      <c r="AC30" s="155"/>
      <c r="AD30" s="34"/>
      <c r="AE30" s="34"/>
      <c r="AF30" s="34"/>
      <c r="AG30" s="38"/>
      <c r="AH30" s="38">
        <v>8363</v>
      </c>
      <c r="AI30" s="38"/>
      <c r="AJ30" s="21">
        <v>8363</v>
      </c>
      <c r="AK30" s="38">
        <v>8363</v>
      </c>
      <c r="AL30" s="95"/>
      <c r="AM30" s="185"/>
      <c r="AN30" s="185"/>
      <c r="AO30" s="185"/>
      <c r="AP30" s="186"/>
      <c r="AQ30" s="156"/>
      <c r="AR30" s="186"/>
      <c r="AS30" s="27"/>
      <c r="AT30" s="922" t="b">
        <f>EXACT(A30,'POA 2018 ETS CENTA Consolid'!A26)</f>
        <v>1</v>
      </c>
      <c r="AU30" s="922" t="b">
        <f>EXACT(B30,'POA 2018 ETS CENTA Consolid'!B26)</f>
        <v>1</v>
      </c>
      <c r="AV30" s="922" t="b">
        <f>EXACT(C30,'POA 2018 ETS CENTA Consolid'!C26)</f>
        <v>1</v>
      </c>
      <c r="AW30" s="922" t="b">
        <f>EXACT(D30,'POA 2018 ETS CENTA Consolid'!D26)</f>
        <v>1</v>
      </c>
      <c r="AX30" s="922" t="b">
        <f>EXACT(E30,'POA 2018 ETS CENTA Consolid'!E26)</f>
        <v>1</v>
      </c>
      <c r="AY30" s="922" t="b">
        <f>EXACT(F30,'POA 2018 ETS CENTA Consolid'!F26)</f>
        <v>1</v>
      </c>
      <c r="AZ30" s="922" t="b">
        <f>EXACT(G30,'POA 2018 ETS CENTA Consolid'!G26)</f>
        <v>1</v>
      </c>
      <c r="BA30" s="922" t="b">
        <f>EXACT(H30,'POA 2018 ETS CENTA Consolid'!H26)</f>
        <v>1</v>
      </c>
      <c r="BB30" s="922" t="b">
        <f>EXACT(I30,'POA 2018 ETS CENTA Consolid'!I26)</f>
        <v>1</v>
      </c>
      <c r="BC30" s="922" t="b">
        <f>EXACT(J30,'POA 2018 ETS CENTA Consolid'!J26)</f>
        <v>1</v>
      </c>
      <c r="BD30" s="922" t="b">
        <f>EXACT(K30,'POA 2018 ETS CENTA Consolid'!K26)</f>
        <v>1</v>
      </c>
      <c r="BE30" s="922" t="b">
        <f>EXACT(L30,'POA 2018 ETS CENTA Consolid'!L26)</f>
        <v>1</v>
      </c>
      <c r="BF30" s="922" t="b">
        <f>EXACT(M30,'POA 2018 ETS CENTA Consolid'!M26)</f>
        <v>1</v>
      </c>
      <c r="BG30" s="922" t="b">
        <f>EXACT(N30,'POA 2018 ETS CENTA Consolid'!N26)</f>
        <v>1</v>
      </c>
      <c r="BH30" s="922" t="b">
        <f>EXACT(O30,'POA 2018 ETS CENTA Consolid'!O26)</f>
        <v>1</v>
      </c>
      <c r="BI30" s="922" t="b">
        <f>EXACT(P30,'POA 2018 ETS CENTA Consolid'!P26)</f>
        <v>1</v>
      </c>
      <c r="BJ30" s="922" t="b">
        <f>EXACT(Q30,'POA 2018 ETS CENTA Consolid'!Q26)</f>
        <v>1</v>
      </c>
      <c r="BK30" s="922" t="b">
        <f>EXACT(R30,'POA 2018 ETS CENTA Consolid'!R26)</f>
        <v>1</v>
      </c>
      <c r="BL30" s="922" t="b">
        <f>EXACT(S30,'POA 2018 ETS CENTA Consolid'!S26)</f>
        <v>1</v>
      </c>
      <c r="BM30" s="922" t="b">
        <f>EXACT(T30,'POA 2018 ETS CENTA Consolid'!T26)</f>
        <v>1</v>
      </c>
      <c r="BN30" s="922" t="b">
        <f>EXACT(U30,'POA 2018 ETS CENTA Consolid'!U26)</f>
        <v>1</v>
      </c>
      <c r="BO30" s="922" t="b">
        <f>EXACT(V30,'POA 2018 ETS CENTA Consolid'!V26)</f>
        <v>1</v>
      </c>
      <c r="BP30" s="922" t="b">
        <f>EXACT(W30,'POA 2018 ETS CENTA Consolid'!W26)</f>
        <v>1</v>
      </c>
      <c r="BQ30" s="922" t="b">
        <f>EXACT(X30,'POA 2018 ETS CENTA Consolid'!X26)</f>
        <v>1</v>
      </c>
      <c r="BR30" s="922" t="b">
        <f>EXACT(Y30,'POA 2018 ETS CENTA Consolid'!Y26)</f>
        <v>1</v>
      </c>
      <c r="BS30" s="922" t="b">
        <f>EXACT(Z30,'POA 2018 ETS CENTA Consolid'!Z26)</f>
        <v>1</v>
      </c>
      <c r="BT30" s="922" t="b">
        <f>EXACT(AA30,'POA 2018 ETS CENTA Consolid'!AA26)</f>
        <v>1</v>
      </c>
      <c r="BU30" s="922" t="b">
        <f>EXACT(AB30,'POA 2018 ETS CENTA Consolid'!AB26)</f>
        <v>1</v>
      </c>
      <c r="BV30" s="922" t="b">
        <f>EXACT(AC30,'POA 2018 ETS CENTA Consolid'!AC26)</f>
        <v>1</v>
      </c>
      <c r="BW30" s="922" t="b">
        <f>EXACT(AD30,'POA 2018 ETS CENTA Consolid'!AD26)</f>
        <v>1</v>
      </c>
      <c r="BX30" s="922" t="b">
        <f>EXACT(AE30,'POA 2018 ETS CENTA Consolid'!AE26)</f>
        <v>1</v>
      </c>
      <c r="BY30" s="922" t="b">
        <f>EXACT(AF30,'POA 2018 ETS CENTA Consolid'!AF26)</f>
        <v>1</v>
      </c>
      <c r="BZ30" s="922" t="b">
        <f>EXACT(AG30,'POA 2018 ETS CENTA Consolid'!AG26)</f>
        <v>1</v>
      </c>
      <c r="CA30" s="922" t="b">
        <f>EXACT(AH30,'POA 2018 ETS CENTA Consolid'!AH26)</f>
        <v>1</v>
      </c>
      <c r="CB30" s="922" t="b">
        <f>EXACT(AI30,'POA 2018 ETS CENTA Consolid'!AI26)</f>
        <v>1</v>
      </c>
      <c r="CC30" s="922" t="b">
        <f>EXACT(AJ30,'POA 2018 ETS CENTA Consolid'!AJ26)</f>
        <v>1</v>
      </c>
      <c r="CD30" s="922" t="b">
        <f>EXACT(AK30,'POA 2018 ETS CENTA Consolid'!AK26)</f>
        <v>1</v>
      </c>
      <c r="CE30" s="922" t="b">
        <f>EXACT(AL30,'POA 2018 ETS CENTA Consolid'!AL26)</f>
        <v>1</v>
      </c>
      <c r="CF30" s="922" t="b">
        <f>EXACT(AM30,'POA 2018 ETS CENTA Consolid'!AM26)</f>
        <v>1</v>
      </c>
      <c r="CG30" s="922" t="b">
        <f>EXACT(AN30,'POA 2018 ETS CENTA Consolid'!AN26)</f>
        <v>1</v>
      </c>
      <c r="CH30" s="922" t="b">
        <f>EXACT(AO30,'POA 2018 ETS CENTA Consolid'!AO26)</f>
        <v>1</v>
      </c>
      <c r="CI30" s="922" t="b">
        <f>EXACT(AP30,'POA 2018 ETS CENTA Consolid'!AP26)</f>
        <v>1</v>
      </c>
      <c r="CJ30" s="922" t="b">
        <f>EXACT(AQ30,'POA 2018 ETS CENTA Consolid'!AQ26)</f>
        <v>1</v>
      </c>
      <c r="CK30" s="922" t="b">
        <f>EXACT(AR30,'POA 2018 ETS CENTA Consolid'!AR26)</f>
        <v>1</v>
      </c>
      <c r="CL30" s="923">
        <f t="shared" si="0"/>
        <v>0</v>
      </c>
      <c r="CM30" s="923">
        <f t="shared" si="1"/>
        <v>0</v>
      </c>
      <c r="CN30" s="923">
        <f t="shared" si="2"/>
        <v>0</v>
      </c>
    </row>
    <row r="31" spans="1:92" s="166" customFormat="1" ht="83.25" customHeight="1" x14ac:dyDescent="0.2">
      <c r="A31" s="163" t="s">
        <v>42</v>
      </c>
      <c r="B31" s="163" t="s">
        <v>43</v>
      </c>
      <c r="C31" s="123" t="s">
        <v>168</v>
      </c>
      <c r="D31" s="172" t="s">
        <v>170</v>
      </c>
      <c r="E31" s="74">
        <v>1</v>
      </c>
      <c r="F31" s="173" t="s">
        <v>60</v>
      </c>
      <c r="G31" s="124" t="s">
        <v>61</v>
      </c>
      <c r="H31" s="124" t="s">
        <v>62</v>
      </c>
      <c r="I31" s="128"/>
      <c r="J31" s="128"/>
      <c r="K31" s="128">
        <v>100</v>
      </c>
      <c r="L31" s="129"/>
      <c r="M31" s="129"/>
      <c r="N31" s="129"/>
      <c r="O31" s="112"/>
      <c r="P31" s="112"/>
      <c r="Q31" s="112"/>
      <c r="R31" s="179"/>
      <c r="S31" s="179"/>
      <c r="T31" s="179"/>
      <c r="U31" s="112"/>
      <c r="V31" s="112"/>
      <c r="W31" s="112"/>
      <c r="X31" s="179"/>
      <c r="Y31" s="179"/>
      <c r="Z31" s="164"/>
      <c r="AA31" s="161"/>
      <c r="AB31" s="161"/>
      <c r="AC31" s="161"/>
      <c r="AD31" s="179"/>
      <c r="AE31" s="179">
        <v>1</v>
      </c>
      <c r="AF31" s="179"/>
      <c r="AG31" s="112"/>
      <c r="AH31" s="112">
        <v>8363</v>
      </c>
      <c r="AI31" s="112"/>
      <c r="AJ31" s="180">
        <v>8363</v>
      </c>
      <c r="AK31" s="112">
        <v>8363</v>
      </c>
      <c r="AL31" s="115"/>
      <c r="AM31" s="165"/>
      <c r="AN31" s="165"/>
      <c r="AO31" s="165"/>
      <c r="AP31" s="120" t="s">
        <v>51</v>
      </c>
      <c r="AQ31" s="147" t="s">
        <v>182</v>
      </c>
      <c r="AR31" s="173">
        <v>6.2</v>
      </c>
      <c r="AS31" s="27"/>
      <c r="AT31" s="922" t="b">
        <f>EXACT(A31,'POA 2018 ETS CENTA Consolid'!A27)</f>
        <v>1</v>
      </c>
      <c r="AU31" s="922" t="b">
        <f>EXACT(B31,'POA 2018 ETS CENTA Consolid'!B27)</f>
        <v>1</v>
      </c>
      <c r="AV31" s="922" t="b">
        <f>EXACT(C31,'POA 2018 ETS CENTA Consolid'!C27)</f>
        <v>1</v>
      </c>
      <c r="AW31" s="922" t="b">
        <f>EXACT(D31,'POA 2018 ETS CENTA Consolid'!D27)</f>
        <v>1</v>
      </c>
      <c r="AX31" s="922" t="b">
        <f>EXACT(E31,'POA 2018 ETS CENTA Consolid'!E27)</f>
        <v>1</v>
      </c>
      <c r="AY31" s="922" t="b">
        <f>EXACT(F31,'POA 2018 ETS CENTA Consolid'!F27)</f>
        <v>1</v>
      </c>
      <c r="AZ31" s="922" t="b">
        <f>EXACT(G31,'POA 2018 ETS CENTA Consolid'!G27)</f>
        <v>1</v>
      </c>
      <c r="BA31" s="922" t="b">
        <f>EXACT(H31,'POA 2018 ETS CENTA Consolid'!H27)</f>
        <v>1</v>
      </c>
      <c r="BB31" s="922" t="b">
        <f>EXACT(I31,'POA 2018 ETS CENTA Consolid'!I27)</f>
        <v>1</v>
      </c>
      <c r="BC31" s="922" t="b">
        <f>EXACT(J31,'POA 2018 ETS CENTA Consolid'!J27)</f>
        <v>1</v>
      </c>
      <c r="BD31" s="922" t="b">
        <f>EXACT(K31,'POA 2018 ETS CENTA Consolid'!K27)</f>
        <v>1</v>
      </c>
      <c r="BE31" s="922" t="b">
        <f>EXACT(L31,'POA 2018 ETS CENTA Consolid'!L27)</f>
        <v>1</v>
      </c>
      <c r="BF31" s="922" t="b">
        <f>EXACT(M31,'POA 2018 ETS CENTA Consolid'!M27)</f>
        <v>1</v>
      </c>
      <c r="BG31" s="922" t="b">
        <f>EXACT(N31,'POA 2018 ETS CENTA Consolid'!N27)</f>
        <v>1</v>
      </c>
      <c r="BH31" s="922" t="b">
        <f>EXACT(O31,'POA 2018 ETS CENTA Consolid'!O27)</f>
        <v>1</v>
      </c>
      <c r="BI31" s="922" t="b">
        <f>EXACT(P31,'POA 2018 ETS CENTA Consolid'!P27)</f>
        <v>1</v>
      </c>
      <c r="BJ31" s="922" t="b">
        <f>EXACT(Q31,'POA 2018 ETS CENTA Consolid'!Q27)</f>
        <v>1</v>
      </c>
      <c r="BK31" s="922" t="b">
        <f>EXACT(R31,'POA 2018 ETS CENTA Consolid'!R27)</f>
        <v>1</v>
      </c>
      <c r="BL31" s="922" t="b">
        <f>EXACT(S31,'POA 2018 ETS CENTA Consolid'!S27)</f>
        <v>1</v>
      </c>
      <c r="BM31" s="922" t="b">
        <f>EXACT(T31,'POA 2018 ETS CENTA Consolid'!T27)</f>
        <v>1</v>
      </c>
      <c r="BN31" s="922" t="b">
        <f>EXACT(U31,'POA 2018 ETS CENTA Consolid'!U27)</f>
        <v>1</v>
      </c>
      <c r="BO31" s="922" t="b">
        <f>EXACT(V31,'POA 2018 ETS CENTA Consolid'!V27)</f>
        <v>1</v>
      </c>
      <c r="BP31" s="922" t="b">
        <f>EXACT(W31,'POA 2018 ETS CENTA Consolid'!W27)</f>
        <v>1</v>
      </c>
      <c r="BQ31" s="922" t="b">
        <f>EXACT(X31,'POA 2018 ETS CENTA Consolid'!X27)</f>
        <v>1</v>
      </c>
      <c r="BR31" s="922" t="b">
        <f>EXACT(Y31,'POA 2018 ETS CENTA Consolid'!Y27)</f>
        <v>1</v>
      </c>
      <c r="BS31" s="922" t="b">
        <f>EXACT(Z31,'POA 2018 ETS CENTA Consolid'!Z27)</f>
        <v>1</v>
      </c>
      <c r="BT31" s="922" t="b">
        <f>EXACT(AA31,'POA 2018 ETS CENTA Consolid'!AA27)</f>
        <v>1</v>
      </c>
      <c r="BU31" s="922" t="b">
        <f>EXACT(AB31,'POA 2018 ETS CENTA Consolid'!AB27)</f>
        <v>1</v>
      </c>
      <c r="BV31" s="922" t="b">
        <f>EXACT(AC31,'POA 2018 ETS CENTA Consolid'!AC27)</f>
        <v>1</v>
      </c>
      <c r="BW31" s="922" t="b">
        <f>EXACT(AD31,'POA 2018 ETS CENTA Consolid'!AD27)</f>
        <v>1</v>
      </c>
      <c r="BX31" s="922" t="b">
        <f>EXACT(AE31,'POA 2018 ETS CENTA Consolid'!AE27)</f>
        <v>1</v>
      </c>
      <c r="BY31" s="922" t="b">
        <f>EXACT(AF31,'POA 2018 ETS CENTA Consolid'!AF27)</f>
        <v>1</v>
      </c>
      <c r="BZ31" s="922" t="b">
        <f>EXACT(AG31,'POA 2018 ETS CENTA Consolid'!AG27)</f>
        <v>1</v>
      </c>
      <c r="CA31" s="922" t="b">
        <f>EXACT(AH31,'POA 2018 ETS CENTA Consolid'!AH27)</f>
        <v>1</v>
      </c>
      <c r="CB31" s="922" t="b">
        <f>EXACT(AI31,'POA 2018 ETS CENTA Consolid'!AI27)</f>
        <v>1</v>
      </c>
      <c r="CC31" s="922" t="b">
        <f>EXACT(AJ31,'POA 2018 ETS CENTA Consolid'!AJ27)</f>
        <v>1</v>
      </c>
      <c r="CD31" s="922" t="b">
        <f>EXACT(AK31,'POA 2018 ETS CENTA Consolid'!AK27)</f>
        <v>1</v>
      </c>
      <c r="CE31" s="922" t="b">
        <f>EXACT(AL31,'POA 2018 ETS CENTA Consolid'!AL27)</f>
        <v>1</v>
      </c>
      <c r="CF31" s="922" t="b">
        <f>EXACT(AM31,'POA 2018 ETS CENTA Consolid'!AM27)</f>
        <v>1</v>
      </c>
      <c r="CG31" s="922" t="b">
        <f>EXACT(AN31,'POA 2018 ETS CENTA Consolid'!AN27)</f>
        <v>1</v>
      </c>
      <c r="CH31" s="922" t="b">
        <f>EXACT(AO31,'POA 2018 ETS CENTA Consolid'!AO27)</f>
        <v>1</v>
      </c>
      <c r="CI31" s="922" t="b">
        <f>EXACT(AP31,'POA 2018 ETS CENTA Consolid'!AP27)</f>
        <v>1</v>
      </c>
      <c r="CJ31" s="922" t="b">
        <f>EXACT(AQ31,'POA 2018 ETS CENTA Consolid'!AQ27)</f>
        <v>1</v>
      </c>
      <c r="CK31" s="922" t="b">
        <f>EXACT(AR31,'POA 2018 ETS CENTA Consolid'!AR27)</f>
        <v>1</v>
      </c>
      <c r="CL31" s="923">
        <f t="shared" si="0"/>
        <v>0</v>
      </c>
      <c r="CM31" s="923">
        <f t="shared" si="1"/>
        <v>0</v>
      </c>
      <c r="CN31" s="923">
        <f t="shared" si="2"/>
        <v>0</v>
      </c>
    </row>
    <row r="32" spans="1:92" s="102" customFormat="1" ht="43.5" customHeight="1" x14ac:dyDescent="0.2">
      <c r="A32" s="92" t="s">
        <v>42</v>
      </c>
      <c r="B32" s="92" t="s">
        <v>43</v>
      </c>
      <c r="C32" s="92" t="s">
        <v>72</v>
      </c>
      <c r="D32" s="20" t="s">
        <v>73</v>
      </c>
      <c r="E32" s="93"/>
      <c r="F32" s="148"/>
      <c r="G32" s="26"/>
      <c r="H32" s="26"/>
      <c r="I32" s="187">
        <v>2</v>
      </c>
      <c r="J32" s="187">
        <v>2</v>
      </c>
      <c r="K32" s="188"/>
      <c r="L32" s="184"/>
      <c r="M32" s="184"/>
      <c r="N32" s="184"/>
      <c r="O32" s="152">
        <v>32599</v>
      </c>
      <c r="P32" s="152">
        <v>32599</v>
      </c>
      <c r="Q32" s="152">
        <v>32599</v>
      </c>
      <c r="R32" s="184"/>
      <c r="S32" s="184"/>
      <c r="T32" s="184"/>
      <c r="U32" s="152">
        <v>32599</v>
      </c>
      <c r="V32" s="152">
        <v>32599</v>
      </c>
      <c r="W32" s="152">
        <v>32599</v>
      </c>
      <c r="X32" s="184"/>
      <c r="Y32" s="184"/>
      <c r="Z32" s="184"/>
      <c r="AA32" s="152">
        <v>32599</v>
      </c>
      <c r="AB32" s="152">
        <v>32599</v>
      </c>
      <c r="AC32" s="152">
        <v>32599</v>
      </c>
      <c r="AD32" s="184"/>
      <c r="AE32" s="184"/>
      <c r="AF32" s="184"/>
      <c r="AG32" s="152">
        <v>32599</v>
      </c>
      <c r="AH32" s="152">
        <f>SUM(AH33:AH35)</f>
        <v>32592</v>
      </c>
      <c r="AI32" s="152">
        <f>SUM(AI33:AI35)</f>
        <v>40960</v>
      </c>
      <c r="AJ32" s="97">
        <v>399542</v>
      </c>
      <c r="AK32" s="152">
        <v>399542</v>
      </c>
      <c r="AL32" s="185"/>
      <c r="AM32" s="185"/>
      <c r="AN32" s="185"/>
      <c r="AO32" s="185"/>
      <c r="AP32" s="99"/>
      <c r="AQ32" s="171"/>
      <c r="AR32" s="100"/>
      <c r="AS32" s="27"/>
      <c r="AT32" s="922" t="b">
        <f>EXACT(A32,'POA 2018 ETS CENTA Consolid'!A28)</f>
        <v>1</v>
      </c>
      <c r="AU32" s="922" t="b">
        <f>EXACT(B32,'POA 2018 ETS CENTA Consolid'!B28)</f>
        <v>1</v>
      </c>
      <c r="AV32" s="922" t="b">
        <f>EXACT(C32,'POA 2018 ETS CENTA Consolid'!C28)</f>
        <v>1</v>
      </c>
      <c r="AW32" s="922" t="b">
        <f>EXACT(D32,'POA 2018 ETS CENTA Consolid'!D28)</f>
        <v>1</v>
      </c>
      <c r="AX32" s="922" t="b">
        <f>EXACT(E32,'POA 2018 ETS CENTA Consolid'!E28)</f>
        <v>1</v>
      </c>
      <c r="AY32" s="922" t="b">
        <f>EXACT(F32,'POA 2018 ETS CENTA Consolid'!F28)</f>
        <v>1</v>
      </c>
      <c r="AZ32" s="922" t="b">
        <f>EXACT(G32,'POA 2018 ETS CENTA Consolid'!G28)</f>
        <v>1</v>
      </c>
      <c r="BA32" s="922" t="b">
        <f>EXACT(H32,'POA 2018 ETS CENTA Consolid'!H28)</f>
        <v>1</v>
      </c>
      <c r="BB32" s="922" t="b">
        <f>EXACT(I32,'POA 2018 ETS CENTA Consolid'!I28)</f>
        <v>0</v>
      </c>
      <c r="BC32" s="922" t="b">
        <f>EXACT(J32,'POA 2018 ETS CENTA Consolid'!J28)</f>
        <v>0</v>
      </c>
      <c r="BD32" s="922" t="b">
        <f>EXACT(K32,'POA 2018 ETS CENTA Consolid'!K28)</f>
        <v>1</v>
      </c>
      <c r="BE32" s="922" t="b">
        <f>EXACT(L32,'POA 2018 ETS CENTA Consolid'!L28)</f>
        <v>1</v>
      </c>
      <c r="BF32" s="922" t="b">
        <f>EXACT(M32,'POA 2018 ETS CENTA Consolid'!M28)</f>
        <v>1</v>
      </c>
      <c r="BG32" s="922" t="b">
        <f>EXACT(N32,'POA 2018 ETS CENTA Consolid'!N28)</f>
        <v>1</v>
      </c>
      <c r="BH32" s="922" t="b">
        <f>EXACT(O32,'POA 2018 ETS CENTA Consolid'!O28)</f>
        <v>1</v>
      </c>
      <c r="BI32" s="922" t="b">
        <f>EXACT(P32,'POA 2018 ETS CENTA Consolid'!P28)</f>
        <v>1</v>
      </c>
      <c r="BJ32" s="922" t="b">
        <f>EXACT(Q32,'POA 2018 ETS CENTA Consolid'!Q28)</f>
        <v>1</v>
      </c>
      <c r="BK32" s="922" t="b">
        <f>EXACT(R32,'POA 2018 ETS CENTA Consolid'!R28)</f>
        <v>1</v>
      </c>
      <c r="BL32" s="922" t="b">
        <f>EXACT(S32,'POA 2018 ETS CENTA Consolid'!S28)</f>
        <v>1</v>
      </c>
      <c r="BM32" s="922" t="b">
        <f>EXACT(T32,'POA 2018 ETS CENTA Consolid'!T28)</f>
        <v>1</v>
      </c>
      <c r="BN32" s="922" t="b">
        <f>EXACT(U32,'POA 2018 ETS CENTA Consolid'!U28)</f>
        <v>1</v>
      </c>
      <c r="BO32" s="922" t="b">
        <f>EXACT(V32,'POA 2018 ETS CENTA Consolid'!V28)</f>
        <v>1</v>
      </c>
      <c r="BP32" s="922" t="b">
        <f>EXACT(W32,'POA 2018 ETS CENTA Consolid'!W28)</f>
        <v>1</v>
      </c>
      <c r="BQ32" s="922" t="b">
        <f>EXACT(X32,'POA 2018 ETS CENTA Consolid'!X28)</f>
        <v>1</v>
      </c>
      <c r="BR32" s="922" t="b">
        <f>EXACT(Y32,'POA 2018 ETS CENTA Consolid'!Y28)</f>
        <v>1</v>
      </c>
      <c r="BS32" s="922" t="b">
        <f>EXACT(Z32,'POA 2018 ETS CENTA Consolid'!Z28)</f>
        <v>1</v>
      </c>
      <c r="BT32" s="922" t="b">
        <f>EXACT(AA32,'POA 2018 ETS CENTA Consolid'!AA28)</f>
        <v>1</v>
      </c>
      <c r="BU32" s="922" t="b">
        <f>EXACT(AB32,'POA 2018 ETS CENTA Consolid'!AB28)</f>
        <v>1</v>
      </c>
      <c r="BV32" s="922" t="b">
        <f>EXACT(AC32,'POA 2018 ETS CENTA Consolid'!AC28)</f>
        <v>1</v>
      </c>
      <c r="BW32" s="922" t="b">
        <f>EXACT(AD32,'POA 2018 ETS CENTA Consolid'!AD28)</f>
        <v>1</v>
      </c>
      <c r="BX32" s="922" t="b">
        <f>EXACT(AE32,'POA 2018 ETS CENTA Consolid'!AE28)</f>
        <v>1</v>
      </c>
      <c r="BY32" s="922" t="b">
        <f>EXACT(AF32,'POA 2018 ETS CENTA Consolid'!AF28)</f>
        <v>1</v>
      </c>
      <c r="BZ32" s="922" t="b">
        <f>EXACT(AG32,'POA 2018 ETS CENTA Consolid'!AG28)</f>
        <v>1</v>
      </c>
      <c r="CA32" s="922" t="b">
        <f>EXACT(AH32,'POA 2018 ETS CENTA Consolid'!AH28)</f>
        <v>1</v>
      </c>
      <c r="CB32" s="922" t="b">
        <f>EXACT(AI32,'POA 2018 ETS CENTA Consolid'!AI28)</f>
        <v>1</v>
      </c>
      <c r="CC32" s="922" t="b">
        <f>EXACT(AJ32,'POA 2018 ETS CENTA Consolid'!AJ28)</f>
        <v>1</v>
      </c>
      <c r="CD32" s="922" t="b">
        <f>EXACT(AK32,'POA 2018 ETS CENTA Consolid'!AK28)</f>
        <v>1</v>
      </c>
      <c r="CE32" s="922" t="b">
        <f>EXACT(AL32,'POA 2018 ETS CENTA Consolid'!AL28)</f>
        <v>1</v>
      </c>
      <c r="CF32" s="922" t="b">
        <f>EXACT(AM32,'POA 2018 ETS CENTA Consolid'!AM28)</f>
        <v>1</v>
      </c>
      <c r="CG32" s="922" t="b">
        <f>EXACT(AN32,'POA 2018 ETS CENTA Consolid'!AN28)</f>
        <v>1</v>
      </c>
      <c r="CH32" s="922" t="b">
        <f>EXACT(AO32,'POA 2018 ETS CENTA Consolid'!AO28)</f>
        <v>1</v>
      </c>
      <c r="CI32" s="922" t="b">
        <f>EXACT(AP32,'POA 2018 ETS CENTA Consolid'!AP28)</f>
        <v>1</v>
      </c>
      <c r="CJ32" s="922" t="b">
        <f>EXACT(AQ32,'POA 2018 ETS CENTA Consolid'!AQ28)</f>
        <v>1</v>
      </c>
      <c r="CK32" s="922" t="b">
        <f>EXACT(AR32,'POA 2018 ETS CENTA Consolid'!AR28)</f>
        <v>1</v>
      </c>
      <c r="CL32" s="923">
        <f t="shared" si="0"/>
        <v>0</v>
      </c>
      <c r="CM32" s="923">
        <f t="shared" si="1"/>
        <v>0</v>
      </c>
      <c r="CN32" s="923">
        <f t="shared" si="2"/>
        <v>0</v>
      </c>
    </row>
    <row r="33" spans="1:92" s="102" customFormat="1" ht="83.25" customHeight="1" x14ac:dyDescent="0.2">
      <c r="A33" s="1033" t="s">
        <v>42</v>
      </c>
      <c r="B33" s="1033" t="s">
        <v>43</v>
      </c>
      <c r="C33" s="1035" t="s">
        <v>74</v>
      </c>
      <c r="D33" s="1060" t="s">
        <v>75</v>
      </c>
      <c r="E33" s="74">
        <v>1</v>
      </c>
      <c r="F33" s="173" t="s">
        <v>60</v>
      </c>
      <c r="G33" s="124" t="s">
        <v>61</v>
      </c>
      <c r="H33" s="124" t="s">
        <v>62</v>
      </c>
      <c r="I33" s="189"/>
      <c r="J33" s="189"/>
      <c r="K33" s="1047">
        <v>100</v>
      </c>
      <c r="L33" s="164"/>
      <c r="M33" s="164"/>
      <c r="N33" s="164"/>
      <c r="O33" s="165"/>
      <c r="P33" s="165"/>
      <c r="Q33" s="165"/>
      <c r="R33" s="164"/>
      <c r="S33" s="164"/>
      <c r="T33" s="164"/>
      <c r="U33" s="165"/>
      <c r="V33" s="165"/>
      <c r="W33" s="165"/>
      <c r="X33" s="164"/>
      <c r="Y33" s="164"/>
      <c r="Z33" s="164"/>
      <c r="AA33" s="165"/>
      <c r="AB33" s="165"/>
      <c r="AC33" s="165"/>
      <c r="AD33" s="164"/>
      <c r="AE33" s="164"/>
      <c r="AF33" s="164">
        <v>1</v>
      </c>
      <c r="AG33" s="112"/>
      <c r="AH33" s="112"/>
      <c r="AI33" s="165">
        <v>8363</v>
      </c>
      <c r="AJ33" s="138">
        <v>8363</v>
      </c>
      <c r="AK33" s="115">
        <v>8363</v>
      </c>
      <c r="AL33" s="165"/>
      <c r="AM33" s="165"/>
      <c r="AN33" s="165"/>
      <c r="AO33" s="165"/>
      <c r="AP33" s="120" t="s">
        <v>51</v>
      </c>
      <c r="AQ33" s="135" t="s">
        <v>183</v>
      </c>
      <c r="AR33" s="135">
        <v>1</v>
      </c>
      <c r="AS33" s="27"/>
      <c r="AT33" s="922" t="b">
        <f>EXACT(A33,'POA 2018 ETS CENTA Consolid'!A29)</f>
        <v>1</v>
      </c>
      <c r="AU33" s="922" t="b">
        <f>EXACT(B33,'POA 2018 ETS CENTA Consolid'!B29)</f>
        <v>1</v>
      </c>
      <c r="AV33" s="922" t="b">
        <f>EXACT(C33,'POA 2018 ETS CENTA Consolid'!C29)</f>
        <v>1</v>
      </c>
      <c r="AW33" s="922" t="b">
        <f>EXACT(D33,'POA 2018 ETS CENTA Consolid'!D29)</f>
        <v>1</v>
      </c>
      <c r="AX33" s="922" t="b">
        <f>EXACT(E33,'POA 2018 ETS CENTA Consolid'!E29)</f>
        <v>1</v>
      </c>
      <c r="AY33" s="922" t="b">
        <f>EXACT(F33,'POA 2018 ETS CENTA Consolid'!F29)</f>
        <v>1</v>
      </c>
      <c r="AZ33" s="922" t="b">
        <f>EXACT(G33,'POA 2018 ETS CENTA Consolid'!G29)</f>
        <v>1</v>
      </c>
      <c r="BA33" s="922" t="b">
        <f>EXACT(H33,'POA 2018 ETS CENTA Consolid'!H29)</f>
        <v>1</v>
      </c>
      <c r="BB33" s="922" t="b">
        <f>EXACT(I33,'POA 2018 ETS CENTA Consolid'!I29)</f>
        <v>1</v>
      </c>
      <c r="BC33" s="922" t="b">
        <f>EXACT(J33,'POA 2018 ETS CENTA Consolid'!J29)</f>
        <v>1</v>
      </c>
      <c r="BD33" s="922" t="b">
        <f>EXACT(K33,'POA 2018 ETS CENTA Consolid'!K29)</f>
        <v>1</v>
      </c>
      <c r="BE33" s="922" t="b">
        <f>EXACT(L33,'POA 2018 ETS CENTA Consolid'!L29)</f>
        <v>1</v>
      </c>
      <c r="BF33" s="922" t="b">
        <f>EXACT(M33,'POA 2018 ETS CENTA Consolid'!M29)</f>
        <v>1</v>
      </c>
      <c r="BG33" s="922" t="b">
        <f>EXACT(N33,'POA 2018 ETS CENTA Consolid'!N29)</f>
        <v>1</v>
      </c>
      <c r="BH33" s="922" t="b">
        <f>EXACT(O33,'POA 2018 ETS CENTA Consolid'!O29)</f>
        <v>1</v>
      </c>
      <c r="BI33" s="922" t="b">
        <f>EXACT(P33,'POA 2018 ETS CENTA Consolid'!P29)</f>
        <v>1</v>
      </c>
      <c r="BJ33" s="922" t="b">
        <f>EXACT(Q33,'POA 2018 ETS CENTA Consolid'!Q29)</f>
        <v>1</v>
      </c>
      <c r="BK33" s="922" t="b">
        <f>EXACT(R33,'POA 2018 ETS CENTA Consolid'!R29)</f>
        <v>1</v>
      </c>
      <c r="BL33" s="922" t="b">
        <f>EXACT(S33,'POA 2018 ETS CENTA Consolid'!S29)</f>
        <v>1</v>
      </c>
      <c r="BM33" s="922" t="b">
        <f>EXACT(T33,'POA 2018 ETS CENTA Consolid'!T29)</f>
        <v>1</v>
      </c>
      <c r="BN33" s="922" t="b">
        <f>EXACT(U33,'POA 2018 ETS CENTA Consolid'!U29)</f>
        <v>1</v>
      </c>
      <c r="BO33" s="922" t="b">
        <f>EXACT(V33,'POA 2018 ETS CENTA Consolid'!V29)</f>
        <v>1</v>
      </c>
      <c r="BP33" s="922" t="b">
        <f>EXACT(W33,'POA 2018 ETS CENTA Consolid'!W29)</f>
        <v>1</v>
      </c>
      <c r="BQ33" s="922" t="b">
        <f>EXACT(X33,'POA 2018 ETS CENTA Consolid'!X29)</f>
        <v>1</v>
      </c>
      <c r="BR33" s="922" t="b">
        <f>EXACT(Y33,'POA 2018 ETS CENTA Consolid'!Y29)</f>
        <v>1</v>
      </c>
      <c r="BS33" s="922" t="b">
        <f>EXACT(Z33,'POA 2018 ETS CENTA Consolid'!Z29)</f>
        <v>1</v>
      </c>
      <c r="BT33" s="922" t="b">
        <f>EXACT(AA33,'POA 2018 ETS CENTA Consolid'!AA29)</f>
        <v>1</v>
      </c>
      <c r="BU33" s="922" t="b">
        <f>EXACT(AB33,'POA 2018 ETS CENTA Consolid'!AB29)</f>
        <v>1</v>
      </c>
      <c r="BV33" s="922" t="b">
        <f>EXACT(AC33,'POA 2018 ETS CENTA Consolid'!AC29)</f>
        <v>1</v>
      </c>
      <c r="BW33" s="922" t="b">
        <f>EXACT(AD33,'POA 2018 ETS CENTA Consolid'!AD29)</f>
        <v>1</v>
      </c>
      <c r="BX33" s="922" t="b">
        <f>EXACT(AE33,'POA 2018 ETS CENTA Consolid'!AE29)</f>
        <v>1</v>
      </c>
      <c r="BY33" s="922" t="b">
        <f>EXACT(AF33,'POA 2018 ETS CENTA Consolid'!AF29)</f>
        <v>1</v>
      </c>
      <c r="BZ33" s="922" t="b">
        <f>EXACT(AG33,'POA 2018 ETS CENTA Consolid'!AG29)</f>
        <v>1</v>
      </c>
      <c r="CA33" s="922" t="b">
        <f>EXACT(AH33,'POA 2018 ETS CENTA Consolid'!AH29)</f>
        <v>1</v>
      </c>
      <c r="CB33" s="922" t="b">
        <f>EXACT(AI33,'POA 2018 ETS CENTA Consolid'!AI29)</f>
        <v>1</v>
      </c>
      <c r="CC33" s="922" t="b">
        <f>EXACT(AJ33,'POA 2018 ETS CENTA Consolid'!AJ29)</f>
        <v>1</v>
      </c>
      <c r="CD33" s="922" t="b">
        <f>EXACT(AK33,'POA 2018 ETS CENTA Consolid'!AK29)</f>
        <v>1</v>
      </c>
      <c r="CE33" s="922" t="b">
        <f>EXACT(AL33,'POA 2018 ETS CENTA Consolid'!AL29)</f>
        <v>1</v>
      </c>
      <c r="CF33" s="922" t="b">
        <f>EXACT(AM33,'POA 2018 ETS CENTA Consolid'!AM29)</f>
        <v>1</v>
      </c>
      <c r="CG33" s="922" t="b">
        <f>EXACT(AN33,'POA 2018 ETS CENTA Consolid'!AN29)</f>
        <v>1</v>
      </c>
      <c r="CH33" s="922" t="b">
        <f>EXACT(AO33,'POA 2018 ETS CENTA Consolid'!AO29)</f>
        <v>1</v>
      </c>
      <c r="CI33" s="922" t="b">
        <f>EXACT(AP33,'POA 2018 ETS CENTA Consolid'!AP29)</f>
        <v>1</v>
      </c>
      <c r="CJ33" s="922" t="b">
        <f>EXACT(AQ33,'POA 2018 ETS CENTA Consolid'!AQ29)</f>
        <v>1</v>
      </c>
      <c r="CK33" s="922" t="b">
        <f>EXACT(AR33,'POA 2018 ETS CENTA Consolid'!AR29)</f>
        <v>1</v>
      </c>
      <c r="CL33" s="923">
        <f t="shared" si="0"/>
        <v>0</v>
      </c>
      <c r="CM33" s="923">
        <f t="shared" si="1"/>
        <v>0</v>
      </c>
      <c r="CN33" s="923">
        <f t="shared" si="2"/>
        <v>0</v>
      </c>
    </row>
    <row r="34" spans="1:92" s="102" customFormat="1" ht="21.75" customHeight="1" x14ac:dyDescent="0.2">
      <c r="A34" s="1067"/>
      <c r="B34" s="1067"/>
      <c r="C34" s="1057"/>
      <c r="D34" s="1061"/>
      <c r="E34" s="74">
        <f>MAX(L34,M34,N34,R34,S34,T34,Y34,Z34,X34,AD34,AE34,AF34)</f>
        <v>729</v>
      </c>
      <c r="F34" s="173" t="s">
        <v>76</v>
      </c>
      <c r="G34" s="1045" t="s">
        <v>77</v>
      </c>
      <c r="H34" s="1043" t="s">
        <v>78</v>
      </c>
      <c r="I34" s="1047"/>
      <c r="J34" s="1047"/>
      <c r="K34" s="1048"/>
      <c r="L34" s="164">
        <v>729</v>
      </c>
      <c r="M34" s="164">
        <v>729</v>
      </c>
      <c r="N34" s="164">
        <v>729</v>
      </c>
      <c r="O34" s="165">
        <v>28687</v>
      </c>
      <c r="P34" s="165">
        <v>28687</v>
      </c>
      <c r="Q34" s="165">
        <v>28687</v>
      </c>
      <c r="R34" s="164">
        <v>729</v>
      </c>
      <c r="S34" s="164">
        <v>729</v>
      </c>
      <c r="T34" s="164">
        <v>729</v>
      </c>
      <c r="U34" s="165">
        <v>28687</v>
      </c>
      <c r="V34" s="165">
        <v>28687</v>
      </c>
      <c r="W34" s="165">
        <v>28687</v>
      </c>
      <c r="X34" s="164">
        <v>729</v>
      </c>
      <c r="Y34" s="164">
        <v>729</v>
      </c>
      <c r="Z34" s="164">
        <v>729</v>
      </c>
      <c r="AA34" s="165">
        <v>28687</v>
      </c>
      <c r="AB34" s="165">
        <v>28687</v>
      </c>
      <c r="AC34" s="165">
        <v>28687</v>
      </c>
      <c r="AD34" s="164">
        <v>729</v>
      </c>
      <c r="AE34" s="164">
        <v>729</v>
      </c>
      <c r="AF34" s="164">
        <v>729</v>
      </c>
      <c r="AG34" s="165">
        <v>28687</v>
      </c>
      <c r="AH34" s="165">
        <v>28680</v>
      </c>
      <c r="AI34" s="165">
        <v>28687</v>
      </c>
      <c r="AJ34" s="138">
        <v>344237</v>
      </c>
      <c r="AK34" s="115">
        <v>344237</v>
      </c>
      <c r="AL34" s="165"/>
      <c r="AM34" s="165"/>
      <c r="AN34" s="165"/>
      <c r="AO34" s="165"/>
      <c r="AP34" s="1009" t="s">
        <v>86</v>
      </c>
      <c r="AQ34" s="1037" t="s">
        <v>236</v>
      </c>
      <c r="AR34" s="1060" t="s">
        <v>438</v>
      </c>
      <c r="AS34" s="190"/>
      <c r="AT34" s="922" t="b">
        <f>EXACT(A34,'POA 2018 ETS CENTA Consolid'!A30)</f>
        <v>1</v>
      </c>
      <c r="AU34" s="922" t="b">
        <f>EXACT(B34,'POA 2018 ETS CENTA Consolid'!B30)</f>
        <v>1</v>
      </c>
      <c r="AV34" s="922" t="b">
        <f>EXACT(C34,'POA 2018 ETS CENTA Consolid'!C30)</f>
        <v>1</v>
      </c>
      <c r="AW34" s="922" t="b">
        <f>EXACT(D34,'POA 2018 ETS CENTA Consolid'!D30)</f>
        <v>1</v>
      </c>
      <c r="AX34" s="922" t="b">
        <f>EXACT(E34,'POA 2018 ETS CENTA Consolid'!E30)</f>
        <v>1</v>
      </c>
      <c r="AY34" s="922" t="b">
        <f>EXACT(F34,'POA 2018 ETS CENTA Consolid'!F30)</f>
        <v>1</v>
      </c>
      <c r="AZ34" s="922" t="b">
        <f>EXACT(G34,'POA 2018 ETS CENTA Consolid'!G30)</f>
        <v>1</v>
      </c>
      <c r="BA34" s="922" t="b">
        <f>EXACT(H34,'POA 2018 ETS CENTA Consolid'!H30)</f>
        <v>1</v>
      </c>
      <c r="BB34" s="922" t="b">
        <f>EXACT(I34,'POA 2018 ETS CENTA Consolid'!I30)</f>
        <v>1</v>
      </c>
      <c r="BC34" s="922" t="b">
        <f>EXACT(J34,'POA 2018 ETS CENTA Consolid'!J30)</f>
        <v>1</v>
      </c>
      <c r="BD34" s="922" t="b">
        <f>EXACT(K34,'POA 2018 ETS CENTA Consolid'!K30)</f>
        <v>1</v>
      </c>
      <c r="BE34" s="922" t="b">
        <f>EXACT(L34,'POA 2018 ETS CENTA Consolid'!L30)</f>
        <v>1</v>
      </c>
      <c r="BF34" s="922" t="b">
        <f>EXACT(M34,'POA 2018 ETS CENTA Consolid'!M30)</f>
        <v>1</v>
      </c>
      <c r="BG34" s="922" t="b">
        <f>EXACT(N34,'POA 2018 ETS CENTA Consolid'!N30)</f>
        <v>1</v>
      </c>
      <c r="BH34" s="922" t="b">
        <f>EXACT(O34,'POA 2018 ETS CENTA Consolid'!O30)</f>
        <v>1</v>
      </c>
      <c r="BI34" s="922" t="b">
        <f>EXACT(P34,'POA 2018 ETS CENTA Consolid'!P30)</f>
        <v>1</v>
      </c>
      <c r="BJ34" s="922" t="b">
        <f>EXACT(Q34,'POA 2018 ETS CENTA Consolid'!Q30)</f>
        <v>1</v>
      </c>
      <c r="BK34" s="922" t="b">
        <f>EXACT(R34,'POA 2018 ETS CENTA Consolid'!R30)</f>
        <v>1</v>
      </c>
      <c r="BL34" s="922" t="b">
        <f>EXACT(S34,'POA 2018 ETS CENTA Consolid'!S30)</f>
        <v>1</v>
      </c>
      <c r="BM34" s="922" t="b">
        <f>EXACT(T34,'POA 2018 ETS CENTA Consolid'!T30)</f>
        <v>1</v>
      </c>
      <c r="BN34" s="922" t="b">
        <f>EXACT(U34,'POA 2018 ETS CENTA Consolid'!U30)</f>
        <v>1</v>
      </c>
      <c r="BO34" s="922" t="b">
        <f>EXACT(V34,'POA 2018 ETS CENTA Consolid'!V30)</f>
        <v>1</v>
      </c>
      <c r="BP34" s="922" t="b">
        <f>EXACT(W34,'POA 2018 ETS CENTA Consolid'!W30)</f>
        <v>1</v>
      </c>
      <c r="BQ34" s="922" t="b">
        <f>EXACT(X34,'POA 2018 ETS CENTA Consolid'!X30)</f>
        <v>1</v>
      </c>
      <c r="BR34" s="922" t="b">
        <f>EXACT(Y34,'POA 2018 ETS CENTA Consolid'!Y30)</f>
        <v>1</v>
      </c>
      <c r="BS34" s="922" t="b">
        <f>EXACT(Z34,'POA 2018 ETS CENTA Consolid'!Z30)</f>
        <v>1</v>
      </c>
      <c r="BT34" s="922" t="b">
        <f>EXACT(AA34,'POA 2018 ETS CENTA Consolid'!AA30)</f>
        <v>1</v>
      </c>
      <c r="BU34" s="922" t="b">
        <f>EXACT(AB34,'POA 2018 ETS CENTA Consolid'!AB30)</f>
        <v>1</v>
      </c>
      <c r="BV34" s="922" t="b">
        <f>EXACT(AC34,'POA 2018 ETS CENTA Consolid'!AC30)</f>
        <v>1</v>
      </c>
      <c r="BW34" s="922" t="b">
        <f>EXACT(AD34,'POA 2018 ETS CENTA Consolid'!AD30)</f>
        <v>1</v>
      </c>
      <c r="BX34" s="922" t="b">
        <f>EXACT(AE34,'POA 2018 ETS CENTA Consolid'!AE30)</f>
        <v>1</v>
      </c>
      <c r="BY34" s="922" t="b">
        <f>EXACT(AF34,'POA 2018 ETS CENTA Consolid'!AF30)</f>
        <v>1</v>
      </c>
      <c r="BZ34" s="922" t="b">
        <f>EXACT(AG34,'POA 2018 ETS CENTA Consolid'!AG30)</f>
        <v>1</v>
      </c>
      <c r="CA34" s="922" t="b">
        <f>EXACT(AH34,'POA 2018 ETS CENTA Consolid'!AH30)</f>
        <v>1</v>
      </c>
      <c r="CB34" s="922" t="b">
        <f>EXACT(AI34,'POA 2018 ETS CENTA Consolid'!AI30)</f>
        <v>1</v>
      </c>
      <c r="CC34" s="922" t="b">
        <f>EXACT(AJ34,'POA 2018 ETS CENTA Consolid'!AJ30)</f>
        <v>1</v>
      </c>
      <c r="CD34" s="922" t="b">
        <f>EXACT(AK34,'POA 2018 ETS CENTA Consolid'!AK30)</f>
        <v>1</v>
      </c>
      <c r="CE34" s="922" t="b">
        <f>EXACT(AL34,'POA 2018 ETS CENTA Consolid'!AL30)</f>
        <v>1</v>
      </c>
      <c r="CF34" s="922" t="b">
        <f>EXACT(AM34,'POA 2018 ETS CENTA Consolid'!AM30)</f>
        <v>1</v>
      </c>
      <c r="CG34" s="922" t="b">
        <f>EXACT(AN34,'POA 2018 ETS CENTA Consolid'!AN30)</f>
        <v>1</v>
      </c>
      <c r="CH34" s="922" t="b">
        <f>EXACT(AO34,'POA 2018 ETS CENTA Consolid'!AO30)</f>
        <v>1</v>
      </c>
      <c r="CI34" s="922" t="b">
        <f>EXACT(AP34,'POA 2018 ETS CENTA Consolid'!AP30)</f>
        <v>1</v>
      </c>
      <c r="CJ34" s="922" t="b">
        <f>EXACT(AQ34,'POA 2018 ETS CENTA Consolid'!AQ30)</f>
        <v>1</v>
      </c>
      <c r="CK34" s="922" t="b">
        <f>EXACT(AR34,'POA 2018 ETS CENTA Consolid'!AR30)</f>
        <v>1</v>
      </c>
      <c r="CL34" s="923">
        <f>MAX(L34,M34,N34,R34,S34,T34,Y34,Z34,X34,AD34,AE34,AF34)-E34</f>
        <v>0</v>
      </c>
      <c r="CM34" s="923">
        <f t="shared" si="1"/>
        <v>0</v>
      </c>
      <c r="CN34" s="923">
        <f t="shared" si="2"/>
        <v>0</v>
      </c>
    </row>
    <row r="35" spans="1:92" s="102" customFormat="1" ht="97.5" customHeight="1" x14ac:dyDescent="0.2">
      <c r="A35" s="1034"/>
      <c r="B35" s="1067"/>
      <c r="C35" s="1057"/>
      <c r="D35" s="1061"/>
      <c r="E35" s="74">
        <f>MAX(L35,M35,N35,R35,S35,T35,Y35,Z35,X35,AD35,AE35,AF35)</f>
        <v>100</v>
      </c>
      <c r="F35" s="191" t="s">
        <v>79</v>
      </c>
      <c r="G35" s="1046"/>
      <c r="H35" s="1068"/>
      <c r="I35" s="1048"/>
      <c r="J35" s="1048"/>
      <c r="K35" s="1049"/>
      <c r="L35" s="192">
        <v>100</v>
      </c>
      <c r="M35" s="192">
        <v>100</v>
      </c>
      <c r="N35" s="192">
        <v>100</v>
      </c>
      <c r="O35" s="193">
        <v>3912</v>
      </c>
      <c r="P35" s="193">
        <v>3912</v>
      </c>
      <c r="Q35" s="193">
        <v>3912</v>
      </c>
      <c r="R35" s="192">
        <v>100</v>
      </c>
      <c r="S35" s="192">
        <v>100</v>
      </c>
      <c r="T35" s="192">
        <v>100</v>
      </c>
      <c r="U35" s="193">
        <v>3912</v>
      </c>
      <c r="V35" s="193">
        <v>3912</v>
      </c>
      <c r="W35" s="193">
        <v>3912</v>
      </c>
      <c r="X35" s="192">
        <v>100</v>
      </c>
      <c r="Y35" s="192">
        <v>100</v>
      </c>
      <c r="Z35" s="192">
        <v>100</v>
      </c>
      <c r="AA35" s="193">
        <v>3912</v>
      </c>
      <c r="AB35" s="193">
        <v>3912</v>
      </c>
      <c r="AC35" s="193">
        <v>3912</v>
      </c>
      <c r="AD35" s="192">
        <v>100</v>
      </c>
      <c r="AE35" s="192">
        <v>100</v>
      </c>
      <c r="AF35" s="192">
        <v>100</v>
      </c>
      <c r="AG35" s="193">
        <v>3912</v>
      </c>
      <c r="AH35" s="193">
        <v>3912</v>
      </c>
      <c r="AI35" s="193">
        <v>3910</v>
      </c>
      <c r="AJ35" s="144">
        <v>46942</v>
      </c>
      <c r="AK35" s="145">
        <v>46942</v>
      </c>
      <c r="AL35" s="193"/>
      <c r="AM35" s="193"/>
      <c r="AN35" s="193"/>
      <c r="AO35" s="193"/>
      <c r="AP35" s="1058"/>
      <c r="AQ35" s="1069"/>
      <c r="AR35" s="1061"/>
      <c r="AS35" s="190"/>
      <c r="AT35" s="922" t="b">
        <f>EXACT(A35,'POA 2018 ETS CENTA Consolid'!A31)</f>
        <v>1</v>
      </c>
      <c r="AU35" s="922" t="b">
        <f>EXACT(B35,'POA 2018 ETS CENTA Consolid'!B31)</f>
        <v>1</v>
      </c>
      <c r="AV35" s="922" t="b">
        <f>EXACT(C35,'POA 2018 ETS CENTA Consolid'!C31)</f>
        <v>1</v>
      </c>
      <c r="AW35" s="922" t="b">
        <f>EXACT(D35,'POA 2018 ETS CENTA Consolid'!D31)</f>
        <v>1</v>
      </c>
      <c r="AX35" s="922" t="b">
        <f>EXACT(E35,'POA 2018 ETS CENTA Consolid'!E31)</f>
        <v>1</v>
      </c>
      <c r="AY35" s="922" t="b">
        <f>EXACT(F35,'POA 2018 ETS CENTA Consolid'!F31)</f>
        <v>1</v>
      </c>
      <c r="AZ35" s="922" t="b">
        <f>EXACT(G35,'POA 2018 ETS CENTA Consolid'!G31)</f>
        <v>1</v>
      </c>
      <c r="BA35" s="922" t="b">
        <f>EXACT(H35,'POA 2018 ETS CENTA Consolid'!H31)</f>
        <v>1</v>
      </c>
      <c r="BB35" s="922" t="b">
        <f>EXACT(I35,'POA 2018 ETS CENTA Consolid'!I31)</f>
        <v>1</v>
      </c>
      <c r="BC35" s="922" t="b">
        <f>EXACT(J35,'POA 2018 ETS CENTA Consolid'!J31)</f>
        <v>1</v>
      </c>
      <c r="BD35" s="922" t="b">
        <f>EXACT(K35,'POA 2018 ETS CENTA Consolid'!K31)</f>
        <v>1</v>
      </c>
      <c r="BE35" s="922" t="b">
        <f>EXACT(L35,'POA 2018 ETS CENTA Consolid'!L31)</f>
        <v>1</v>
      </c>
      <c r="BF35" s="922" t="b">
        <f>EXACT(M35,'POA 2018 ETS CENTA Consolid'!M31)</f>
        <v>1</v>
      </c>
      <c r="BG35" s="922" t="b">
        <f>EXACT(N35,'POA 2018 ETS CENTA Consolid'!N31)</f>
        <v>1</v>
      </c>
      <c r="BH35" s="922" t="b">
        <f>EXACT(O35,'POA 2018 ETS CENTA Consolid'!O31)</f>
        <v>1</v>
      </c>
      <c r="BI35" s="922" t="b">
        <f>EXACT(P35,'POA 2018 ETS CENTA Consolid'!P31)</f>
        <v>1</v>
      </c>
      <c r="BJ35" s="922" t="b">
        <f>EXACT(Q35,'POA 2018 ETS CENTA Consolid'!Q31)</f>
        <v>1</v>
      </c>
      <c r="BK35" s="922" t="b">
        <f>EXACT(R35,'POA 2018 ETS CENTA Consolid'!R31)</f>
        <v>1</v>
      </c>
      <c r="BL35" s="922" t="b">
        <f>EXACT(S35,'POA 2018 ETS CENTA Consolid'!S31)</f>
        <v>1</v>
      </c>
      <c r="BM35" s="922" t="b">
        <f>EXACT(T35,'POA 2018 ETS CENTA Consolid'!T31)</f>
        <v>1</v>
      </c>
      <c r="BN35" s="922" t="b">
        <f>EXACT(U35,'POA 2018 ETS CENTA Consolid'!U31)</f>
        <v>1</v>
      </c>
      <c r="BO35" s="922" t="b">
        <f>EXACT(V35,'POA 2018 ETS CENTA Consolid'!V31)</f>
        <v>1</v>
      </c>
      <c r="BP35" s="922" t="b">
        <f>EXACT(W35,'POA 2018 ETS CENTA Consolid'!W31)</f>
        <v>1</v>
      </c>
      <c r="BQ35" s="922" t="b">
        <f>EXACT(X35,'POA 2018 ETS CENTA Consolid'!X31)</f>
        <v>1</v>
      </c>
      <c r="BR35" s="922" t="b">
        <f>EXACT(Y35,'POA 2018 ETS CENTA Consolid'!Y31)</f>
        <v>1</v>
      </c>
      <c r="BS35" s="922" t="b">
        <f>EXACT(Z35,'POA 2018 ETS CENTA Consolid'!Z31)</f>
        <v>1</v>
      </c>
      <c r="BT35" s="922" t="b">
        <f>EXACT(AA35,'POA 2018 ETS CENTA Consolid'!AA31)</f>
        <v>1</v>
      </c>
      <c r="BU35" s="922" t="b">
        <f>EXACT(AB35,'POA 2018 ETS CENTA Consolid'!AB31)</f>
        <v>1</v>
      </c>
      <c r="BV35" s="922" t="b">
        <f>EXACT(AC35,'POA 2018 ETS CENTA Consolid'!AC31)</f>
        <v>1</v>
      </c>
      <c r="BW35" s="922" t="b">
        <f>EXACT(AD35,'POA 2018 ETS CENTA Consolid'!AD31)</f>
        <v>1</v>
      </c>
      <c r="BX35" s="922" t="b">
        <f>EXACT(AE35,'POA 2018 ETS CENTA Consolid'!AE31)</f>
        <v>1</v>
      </c>
      <c r="BY35" s="922" t="b">
        <f>EXACT(AF35,'POA 2018 ETS CENTA Consolid'!AF31)</f>
        <v>1</v>
      </c>
      <c r="BZ35" s="922" t="b">
        <f>EXACT(AG35,'POA 2018 ETS CENTA Consolid'!AG31)</f>
        <v>1</v>
      </c>
      <c r="CA35" s="922" t="b">
        <f>EXACT(AH35,'POA 2018 ETS CENTA Consolid'!AH31)</f>
        <v>1</v>
      </c>
      <c r="CB35" s="922" t="b">
        <f>EXACT(AI35,'POA 2018 ETS CENTA Consolid'!AI31)</f>
        <v>1</v>
      </c>
      <c r="CC35" s="922" t="b">
        <f>EXACT(AJ35,'POA 2018 ETS CENTA Consolid'!AJ31)</f>
        <v>1</v>
      </c>
      <c r="CD35" s="922" t="b">
        <f>EXACT(AK35,'POA 2018 ETS CENTA Consolid'!AK31)</f>
        <v>1</v>
      </c>
      <c r="CE35" s="922" t="b">
        <f>EXACT(AL35,'POA 2018 ETS CENTA Consolid'!AL31)</f>
        <v>1</v>
      </c>
      <c r="CF35" s="922" t="b">
        <f>EXACT(AM35,'POA 2018 ETS CENTA Consolid'!AM31)</f>
        <v>1</v>
      </c>
      <c r="CG35" s="922" t="b">
        <f>EXACT(AN35,'POA 2018 ETS CENTA Consolid'!AN31)</f>
        <v>1</v>
      </c>
      <c r="CH35" s="922" t="b">
        <f>EXACT(AO35,'POA 2018 ETS CENTA Consolid'!AO31)</f>
        <v>1</v>
      </c>
      <c r="CI35" s="922" t="b">
        <f>EXACT(AP35,'POA 2018 ETS CENTA Consolid'!AP31)</f>
        <v>1</v>
      </c>
      <c r="CJ35" s="922" t="b">
        <f>EXACT(AQ35,'POA 2018 ETS CENTA Consolid'!AQ31)</f>
        <v>1</v>
      </c>
      <c r="CK35" s="922" t="b">
        <f>EXACT(AR35,'POA 2018 ETS CENTA Consolid'!AR31)</f>
        <v>1</v>
      </c>
      <c r="CL35" s="923">
        <f>MAX(L35,M35,N35,R35,S35,T35,Y35,Z35,X35,AD35,AE35,AF35)-E35</f>
        <v>0</v>
      </c>
      <c r="CM35" s="923">
        <f t="shared" si="1"/>
        <v>0</v>
      </c>
      <c r="CN35" s="923">
        <f t="shared" si="2"/>
        <v>0</v>
      </c>
    </row>
    <row r="36" spans="1:92" s="102" customFormat="1" ht="50.25" customHeight="1" x14ac:dyDescent="0.2">
      <c r="A36" s="92" t="s">
        <v>42</v>
      </c>
      <c r="B36" s="92" t="s">
        <v>80</v>
      </c>
      <c r="C36" s="92" t="s">
        <v>81</v>
      </c>
      <c r="D36" s="20" t="s">
        <v>82</v>
      </c>
      <c r="E36" s="93"/>
      <c r="F36" s="148"/>
      <c r="G36" s="26"/>
      <c r="H36" s="26"/>
      <c r="I36" s="194">
        <v>20</v>
      </c>
      <c r="J36" s="194">
        <v>20</v>
      </c>
      <c r="K36" s="188"/>
      <c r="L36" s="35"/>
      <c r="M36" s="35"/>
      <c r="N36" s="35"/>
      <c r="O36" s="152">
        <v>225547.58333333334</v>
      </c>
      <c r="P36" s="152">
        <v>225547.58333333334</v>
      </c>
      <c r="Q36" s="152">
        <v>326478.58333333337</v>
      </c>
      <c r="R36" s="35"/>
      <c r="S36" s="35"/>
      <c r="T36" s="35"/>
      <c r="U36" s="152">
        <v>225547.58333333334</v>
      </c>
      <c r="V36" s="152">
        <v>225547.58333333334</v>
      </c>
      <c r="W36" s="152">
        <v>476478.58333333337</v>
      </c>
      <c r="X36" s="35"/>
      <c r="Y36" s="35"/>
      <c r="Z36" s="35"/>
      <c r="AA36" s="152">
        <v>225547.58333333334</v>
      </c>
      <c r="AB36" s="152">
        <v>225547.58333333334</v>
      </c>
      <c r="AC36" s="152">
        <v>476478.58333333337</v>
      </c>
      <c r="AD36" s="35"/>
      <c r="AE36" s="35"/>
      <c r="AF36" s="35"/>
      <c r="AG36" s="152">
        <v>225547.58333333334</v>
      </c>
      <c r="AH36" s="152">
        <v>225547.58333333334</v>
      </c>
      <c r="AI36" s="152">
        <v>626487.58333333337</v>
      </c>
      <c r="AJ36" s="97">
        <v>3710304</v>
      </c>
      <c r="AK36" s="152">
        <v>2710304</v>
      </c>
      <c r="AL36" s="95"/>
      <c r="AM36" s="95"/>
      <c r="AN36" s="95"/>
      <c r="AO36" s="152">
        <v>1000000</v>
      </c>
      <c r="AP36" s="195"/>
      <c r="AQ36" s="171"/>
      <c r="AR36" s="100"/>
      <c r="AS36" s="27"/>
      <c r="AT36" s="922" t="b">
        <f>EXACT(A36,'POA 2018 ETS CENTA Consolid'!A32)</f>
        <v>1</v>
      </c>
      <c r="AU36" s="922" t="b">
        <f>EXACT(B36,'POA 2018 ETS CENTA Consolid'!B32)</f>
        <v>1</v>
      </c>
      <c r="AV36" s="922" t="b">
        <f>EXACT(C36,'POA 2018 ETS CENTA Consolid'!C32)</f>
        <v>1</v>
      </c>
      <c r="AW36" s="922" t="b">
        <f>EXACT(D36,'POA 2018 ETS CENTA Consolid'!D32)</f>
        <v>1</v>
      </c>
      <c r="AX36" s="922" t="b">
        <f>EXACT(E36,'POA 2018 ETS CENTA Consolid'!E32)</f>
        <v>1</v>
      </c>
      <c r="AY36" s="922" t="b">
        <f>EXACT(F36,'POA 2018 ETS CENTA Consolid'!F32)</f>
        <v>1</v>
      </c>
      <c r="AZ36" s="922" t="b">
        <f>EXACT(G36,'POA 2018 ETS CENTA Consolid'!G32)</f>
        <v>1</v>
      </c>
      <c r="BA36" s="922" t="b">
        <f>EXACT(H36,'POA 2018 ETS CENTA Consolid'!H32)</f>
        <v>1</v>
      </c>
      <c r="BB36" s="922" t="b">
        <f>EXACT(I36,'POA 2018 ETS CENTA Consolid'!I32)</f>
        <v>0</v>
      </c>
      <c r="BC36" s="922" t="b">
        <f>EXACT(J36,'POA 2018 ETS CENTA Consolid'!J32)</f>
        <v>0</v>
      </c>
      <c r="BD36" s="922" t="b">
        <f>EXACT(K36,'POA 2018 ETS CENTA Consolid'!K32)</f>
        <v>1</v>
      </c>
      <c r="BE36" s="922" t="b">
        <f>EXACT(L36,'POA 2018 ETS CENTA Consolid'!L32)</f>
        <v>1</v>
      </c>
      <c r="BF36" s="922" t="b">
        <f>EXACT(M36,'POA 2018 ETS CENTA Consolid'!M32)</f>
        <v>1</v>
      </c>
      <c r="BG36" s="922" t="b">
        <f>EXACT(N36,'POA 2018 ETS CENTA Consolid'!N32)</f>
        <v>1</v>
      </c>
      <c r="BH36" s="922" t="b">
        <f>EXACT(O36,'POA 2018 ETS CENTA Consolid'!O32)</f>
        <v>1</v>
      </c>
      <c r="BI36" s="922" t="b">
        <f>EXACT(P36,'POA 2018 ETS CENTA Consolid'!P32)</f>
        <v>1</v>
      </c>
      <c r="BJ36" s="922" t="b">
        <f>EXACT(Q36,'POA 2018 ETS CENTA Consolid'!Q32)</f>
        <v>1</v>
      </c>
      <c r="BK36" s="922" t="b">
        <f>EXACT(R36,'POA 2018 ETS CENTA Consolid'!R32)</f>
        <v>1</v>
      </c>
      <c r="BL36" s="922" t="b">
        <f>EXACT(S36,'POA 2018 ETS CENTA Consolid'!S32)</f>
        <v>1</v>
      </c>
      <c r="BM36" s="922" t="b">
        <f>EXACT(T36,'POA 2018 ETS CENTA Consolid'!T32)</f>
        <v>1</v>
      </c>
      <c r="BN36" s="922" t="b">
        <f>EXACT(U36,'POA 2018 ETS CENTA Consolid'!U32)</f>
        <v>1</v>
      </c>
      <c r="BO36" s="922" t="b">
        <f>EXACT(V36,'POA 2018 ETS CENTA Consolid'!V32)</f>
        <v>1</v>
      </c>
      <c r="BP36" s="922" t="b">
        <f>EXACT(W36,'POA 2018 ETS CENTA Consolid'!W32)</f>
        <v>1</v>
      </c>
      <c r="BQ36" s="922" t="b">
        <f>EXACT(X36,'POA 2018 ETS CENTA Consolid'!X32)</f>
        <v>1</v>
      </c>
      <c r="BR36" s="922" t="b">
        <f>EXACT(Y36,'POA 2018 ETS CENTA Consolid'!Y32)</f>
        <v>1</v>
      </c>
      <c r="BS36" s="922" t="b">
        <f>EXACT(Z36,'POA 2018 ETS CENTA Consolid'!Z32)</f>
        <v>1</v>
      </c>
      <c r="BT36" s="922" t="b">
        <f>EXACT(AA36,'POA 2018 ETS CENTA Consolid'!AA32)</f>
        <v>1</v>
      </c>
      <c r="BU36" s="922" t="b">
        <f>EXACT(AB36,'POA 2018 ETS CENTA Consolid'!AB32)</f>
        <v>1</v>
      </c>
      <c r="BV36" s="922" t="b">
        <f>EXACT(AC36,'POA 2018 ETS CENTA Consolid'!AC32)</f>
        <v>1</v>
      </c>
      <c r="BW36" s="922" t="b">
        <f>EXACT(AD36,'POA 2018 ETS CENTA Consolid'!AD32)</f>
        <v>1</v>
      </c>
      <c r="BX36" s="922" t="b">
        <f>EXACT(AE36,'POA 2018 ETS CENTA Consolid'!AE32)</f>
        <v>1</v>
      </c>
      <c r="BY36" s="922" t="b">
        <f>EXACT(AF36,'POA 2018 ETS CENTA Consolid'!AF32)</f>
        <v>1</v>
      </c>
      <c r="BZ36" s="922" t="b">
        <f>EXACT(AG36,'POA 2018 ETS CENTA Consolid'!AG32)</f>
        <v>1</v>
      </c>
      <c r="CA36" s="922" t="b">
        <f>EXACT(AH36,'POA 2018 ETS CENTA Consolid'!AH32)</f>
        <v>1</v>
      </c>
      <c r="CB36" s="922" t="b">
        <f>EXACT(AI36,'POA 2018 ETS CENTA Consolid'!AI32)</f>
        <v>1</v>
      </c>
      <c r="CC36" s="922" t="b">
        <f>EXACT(AJ36,'POA 2018 ETS CENTA Consolid'!AJ32)</f>
        <v>1</v>
      </c>
      <c r="CD36" s="922" t="b">
        <f>EXACT(AK36,'POA 2018 ETS CENTA Consolid'!AK32)</f>
        <v>1</v>
      </c>
      <c r="CE36" s="922" t="b">
        <f>EXACT(AL36,'POA 2018 ETS CENTA Consolid'!AL32)</f>
        <v>1</v>
      </c>
      <c r="CF36" s="922" t="b">
        <f>EXACT(AM36,'POA 2018 ETS CENTA Consolid'!AM32)</f>
        <v>1</v>
      </c>
      <c r="CG36" s="922" t="b">
        <f>EXACT(AN36,'POA 2018 ETS CENTA Consolid'!AN32)</f>
        <v>1</v>
      </c>
      <c r="CH36" s="922" t="b">
        <f>EXACT(AO36,'POA 2018 ETS CENTA Consolid'!AO32)</f>
        <v>1</v>
      </c>
      <c r="CI36" s="922" t="b">
        <f>EXACT(AP36,'POA 2018 ETS CENTA Consolid'!AP32)</f>
        <v>1</v>
      </c>
      <c r="CJ36" s="922" t="b">
        <f>EXACT(AQ36,'POA 2018 ETS CENTA Consolid'!AQ32)</f>
        <v>1</v>
      </c>
      <c r="CK36" s="922" t="b">
        <f>EXACT(AR36,'POA 2018 ETS CENTA Consolid'!AR32)</f>
        <v>1</v>
      </c>
      <c r="CL36" s="923">
        <f t="shared" si="0"/>
        <v>0</v>
      </c>
      <c r="CM36" s="923">
        <f t="shared" si="1"/>
        <v>0</v>
      </c>
      <c r="CN36" s="923">
        <f t="shared" si="2"/>
        <v>0</v>
      </c>
    </row>
    <row r="37" spans="1:92" s="102" customFormat="1" ht="32.25" customHeight="1" x14ac:dyDescent="0.2">
      <c r="A37" s="1024" t="s">
        <v>42</v>
      </c>
      <c r="B37" s="1024" t="s">
        <v>80</v>
      </c>
      <c r="C37" s="995" t="s">
        <v>83</v>
      </c>
      <c r="D37" s="1009" t="s">
        <v>84</v>
      </c>
      <c r="E37" s="74">
        <f>MAX(L37,M37,N37,R37,S37,T37,Y37,Z37,X37,AD37,AE37,AF37)</f>
        <v>17775</v>
      </c>
      <c r="F37" s="173" t="s">
        <v>76</v>
      </c>
      <c r="G37" s="1043" t="s">
        <v>279</v>
      </c>
      <c r="H37" s="1043" t="s">
        <v>85</v>
      </c>
      <c r="I37" s="1017"/>
      <c r="J37" s="1017"/>
      <c r="K37" s="1017">
        <v>100</v>
      </c>
      <c r="L37" s="110">
        <v>17775</v>
      </c>
      <c r="M37" s="110">
        <v>17775</v>
      </c>
      <c r="N37" s="110">
        <v>17775</v>
      </c>
      <c r="O37" s="115">
        <v>141381</v>
      </c>
      <c r="P37" s="115">
        <v>141381</v>
      </c>
      <c r="Q37" s="115">
        <v>141381</v>
      </c>
      <c r="R37" s="110">
        <v>17775</v>
      </c>
      <c r="S37" s="110">
        <v>17775</v>
      </c>
      <c r="T37" s="110">
        <v>17775</v>
      </c>
      <c r="U37" s="115">
        <v>141381</v>
      </c>
      <c r="V37" s="115">
        <v>141381</v>
      </c>
      <c r="W37" s="115">
        <v>141381</v>
      </c>
      <c r="X37" s="110">
        <v>17775</v>
      </c>
      <c r="Y37" s="110">
        <v>17775</v>
      </c>
      <c r="Z37" s="110">
        <v>17775</v>
      </c>
      <c r="AA37" s="115">
        <v>141381</v>
      </c>
      <c r="AB37" s="115">
        <v>141381</v>
      </c>
      <c r="AC37" s="115">
        <v>141381</v>
      </c>
      <c r="AD37" s="110">
        <v>17775</v>
      </c>
      <c r="AE37" s="110">
        <v>17775</v>
      </c>
      <c r="AF37" s="110">
        <v>17775</v>
      </c>
      <c r="AG37" s="115">
        <v>141381</v>
      </c>
      <c r="AH37" s="115">
        <v>141381</v>
      </c>
      <c r="AI37" s="115">
        <v>141387</v>
      </c>
      <c r="AJ37" s="138">
        <v>1696578</v>
      </c>
      <c r="AK37" s="115">
        <v>1696578</v>
      </c>
      <c r="AL37" s="115"/>
      <c r="AM37" s="115"/>
      <c r="AN37" s="115"/>
      <c r="AO37" s="115"/>
      <c r="AP37" s="1009" t="s">
        <v>86</v>
      </c>
      <c r="AQ37" s="1035" t="s">
        <v>236</v>
      </c>
      <c r="AR37" s="1037" t="s">
        <v>434</v>
      </c>
      <c r="AS37" s="27"/>
      <c r="AT37" s="922" t="b">
        <f>EXACT(A37,'POA 2018 ETS CENTA Consolid'!A33)</f>
        <v>1</v>
      </c>
      <c r="AU37" s="922" t="b">
        <f>EXACT(B37,'POA 2018 ETS CENTA Consolid'!B33)</f>
        <v>1</v>
      </c>
      <c r="AV37" s="922" t="b">
        <f>EXACT(C37,'POA 2018 ETS CENTA Consolid'!C33)</f>
        <v>1</v>
      </c>
      <c r="AW37" s="922" t="b">
        <f>EXACT(D37,'POA 2018 ETS CENTA Consolid'!D33)</f>
        <v>1</v>
      </c>
      <c r="AX37" s="922" t="b">
        <f>EXACT(E37,'POA 2018 ETS CENTA Consolid'!E33)</f>
        <v>1</v>
      </c>
      <c r="AY37" s="922" t="b">
        <f>EXACT(F37,'POA 2018 ETS CENTA Consolid'!F33)</f>
        <v>1</v>
      </c>
      <c r="AZ37" s="922" t="b">
        <f>EXACT(G37,'POA 2018 ETS CENTA Consolid'!G33)</f>
        <v>1</v>
      </c>
      <c r="BA37" s="922" t="b">
        <f>EXACT(H37,'POA 2018 ETS CENTA Consolid'!H33)</f>
        <v>1</v>
      </c>
      <c r="BB37" s="922" t="b">
        <f>EXACT(I37,'POA 2018 ETS CENTA Consolid'!I33)</f>
        <v>1</v>
      </c>
      <c r="BC37" s="922" t="b">
        <f>EXACT(J37,'POA 2018 ETS CENTA Consolid'!J33)</f>
        <v>1</v>
      </c>
      <c r="BD37" s="922" t="b">
        <f>EXACT(K37,'POA 2018 ETS CENTA Consolid'!K33)</f>
        <v>1</v>
      </c>
      <c r="BE37" s="922" t="b">
        <f>EXACT(L37,'POA 2018 ETS CENTA Consolid'!L33)</f>
        <v>1</v>
      </c>
      <c r="BF37" s="922" t="b">
        <f>EXACT(M37,'POA 2018 ETS CENTA Consolid'!M33)</f>
        <v>1</v>
      </c>
      <c r="BG37" s="922" t="b">
        <f>EXACT(N37,'POA 2018 ETS CENTA Consolid'!N33)</f>
        <v>1</v>
      </c>
      <c r="BH37" s="922" t="b">
        <f>EXACT(O37,'POA 2018 ETS CENTA Consolid'!O33)</f>
        <v>1</v>
      </c>
      <c r="BI37" s="922" t="b">
        <f>EXACT(P37,'POA 2018 ETS CENTA Consolid'!P33)</f>
        <v>1</v>
      </c>
      <c r="BJ37" s="922" t="b">
        <f>EXACT(Q37,'POA 2018 ETS CENTA Consolid'!Q33)</f>
        <v>1</v>
      </c>
      <c r="BK37" s="922" t="b">
        <f>EXACT(R37,'POA 2018 ETS CENTA Consolid'!R33)</f>
        <v>1</v>
      </c>
      <c r="BL37" s="922" t="b">
        <f>EXACT(S37,'POA 2018 ETS CENTA Consolid'!S33)</f>
        <v>1</v>
      </c>
      <c r="BM37" s="922" t="b">
        <f>EXACT(T37,'POA 2018 ETS CENTA Consolid'!T33)</f>
        <v>1</v>
      </c>
      <c r="BN37" s="922" t="b">
        <f>EXACT(U37,'POA 2018 ETS CENTA Consolid'!U33)</f>
        <v>1</v>
      </c>
      <c r="BO37" s="922" t="b">
        <f>EXACT(V37,'POA 2018 ETS CENTA Consolid'!V33)</f>
        <v>1</v>
      </c>
      <c r="BP37" s="922" t="b">
        <f>EXACT(W37,'POA 2018 ETS CENTA Consolid'!W33)</f>
        <v>1</v>
      </c>
      <c r="BQ37" s="922" t="b">
        <f>EXACT(X37,'POA 2018 ETS CENTA Consolid'!X33)</f>
        <v>1</v>
      </c>
      <c r="BR37" s="922" t="b">
        <f>EXACT(Y37,'POA 2018 ETS CENTA Consolid'!Y33)</f>
        <v>1</v>
      </c>
      <c r="BS37" s="922" t="b">
        <f>EXACT(Z37,'POA 2018 ETS CENTA Consolid'!Z33)</f>
        <v>1</v>
      </c>
      <c r="BT37" s="922" t="b">
        <f>EXACT(AA37,'POA 2018 ETS CENTA Consolid'!AA33)</f>
        <v>1</v>
      </c>
      <c r="BU37" s="922" t="b">
        <f>EXACT(AB37,'POA 2018 ETS CENTA Consolid'!AB33)</f>
        <v>1</v>
      </c>
      <c r="BV37" s="922" t="b">
        <f>EXACT(AC37,'POA 2018 ETS CENTA Consolid'!AC33)</f>
        <v>1</v>
      </c>
      <c r="BW37" s="922" t="b">
        <f>EXACT(AD37,'POA 2018 ETS CENTA Consolid'!AD33)</f>
        <v>1</v>
      </c>
      <c r="BX37" s="922" t="b">
        <f>EXACT(AE37,'POA 2018 ETS CENTA Consolid'!AE33)</f>
        <v>1</v>
      </c>
      <c r="BY37" s="922" t="b">
        <f>EXACT(AF37,'POA 2018 ETS CENTA Consolid'!AF33)</f>
        <v>1</v>
      </c>
      <c r="BZ37" s="922" t="b">
        <f>EXACT(AG37,'POA 2018 ETS CENTA Consolid'!AG33)</f>
        <v>1</v>
      </c>
      <c r="CA37" s="922" t="b">
        <f>EXACT(AH37,'POA 2018 ETS CENTA Consolid'!AH33)</f>
        <v>1</v>
      </c>
      <c r="CB37" s="922" t="b">
        <f>EXACT(AI37,'POA 2018 ETS CENTA Consolid'!AI33)</f>
        <v>1</v>
      </c>
      <c r="CC37" s="922" t="b">
        <f>EXACT(AJ37,'POA 2018 ETS CENTA Consolid'!AJ33)</f>
        <v>1</v>
      </c>
      <c r="CD37" s="922" t="b">
        <f>EXACT(AK37,'POA 2018 ETS CENTA Consolid'!AK33)</f>
        <v>1</v>
      </c>
      <c r="CE37" s="922" t="b">
        <f>EXACT(AL37,'POA 2018 ETS CENTA Consolid'!AL33)</f>
        <v>1</v>
      </c>
      <c r="CF37" s="922" t="b">
        <f>EXACT(AM37,'POA 2018 ETS CENTA Consolid'!AM33)</f>
        <v>1</v>
      </c>
      <c r="CG37" s="922" t="b">
        <f>EXACT(AN37,'POA 2018 ETS CENTA Consolid'!AN33)</f>
        <v>1</v>
      </c>
      <c r="CH37" s="922" t="b">
        <f>EXACT(AO37,'POA 2018 ETS CENTA Consolid'!AO33)</f>
        <v>1</v>
      </c>
      <c r="CI37" s="922" t="b">
        <f>EXACT(AP37,'POA 2018 ETS CENTA Consolid'!AP33)</f>
        <v>1</v>
      </c>
      <c r="CJ37" s="922" t="b">
        <f>EXACT(AQ37,'POA 2018 ETS CENTA Consolid'!AQ33)</f>
        <v>1</v>
      </c>
      <c r="CK37" s="922" t="b">
        <f>EXACT(AR37,'POA 2018 ETS CENTA Consolid'!AR33)</f>
        <v>1</v>
      </c>
      <c r="CL37" s="923">
        <f t="shared" ref="CL37:CL38" si="5">MAX(L37,M37,N37,R37,S37,T37,Y37,Z37,X37,AD37,AE37,AF37)-E37</f>
        <v>0</v>
      </c>
      <c r="CM37" s="923">
        <f t="shared" si="1"/>
        <v>0</v>
      </c>
      <c r="CN37" s="923">
        <f t="shared" si="2"/>
        <v>0</v>
      </c>
    </row>
    <row r="38" spans="1:92" s="102" customFormat="1" ht="75" customHeight="1" x14ac:dyDescent="0.2">
      <c r="A38" s="1025"/>
      <c r="B38" s="1025"/>
      <c r="C38" s="1059"/>
      <c r="D38" s="1058"/>
      <c r="E38" s="74">
        <f>MAX(L38,M38,N38,R38,S38,T38,Y38,Z38,X38,AD38,AE38,AF38)</f>
        <v>8752</v>
      </c>
      <c r="F38" s="173" t="s">
        <v>79</v>
      </c>
      <c r="G38" s="1044"/>
      <c r="H38" s="1044"/>
      <c r="I38" s="1018"/>
      <c r="J38" s="1018"/>
      <c r="K38" s="1050"/>
      <c r="L38" s="179">
        <v>8752</v>
      </c>
      <c r="M38" s="179">
        <v>8752</v>
      </c>
      <c r="N38" s="179">
        <v>8752</v>
      </c>
      <c r="O38" s="112">
        <v>81659</v>
      </c>
      <c r="P38" s="112">
        <v>81659</v>
      </c>
      <c r="Q38" s="112">
        <v>81659</v>
      </c>
      <c r="R38" s="179">
        <v>8752</v>
      </c>
      <c r="S38" s="179">
        <v>8752</v>
      </c>
      <c r="T38" s="179">
        <v>8752</v>
      </c>
      <c r="U38" s="112">
        <v>81659</v>
      </c>
      <c r="V38" s="112">
        <v>81659</v>
      </c>
      <c r="W38" s="112">
        <v>81659</v>
      </c>
      <c r="X38" s="179">
        <v>8752</v>
      </c>
      <c r="Y38" s="179">
        <v>8752</v>
      </c>
      <c r="Z38" s="179">
        <v>8752</v>
      </c>
      <c r="AA38" s="112">
        <v>81659</v>
      </c>
      <c r="AB38" s="112">
        <v>81659</v>
      </c>
      <c r="AC38" s="112">
        <v>81659</v>
      </c>
      <c r="AD38" s="179">
        <v>8752</v>
      </c>
      <c r="AE38" s="179">
        <v>8752</v>
      </c>
      <c r="AF38" s="179">
        <v>8752</v>
      </c>
      <c r="AG38" s="112">
        <v>81659</v>
      </c>
      <c r="AH38" s="112">
        <v>81659</v>
      </c>
      <c r="AI38" s="112">
        <v>81662</v>
      </c>
      <c r="AJ38" s="138">
        <v>979911</v>
      </c>
      <c r="AK38" s="115">
        <v>979911</v>
      </c>
      <c r="AL38" s="112"/>
      <c r="AM38" s="112"/>
      <c r="AN38" s="112"/>
      <c r="AO38" s="112"/>
      <c r="AP38" s="1010"/>
      <c r="AQ38" s="1057"/>
      <c r="AR38" s="1038"/>
      <c r="AS38" s="190"/>
      <c r="AT38" s="922" t="b">
        <f>EXACT(A38,'POA 2018 ETS CENTA Consolid'!A34)</f>
        <v>1</v>
      </c>
      <c r="AU38" s="922" t="b">
        <f>EXACT(B38,'POA 2018 ETS CENTA Consolid'!B34)</f>
        <v>1</v>
      </c>
      <c r="AV38" s="922" t="b">
        <f>EXACT(C38,'POA 2018 ETS CENTA Consolid'!C34)</f>
        <v>1</v>
      </c>
      <c r="AW38" s="922" t="b">
        <f>EXACT(D38,'POA 2018 ETS CENTA Consolid'!D34)</f>
        <v>1</v>
      </c>
      <c r="AX38" s="922" t="b">
        <f>EXACT(E38,'POA 2018 ETS CENTA Consolid'!E34)</f>
        <v>1</v>
      </c>
      <c r="AY38" s="922" t="b">
        <f>EXACT(F38,'POA 2018 ETS CENTA Consolid'!F34)</f>
        <v>1</v>
      </c>
      <c r="AZ38" s="922" t="b">
        <f>EXACT(G38,'POA 2018 ETS CENTA Consolid'!G34)</f>
        <v>1</v>
      </c>
      <c r="BA38" s="922" t="b">
        <f>EXACT(H38,'POA 2018 ETS CENTA Consolid'!H34)</f>
        <v>1</v>
      </c>
      <c r="BB38" s="922" t="b">
        <f>EXACT(I38,'POA 2018 ETS CENTA Consolid'!I34)</f>
        <v>1</v>
      </c>
      <c r="BC38" s="922" t="b">
        <f>EXACT(J38,'POA 2018 ETS CENTA Consolid'!J34)</f>
        <v>1</v>
      </c>
      <c r="BD38" s="922" t="b">
        <f>EXACT(K38,'POA 2018 ETS CENTA Consolid'!K34)</f>
        <v>1</v>
      </c>
      <c r="BE38" s="922" t="b">
        <f>EXACT(L38,'POA 2018 ETS CENTA Consolid'!L34)</f>
        <v>1</v>
      </c>
      <c r="BF38" s="922" t="b">
        <f>EXACT(M38,'POA 2018 ETS CENTA Consolid'!M34)</f>
        <v>1</v>
      </c>
      <c r="BG38" s="922" t="b">
        <f>EXACT(N38,'POA 2018 ETS CENTA Consolid'!N34)</f>
        <v>1</v>
      </c>
      <c r="BH38" s="922" t="b">
        <f>EXACT(O38,'POA 2018 ETS CENTA Consolid'!O34)</f>
        <v>1</v>
      </c>
      <c r="BI38" s="922" t="b">
        <f>EXACT(P38,'POA 2018 ETS CENTA Consolid'!P34)</f>
        <v>1</v>
      </c>
      <c r="BJ38" s="922" t="b">
        <f>EXACT(Q38,'POA 2018 ETS CENTA Consolid'!Q34)</f>
        <v>1</v>
      </c>
      <c r="BK38" s="922" t="b">
        <f>EXACT(R38,'POA 2018 ETS CENTA Consolid'!R34)</f>
        <v>1</v>
      </c>
      <c r="BL38" s="922" t="b">
        <f>EXACT(S38,'POA 2018 ETS CENTA Consolid'!S34)</f>
        <v>1</v>
      </c>
      <c r="BM38" s="922" t="b">
        <f>EXACT(T38,'POA 2018 ETS CENTA Consolid'!T34)</f>
        <v>1</v>
      </c>
      <c r="BN38" s="922" t="b">
        <f>EXACT(U38,'POA 2018 ETS CENTA Consolid'!U34)</f>
        <v>1</v>
      </c>
      <c r="BO38" s="922" t="b">
        <f>EXACT(V38,'POA 2018 ETS CENTA Consolid'!V34)</f>
        <v>1</v>
      </c>
      <c r="BP38" s="922" t="b">
        <f>EXACT(W38,'POA 2018 ETS CENTA Consolid'!W34)</f>
        <v>1</v>
      </c>
      <c r="BQ38" s="922" t="b">
        <f>EXACT(X38,'POA 2018 ETS CENTA Consolid'!X34)</f>
        <v>1</v>
      </c>
      <c r="BR38" s="922" t="b">
        <f>EXACT(Y38,'POA 2018 ETS CENTA Consolid'!Y34)</f>
        <v>1</v>
      </c>
      <c r="BS38" s="922" t="b">
        <f>EXACT(Z38,'POA 2018 ETS CENTA Consolid'!Z34)</f>
        <v>1</v>
      </c>
      <c r="BT38" s="922" t="b">
        <f>EXACT(AA38,'POA 2018 ETS CENTA Consolid'!AA34)</f>
        <v>1</v>
      </c>
      <c r="BU38" s="922" t="b">
        <f>EXACT(AB38,'POA 2018 ETS CENTA Consolid'!AB34)</f>
        <v>1</v>
      </c>
      <c r="BV38" s="922" t="b">
        <f>EXACT(AC38,'POA 2018 ETS CENTA Consolid'!AC34)</f>
        <v>1</v>
      </c>
      <c r="BW38" s="922" t="b">
        <f>EXACT(AD38,'POA 2018 ETS CENTA Consolid'!AD34)</f>
        <v>1</v>
      </c>
      <c r="BX38" s="922" t="b">
        <f>EXACT(AE38,'POA 2018 ETS CENTA Consolid'!AE34)</f>
        <v>1</v>
      </c>
      <c r="BY38" s="922" t="b">
        <f>EXACT(AF38,'POA 2018 ETS CENTA Consolid'!AF34)</f>
        <v>1</v>
      </c>
      <c r="BZ38" s="922" t="b">
        <f>EXACT(AG38,'POA 2018 ETS CENTA Consolid'!AG34)</f>
        <v>1</v>
      </c>
      <c r="CA38" s="922" t="b">
        <f>EXACT(AH38,'POA 2018 ETS CENTA Consolid'!AH34)</f>
        <v>1</v>
      </c>
      <c r="CB38" s="922" t="b">
        <f>EXACT(AI38,'POA 2018 ETS CENTA Consolid'!AI34)</f>
        <v>1</v>
      </c>
      <c r="CC38" s="922" t="b">
        <f>EXACT(AJ38,'POA 2018 ETS CENTA Consolid'!AJ34)</f>
        <v>1</v>
      </c>
      <c r="CD38" s="922" t="b">
        <f>EXACT(AK38,'POA 2018 ETS CENTA Consolid'!AK34)</f>
        <v>1</v>
      </c>
      <c r="CE38" s="922" t="b">
        <f>EXACT(AL38,'POA 2018 ETS CENTA Consolid'!AL34)</f>
        <v>1</v>
      </c>
      <c r="CF38" s="922" t="b">
        <f>EXACT(AM38,'POA 2018 ETS CENTA Consolid'!AM34)</f>
        <v>1</v>
      </c>
      <c r="CG38" s="922" t="b">
        <f>EXACT(AN38,'POA 2018 ETS CENTA Consolid'!AN34)</f>
        <v>1</v>
      </c>
      <c r="CH38" s="922" t="b">
        <f>EXACT(AO38,'POA 2018 ETS CENTA Consolid'!AO34)</f>
        <v>1</v>
      </c>
      <c r="CI38" s="922" t="b">
        <f>EXACT(AP38,'POA 2018 ETS CENTA Consolid'!AP34)</f>
        <v>1</v>
      </c>
      <c r="CJ38" s="922" t="b">
        <f>EXACT(AQ38,'POA 2018 ETS CENTA Consolid'!AQ34)</f>
        <v>1</v>
      </c>
      <c r="CK38" s="922" t="b">
        <f>EXACT(AR38,'POA 2018 ETS CENTA Consolid'!AR34)</f>
        <v>1</v>
      </c>
      <c r="CL38" s="923">
        <f t="shared" si="5"/>
        <v>0</v>
      </c>
      <c r="CM38" s="923">
        <f t="shared" si="1"/>
        <v>0</v>
      </c>
      <c r="CN38" s="923">
        <f t="shared" si="2"/>
        <v>0</v>
      </c>
    </row>
    <row r="39" spans="1:92" s="102" customFormat="1" ht="106.5" customHeight="1" x14ac:dyDescent="0.2">
      <c r="A39" s="1025"/>
      <c r="B39" s="1025"/>
      <c r="C39" s="1059"/>
      <c r="D39" s="1058"/>
      <c r="E39" s="74">
        <v>4</v>
      </c>
      <c r="F39" s="173" t="s">
        <v>50</v>
      </c>
      <c r="G39" s="55" t="s">
        <v>218</v>
      </c>
      <c r="H39" s="56" t="s">
        <v>219</v>
      </c>
      <c r="I39" s="197"/>
      <c r="J39" s="197"/>
      <c r="K39" s="1050"/>
      <c r="L39" s="179"/>
      <c r="M39" s="179"/>
      <c r="N39" s="110">
        <v>1</v>
      </c>
      <c r="O39" s="112"/>
      <c r="P39" s="112"/>
      <c r="Q39" s="112">
        <v>931</v>
      </c>
      <c r="R39" s="179"/>
      <c r="S39" s="179"/>
      <c r="T39" s="110">
        <v>1</v>
      </c>
      <c r="U39" s="112"/>
      <c r="V39" s="112"/>
      <c r="W39" s="112">
        <v>931</v>
      </c>
      <c r="X39" s="179"/>
      <c r="Y39" s="179"/>
      <c r="Z39" s="110">
        <v>1</v>
      </c>
      <c r="AA39" s="112"/>
      <c r="AB39" s="112"/>
      <c r="AC39" s="112">
        <v>931</v>
      </c>
      <c r="AD39" s="179"/>
      <c r="AE39" s="179"/>
      <c r="AF39" s="179">
        <v>1</v>
      </c>
      <c r="AG39" s="112"/>
      <c r="AH39" s="112"/>
      <c r="AI39" s="112">
        <v>931</v>
      </c>
      <c r="AJ39" s="180">
        <v>3724</v>
      </c>
      <c r="AK39" s="112">
        <v>3724</v>
      </c>
      <c r="AL39" s="112"/>
      <c r="AM39" s="112"/>
      <c r="AN39" s="112"/>
      <c r="AO39" s="112"/>
      <c r="AP39" s="55" t="s">
        <v>249</v>
      </c>
      <c r="AQ39" s="1057"/>
      <c r="AR39" s="198" t="s">
        <v>261</v>
      </c>
      <c r="AS39" s="190"/>
      <c r="AT39" s="922" t="b">
        <f>EXACT(A39,'POA 2018 ETS CENTA Consolid'!A35)</f>
        <v>1</v>
      </c>
      <c r="AU39" s="922" t="b">
        <f>EXACT(B39,'POA 2018 ETS CENTA Consolid'!B35)</f>
        <v>1</v>
      </c>
      <c r="AV39" s="922" t="b">
        <f>EXACT(C39,'POA 2018 ETS CENTA Consolid'!C35)</f>
        <v>1</v>
      </c>
      <c r="AW39" s="922" t="b">
        <f>EXACT(D39,'POA 2018 ETS CENTA Consolid'!D35)</f>
        <v>1</v>
      </c>
      <c r="AX39" s="922" t="b">
        <f>EXACT(E39,'POA 2018 ETS CENTA Consolid'!E35)</f>
        <v>1</v>
      </c>
      <c r="AY39" s="922" t="b">
        <f>EXACT(F39,'POA 2018 ETS CENTA Consolid'!F35)</f>
        <v>1</v>
      </c>
      <c r="AZ39" s="922" t="b">
        <f>EXACT(G39,'POA 2018 ETS CENTA Consolid'!G35)</f>
        <v>1</v>
      </c>
      <c r="BA39" s="922" t="b">
        <f>EXACT(H39,'POA 2018 ETS CENTA Consolid'!H35)</f>
        <v>1</v>
      </c>
      <c r="BB39" s="922" t="b">
        <f>EXACT(I39,'POA 2018 ETS CENTA Consolid'!I35)</f>
        <v>1</v>
      </c>
      <c r="BC39" s="922" t="b">
        <f>EXACT(J39,'POA 2018 ETS CENTA Consolid'!J35)</f>
        <v>1</v>
      </c>
      <c r="BD39" s="922" t="b">
        <f>EXACT(K39,'POA 2018 ETS CENTA Consolid'!K35)</f>
        <v>1</v>
      </c>
      <c r="BE39" s="922" t="b">
        <f>EXACT(L39,'POA 2018 ETS CENTA Consolid'!L35)</f>
        <v>1</v>
      </c>
      <c r="BF39" s="922" t="b">
        <f>EXACT(M39,'POA 2018 ETS CENTA Consolid'!M35)</f>
        <v>1</v>
      </c>
      <c r="BG39" s="922" t="b">
        <f>EXACT(N39,'POA 2018 ETS CENTA Consolid'!N35)</f>
        <v>1</v>
      </c>
      <c r="BH39" s="922" t="b">
        <f>EXACT(O39,'POA 2018 ETS CENTA Consolid'!O35)</f>
        <v>1</v>
      </c>
      <c r="BI39" s="922" t="b">
        <f>EXACT(P39,'POA 2018 ETS CENTA Consolid'!P35)</f>
        <v>1</v>
      </c>
      <c r="BJ39" s="922" t="b">
        <f>EXACT(Q39,'POA 2018 ETS CENTA Consolid'!Q35)</f>
        <v>1</v>
      </c>
      <c r="BK39" s="922" t="b">
        <f>EXACT(R39,'POA 2018 ETS CENTA Consolid'!R35)</f>
        <v>1</v>
      </c>
      <c r="BL39" s="922" t="b">
        <f>EXACT(S39,'POA 2018 ETS CENTA Consolid'!S35)</f>
        <v>1</v>
      </c>
      <c r="BM39" s="922" t="b">
        <f>EXACT(T39,'POA 2018 ETS CENTA Consolid'!T35)</f>
        <v>1</v>
      </c>
      <c r="BN39" s="922" t="b">
        <f>EXACT(U39,'POA 2018 ETS CENTA Consolid'!U35)</f>
        <v>1</v>
      </c>
      <c r="BO39" s="922" t="b">
        <f>EXACT(V39,'POA 2018 ETS CENTA Consolid'!V35)</f>
        <v>1</v>
      </c>
      <c r="BP39" s="922" t="b">
        <f>EXACT(W39,'POA 2018 ETS CENTA Consolid'!W35)</f>
        <v>1</v>
      </c>
      <c r="BQ39" s="922" t="b">
        <f>EXACT(X39,'POA 2018 ETS CENTA Consolid'!X35)</f>
        <v>1</v>
      </c>
      <c r="BR39" s="922" t="b">
        <f>EXACT(Y39,'POA 2018 ETS CENTA Consolid'!Y35)</f>
        <v>1</v>
      </c>
      <c r="BS39" s="922" t="b">
        <f>EXACT(Z39,'POA 2018 ETS CENTA Consolid'!Z35)</f>
        <v>1</v>
      </c>
      <c r="BT39" s="922" t="b">
        <f>EXACT(AA39,'POA 2018 ETS CENTA Consolid'!AA35)</f>
        <v>1</v>
      </c>
      <c r="BU39" s="922" t="b">
        <f>EXACT(AB39,'POA 2018 ETS CENTA Consolid'!AB35)</f>
        <v>1</v>
      </c>
      <c r="BV39" s="922" t="b">
        <f>EXACT(AC39,'POA 2018 ETS CENTA Consolid'!AC35)</f>
        <v>1</v>
      </c>
      <c r="BW39" s="922" t="b">
        <f>EXACT(AD39,'POA 2018 ETS CENTA Consolid'!AD35)</f>
        <v>1</v>
      </c>
      <c r="BX39" s="922" t="b">
        <f>EXACT(AE39,'POA 2018 ETS CENTA Consolid'!AE35)</f>
        <v>1</v>
      </c>
      <c r="BY39" s="922" t="b">
        <f>EXACT(AF39,'POA 2018 ETS CENTA Consolid'!AF35)</f>
        <v>1</v>
      </c>
      <c r="BZ39" s="922" t="b">
        <f>EXACT(AG39,'POA 2018 ETS CENTA Consolid'!AG35)</f>
        <v>1</v>
      </c>
      <c r="CA39" s="922" t="b">
        <f>EXACT(AH39,'POA 2018 ETS CENTA Consolid'!AH35)</f>
        <v>1</v>
      </c>
      <c r="CB39" s="922" t="b">
        <f>EXACT(AI39,'POA 2018 ETS CENTA Consolid'!AI35)</f>
        <v>1</v>
      </c>
      <c r="CC39" s="922" t="b">
        <f>EXACT(AJ39,'POA 2018 ETS CENTA Consolid'!AJ35)</f>
        <v>1</v>
      </c>
      <c r="CD39" s="922" t="b">
        <f>EXACT(AK39,'POA 2018 ETS CENTA Consolid'!AK35)</f>
        <v>1</v>
      </c>
      <c r="CE39" s="922" t="b">
        <f>EXACT(AL39,'POA 2018 ETS CENTA Consolid'!AL35)</f>
        <v>1</v>
      </c>
      <c r="CF39" s="922" t="b">
        <f>EXACT(AM39,'POA 2018 ETS CENTA Consolid'!AM35)</f>
        <v>1</v>
      </c>
      <c r="CG39" s="922" t="b">
        <f>EXACT(AN39,'POA 2018 ETS CENTA Consolid'!AN35)</f>
        <v>1</v>
      </c>
      <c r="CH39" s="922" t="b">
        <f>EXACT(AO39,'POA 2018 ETS CENTA Consolid'!AO35)</f>
        <v>1</v>
      </c>
      <c r="CI39" s="922" t="b">
        <f>EXACT(AP39,'POA 2018 ETS CENTA Consolid'!AP35)</f>
        <v>1</v>
      </c>
      <c r="CJ39" s="922" t="b">
        <f>EXACT(AQ39,'POA 2018 ETS CENTA Consolid'!AQ35)</f>
        <v>1</v>
      </c>
      <c r="CK39" s="922" t="b">
        <f>EXACT(AR39,'POA 2018 ETS CENTA Consolid'!AR35)</f>
        <v>1</v>
      </c>
      <c r="CL39" s="923">
        <f t="shared" si="0"/>
        <v>0</v>
      </c>
      <c r="CM39" s="923">
        <f t="shared" si="1"/>
        <v>0</v>
      </c>
      <c r="CN39" s="923">
        <f t="shared" si="2"/>
        <v>0</v>
      </c>
    </row>
    <row r="40" spans="1:92" s="102" customFormat="1" ht="167.25" customHeight="1" x14ac:dyDescent="0.2">
      <c r="A40" s="1025"/>
      <c r="B40" s="1025"/>
      <c r="C40" s="1059"/>
      <c r="D40" s="1058"/>
      <c r="E40" s="74">
        <f>MAX(L40,M40,N40,R40,S40,T40,Y40,Z40,X40,AD40,AE40,AF40)</f>
        <v>304</v>
      </c>
      <c r="F40" s="173" t="s">
        <v>155</v>
      </c>
      <c r="G40" s="670" t="s">
        <v>360</v>
      </c>
      <c r="H40" s="56" t="s">
        <v>165</v>
      </c>
      <c r="I40" s="197"/>
      <c r="J40" s="197"/>
      <c r="K40" s="1050"/>
      <c r="L40" s="141">
        <v>304</v>
      </c>
      <c r="M40" s="141">
        <v>304</v>
      </c>
      <c r="N40" s="141">
        <v>304</v>
      </c>
      <c r="O40" s="112">
        <v>2507.5833333333335</v>
      </c>
      <c r="P40" s="112">
        <v>2507.5833333333335</v>
      </c>
      <c r="Q40" s="112">
        <v>2507.5833333333335</v>
      </c>
      <c r="R40" s="179">
        <v>304</v>
      </c>
      <c r="S40" s="179">
        <v>304</v>
      </c>
      <c r="T40" s="110">
        <v>304</v>
      </c>
      <c r="U40" s="112">
        <v>2507.5833333333335</v>
      </c>
      <c r="V40" s="112">
        <v>2507.5833333333335</v>
      </c>
      <c r="W40" s="112">
        <v>2507.5833333333335</v>
      </c>
      <c r="X40" s="179">
        <v>304</v>
      </c>
      <c r="Y40" s="179">
        <v>304</v>
      </c>
      <c r="Z40" s="110">
        <v>304</v>
      </c>
      <c r="AA40" s="112">
        <v>2507.5833333333335</v>
      </c>
      <c r="AB40" s="112">
        <v>2507.5833333333335</v>
      </c>
      <c r="AC40" s="112">
        <v>2507.5833333333335</v>
      </c>
      <c r="AD40" s="179">
        <v>304</v>
      </c>
      <c r="AE40" s="179">
        <v>304</v>
      </c>
      <c r="AF40" s="179">
        <v>304</v>
      </c>
      <c r="AG40" s="112">
        <v>2507.5833333333335</v>
      </c>
      <c r="AH40" s="112">
        <v>2507.5833333333335</v>
      </c>
      <c r="AI40" s="112">
        <v>2507.5833333333335</v>
      </c>
      <c r="AJ40" s="180">
        <v>30091</v>
      </c>
      <c r="AK40" s="112">
        <v>30091</v>
      </c>
      <c r="AL40" s="112"/>
      <c r="AM40" s="112"/>
      <c r="AN40" s="112"/>
      <c r="AO40" s="112"/>
      <c r="AP40" s="199" t="s">
        <v>250</v>
      </c>
      <c r="AQ40" s="1036"/>
      <c r="AR40" s="198" t="s">
        <v>439</v>
      </c>
      <c r="AS40" s="190"/>
      <c r="AT40" s="922" t="b">
        <f>EXACT(A40,'POA 2018 ETS CENTA Consolid'!A36)</f>
        <v>1</v>
      </c>
      <c r="AU40" s="922" t="b">
        <f>EXACT(B40,'POA 2018 ETS CENTA Consolid'!B36)</f>
        <v>1</v>
      </c>
      <c r="AV40" s="922" t="b">
        <f>EXACT(C40,'POA 2018 ETS CENTA Consolid'!C36)</f>
        <v>1</v>
      </c>
      <c r="AW40" s="922" t="b">
        <f>EXACT(D40,'POA 2018 ETS CENTA Consolid'!D36)</f>
        <v>1</v>
      </c>
      <c r="AX40" s="922" t="b">
        <f>EXACT(E40,'POA 2018 ETS CENTA Consolid'!E36)</f>
        <v>1</v>
      </c>
      <c r="AY40" s="922" t="b">
        <f>EXACT(F40,'POA 2018 ETS CENTA Consolid'!F36)</f>
        <v>1</v>
      </c>
      <c r="AZ40" s="922" t="b">
        <f>EXACT(G40,'POA 2018 ETS CENTA Consolid'!G36)</f>
        <v>1</v>
      </c>
      <c r="BA40" s="922" t="b">
        <f>EXACT(H40,'POA 2018 ETS CENTA Consolid'!H36)</f>
        <v>1</v>
      </c>
      <c r="BB40" s="922" t="b">
        <f>EXACT(I40,'POA 2018 ETS CENTA Consolid'!I36)</f>
        <v>1</v>
      </c>
      <c r="BC40" s="922" t="b">
        <f>EXACT(J40,'POA 2018 ETS CENTA Consolid'!J36)</f>
        <v>1</v>
      </c>
      <c r="BD40" s="922" t="b">
        <f>EXACT(K40,'POA 2018 ETS CENTA Consolid'!K36)</f>
        <v>1</v>
      </c>
      <c r="BE40" s="922" t="b">
        <f>EXACT(L40,'POA 2018 ETS CENTA Consolid'!L36)</f>
        <v>1</v>
      </c>
      <c r="BF40" s="922" t="b">
        <f>EXACT(M40,'POA 2018 ETS CENTA Consolid'!M36)</f>
        <v>1</v>
      </c>
      <c r="BG40" s="922" t="b">
        <f>EXACT(N40,'POA 2018 ETS CENTA Consolid'!N36)</f>
        <v>1</v>
      </c>
      <c r="BH40" s="922" t="b">
        <f>EXACT(O40,'POA 2018 ETS CENTA Consolid'!O36)</f>
        <v>1</v>
      </c>
      <c r="BI40" s="922" t="b">
        <f>EXACT(P40,'POA 2018 ETS CENTA Consolid'!P36)</f>
        <v>1</v>
      </c>
      <c r="BJ40" s="922" t="b">
        <f>EXACT(Q40,'POA 2018 ETS CENTA Consolid'!Q36)</f>
        <v>1</v>
      </c>
      <c r="BK40" s="922" t="b">
        <f>EXACT(R40,'POA 2018 ETS CENTA Consolid'!R36)</f>
        <v>1</v>
      </c>
      <c r="BL40" s="922" t="b">
        <f>EXACT(S40,'POA 2018 ETS CENTA Consolid'!S36)</f>
        <v>1</v>
      </c>
      <c r="BM40" s="922" t="b">
        <f>EXACT(T40,'POA 2018 ETS CENTA Consolid'!T36)</f>
        <v>1</v>
      </c>
      <c r="BN40" s="922" t="b">
        <f>EXACT(U40,'POA 2018 ETS CENTA Consolid'!U36)</f>
        <v>1</v>
      </c>
      <c r="BO40" s="922" t="b">
        <f>EXACT(V40,'POA 2018 ETS CENTA Consolid'!V36)</f>
        <v>1</v>
      </c>
      <c r="BP40" s="922" t="b">
        <f>EXACT(W40,'POA 2018 ETS CENTA Consolid'!W36)</f>
        <v>1</v>
      </c>
      <c r="BQ40" s="922" t="b">
        <f>EXACT(X40,'POA 2018 ETS CENTA Consolid'!X36)</f>
        <v>1</v>
      </c>
      <c r="BR40" s="922" t="b">
        <f>EXACT(Y40,'POA 2018 ETS CENTA Consolid'!Y36)</f>
        <v>1</v>
      </c>
      <c r="BS40" s="922" t="b">
        <f>EXACT(Z40,'POA 2018 ETS CENTA Consolid'!Z36)</f>
        <v>1</v>
      </c>
      <c r="BT40" s="922" t="b">
        <f>EXACT(AA40,'POA 2018 ETS CENTA Consolid'!AA36)</f>
        <v>1</v>
      </c>
      <c r="BU40" s="922" t="b">
        <f>EXACT(AB40,'POA 2018 ETS CENTA Consolid'!AB36)</f>
        <v>1</v>
      </c>
      <c r="BV40" s="922" t="b">
        <f>EXACT(AC40,'POA 2018 ETS CENTA Consolid'!AC36)</f>
        <v>1</v>
      </c>
      <c r="BW40" s="922" t="b">
        <f>EXACT(AD40,'POA 2018 ETS CENTA Consolid'!AD36)</f>
        <v>1</v>
      </c>
      <c r="BX40" s="922" t="b">
        <f>EXACT(AE40,'POA 2018 ETS CENTA Consolid'!AE36)</f>
        <v>1</v>
      </c>
      <c r="BY40" s="922" t="b">
        <f>EXACT(AF40,'POA 2018 ETS CENTA Consolid'!AF36)</f>
        <v>1</v>
      </c>
      <c r="BZ40" s="922" t="b">
        <f>EXACT(AG40,'POA 2018 ETS CENTA Consolid'!AG36)</f>
        <v>1</v>
      </c>
      <c r="CA40" s="922" t="b">
        <f>EXACT(AH40,'POA 2018 ETS CENTA Consolid'!AH36)</f>
        <v>1</v>
      </c>
      <c r="CB40" s="922" t="b">
        <f>EXACT(AI40,'POA 2018 ETS CENTA Consolid'!AI36)</f>
        <v>1</v>
      </c>
      <c r="CC40" s="922" t="b">
        <f>EXACT(AJ40,'POA 2018 ETS CENTA Consolid'!AJ36)</f>
        <v>1</v>
      </c>
      <c r="CD40" s="922" t="b">
        <f>EXACT(AK40,'POA 2018 ETS CENTA Consolid'!AK36)</f>
        <v>1</v>
      </c>
      <c r="CE40" s="922" t="b">
        <f>EXACT(AL40,'POA 2018 ETS CENTA Consolid'!AL36)</f>
        <v>1</v>
      </c>
      <c r="CF40" s="922" t="b">
        <f>EXACT(AM40,'POA 2018 ETS CENTA Consolid'!AM36)</f>
        <v>1</v>
      </c>
      <c r="CG40" s="922" t="b">
        <f>EXACT(AN40,'POA 2018 ETS CENTA Consolid'!AN36)</f>
        <v>1</v>
      </c>
      <c r="CH40" s="922" t="b">
        <f>EXACT(AO40,'POA 2018 ETS CENTA Consolid'!AO36)</f>
        <v>1</v>
      </c>
      <c r="CI40" s="922" t="b">
        <f>EXACT(AP40,'POA 2018 ETS CENTA Consolid'!AP36)</f>
        <v>1</v>
      </c>
      <c r="CJ40" s="922" t="b">
        <f>EXACT(AQ40,'POA 2018 ETS CENTA Consolid'!AQ36)</f>
        <v>1</v>
      </c>
      <c r="CK40" s="922" t="b">
        <f>EXACT(AR40,'POA 2018 ETS CENTA Consolid'!AR36)</f>
        <v>1</v>
      </c>
      <c r="CL40" s="923">
        <f>MAX(L40,M40,N40,R40,S40,T40,Y40,Z40,X40,AD40,AE40,AF40)-E40</f>
        <v>0</v>
      </c>
      <c r="CM40" s="923">
        <f t="shared" si="1"/>
        <v>0</v>
      </c>
      <c r="CN40" s="923">
        <f t="shared" si="2"/>
        <v>0</v>
      </c>
    </row>
    <row r="41" spans="1:92" s="102" customFormat="1" ht="87.75" customHeight="1" x14ac:dyDescent="0.2">
      <c r="A41" s="1026"/>
      <c r="B41" s="1026"/>
      <c r="C41" s="996"/>
      <c r="D41" s="1010"/>
      <c r="E41" s="74">
        <v>100</v>
      </c>
      <c r="F41" s="126" t="s">
        <v>231</v>
      </c>
      <c r="G41" s="670" t="s">
        <v>443</v>
      </c>
      <c r="H41" s="127" t="s">
        <v>50</v>
      </c>
      <c r="I41" s="197"/>
      <c r="J41" s="197"/>
      <c r="K41" s="1018"/>
      <c r="L41" s="200"/>
      <c r="M41" s="200"/>
      <c r="N41" s="141">
        <v>10</v>
      </c>
      <c r="O41" s="112"/>
      <c r="P41" s="112"/>
      <c r="Q41" s="112">
        <v>100000</v>
      </c>
      <c r="R41" s="179"/>
      <c r="S41" s="179"/>
      <c r="T41" s="110">
        <v>25</v>
      </c>
      <c r="U41" s="112"/>
      <c r="V41" s="112"/>
      <c r="W41" s="112">
        <v>250000</v>
      </c>
      <c r="X41" s="179"/>
      <c r="Y41" s="179"/>
      <c r="Z41" s="110">
        <v>25</v>
      </c>
      <c r="AA41" s="112"/>
      <c r="AB41" s="112"/>
      <c r="AC41" s="112">
        <v>250000</v>
      </c>
      <c r="AD41" s="179"/>
      <c r="AE41" s="179"/>
      <c r="AF41" s="179">
        <v>40</v>
      </c>
      <c r="AG41" s="112"/>
      <c r="AH41" s="112"/>
      <c r="AI41" s="112">
        <v>400000</v>
      </c>
      <c r="AJ41" s="180">
        <v>1000000</v>
      </c>
      <c r="AK41" s="112"/>
      <c r="AL41" s="112"/>
      <c r="AM41" s="112"/>
      <c r="AN41" s="112"/>
      <c r="AO41" s="112">
        <v>1000000</v>
      </c>
      <c r="AP41" s="55" t="s">
        <v>248</v>
      </c>
      <c r="AQ41" s="134" t="s">
        <v>247</v>
      </c>
      <c r="AR41" s="124" t="s">
        <v>260</v>
      </c>
      <c r="AS41" s="190"/>
      <c r="AT41" s="922" t="b">
        <f>EXACT(A41,'POA 2018 ETS CENTA Consolid'!A37)</f>
        <v>1</v>
      </c>
      <c r="AU41" s="922" t="b">
        <f>EXACT(B41,'POA 2018 ETS CENTA Consolid'!B37)</f>
        <v>1</v>
      </c>
      <c r="AV41" s="922" t="b">
        <f>EXACT(C41,'POA 2018 ETS CENTA Consolid'!C37)</f>
        <v>1</v>
      </c>
      <c r="AW41" s="922" t="b">
        <f>EXACT(D41,'POA 2018 ETS CENTA Consolid'!D37)</f>
        <v>1</v>
      </c>
      <c r="AX41" s="922" t="b">
        <f>EXACT(E41,'POA 2018 ETS CENTA Consolid'!E37)</f>
        <v>1</v>
      </c>
      <c r="AY41" s="922" t="b">
        <f>EXACT(F41,'POA 2018 ETS CENTA Consolid'!F37)</f>
        <v>1</v>
      </c>
      <c r="AZ41" s="922" t="b">
        <f>EXACT(G41,'POA 2018 ETS CENTA Consolid'!G37)</f>
        <v>1</v>
      </c>
      <c r="BA41" s="922" t="b">
        <f>EXACT(H41,'POA 2018 ETS CENTA Consolid'!H37)</f>
        <v>1</v>
      </c>
      <c r="BB41" s="922" t="b">
        <f>EXACT(I41,'POA 2018 ETS CENTA Consolid'!I37)</f>
        <v>1</v>
      </c>
      <c r="BC41" s="922" t="b">
        <f>EXACT(J41,'POA 2018 ETS CENTA Consolid'!J37)</f>
        <v>1</v>
      </c>
      <c r="BD41" s="922" t="b">
        <f>EXACT(K41,'POA 2018 ETS CENTA Consolid'!K37)</f>
        <v>1</v>
      </c>
      <c r="BE41" s="922" t="b">
        <f>EXACT(L41,'POA 2018 ETS CENTA Consolid'!L37)</f>
        <v>1</v>
      </c>
      <c r="BF41" s="922" t="b">
        <f>EXACT(M41,'POA 2018 ETS CENTA Consolid'!M37)</f>
        <v>1</v>
      </c>
      <c r="BG41" s="922" t="b">
        <f>EXACT(N41,'POA 2018 ETS CENTA Consolid'!N37)</f>
        <v>1</v>
      </c>
      <c r="BH41" s="922" t="b">
        <f>EXACT(O41,'POA 2018 ETS CENTA Consolid'!O37)</f>
        <v>1</v>
      </c>
      <c r="BI41" s="922" t="b">
        <f>EXACT(P41,'POA 2018 ETS CENTA Consolid'!P37)</f>
        <v>1</v>
      </c>
      <c r="BJ41" s="922" t="b">
        <f>EXACT(Q41,'POA 2018 ETS CENTA Consolid'!Q37)</f>
        <v>1</v>
      </c>
      <c r="BK41" s="922" t="b">
        <f>EXACT(R41,'POA 2018 ETS CENTA Consolid'!R37)</f>
        <v>1</v>
      </c>
      <c r="BL41" s="922" t="b">
        <f>EXACT(S41,'POA 2018 ETS CENTA Consolid'!S37)</f>
        <v>1</v>
      </c>
      <c r="BM41" s="922" t="b">
        <f>EXACT(T41,'POA 2018 ETS CENTA Consolid'!T37)</f>
        <v>1</v>
      </c>
      <c r="BN41" s="922" t="b">
        <f>EXACT(U41,'POA 2018 ETS CENTA Consolid'!U37)</f>
        <v>1</v>
      </c>
      <c r="BO41" s="922" t="b">
        <f>EXACT(V41,'POA 2018 ETS CENTA Consolid'!V37)</f>
        <v>1</v>
      </c>
      <c r="BP41" s="922" t="b">
        <f>EXACT(W41,'POA 2018 ETS CENTA Consolid'!W37)</f>
        <v>1</v>
      </c>
      <c r="BQ41" s="922" t="b">
        <f>EXACT(X41,'POA 2018 ETS CENTA Consolid'!X37)</f>
        <v>1</v>
      </c>
      <c r="BR41" s="922" t="b">
        <f>EXACT(Y41,'POA 2018 ETS CENTA Consolid'!Y37)</f>
        <v>1</v>
      </c>
      <c r="BS41" s="922" t="b">
        <f>EXACT(Z41,'POA 2018 ETS CENTA Consolid'!Z37)</f>
        <v>1</v>
      </c>
      <c r="BT41" s="922" t="b">
        <f>EXACT(AA41,'POA 2018 ETS CENTA Consolid'!AA37)</f>
        <v>1</v>
      </c>
      <c r="BU41" s="922" t="b">
        <f>EXACT(AB41,'POA 2018 ETS CENTA Consolid'!AB37)</f>
        <v>1</v>
      </c>
      <c r="BV41" s="922" t="b">
        <f>EXACT(AC41,'POA 2018 ETS CENTA Consolid'!AC37)</f>
        <v>1</v>
      </c>
      <c r="BW41" s="922" t="b">
        <f>EXACT(AD41,'POA 2018 ETS CENTA Consolid'!AD37)</f>
        <v>1</v>
      </c>
      <c r="BX41" s="922" t="b">
        <f>EXACT(AE41,'POA 2018 ETS CENTA Consolid'!AE37)</f>
        <v>1</v>
      </c>
      <c r="BY41" s="922" t="b">
        <f>EXACT(AF41,'POA 2018 ETS CENTA Consolid'!AF37)</f>
        <v>1</v>
      </c>
      <c r="BZ41" s="922" t="b">
        <f>EXACT(AG41,'POA 2018 ETS CENTA Consolid'!AG37)</f>
        <v>1</v>
      </c>
      <c r="CA41" s="922" t="b">
        <f>EXACT(AH41,'POA 2018 ETS CENTA Consolid'!AH37)</f>
        <v>1</v>
      </c>
      <c r="CB41" s="922" t="b">
        <f>EXACT(AI41,'POA 2018 ETS CENTA Consolid'!AI37)</f>
        <v>1</v>
      </c>
      <c r="CC41" s="922" t="b">
        <f>EXACT(AJ41,'POA 2018 ETS CENTA Consolid'!AJ37)</f>
        <v>1</v>
      </c>
      <c r="CD41" s="922" t="b">
        <f>EXACT(AK41,'POA 2018 ETS CENTA Consolid'!AK37)</f>
        <v>1</v>
      </c>
      <c r="CE41" s="922" t="b">
        <f>EXACT(AL41,'POA 2018 ETS CENTA Consolid'!AL37)</f>
        <v>1</v>
      </c>
      <c r="CF41" s="922" t="b">
        <f>EXACT(AM41,'POA 2018 ETS CENTA Consolid'!AM37)</f>
        <v>1</v>
      </c>
      <c r="CG41" s="922" t="b">
        <f>EXACT(AN41,'POA 2018 ETS CENTA Consolid'!AN37)</f>
        <v>1</v>
      </c>
      <c r="CH41" s="922" t="b">
        <f>EXACT(AO41,'POA 2018 ETS CENTA Consolid'!AO37)</f>
        <v>1</v>
      </c>
      <c r="CI41" s="922" t="b">
        <f>EXACT(AP41,'POA 2018 ETS CENTA Consolid'!AP37)</f>
        <v>1</v>
      </c>
      <c r="CJ41" s="922" t="b">
        <f>EXACT(AQ41,'POA 2018 ETS CENTA Consolid'!AQ37)</f>
        <v>1</v>
      </c>
      <c r="CK41" s="922" t="b">
        <f>EXACT(AR41,'POA 2018 ETS CENTA Consolid'!AR37)</f>
        <v>1</v>
      </c>
      <c r="CL41" s="923">
        <f t="shared" si="0"/>
        <v>0</v>
      </c>
      <c r="CM41" s="923">
        <f t="shared" si="1"/>
        <v>0</v>
      </c>
      <c r="CN41" s="923">
        <f t="shared" si="2"/>
        <v>0</v>
      </c>
    </row>
    <row r="42" spans="1:92" s="102" customFormat="1" ht="42.75" customHeight="1" x14ac:dyDescent="0.2">
      <c r="A42" s="8" t="s">
        <v>42</v>
      </c>
      <c r="B42" s="8" t="s">
        <v>200</v>
      </c>
      <c r="C42" s="8" t="s">
        <v>201</v>
      </c>
      <c r="D42" s="9" t="s">
        <v>202</v>
      </c>
      <c r="E42" s="29"/>
      <c r="F42" s="182"/>
      <c r="G42" s="31"/>
      <c r="H42" s="32"/>
      <c r="I42" s="33">
        <v>1</v>
      </c>
      <c r="J42" s="33">
        <v>1</v>
      </c>
      <c r="K42" s="10"/>
      <c r="L42" s="34"/>
      <c r="M42" s="34"/>
      <c r="N42" s="35"/>
      <c r="O42" s="38">
        <v>20161</v>
      </c>
      <c r="P42" s="38">
        <v>20161</v>
      </c>
      <c r="Q42" s="38">
        <v>20161</v>
      </c>
      <c r="R42" s="34"/>
      <c r="S42" s="34"/>
      <c r="T42" s="35"/>
      <c r="U42" s="38">
        <v>20161</v>
      </c>
      <c r="V42" s="38"/>
      <c r="W42" s="38"/>
      <c r="X42" s="34"/>
      <c r="Y42" s="34"/>
      <c r="Z42" s="35"/>
      <c r="AA42" s="38"/>
      <c r="AB42" s="38"/>
      <c r="AC42" s="38"/>
      <c r="AD42" s="34"/>
      <c r="AE42" s="34"/>
      <c r="AF42" s="34"/>
      <c r="AG42" s="38"/>
      <c r="AH42" s="38">
        <v>20161</v>
      </c>
      <c r="AI42" s="38">
        <v>20161</v>
      </c>
      <c r="AJ42" s="21">
        <v>120966</v>
      </c>
      <c r="AK42" s="38">
        <v>120966</v>
      </c>
      <c r="AL42" s="38"/>
      <c r="AM42" s="38"/>
      <c r="AN42" s="38"/>
      <c r="AO42" s="38"/>
      <c r="AP42" s="9"/>
      <c r="AQ42" s="11"/>
      <c r="AR42" s="20"/>
      <c r="AS42" s="190"/>
      <c r="AT42" s="922" t="b">
        <f>EXACT(A42,'POA 2018 ETS CENTA Consolid'!A38)</f>
        <v>1</v>
      </c>
      <c r="AU42" s="922" t="b">
        <f>EXACT(B42,'POA 2018 ETS CENTA Consolid'!B38)</f>
        <v>1</v>
      </c>
      <c r="AV42" s="922" t="b">
        <f>EXACT(C42,'POA 2018 ETS CENTA Consolid'!C38)</f>
        <v>1</v>
      </c>
      <c r="AW42" s="922" t="b">
        <f>EXACT(D42,'POA 2018 ETS CENTA Consolid'!D38)</f>
        <v>1</v>
      </c>
      <c r="AX42" s="922" t="b">
        <f>EXACT(E42,'POA 2018 ETS CENTA Consolid'!E38)</f>
        <v>1</v>
      </c>
      <c r="AY42" s="922" t="b">
        <f>EXACT(F42,'POA 2018 ETS CENTA Consolid'!F38)</f>
        <v>1</v>
      </c>
      <c r="AZ42" s="922" t="b">
        <f>EXACT(G42,'POA 2018 ETS CENTA Consolid'!G38)</f>
        <v>1</v>
      </c>
      <c r="BA42" s="922" t="b">
        <f>EXACT(H42,'POA 2018 ETS CENTA Consolid'!H38)</f>
        <v>1</v>
      </c>
      <c r="BB42" s="922" t="b">
        <f>EXACT(I42,'POA 2018 ETS CENTA Consolid'!I38)</f>
        <v>1</v>
      </c>
      <c r="BC42" s="922" t="b">
        <f>EXACT(J42,'POA 2018 ETS CENTA Consolid'!J38)</f>
        <v>1</v>
      </c>
      <c r="BD42" s="922" t="b">
        <f>EXACT(K42,'POA 2018 ETS CENTA Consolid'!K38)</f>
        <v>1</v>
      </c>
      <c r="BE42" s="922" t="b">
        <f>EXACT(L42,'POA 2018 ETS CENTA Consolid'!L38)</f>
        <v>1</v>
      </c>
      <c r="BF42" s="922" t="b">
        <f>EXACT(M42,'POA 2018 ETS CENTA Consolid'!M38)</f>
        <v>1</v>
      </c>
      <c r="BG42" s="922" t="b">
        <f>EXACT(N42,'POA 2018 ETS CENTA Consolid'!N38)</f>
        <v>1</v>
      </c>
      <c r="BH42" s="922" t="b">
        <f>EXACT(O42,'POA 2018 ETS CENTA Consolid'!O38)</f>
        <v>1</v>
      </c>
      <c r="BI42" s="922" t="b">
        <f>EXACT(P42,'POA 2018 ETS CENTA Consolid'!P38)</f>
        <v>1</v>
      </c>
      <c r="BJ42" s="922" t="b">
        <f>EXACT(Q42,'POA 2018 ETS CENTA Consolid'!Q38)</f>
        <v>1</v>
      </c>
      <c r="BK42" s="922" t="b">
        <f>EXACT(R42,'POA 2018 ETS CENTA Consolid'!R38)</f>
        <v>1</v>
      </c>
      <c r="BL42" s="922" t="b">
        <f>EXACT(S42,'POA 2018 ETS CENTA Consolid'!S38)</f>
        <v>1</v>
      </c>
      <c r="BM42" s="922" t="b">
        <f>EXACT(T42,'POA 2018 ETS CENTA Consolid'!T38)</f>
        <v>1</v>
      </c>
      <c r="BN42" s="922" t="b">
        <f>EXACT(U42,'POA 2018 ETS CENTA Consolid'!U38)</f>
        <v>1</v>
      </c>
      <c r="BO42" s="922" t="b">
        <f>EXACT(V42,'POA 2018 ETS CENTA Consolid'!V38)</f>
        <v>1</v>
      </c>
      <c r="BP42" s="922" t="b">
        <f>EXACT(W42,'POA 2018 ETS CENTA Consolid'!W38)</f>
        <v>1</v>
      </c>
      <c r="BQ42" s="922" t="b">
        <f>EXACT(X42,'POA 2018 ETS CENTA Consolid'!X38)</f>
        <v>1</v>
      </c>
      <c r="BR42" s="922" t="b">
        <f>EXACT(Y42,'POA 2018 ETS CENTA Consolid'!Y38)</f>
        <v>1</v>
      </c>
      <c r="BS42" s="922" t="b">
        <f>EXACT(Z42,'POA 2018 ETS CENTA Consolid'!Z38)</f>
        <v>1</v>
      </c>
      <c r="BT42" s="922" t="b">
        <f>EXACT(AA42,'POA 2018 ETS CENTA Consolid'!AA38)</f>
        <v>1</v>
      </c>
      <c r="BU42" s="922" t="b">
        <f>EXACT(AB42,'POA 2018 ETS CENTA Consolid'!AB38)</f>
        <v>1</v>
      </c>
      <c r="BV42" s="922" t="b">
        <f>EXACT(AC42,'POA 2018 ETS CENTA Consolid'!AC38)</f>
        <v>1</v>
      </c>
      <c r="BW42" s="922" t="b">
        <f>EXACT(AD42,'POA 2018 ETS CENTA Consolid'!AD38)</f>
        <v>1</v>
      </c>
      <c r="BX42" s="922" t="b">
        <f>EXACT(AE42,'POA 2018 ETS CENTA Consolid'!AE38)</f>
        <v>1</v>
      </c>
      <c r="BY42" s="922" t="b">
        <f>EXACT(AF42,'POA 2018 ETS CENTA Consolid'!AF38)</f>
        <v>1</v>
      </c>
      <c r="BZ42" s="922" t="b">
        <f>EXACT(AG42,'POA 2018 ETS CENTA Consolid'!AG38)</f>
        <v>1</v>
      </c>
      <c r="CA42" s="922" t="b">
        <f>EXACT(AH42,'POA 2018 ETS CENTA Consolid'!AH38)</f>
        <v>1</v>
      </c>
      <c r="CB42" s="922" t="b">
        <f>EXACT(AI42,'POA 2018 ETS CENTA Consolid'!AI38)</f>
        <v>1</v>
      </c>
      <c r="CC42" s="922" t="b">
        <f>EXACT(AJ42,'POA 2018 ETS CENTA Consolid'!AJ38)</f>
        <v>1</v>
      </c>
      <c r="CD42" s="922" t="b">
        <f>EXACT(AK42,'POA 2018 ETS CENTA Consolid'!AK38)</f>
        <v>1</v>
      </c>
      <c r="CE42" s="922" t="b">
        <f>EXACT(AL42,'POA 2018 ETS CENTA Consolid'!AL38)</f>
        <v>1</v>
      </c>
      <c r="CF42" s="922" t="b">
        <f>EXACT(AM42,'POA 2018 ETS CENTA Consolid'!AM38)</f>
        <v>1</v>
      </c>
      <c r="CG42" s="922" t="b">
        <f>EXACT(AN42,'POA 2018 ETS CENTA Consolid'!AN38)</f>
        <v>1</v>
      </c>
      <c r="CH42" s="922" t="b">
        <f>EXACT(AO42,'POA 2018 ETS CENTA Consolid'!AO38)</f>
        <v>1</v>
      </c>
      <c r="CI42" s="922" t="b">
        <f>EXACT(AP42,'POA 2018 ETS CENTA Consolid'!AP38)</f>
        <v>1</v>
      </c>
      <c r="CJ42" s="922" t="b">
        <f>EXACT(AQ42,'POA 2018 ETS CENTA Consolid'!AQ38)</f>
        <v>1</v>
      </c>
      <c r="CK42" s="922" t="b">
        <f>EXACT(AR42,'POA 2018 ETS CENTA Consolid'!AR38)</f>
        <v>1</v>
      </c>
      <c r="CL42" s="923">
        <f t="shared" si="0"/>
        <v>0</v>
      </c>
      <c r="CM42" s="923">
        <f t="shared" si="1"/>
        <v>0</v>
      </c>
      <c r="CN42" s="923">
        <f t="shared" si="2"/>
        <v>0</v>
      </c>
    </row>
    <row r="43" spans="1:92" s="102" customFormat="1" ht="52.5" customHeight="1" x14ac:dyDescent="0.2">
      <c r="A43" s="1033" t="s">
        <v>42</v>
      </c>
      <c r="B43" s="1033" t="s">
        <v>200</v>
      </c>
      <c r="C43" s="1035" t="s">
        <v>220</v>
      </c>
      <c r="D43" s="1037" t="s">
        <v>221</v>
      </c>
      <c r="E43" s="668">
        <f>MAX(L43,M43,N43,R43,S43,T43,Y43,Z43,X43,AD43,AE43,AF43)</f>
        <v>550</v>
      </c>
      <c r="F43" s="126" t="s">
        <v>76</v>
      </c>
      <c r="G43" s="1037" t="s">
        <v>222</v>
      </c>
      <c r="H43" s="1060" t="s">
        <v>78</v>
      </c>
      <c r="I43" s="1017"/>
      <c r="J43" s="1017"/>
      <c r="K43" s="1017">
        <v>100</v>
      </c>
      <c r="L43" s="141">
        <v>550</v>
      </c>
      <c r="M43" s="141">
        <v>550</v>
      </c>
      <c r="N43" s="141">
        <v>550</v>
      </c>
      <c r="O43" s="174">
        <v>17589</v>
      </c>
      <c r="P43" s="174">
        <v>17589</v>
      </c>
      <c r="Q43" s="174">
        <v>17589</v>
      </c>
      <c r="R43" s="141">
        <v>550</v>
      </c>
      <c r="S43" s="141"/>
      <c r="T43" s="141"/>
      <c r="U43" s="174">
        <v>17589</v>
      </c>
      <c r="V43" s="112"/>
      <c r="W43" s="112"/>
      <c r="X43" s="141"/>
      <c r="Y43" s="141"/>
      <c r="Z43" s="141"/>
      <c r="AA43" s="112"/>
      <c r="AB43" s="112"/>
      <c r="AC43" s="112"/>
      <c r="AD43" s="141"/>
      <c r="AE43" s="141">
        <v>550</v>
      </c>
      <c r="AF43" s="141">
        <v>550</v>
      </c>
      <c r="AG43" s="112"/>
      <c r="AH43" s="174">
        <v>17589</v>
      </c>
      <c r="AI43" s="174">
        <v>17589</v>
      </c>
      <c r="AJ43" s="112">
        <v>105534</v>
      </c>
      <c r="AK43" s="112">
        <v>105534</v>
      </c>
      <c r="AL43" s="112"/>
      <c r="AM43" s="112"/>
      <c r="AN43" s="112"/>
      <c r="AO43" s="112"/>
      <c r="AP43" s="1009" t="s">
        <v>86</v>
      </c>
      <c r="AQ43" s="1037" t="s">
        <v>236</v>
      </c>
      <c r="AR43" s="1009" t="s">
        <v>440</v>
      </c>
      <c r="AS43" s="190"/>
      <c r="AT43" s="922" t="b">
        <f>EXACT(A43,'POA 2018 ETS CENTA Consolid'!A39)</f>
        <v>1</v>
      </c>
      <c r="AU43" s="922" t="b">
        <f>EXACT(B43,'POA 2018 ETS CENTA Consolid'!B39)</f>
        <v>1</v>
      </c>
      <c r="AV43" s="922" t="b">
        <f>EXACT(C43,'POA 2018 ETS CENTA Consolid'!C39)</f>
        <v>1</v>
      </c>
      <c r="AW43" s="922" t="b">
        <f>EXACT(D43,'POA 2018 ETS CENTA Consolid'!D39)</f>
        <v>1</v>
      </c>
      <c r="AX43" s="922" t="b">
        <f>EXACT(E43,'POA 2018 ETS CENTA Consolid'!E39)</f>
        <v>1</v>
      </c>
      <c r="AY43" s="922" t="b">
        <f>EXACT(F43,'POA 2018 ETS CENTA Consolid'!F39)</f>
        <v>1</v>
      </c>
      <c r="AZ43" s="922" t="b">
        <f>EXACT(G43,'POA 2018 ETS CENTA Consolid'!G39)</f>
        <v>1</v>
      </c>
      <c r="BA43" s="922" t="b">
        <f>EXACT(H43,'POA 2018 ETS CENTA Consolid'!H39)</f>
        <v>1</v>
      </c>
      <c r="BB43" s="922" t="b">
        <f>EXACT(I43,'POA 2018 ETS CENTA Consolid'!I39)</f>
        <v>1</v>
      </c>
      <c r="BC43" s="922" t="b">
        <f>EXACT(J43,'POA 2018 ETS CENTA Consolid'!J39)</f>
        <v>1</v>
      </c>
      <c r="BD43" s="922" t="b">
        <f>EXACT(K43,'POA 2018 ETS CENTA Consolid'!K39)</f>
        <v>1</v>
      </c>
      <c r="BE43" s="922" t="b">
        <f>EXACT(L43,'POA 2018 ETS CENTA Consolid'!L39)</f>
        <v>1</v>
      </c>
      <c r="BF43" s="922" t="b">
        <f>EXACT(M43,'POA 2018 ETS CENTA Consolid'!M39)</f>
        <v>1</v>
      </c>
      <c r="BG43" s="922" t="b">
        <f>EXACT(N43,'POA 2018 ETS CENTA Consolid'!N39)</f>
        <v>1</v>
      </c>
      <c r="BH43" s="922" t="b">
        <f>EXACT(O43,'POA 2018 ETS CENTA Consolid'!O39)</f>
        <v>1</v>
      </c>
      <c r="BI43" s="922" t="b">
        <f>EXACT(P43,'POA 2018 ETS CENTA Consolid'!P39)</f>
        <v>1</v>
      </c>
      <c r="BJ43" s="922" t="b">
        <f>EXACT(Q43,'POA 2018 ETS CENTA Consolid'!Q39)</f>
        <v>1</v>
      </c>
      <c r="BK43" s="922" t="b">
        <f>EXACT(R43,'POA 2018 ETS CENTA Consolid'!R39)</f>
        <v>1</v>
      </c>
      <c r="BL43" s="922" t="b">
        <f>EXACT(S43,'POA 2018 ETS CENTA Consolid'!S39)</f>
        <v>1</v>
      </c>
      <c r="BM43" s="922" t="b">
        <f>EXACT(T43,'POA 2018 ETS CENTA Consolid'!T39)</f>
        <v>1</v>
      </c>
      <c r="BN43" s="922" t="b">
        <f>EXACT(U43,'POA 2018 ETS CENTA Consolid'!U39)</f>
        <v>1</v>
      </c>
      <c r="BO43" s="922" t="b">
        <f>EXACT(V43,'POA 2018 ETS CENTA Consolid'!V39)</f>
        <v>1</v>
      </c>
      <c r="BP43" s="922" t="b">
        <f>EXACT(W43,'POA 2018 ETS CENTA Consolid'!W39)</f>
        <v>1</v>
      </c>
      <c r="BQ43" s="922" t="b">
        <f>EXACT(X43,'POA 2018 ETS CENTA Consolid'!X39)</f>
        <v>1</v>
      </c>
      <c r="BR43" s="922" t="b">
        <f>EXACT(Y43,'POA 2018 ETS CENTA Consolid'!Y39)</f>
        <v>1</v>
      </c>
      <c r="BS43" s="922" t="b">
        <f>EXACT(Z43,'POA 2018 ETS CENTA Consolid'!Z39)</f>
        <v>1</v>
      </c>
      <c r="BT43" s="922" t="b">
        <f>EXACT(AA43,'POA 2018 ETS CENTA Consolid'!AA39)</f>
        <v>1</v>
      </c>
      <c r="BU43" s="922" t="b">
        <f>EXACT(AB43,'POA 2018 ETS CENTA Consolid'!AB39)</f>
        <v>1</v>
      </c>
      <c r="BV43" s="922" t="b">
        <f>EXACT(AC43,'POA 2018 ETS CENTA Consolid'!AC39)</f>
        <v>1</v>
      </c>
      <c r="BW43" s="922" t="b">
        <f>EXACT(AD43,'POA 2018 ETS CENTA Consolid'!AD39)</f>
        <v>1</v>
      </c>
      <c r="BX43" s="922" t="b">
        <f>EXACT(AE43,'POA 2018 ETS CENTA Consolid'!AE39)</f>
        <v>1</v>
      </c>
      <c r="BY43" s="922" t="b">
        <f>EXACT(AF43,'POA 2018 ETS CENTA Consolid'!AF39)</f>
        <v>1</v>
      </c>
      <c r="BZ43" s="922" t="b">
        <f>EXACT(AG43,'POA 2018 ETS CENTA Consolid'!AG39)</f>
        <v>1</v>
      </c>
      <c r="CA43" s="922" t="b">
        <f>EXACT(AH43,'POA 2018 ETS CENTA Consolid'!AH39)</f>
        <v>1</v>
      </c>
      <c r="CB43" s="922" t="b">
        <f>EXACT(AI43,'POA 2018 ETS CENTA Consolid'!AI39)</f>
        <v>1</v>
      </c>
      <c r="CC43" s="922" t="b">
        <f>EXACT(AJ43,'POA 2018 ETS CENTA Consolid'!AJ39)</f>
        <v>1</v>
      </c>
      <c r="CD43" s="922" t="b">
        <f>EXACT(AK43,'POA 2018 ETS CENTA Consolid'!AK39)</f>
        <v>1</v>
      </c>
      <c r="CE43" s="922" t="b">
        <f>EXACT(AL43,'POA 2018 ETS CENTA Consolid'!AL39)</f>
        <v>1</v>
      </c>
      <c r="CF43" s="922" t="b">
        <f>EXACT(AM43,'POA 2018 ETS CENTA Consolid'!AM39)</f>
        <v>1</v>
      </c>
      <c r="CG43" s="922" t="b">
        <f>EXACT(AN43,'POA 2018 ETS CENTA Consolid'!AN39)</f>
        <v>1</v>
      </c>
      <c r="CH43" s="922" t="b">
        <f>EXACT(AO43,'POA 2018 ETS CENTA Consolid'!AO39)</f>
        <v>1</v>
      </c>
      <c r="CI43" s="922" t="b">
        <f>EXACT(AP43,'POA 2018 ETS CENTA Consolid'!AP39)</f>
        <v>1</v>
      </c>
      <c r="CJ43" s="922" t="b">
        <f>EXACT(AQ43,'POA 2018 ETS CENTA Consolid'!AQ39)</f>
        <v>1</v>
      </c>
      <c r="CK43" s="922" t="b">
        <f>EXACT(AR43,'POA 2018 ETS CENTA Consolid'!AR39)</f>
        <v>1</v>
      </c>
      <c r="CL43" s="923">
        <f t="shared" ref="CL43:CL44" si="6">MAX(L43,M43,N43,R43,S43,T43,Y43,Z43,X43,AD43,AE43,AF43)-E43</f>
        <v>0</v>
      </c>
      <c r="CM43" s="923">
        <f t="shared" si="1"/>
        <v>0</v>
      </c>
      <c r="CN43" s="923">
        <f t="shared" si="2"/>
        <v>0</v>
      </c>
    </row>
    <row r="44" spans="1:92" s="102" customFormat="1" ht="54.75" customHeight="1" x14ac:dyDescent="0.2">
      <c r="A44" s="1034"/>
      <c r="B44" s="1034"/>
      <c r="C44" s="1036"/>
      <c r="D44" s="1038"/>
      <c r="E44" s="668">
        <f>MAX(L44,M44,N44,R44,S44,T44,Y44,Z44,X44,AD44,AE44,AF44)</f>
        <v>75</v>
      </c>
      <c r="F44" s="162" t="s">
        <v>79</v>
      </c>
      <c r="G44" s="1038"/>
      <c r="H44" s="1064"/>
      <c r="I44" s="1018"/>
      <c r="J44" s="1018"/>
      <c r="K44" s="1018"/>
      <c r="L44" s="141">
        <v>75</v>
      </c>
      <c r="M44" s="141">
        <v>75</v>
      </c>
      <c r="N44" s="141">
        <v>75</v>
      </c>
      <c r="O44" s="174">
        <v>2572</v>
      </c>
      <c r="P44" s="174">
        <v>2572</v>
      </c>
      <c r="Q44" s="174">
        <v>2572</v>
      </c>
      <c r="R44" s="141">
        <v>75</v>
      </c>
      <c r="S44" s="141"/>
      <c r="T44" s="141"/>
      <c r="U44" s="174">
        <v>2572</v>
      </c>
      <c r="V44" s="112"/>
      <c r="W44" s="112"/>
      <c r="X44" s="141"/>
      <c r="Y44" s="141"/>
      <c r="Z44" s="141"/>
      <c r="AA44" s="112"/>
      <c r="AB44" s="112"/>
      <c r="AC44" s="112"/>
      <c r="AD44" s="141"/>
      <c r="AE44" s="141">
        <v>75</v>
      </c>
      <c r="AF44" s="141">
        <v>75</v>
      </c>
      <c r="AG44" s="112"/>
      <c r="AH44" s="174">
        <v>2572</v>
      </c>
      <c r="AI44" s="174">
        <v>2572</v>
      </c>
      <c r="AJ44" s="112">
        <v>15432</v>
      </c>
      <c r="AK44" s="112">
        <v>15432</v>
      </c>
      <c r="AL44" s="112"/>
      <c r="AM44" s="112"/>
      <c r="AN44" s="112"/>
      <c r="AO44" s="112"/>
      <c r="AP44" s="1010"/>
      <c r="AQ44" s="1038"/>
      <c r="AR44" s="1010"/>
      <c r="AS44" s="190"/>
      <c r="AT44" s="922" t="b">
        <f>EXACT(A44,'POA 2018 ETS CENTA Consolid'!A40)</f>
        <v>1</v>
      </c>
      <c r="AU44" s="922" t="b">
        <f>EXACT(B44,'POA 2018 ETS CENTA Consolid'!B40)</f>
        <v>1</v>
      </c>
      <c r="AV44" s="922" t="b">
        <f>EXACT(C44,'POA 2018 ETS CENTA Consolid'!C40)</f>
        <v>1</v>
      </c>
      <c r="AW44" s="922" t="b">
        <f>EXACT(D44,'POA 2018 ETS CENTA Consolid'!D40)</f>
        <v>1</v>
      </c>
      <c r="AX44" s="922" t="b">
        <f>EXACT(E44,'POA 2018 ETS CENTA Consolid'!E40)</f>
        <v>1</v>
      </c>
      <c r="AY44" s="922" t="b">
        <f>EXACT(F44,'POA 2018 ETS CENTA Consolid'!F40)</f>
        <v>1</v>
      </c>
      <c r="AZ44" s="922" t="b">
        <f>EXACT(G44,'POA 2018 ETS CENTA Consolid'!G40)</f>
        <v>1</v>
      </c>
      <c r="BA44" s="922" t="b">
        <f>EXACT(H44,'POA 2018 ETS CENTA Consolid'!H40)</f>
        <v>1</v>
      </c>
      <c r="BB44" s="922" t="b">
        <f>EXACT(I44,'POA 2018 ETS CENTA Consolid'!I40)</f>
        <v>1</v>
      </c>
      <c r="BC44" s="922" t="b">
        <f>EXACT(J44,'POA 2018 ETS CENTA Consolid'!J40)</f>
        <v>1</v>
      </c>
      <c r="BD44" s="922" t="b">
        <f>EXACT(K44,'POA 2018 ETS CENTA Consolid'!K40)</f>
        <v>1</v>
      </c>
      <c r="BE44" s="922" t="b">
        <f>EXACT(L44,'POA 2018 ETS CENTA Consolid'!L40)</f>
        <v>1</v>
      </c>
      <c r="BF44" s="922" t="b">
        <f>EXACT(M44,'POA 2018 ETS CENTA Consolid'!M40)</f>
        <v>1</v>
      </c>
      <c r="BG44" s="922" t="b">
        <f>EXACT(N44,'POA 2018 ETS CENTA Consolid'!N40)</f>
        <v>1</v>
      </c>
      <c r="BH44" s="922" t="b">
        <f>EXACT(O44,'POA 2018 ETS CENTA Consolid'!O40)</f>
        <v>1</v>
      </c>
      <c r="BI44" s="922" t="b">
        <f>EXACT(P44,'POA 2018 ETS CENTA Consolid'!P40)</f>
        <v>1</v>
      </c>
      <c r="BJ44" s="922" t="b">
        <f>EXACT(Q44,'POA 2018 ETS CENTA Consolid'!Q40)</f>
        <v>1</v>
      </c>
      <c r="BK44" s="922" t="b">
        <f>EXACT(R44,'POA 2018 ETS CENTA Consolid'!R40)</f>
        <v>1</v>
      </c>
      <c r="BL44" s="922" t="b">
        <f>EXACT(S44,'POA 2018 ETS CENTA Consolid'!S40)</f>
        <v>1</v>
      </c>
      <c r="BM44" s="922" t="b">
        <f>EXACT(T44,'POA 2018 ETS CENTA Consolid'!T40)</f>
        <v>1</v>
      </c>
      <c r="BN44" s="922" t="b">
        <f>EXACT(U44,'POA 2018 ETS CENTA Consolid'!U40)</f>
        <v>1</v>
      </c>
      <c r="BO44" s="922" t="b">
        <f>EXACT(V44,'POA 2018 ETS CENTA Consolid'!V40)</f>
        <v>1</v>
      </c>
      <c r="BP44" s="922" t="b">
        <f>EXACT(W44,'POA 2018 ETS CENTA Consolid'!W40)</f>
        <v>1</v>
      </c>
      <c r="BQ44" s="922" t="b">
        <f>EXACT(X44,'POA 2018 ETS CENTA Consolid'!X40)</f>
        <v>1</v>
      </c>
      <c r="BR44" s="922" t="b">
        <f>EXACT(Y44,'POA 2018 ETS CENTA Consolid'!Y40)</f>
        <v>1</v>
      </c>
      <c r="BS44" s="922" t="b">
        <f>EXACT(Z44,'POA 2018 ETS CENTA Consolid'!Z40)</f>
        <v>1</v>
      </c>
      <c r="BT44" s="922" t="b">
        <f>EXACT(AA44,'POA 2018 ETS CENTA Consolid'!AA40)</f>
        <v>1</v>
      </c>
      <c r="BU44" s="922" t="b">
        <f>EXACT(AB44,'POA 2018 ETS CENTA Consolid'!AB40)</f>
        <v>1</v>
      </c>
      <c r="BV44" s="922" t="b">
        <f>EXACT(AC44,'POA 2018 ETS CENTA Consolid'!AC40)</f>
        <v>1</v>
      </c>
      <c r="BW44" s="922" t="b">
        <f>EXACT(AD44,'POA 2018 ETS CENTA Consolid'!AD40)</f>
        <v>1</v>
      </c>
      <c r="BX44" s="922" t="b">
        <f>EXACT(AE44,'POA 2018 ETS CENTA Consolid'!AE40)</f>
        <v>1</v>
      </c>
      <c r="BY44" s="922" t="b">
        <f>EXACT(AF44,'POA 2018 ETS CENTA Consolid'!AF40)</f>
        <v>1</v>
      </c>
      <c r="BZ44" s="922" t="b">
        <f>EXACT(AG44,'POA 2018 ETS CENTA Consolid'!AG40)</f>
        <v>1</v>
      </c>
      <c r="CA44" s="922" t="b">
        <f>EXACT(AH44,'POA 2018 ETS CENTA Consolid'!AH40)</f>
        <v>1</v>
      </c>
      <c r="CB44" s="922" t="b">
        <f>EXACT(AI44,'POA 2018 ETS CENTA Consolid'!AI40)</f>
        <v>1</v>
      </c>
      <c r="CC44" s="922" t="b">
        <f>EXACT(AJ44,'POA 2018 ETS CENTA Consolid'!AJ40)</f>
        <v>1</v>
      </c>
      <c r="CD44" s="922" t="b">
        <f>EXACT(AK44,'POA 2018 ETS CENTA Consolid'!AK40)</f>
        <v>1</v>
      </c>
      <c r="CE44" s="922" t="b">
        <f>EXACT(AL44,'POA 2018 ETS CENTA Consolid'!AL40)</f>
        <v>1</v>
      </c>
      <c r="CF44" s="922" t="b">
        <f>EXACT(AM44,'POA 2018 ETS CENTA Consolid'!AM40)</f>
        <v>1</v>
      </c>
      <c r="CG44" s="922" t="b">
        <f>EXACT(AN44,'POA 2018 ETS CENTA Consolid'!AN40)</f>
        <v>1</v>
      </c>
      <c r="CH44" s="922" t="b">
        <f>EXACT(AO44,'POA 2018 ETS CENTA Consolid'!AO40)</f>
        <v>1</v>
      </c>
      <c r="CI44" s="922" t="b">
        <f>EXACT(AP44,'POA 2018 ETS CENTA Consolid'!AP40)</f>
        <v>1</v>
      </c>
      <c r="CJ44" s="922" t="b">
        <f>EXACT(AQ44,'POA 2018 ETS CENTA Consolid'!AQ40)</f>
        <v>1</v>
      </c>
      <c r="CK44" s="922" t="b">
        <f>EXACT(AR44,'POA 2018 ETS CENTA Consolid'!AR40)</f>
        <v>1</v>
      </c>
      <c r="CL44" s="923">
        <f t="shared" si="6"/>
        <v>0</v>
      </c>
      <c r="CM44" s="923">
        <f t="shared" si="1"/>
        <v>0</v>
      </c>
      <c r="CN44" s="923">
        <f t="shared" si="2"/>
        <v>0</v>
      </c>
    </row>
    <row r="45" spans="1:92" s="102" customFormat="1" ht="68.25" customHeight="1" x14ac:dyDescent="0.2">
      <c r="A45" s="58" t="s">
        <v>42</v>
      </c>
      <c r="B45" s="58" t="s">
        <v>87</v>
      </c>
      <c r="C45" s="58" t="s">
        <v>88</v>
      </c>
      <c r="D45" s="20" t="s">
        <v>89</v>
      </c>
      <c r="E45" s="93"/>
      <c r="F45" s="148"/>
      <c r="G45" s="26"/>
      <c r="H45" s="26"/>
      <c r="I45" s="94">
        <v>1</v>
      </c>
      <c r="J45" s="94">
        <v>1</v>
      </c>
      <c r="K45" s="29"/>
      <c r="L45" s="35"/>
      <c r="M45" s="35"/>
      <c r="N45" s="35"/>
      <c r="O45" s="154">
        <v>3000</v>
      </c>
      <c r="P45" s="95"/>
      <c r="Q45" s="95"/>
      <c r="R45" s="35"/>
      <c r="S45" s="35"/>
      <c r="T45" s="35"/>
      <c r="U45" s="95"/>
      <c r="V45" s="95"/>
      <c r="W45" s="95"/>
      <c r="X45" s="35"/>
      <c r="Y45" s="35"/>
      <c r="Z45" s="35"/>
      <c r="AA45" s="95"/>
      <c r="AB45" s="95"/>
      <c r="AC45" s="95"/>
      <c r="AD45" s="35"/>
      <c r="AE45" s="35"/>
      <c r="AF45" s="35"/>
      <c r="AG45" s="95"/>
      <c r="AH45" s="95"/>
      <c r="AI45" s="95"/>
      <c r="AJ45" s="97">
        <v>3000</v>
      </c>
      <c r="AK45" s="152">
        <v>3000</v>
      </c>
      <c r="AL45" s="95"/>
      <c r="AM45" s="95"/>
      <c r="AN45" s="95"/>
      <c r="AO45" s="95"/>
      <c r="AP45" s="31"/>
      <c r="AQ45" s="186"/>
      <c r="AR45" s="26"/>
      <c r="AS45" s="27"/>
      <c r="AT45" s="922" t="b">
        <f>EXACT(A45,'POA 2018 ETS CENTA Consolid'!A41)</f>
        <v>1</v>
      </c>
      <c r="AU45" s="922" t="b">
        <f>EXACT(B45,'POA 2018 ETS CENTA Consolid'!B41)</f>
        <v>1</v>
      </c>
      <c r="AV45" s="922" t="b">
        <f>EXACT(C45,'POA 2018 ETS CENTA Consolid'!C41)</f>
        <v>1</v>
      </c>
      <c r="AW45" s="922" t="b">
        <f>EXACT(D45,'POA 2018 ETS CENTA Consolid'!D41)</f>
        <v>1</v>
      </c>
      <c r="AX45" s="922" t="b">
        <f>EXACT(E45,'POA 2018 ETS CENTA Consolid'!E41)</f>
        <v>1</v>
      </c>
      <c r="AY45" s="922" t="b">
        <f>EXACT(F45,'POA 2018 ETS CENTA Consolid'!F41)</f>
        <v>1</v>
      </c>
      <c r="AZ45" s="922" t="b">
        <f>EXACT(G45,'POA 2018 ETS CENTA Consolid'!G41)</f>
        <v>1</v>
      </c>
      <c r="BA45" s="922" t="b">
        <f>EXACT(H45,'POA 2018 ETS CENTA Consolid'!H41)</f>
        <v>1</v>
      </c>
      <c r="BB45" s="922" t="b">
        <f>EXACT(I45,'POA 2018 ETS CENTA Consolid'!I41)</f>
        <v>1</v>
      </c>
      <c r="BC45" s="922" t="b">
        <f>EXACT(J45,'POA 2018 ETS CENTA Consolid'!J41)</f>
        <v>1</v>
      </c>
      <c r="BD45" s="922" t="b">
        <f>EXACT(K45,'POA 2018 ETS CENTA Consolid'!K41)</f>
        <v>1</v>
      </c>
      <c r="BE45" s="922" t="b">
        <f>EXACT(L45,'POA 2018 ETS CENTA Consolid'!L41)</f>
        <v>1</v>
      </c>
      <c r="BF45" s="922" t="b">
        <f>EXACT(M45,'POA 2018 ETS CENTA Consolid'!M41)</f>
        <v>1</v>
      </c>
      <c r="BG45" s="922" t="b">
        <f>EXACT(N45,'POA 2018 ETS CENTA Consolid'!N41)</f>
        <v>1</v>
      </c>
      <c r="BH45" s="922" t="b">
        <f>EXACT(O45,'POA 2018 ETS CENTA Consolid'!O41)</f>
        <v>1</v>
      </c>
      <c r="BI45" s="922" t="b">
        <f>EXACT(P45,'POA 2018 ETS CENTA Consolid'!P41)</f>
        <v>1</v>
      </c>
      <c r="BJ45" s="922" t="b">
        <f>EXACT(Q45,'POA 2018 ETS CENTA Consolid'!Q41)</f>
        <v>1</v>
      </c>
      <c r="BK45" s="922" t="b">
        <f>EXACT(R45,'POA 2018 ETS CENTA Consolid'!R41)</f>
        <v>1</v>
      </c>
      <c r="BL45" s="922" t="b">
        <f>EXACT(S45,'POA 2018 ETS CENTA Consolid'!S41)</f>
        <v>1</v>
      </c>
      <c r="BM45" s="922" t="b">
        <f>EXACT(T45,'POA 2018 ETS CENTA Consolid'!T41)</f>
        <v>1</v>
      </c>
      <c r="BN45" s="922" t="b">
        <f>EXACT(U45,'POA 2018 ETS CENTA Consolid'!U41)</f>
        <v>1</v>
      </c>
      <c r="BO45" s="922" t="b">
        <f>EXACT(V45,'POA 2018 ETS CENTA Consolid'!V41)</f>
        <v>1</v>
      </c>
      <c r="BP45" s="922" t="b">
        <f>EXACT(W45,'POA 2018 ETS CENTA Consolid'!W41)</f>
        <v>1</v>
      </c>
      <c r="BQ45" s="922" t="b">
        <f>EXACT(X45,'POA 2018 ETS CENTA Consolid'!X41)</f>
        <v>1</v>
      </c>
      <c r="BR45" s="922" t="b">
        <f>EXACT(Y45,'POA 2018 ETS CENTA Consolid'!Y41)</f>
        <v>1</v>
      </c>
      <c r="BS45" s="922" t="b">
        <f>EXACT(Z45,'POA 2018 ETS CENTA Consolid'!Z41)</f>
        <v>1</v>
      </c>
      <c r="BT45" s="922" t="b">
        <f>EXACT(AA45,'POA 2018 ETS CENTA Consolid'!AA41)</f>
        <v>1</v>
      </c>
      <c r="BU45" s="922" t="b">
        <f>EXACT(AB45,'POA 2018 ETS CENTA Consolid'!AB41)</f>
        <v>1</v>
      </c>
      <c r="BV45" s="922" t="b">
        <f>EXACT(AC45,'POA 2018 ETS CENTA Consolid'!AC41)</f>
        <v>1</v>
      </c>
      <c r="BW45" s="922" t="b">
        <f>EXACT(AD45,'POA 2018 ETS CENTA Consolid'!AD41)</f>
        <v>1</v>
      </c>
      <c r="BX45" s="922" t="b">
        <f>EXACT(AE45,'POA 2018 ETS CENTA Consolid'!AE41)</f>
        <v>1</v>
      </c>
      <c r="BY45" s="922" t="b">
        <f>EXACT(AF45,'POA 2018 ETS CENTA Consolid'!AF41)</f>
        <v>1</v>
      </c>
      <c r="BZ45" s="922" t="b">
        <f>EXACT(AG45,'POA 2018 ETS CENTA Consolid'!AG41)</f>
        <v>1</v>
      </c>
      <c r="CA45" s="922" t="b">
        <f>EXACT(AH45,'POA 2018 ETS CENTA Consolid'!AH41)</f>
        <v>1</v>
      </c>
      <c r="CB45" s="922" t="b">
        <f>EXACT(AI45,'POA 2018 ETS CENTA Consolid'!AI41)</f>
        <v>1</v>
      </c>
      <c r="CC45" s="922" t="b">
        <f>EXACT(AJ45,'POA 2018 ETS CENTA Consolid'!AJ41)</f>
        <v>1</v>
      </c>
      <c r="CD45" s="922" t="b">
        <f>EXACT(AK45,'POA 2018 ETS CENTA Consolid'!AK41)</f>
        <v>1</v>
      </c>
      <c r="CE45" s="922" t="b">
        <f>EXACT(AL45,'POA 2018 ETS CENTA Consolid'!AL41)</f>
        <v>1</v>
      </c>
      <c r="CF45" s="922" t="b">
        <f>EXACT(AM45,'POA 2018 ETS CENTA Consolid'!AM41)</f>
        <v>1</v>
      </c>
      <c r="CG45" s="922" t="b">
        <f>EXACT(AN45,'POA 2018 ETS CENTA Consolid'!AN41)</f>
        <v>1</v>
      </c>
      <c r="CH45" s="922" t="b">
        <f>EXACT(AO45,'POA 2018 ETS CENTA Consolid'!AO41)</f>
        <v>1</v>
      </c>
      <c r="CI45" s="922" t="b">
        <f>EXACT(AP45,'POA 2018 ETS CENTA Consolid'!AP41)</f>
        <v>1</v>
      </c>
      <c r="CJ45" s="922" t="b">
        <f>EXACT(AQ45,'POA 2018 ETS CENTA Consolid'!AQ41)</f>
        <v>1</v>
      </c>
      <c r="CK45" s="922" t="b">
        <f>EXACT(AR45,'POA 2018 ETS CENTA Consolid'!AR41)</f>
        <v>1</v>
      </c>
      <c r="CL45" s="923">
        <f t="shared" si="0"/>
        <v>0</v>
      </c>
      <c r="CM45" s="923">
        <f t="shared" si="1"/>
        <v>0</v>
      </c>
      <c r="CN45" s="923">
        <f t="shared" si="2"/>
        <v>0</v>
      </c>
    </row>
    <row r="46" spans="1:92" s="102" customFormat="1" ht="129.75" customHeight="1" x14ac:dyDescent="0.2">
      <c r="A46" s="163" t="s">
        <v>42</v>
      </c>
      <c r="B46" s="201" t="s">
        <v>87</v>
      </c>
      <c r="C46" s="103" t="s">
        <v>90</v>
      </c>
      <c r="D46" s="202" t="s">
        <v>91</v>
      </c>
      <c r="E46" s="74">
        <v>1</v>
      </c>
      <c r="F46" s="173" t="s">
        <v>92</v>
      </c>
      <c r="G46" s="202" t="s">
        <v>93</v>
      </c>
      <c r="H46" s="203" t="s">
        <v>50</v>
      </c>
      <c r="I46" s="204"/>
      <c r="J46" s="204"/>
      <c r="K46" s="204">
        <v>100</v>
      </c>
      <c r="L46" s="205">
        <v>1</v>
      </c>
      <c r="M46" s="205"/>
      <c r="N46" s="205"/>
      <c r="O46" s="206">
        <v>3000</v>
      </c>
      <c r="P46" s="206"/>
      <c r="Q46" s="206"/>
      <c r="R46" s="205"/>
      <c r="S46" s="205"/>
      <c r="T46" s="205"/>
      <c r="U46" s="206"/>
      <c r="V46" s="206"/>
      <c r="W46" s="206"/>
      <c r="X46" s="205"/>
      <c r="Y46" s="205"/>
      <c r="Z46" s="205"/>
      <c r="AA46" s="206"/>
      <c r="AB46" s="206"/>
      <c r="AC46" s="206"/>
      <c r="AD46" s="205"/>
      <c r="AE46" s="207"/>
      <c r="AF46" s="207"/>
      <c r="AG46" s="208"/>
      <c r="AH46" s="208"/>
      <c r="AI46" s="208"/>
      <c r="AJ46" s="176">
        <v>3000</v>
      </c>
      <c r="AK46" s="174">
        <v>3000</v>
      </c>
      <c r="AL46" s="209"/>
      <c r="AM46" s="209"/>
      <c r="AN46" s="209"/>
      <c r="AO46" s="209"/>
      <c r="AP46" s="17" t="s">
        <v>51</v>
      </c>
      <c r="AQ46" s="17" t="s">
        <v>184</v>
      </c>
      <c r="AR46" s="210" t="s">
        <v>262</v>
      </c>
      <c r="AS46" s="27"/>
      <c r="AT46" s="922" t="b">
        <f>EXACT(A46,'POA 2018 ETS CENTA Consolid'!A42)</f>
        <v>1</v>
      </c>
      <c r="AU46" s="922" t="b">
        <f>EXACT(B46,'POA 2018 ETS CENTA Consolid'!B42)</f>
        <v>1</v>
      </c>
      <c r="AV46" s="922" t="b">
        <f>EXACT(C46,'POA 2018 ETS CENTA Consolid'!C42)</f>
        <v>1</v>
      </c>
      <c r="AW46" s="922" t="b">
        <f>EXACT(D46,'POA 2018 ETS CENTA Consolid'!D42)</f>
        <v>1</v>
      </c>
      <c r="AX46" s="922" t="b">
        <f>EXACT(E46,'POA 2018 ETS CENTA Consolid'!E42)</f>
        <v>1</v>
      </c>
      <c r="AY46" s="922" t="b">
        <f>EXACT(F46,'POA 2018 ETS CENTA Consolid'!F42)</f>
        <v>1</v>
      </c>
      <c r="AZ46" s="922" t="b">
        <f>EXACT(G46,'POA 2018 ETS CENTA Consolid'!G42)</f>
        <v>1</v>
      </c>
      <c r="BA46" s="922" t="b">
        <f>EXACT(H46,'POA 2018 ETS CENTA Consolid'!H42)</f>
        <v>1</v>
      </c>
      <c r="BB46" s="922" t="b">
        <f>EXACT(I46,'POA 2018 ETS CENTA Consolid'!I42)</f>
        <v>1</v>
      </c>
      <c r="BC46" s="922" t="b">
        <f>EXACT(J46,'POA 2018 ETS CENTA Consolid'!J42)</f>
        <v>1</v>
      </c>
      <c r="BD46" s="922" t="b">
        <f>EXACT(K46,'POA 2018 ETS CENTA Consolid'!K42)</f>
        <v>1</v>
      </c>
      <c r="BE46" s="922" t="b">
        <f>EXACT(L46,'POA 2018 ETS CENTA Consolid'!L42)</f>
        <v>1</v>
      </c>
      <c r="BF46" s="922" t="b">
        <f>EXACT(M46,'POA 2018 ETS CENTA Consolid'!M42)</f>
        <v>1</v>
      </c>
      <c r="BG46" s="922" t="b">
        <f>EXACT(N46,'POA 2018 ETS CENTA Consolid'!N42)</f>
        <v>1</v>
      </c>
      <c r="BH46" s="922" t="b">
        <f>EXACT(O46,'POA 2018 ETS CENTA Consolid'!O42)</f>
        <v>1</v>
      </c>
      <c r="BI46" s="922" t="b">
        <f>EXACT(P46,'POA 2018 ETS CENTA Consolid'!P42)</f>
        <v>1</v>
      </c>
      <c r="BJ46" s="922" t="b">
        <f>EXACT(Q46,'POA 2018 ETS CENTA Consolid'!Q42)</f>
        <v>1</v>
      </c>
      <c r="BK46" s="922" t="b">
        <f>EXACT(R46,'POA 2018 ETS CENTA Consolid'!R42)</f>
        <v>1</v>
      </c>
      <c r="BL46" s="922" t="b">
        <f>EXACT(S46,'POA 2018 ETS CENTA Consolid'!S42)</f>
        <v>1</v>
      </c>
      <c r="BM46" s="922" t="b">
        <f>EXACT(T46,'POA 2018 ETS CENTA Consolid'!T42)</f>
        <v>1</v>
      </c>
      <c r="BN46" s="922" t="b">
        <f>EXACT(U46,'POA 2018 ETS CENTA Consolid'!U42)</f>
        <v>1</v>
      </c>
      <c r="BO46" s="922" t="b">
        <f>EXACT(V46,'POA 2018 ETS CENTA Consolid'!V42)</f>
        <v>1</v>
      </c>
      <c r="BP46" s="922" t="b">
        <f>EXACT(W46,'POA 2018 ETS CENTA Consolid'!W42)</f>
        <v>1</v>
      </c>
      <c r="BQ46" s="922" t="b">
        <f>EXACT(X46,'POA 2018 ETS CENTA Consolid'!X42)</f>
        <v>1</v>
      </c>
      <c r="BR46" s="922" t="b">
        <f>EXACT(Y46,'POA 2018 ETS CENTA Consolid'!Y42)</f>
        <v>1</v>
      </c>
      <c r="BS46" s="922" t="b">
        <f>EXACT(Z46,'POA 2018 ETS CENTA Consolid'!Z42)</f>
        <v>1</v>
      </c>
      <c r="BT46" s="922" t="b">
        <f>EXACT(AA46,'POA 2018 ETS CENTA Consolid'!AA42)</f>
        <v>1</v>
      </c>
      <c r="BU46" s="922" t="b">
        <f>EXACT(AB46,'POA 2018 ETS CENTA Consolid'!AB42)</f>
        <v>1</v>
      </c>
      <c r="BV46" s="922" t="b">
        <f>EXACT(AC46,'POA 2018 ETS CENTA Consolid'!AC42)</f>
        <v>1</v>
      </c>
      <c r="BW46" s="922" t="b">
        <f>EXACT(AD46,'POA 2018 ETS CENTA Consolid'!AD42)</f>
        <v>1</v>
      </c>
      <c r="BX46" s="922" t="b">
        <f>EXACT(AE46,'POA 2018 ETS CENTA Consolid'!AE42)</f>
        <v>1</v>
      </c>
      <c r="BY46" s="922" t="b">
        <f>EXACT(AF46,'POA 2018 ETS CENTA Consolid'!AF42)</f>
        <v>1</v>
      </c>
      <c r="BZ46" s="922" t="b">
        <f>EXACT(AG46,'POA 2018 ETS CENTA Consolid'!AG42)</f>
        <v>1</v>
      </c>
      <c r="CA46" s="922" t="b">
        <f>EXACT(AH46,'POA 2018 ETS CENTA Consolid'!AH42)</f>
        <v>1</v>
      </c>
      <c r="CB46" s="922" t="b">
        <f>EXACT(AI46,'POA 2018 ETS CENTA Consolid'!AI42)</f>
        <v>1</v>
      </c>
      <c r="CC46" s="922" t="b">
        <f>EXACT(AJ46,'POA 2018 ETS CENTA Consolid'!AJ42)</f>
        <v>1</v>
      </c>
      <c r="CD46" s="922" t="b">
        <f>EXACT(AK46,'POA 2018 ETS CENTA Consolid'!AK42)</f>
        <v>1</v>
      </c>
      <c r="CE46" s="922" t="b">
        <f>EXACT(AL46,'POA 2018 ETS CENTA Consolid'!AL42)</f>
        <v>1</v>
      </c>
      <c r="CF46" s="922" t="b">
        <f>EXACT(AM46,'POA 2018 ETS CENTA Consolid'!AM42)</f>
        <v>1</v>
      </c>
      <c r="CG46" s="922" t="b">
        <f>EXACT(AN46,'POA 2018 ETS CENTA Consolid'!AN42)</f>
        <v>1</v>
      </c>
      <c r="CH46" s="922" t="b">
        <f>EXACT(AO46,'POA 2018 ETS CENTA Consolid'!AO42)</f>
        <v>1</v>
      </c>
      <c r="CI46" s="922" t="b">
        <f>EXACT(AP46,'POA 2018 ETS CENTA Consolid'!AP42)</f>
        <v>1</v>
      </c>
      <c r="CJ46" s="922" t="b">
        <f>EXACT(AQ46,'POA 2018 ETS CENTA Consolid'!AQ42)</f>
        <v>1</v>
      </c>
      <c r="CK46" s="922" t="b">
        <f>EXACT(AR46,'POA 2018 ETS CENTA Consolid'!AR42)</f>
        <v>1</v>
      </c>
      <c r="CL46" s="923">
        <f t="shared" si="0"/>
        <v>0</v>
      </c>
      <c r="CM46" s="923">
        <f t="shared" si="1"/>
        <v>0</v>
      </c>
      <c r="CN46" s="923">
        <f t="shared" si="2"/>
        <v>0</v>
      </c>
    </row>
    <row r="47" spans="1:92" s="102" customFormat="1" ht="72.75" customHeight="1" x14ac:dyDescent="0.2">
      <c r="A47" s="12" t="s">
        <v>157</v>
      </c>
      <c r="B47" s="13" t="s">
        <v>203</v>
      </c>
      <c r="C47" s="8" t="s">
        <v>365</v>
      </c>
      <c r="D47" s="14" t="s">
        <v>205</v>
      </c>
      <c r="E47" s="93"/>
      <c r="F47" s="211"/>
      <c r="G47" s="32"/>
      <c r="H47" s="32"/>
      <c r="I47" s="33">
        <v>1</v>
      </c>
      <c r="J47" s="33">
        <v>1</v>
      </c>
      <c r="K47" s="212"/>
      <c r="L47" s="96"/>
      <c r="M47" s="96"/>
      <c r="N47" s="96"/>
      <c r="O47" s="213"/>
      <c r="P47" s="214"/>
      <c r="Q47" s="214">
        <v>30241</v>
      </c>
      <c r="R47" s="96"/>
      <c r="S47" s="96"/>
      <c r="T47" s="96"/>
      <c r="U47" s="214"/>
      <c r="V47" s="214"/>
      <c r="W47" s="214">
        <v>30241</v>
      </c>
      <c r="X47" s="96"/>
      <c r="Y47" s="96"/>
      <c r="Z47" s="96"/>
      <c r="AA47" s="214"/>
      <c r="AB47" s="214"/>
      <c r="AC47" s="214">
        <v>30241</v>
      </c>
      <c r="AD47" s="96"/>
      <c r="AE47" s="96"/>
      <c r="AF47" s="96"/>
      <c r="AG47" s="214"/>
      <c r="AH47" s="214"/>
      <c r="AI47" s="214">
        <v>30241</v>
      </c>
      <c r="AJ47" s="97">
        <v>120964</v>
      </c>
      <c r="AK47" s="152">
        <v>120964</v>
      </c>
      <c r="AL47" s="214"/>
      <c r="AM47" s="214"/>
      <c r="AN47" s="214"/>
      <c r="AO47" s="214"/>
      <c r="AP47" s="31"/>
      <c r="AQ47" s="186"/>
      <c r="AR47" s="32"/>
      <c r="AS47" s="27"/>
      <c r="AT47" s="922" t="b">
        <f>EXACT(A47,'POA 2018 ETS CENTA Consolid'!A43)</f>
        <v>1</v>
      </c>
      <c r="AU47" s="922" t="b">
        <f>EXACT(B47,'POA 2018 ETS CENTA Consolid'!B43)</f>
        <v>1</v>
      </c>
      <c r="AV47" s="922" t="b">
        <f>EXACT(C47,'POA 2018 ETS CENTA Consolid'!C43)</f>
        <v>1</v>
      </c>
      <c r="AW47" s="922" t="b">
        <f>EXACT(D47,'POA 2018 ETS CENTA Consolid'!D43)</f>
        <v>1</v>
      </c>
      <c r="AX47" s="922" t="b">
        <f>EXACT(E47,'POA 2018 ETS CENTA Consolid'!E43)</f>
        <v>1</v>
      </c>
      <c r="AY47" s="922" t="b">
        <f>EXACT(F47,'POA 2018 ETS CENTA Consolid'!F43)</f>
        <v>1</v>
      </c>
      <c r="AZ47" s="922" t="b">
        <f>EXACT(G47,'POA 2018 ETS CENTA Consolid'!G43)</f>
        <v>1</v>
      </c>
      <c r="BA47" s="922" t="b">
        <f>EXACT(H47,'POA 2018 ETS CENTA Consolid'!H43)</f>
        <v>1</v>
      </c>
      <c r="BB47" s="922" t="b">
        <f>EXACT(I47,'POA 2018 ETS CENTA Consolid'!I43)</f>
        <v>1</v>
      </c>
      <c r="BC47" s="922" t="b">
        <f>EXACT(J47,'POA 2018 ETS CENTA Consolid'!J43)</f>
        <v>1</v>
      </c>
      <c r="BD47" s="922" t="b">
        <f>EXACT(K47,'POA 2018 ETS CENTA Consolid'!K43)</f>
        <v>1</v>
      </c>
      <c r="BE47" s="922" t="b">
        <f>EXACT(L47,'POA 2018 ETS CENTA Consolid'!L43)</f>
        <v>1</v>
      </c>
      <c r="BF47" s="922" t="b">
        <f>EXACT(M47,'POA 2018 ETS CENTA Consolid'!M43)</f>
        <v>1</v>
      </c>
      <c r="BG47" s="922" t="b">
        <f>EXACT(N47,'POA 2018 ETS CENTA Consolid'!N43)</f>
        <v>1</v>
      </c>
      <c r="BH47" s="922" t="b">
        <f>EXACT(O47,'POA 2018 ETS CENTA Consolid'!O43)</f>
        <v>1</v>
      </c>
      <c r="BI47" s="922" t="b">
        <f>EXACT(P47,'POA 2018 ETS CENTA Consolid'!P43)</f>
        <v>1</v>
      </c>
      <c r="BJ47" s="922" t="b">
        <f>EXACT(Q47,'POA 2018 ETS CENTA Consolid'!Q43)</f>
        <v>1</v>
      </c>
      <c r="BK47" s="922" t="b">
        <f>EXACT(R47,'POA 2018 ETS CENTA Consolid'!R43)</f>
        <v>1</v>
      </c>
      <c r="BL47" s="922" t="b">
        <f>EXACT(S47,'POA 2018 ETS CENTA Consolid'!S43)</f>
        <v>1</v>
      </c>
      <c r="BM47" s="922" t="b">
        <f>EXACT(T47,'POA 2018 ETS CENTA Consolid'!T43)</f>
        <v>1</v>
      </c>
      <c r="BN47" s="922" t="b">
        <f>EXACT(U47,'POA 2018 ETS CENTA Consolid'!U43)</f>
        <v>1</v>
      </c>
      <c r="BO47" s="922" t="b">
        <f>EXACT(V47,'POA 2018 ETS CENTA Consolid'!V43)</f>
        <v>1</v>
      </c>
      <c r="BP47" s="922" t="b">
        <f>EXACT(W47,'POA 2018 ETS CENTA Consolid'!W43)</f>
        <v>1</v>
      </c>
      <c r="BQ47" s="922" t="b">
        <f>EXACT(X47,'POA 2018 ETS CENTA Consolid'!X43)</f>
        <v>1</v>
      </c>
      <c r="BR47" s="922" t="b">
        <f>EXACT(Y47,'POA 2018 ETS CENTA Consolid'!Y43)</f>
        <v>1</v>
      </c>
      <c r="BS47" s="922" t="b">
        <f>EXACT(Z47,'POA 2018 ETS CENTA Consolid'!Z43)</f>
        <v>1</v>
      </c>
      <c r="BT47" s="922" t="b">
        <f>EXACT(AA47,'POA 2018 ETS CENTA Consolid'!AA43)</f>
        <v>1</v>
      </c>
      <c r="BU47" s="922" t="b">
        <f>EXACT(AB47,'POA 2018 ETS CENTA Consolid'!AB43)</f>
        <v>1</v>
      </c>
      <c r="BV47" s="922" t="b">
        <f>EXACT(AC47,'POA 2018 ETS CENTA Consolid'!AC43)</f>
        <v>1</v>
      </c>
      <c r="BW47" s="922" t="b">
        <f>EXACT(AD47,'POA 2018 ETS CENTA Consolid'!AD43)</f>
        <v>1</v>
      </c>
      <c r="BX47" s="922" t="b">
        <f>EXACT(AE47,'POA 2018 ETS CENTA Consolid'!AE43)</f>
        <v>1</v>
      </c>
      <c r="BY47" s="922" t="b">
        <f>EXACT(AF47,'POA 2018 ETS CENTA Consolid'!AF43)</f>
        <v>1</v>
      </c>
      <c r="BZ47" s="922" t="b">
        <f>EXACT(AG47,'POA 2018 ETS CENTA Consolid'!AG43)</f>
        <v>1</v>
      </c>
      <c r="CA47" s="922" t="b">
        <f>EXACT(AH47,'POA 2018 ETS CENTA Consolid'!AH43)</f>
        <v>1</v>
      </c>
      <c r="CB47" s="922" t="b">
        <f>EXACT(AI47,'POA 2018 ETS CENTA Consolid'!AI43)</f>
        <v>1</v>
      </c>
      <c r="CC47" s="922" t="b">
        <f>EXACT(AJ47,'POA 2018 ETS CENTA Consolid'!AJ43)</f>
        <v>1</v>
      </c>
      <c r="CD47" s="922" t="b">
        <f>EXACT(AK47,'POA 2018 ETS CENTA Consolid'!AK43)</f>
        <v>1</v>
      </c>
      <c r="CE47" s="922" t="b">
        <f>EXACT(AL47,'POA 2018 ETS CENTA Consolid'!AL43)</f>
        <v>1</v>
      </c>
      <c r="CF47" s="922" t="b">
        <f>EXACT(AM47,'POA 2018 ETS CENTA Consolid'!AM43)</f>
        <v>1</v>
      </c>
      <c r="CG47" s="922" t="b">
        <f>EXACT(AN47,'POA 2018 ETS CENTA Consolid'!AN43)</f>
        <v>1</v>
      </c>
      <c r="CH47" s="922" t="b">
        <f>EXACT(AO47,'POA 2018 ETS CENTA Consolid'!AO43)</f>
        <v>1</v>
      </c>
      <c r="CI47" s="922" t="b">
        <f>EXACT(AP47,'POA 2018 ETS CENTA Consolid'!AP43)</f>
        <v>1</v>
      </c>
      <c r="CJ47" s="922" t="b">
        <f>EXACT(AQ47,'POA 2018 ETS CENTA Consolid'!AQ43)</f>
        <v>1</v>
      </c>
      <c r="CK47" s="922" t="b">
        <f>EXACT(AR47,'POA 2018 ETS CENTA Consolid'!AR43)</f>
        <v>1</v>
      </c>
      <c r="CL47" s="923">
        <f t="shared" si="0"/>
        <v>0</v>
      </c>
      <c r="CM47" s="923">
        <f t="shared" si="1"/>
        <v>0</v>
      </c>
      <c r="CN47" s="923">
        <f t="shared" si="2"/>
        <v>0</v>
      </c>
    </row>
    <row r="48" spans="1:92" s="102" customFormat="1" ht="106.5" customHeight="1" x14ac:dyDescent="0.2">
      <c r="A48" s="215" t="s">
        <v>157</v>
      </c>
      <c r="B48" s="216" t="s">
        <v>203</v>
      </c>
      <c r="C48" s="123" t="s">
        <v>223</v>
      </c>
      <c r="D48" s="126" t="s">
        <v>224</v>
      </c>
      <c r="E48" s="217">
        <v>700</v>
      </c>
      <c r="F48" s="126" t="s">
        <v>79</v>
      </c>
      <c r="G48" s="135" t="s">
        <v>225</v>
      </c>
      <c r="H48" s="127" t="s">
        <v>50</v>
      </c>
      <c r="I48" s="197"/>
      <c r="J48" s="197"/>
      <c r="K48" s="125">
        <v>100</v>
      </c>
      <c r="L48" s="218"/>
      <c r="M48" s="218"/>
      <c r="N48" s="219">
        <v>170</v>
      </c>
      <c r="O48" s="220"/>
      <c r="P48" s="119"/>
      <c r="Q48" s="220">
        <v>30241</v>
      </c>
      <c r="R48" s="218"/>
      <c r="S48" s="218"/>
      <c r="T48" s="219">
        <v>180</v>
      </c>
      <c r="U48" s="119"/>
      <c r="V48" s="119"/>
      <c r="W48" s="220">
        <v>30241</v>
      </c>
      <c r="X48" s="218"/>
      <c r="Y48" s="218"/>
      <c r="Z48" s="218">
        <v>180</v>
      </c>
      <c r="AA48" s="119"/>
      <c r="AB48" s="119"/>
      <c r="AC48" s="220">
        <v>30241</v>
      </c>
      <c r="AD48" s="218"/>
      <c r="AE48" s="218"/>
      <c r="AF48" s="218">
        <v>170</v>
      </c>
      <c r="AG48" s="119"/>
      <c r="AH48" s="119"/>
      <c r="AI48" s="220">
        <v>30241</v>
      </c>
      <c r="AJ48" s="159">
        <v>120964</v>
      </c>
      <c r="AK48" s="160">
        <v>120964</v>
      </c>
      <c r="AL48" s="119"/>
      <c r="AM48" s="119"/>
      <c r="AN48" s="119"/>
      <c r="AO48" s="119"/>
      <c r="AP48" s="55" t="s">
        <v>237</v>
      </c>
      <c r="AQ48" s="134" t="s">
        <v>236</v>
      </c>
      <c r="AR48" s="124" t="s">
        <v>263</v>
      </c>
      <c r="AS48" s="27"/>
      <c r="AT48" s="922" t="b">
        <f>EXACT(A48,'POA 2018 ETS CENTA Consolid'!A44)</f>
        <v>1</v>
      </c>
      <c r="AU48" s="922" t="b">
        <f>EXACT(B48,'POA 2018 ETS CENTA Consolid'!B44)</f>
        <v>1</v>
      </c>
      <c r="AV48" s="922" t="b">
        <f>EXACT(C48,'POA 2018 ETS CENTA Consolid'!C44)</f>
        <v>1</v>
      </c>
      <c r="AW48" s="922" t="b">
        <f>EXACT(D48,'POA 2018 ETS CENTA Consolid'!D44)</f>
        <v>1</v>
      </c>
      <c r="AX48" s="922" t="b">
        <f>EXACT(E48,'POA 2018 ETS CENTA Consolid'!E44)</f>
        <v>1</v>
      </c>
      <c r="AY48" s="922" t="b">
        <f>EXACT(F48,'POA 2018 ETS CENTA Consolid'!F44)</f>
        <v>1</v>
      </c>
      <c r="AZ48" s="922" t="b">
        <f>EXACT(G48,'POA 2018 ETS CENTA Consolid'!G44)</f>
        <v>1</v>
      </c>
      <c r="BA48" s="922" t="b">
        <f>EXACT(H48,'POA 2018 ETS CENTA Consolid'!H44)</f>
        <v>1</v>
      </c>
      <c r="BB48" s="922" t="b">
        <f>EXACT(I48,'POA 2018 ETS CENTA Consolid'!I44)</f>
        <v>1</v>
      </c>
      <c r="BC48" s="922" t="b">
        <f>EXACT(J48,'POA 2018 ETS CENTA Consolid'!J44)</f>
        <v>1</v>
      </c>
      <c r="BD48" s="922" t="b">
        <f>EXACT(K48,'POA 2018 ETS CENTA Consolid'!K44)</f>
        <v>1</v>
      </c>
      <c r="BE48" s="922" t="b">
        <f>EXACT(L48,'POA 2018 ETS CENTA Consolid'!L44)</f>
        <v>1</v>
      </c>
      <c r="BF48" s="922" t="b">
        <f>EXACT(M48,'POA 2018 ETS CENTA Consolid'!M44)</f>
        <v>1</v>
      </c>
      <c r="BG48" s="922" t="b">
        <f>EXACT(N48,'POA 2018 ETS CENTA Consolid'!N44)</f>
        <v>1</v>
      </c>
      <c r="BH48" s="922" t="b">
        <f>EXACT(O48,'POA 2018 ETS CENTA Consolid'!O44)</f>
        <v>1</v>
      </c>
      <c r="BI48" s="922" t="b">
        <f>EXACT(P48,'POA 2018 ETS CENTA Consolid'!P44)</f>
        <v>1</v>
      </c>
      <c r="BJ48" s="922" t="b">
        <f>EXACT(Q48,'POA 2018 ETS CENTA Consolid'!Q44)</f>
        <v>1</v>
      </c>
      <c r="BK48" s="922" t="b">
        <f>EXACT(R48,'POA 2018 ETS CENTA Consolid'!R44)</f>
        <v>1</v>
      </c>
      <c r="BL48" s="922" t="b">
        <f>EXACT(S48,'POA 2018 ETS CENTA Consolid'!S44)</f>
        <v>1</v>
      </c>
      <c r="BM48" s="922" t="b">
        <f>EXACT(T48,'POA 2018 ETS CENTA Consolid'!T44)</f>
        <v>1</v>
      </c>
      <c r="BN48" s="922" t="b">
        <f>EXACT(U48,'POA 2018 ETS CENTA Consolid'!U44)</f>
        <v>1</v>
      </c>
      <c r="BO48" s="922" t="b">
        <f>EXACT(V48,'POA 2018 ETS CENTA Consolid'!V44)</f>
        <v>1</v>
      </c>
      <c r="BP48" s="922" t="b">
        <f>EXACT(W48,'POA 2018 ETS CENTA Consolid'!W44)</f>
        <v>1</v>
      </c>
      <c r="BQ48" s="922" t="b">
        <f>EXACT(X48,'POA 2018 ETS CENTA Consolid'!X44)</f>
        <v>1</v>
      </c>
      <c r="BR48" s="922" t="b">
        <f>EXACT(Y48,'POA 2018 ETS CENTA Consolid'!Y44)</f>
        <v>1</v>
      </c>
      <c r="BS48" s="922" t="b">
        <f>EXACT(Z48,'POA 2018 ETS CENTA Consolid'!Z44)</f>
        <v>1</v>
      </c>
      <c r="BT48" s="922" t="b">
        <f>EXACT(AA48,'POA 2018 ETS CENTA Consolid'!AA44)</f>
        <v>1</v>
      </c>
      <c r="BU48" s="922" t="b">
        <f>EXACT(AB48,'POA 2018 ETS CENTA Consolid'!AB44)</f>
        <v>1</v>
      </c>
      <c r="BV48" s="922" t="b">
        <f>EXACT(AC48,'POA 2018 ETS CENTA Consolid'!AC44)</f>
        <v>1</v>
      </c>
      <c r="BW48" s="922" t="b">
        <f>EXACT(AD48,'POA 2018 ETS CENTA Consolid'!AD44)</f>
        <v>1</v>
      </c>
      <c r="BX48" s="922" t="b">
        <f>EXACT(AE48,'POA 2018 ETS CENTA Consolid'!AE44)</f>
        <v>1</v>
      </c>
      <c r="BY48" s="922" t="b">
        <f>EXACT(AF48,'POA 2018 ETS CENTA Consolid'!AF44)</f>
        <v>1</v>
      </c>
      <c r="BZ48" s="922" t="b">
        <f>EXACT(AG48,'POA 2018 ETS CENTA Consolid'!AG44)</f>
        <v>1</v>
      </c>
      <c r="CA48" s="922" t="b">
        <f>EXACT(AH48,'POA 2018 ETS CENTA Consolid'!AH44)</f>
        <v>1</v>
      </c>
      <c r="CB48" s="922" t="b">
        <f>EXACT(AI48,'POA 2018 ETS CENTA Consolid'!AI44)</f>
        <v>1</v>
      </c>
      <c r="CC48" s="922" t="b">
        <f>EXACT(AJ48,'POA 2018 ETS CENTA Consolid'!AJ44)</f>
        <v>1</v>
      </c>
      <c r="CD48" s="922" t="b">
        <f>EXACT(AK48,'POA 2018 ETS CENTA Consolid'!AK44)</f>
        <v>1</v>
      </c>
      <c r="CE48" s="922" t="b">
        <f>EXACT(AL48,'POA 2018 ETS CENTA Consolid'!AL44)</f>
        <v>1</v>
      </c>
      <c r="CF48" s="922" t="b">
        <f>EXACT(AM48,'POA 2018 ETS CENTA Consolid'!AM44)</f>
        <v>1</v>
      </c>
      <c r="CG48" s="922" t="b">
        <f>EXACT(AN48,'POA 2018 ETS CENTA Consolid'!AN44)</f>
        <v>1</v>
      </c>
      <c r="CH48" s="922" t="b">
        <f>EXACT(AO48,'POA 2018 ETS CENTA Consolid'!AO44)</f>
        <v>1</v>
      </c>
      <c r="CI48" s="922" t="b">
        <f>EXACT(AP48,'POA 2018 ETS CENTA Consolid'!AP44)</f>
        <v>1</v>
      </c>
      <c r="CJ48" s="922" t="b">
        <f>EXACT(AQ48,'POA 2018 ETS CENTA Consolid'!AQ44)</f>
        <v>1</v>
      </c>
      <c r="CK48" s="922" t="b">
        <f>EXACT(AR48,'POA 2018 ETS CENTA Consolid'!AR44)</f>
        <v>1</v>
      </c>
      <c r="CL48" s="923">
        <f t="shared" si="0"/>
        <v>0</v>
      </c>
      <c r="CM48" s="923">
        <f t="shared" si="1"/>
        <v>0</v>
      </c>
      <c r="CN48" s="923">
        <f t="shared" si="2"/>
        <v>0</v>
      </c>
    </row>
    <row r="49" spans="1:92" s="102" customFormat="1" ht="68.25" customHeight="1" x14ac:dyDescent="0.2">
      <c r="A49" s="15" t="s">
        <v>157</v>
      </c>
      <c r="B49" s="13" t="s">
        <v>206</v>
      </c>
      <c r="C49" s="12" t="s">
        <v>441</v>
      </c>
      <c r="D49" s="14" t="s">
        <v>208</v>
      </c>
      <c r="E49" s="93"/>
      <c r="F49" s="211"/>
      <c r="G49" s="32"/>
      <c r="H49" s="32"/>
      <c r="I49" s="33">
        <v>1</v>
      </c>
      <c r="J49" s="33">
        <v>1</v>
      </c>
      <c r="K49" s="212"/>
      <c r="L49" s="96"/>
      <c r="M49" s="96"/>
      <c r="N49" s="96"/>
      <c r="O49" s="213"/>
      <c r="P49" s="214"/>
      <c r="Q49" s="214">
        <v>30241</v>
      </c>
      <c r="R49" s="96"/>
      <c r="S49" s="96"/>
      <c r="T49" s="96"/>
      <c r="U49" s="214"/>
      <c r="V49" s="214"/>
      <c r="W49" s="214">
        <v>30241</v>
      </c>
      <c r="X49" s="96"/>
      <c r="Y49" s="96"/>
      <c r="Z49" s="96"/>
      <c r="AA49" s="214"/>
      <c r="AB49" s="214"/>
      <c r="AC49" s="214">
        <v>30241</v>
      </c>
      <c r="AD49" s="96"/>
      <c r="AE49" s="96"/>
      <c r="AF49" s="96"/>
      <c r="AG49" s="214"/>
      <c r="AH49" s="214"/>
      <c r="AI49" s="214">
        <v>30241</v>
      </c>
      <c r="AJ49" s="97">
        <v>120964</v>
      </c>
      <c r="AK49" s="152">
        <v>120964</v>
      </c>
      <c r="AL49" s="214"/>
      <c r="AM49" s="214"/>
      <c r="AN49" s="214"/>
      <c r="AO49" s="214"/>
      <c r="AP49" s="31"/>
      <c r="AQ49" s="186"/>
      <c r="AR49" s="32"/>
      <c r="AS49" s="27"/>
      <c r="AT49" s="922" t="b">
        <f>EXACT(A49,'POA 2018 ETS CENTA Consolid'!A45)</f>
        <v>1</v>
      </c>
      <c r="AU49" s="922" t="b">
        <f>EXACT(B49,'POA 2018 ETS CENTA Consolid'!B45)</f>
        <v>1</v>
      </c>
      <c r="AV49" s="922" t="b">
        <f>EXACT(C49,'POA 2018 ETS CENTA Consolid'!C45)</f>
        <v>1</v>
      </c>
      <c r="AW49" s="922" t="b">
        <f>EXACT(D49,'POA 2018 ETS CENTA Consolid'!D45)</f>
        <v>1</v>
      </c>
      <c r="AX49" s="922" t="b">
        <f>EXACT(E49,'POA 2018 ETS CENTA Consolid'!E45)</f>
        <v>1</v>
      </c>
      <c r="AY49" s="922" t="b">
        <f>EXACT(F49,'POA 2018 ETS CENTA Consolid'!F45)</f>
        <v>1</v>
      </c>
      <c r="AZ49" s="922" t="b">
        <f>EXACT(G49,'POA 2018 ETS CENTA Consolid'!G45)</f>
        <v>1</v>
      </c>
      <c r="BA49" s="922" t="b">
        <f>EXACT(H49,'POA 2018 ETS CENTA Consolid'!H45)</f>
        <v>1</v>
      </c>
      <c r="BB49" s="922" t="b">
        <f>EXACT(I49,'POA 2018 ETS CENTA Consolid'!I45)</f>
        <v>1</v>
      </c>
      <c r="BC49" s="922" t="b">
        <f>EXACT(J49,'POA 2018 ETS CENTA Consolid'!J45)</f>
        <v>1</v>
      </c>
      <c r="BD49" s="922" t="b">
        <f>EXACT(K49,'POA 2018 ETS CENTA Consolid'!K45)</f>
        <v>1</v>
      </c>
      <c r="BE49" s="922" t="b">
        <f>EXACT(L49,'POA 2018 ETS CENTA Consolid'!L45)</f>
        <v>1</v>
      </c>
      <c r="BF49" s="922" t="b">
        <f>EXACT(M49,'POA 2018 ETS CENTA Consolid'!M45)</f>
        <v>1</v>
      </c>
      <c r="BG49" s="922" t="b">
        <f>EXACT(N49,'POA 2018 ETS CENTA Consolid'!N45)</f>
        <v>1</v>
      </c>
      <c r="BH49" s="922" t="b">
        <f>EXACT(O49,'POA 2018 ETS CENTA Consolid'!O45)</f>
        <v>1</v>
      </c>
      <c r="BI49" s="922" t="b">
        <f>EXACT(P49,'POA 2018 ETS CENTA Consolid'!P45)</f>
        <v>1</v>
      </c>
      <c r="BJ49" s="922" t="b">
        <f>EXACT(Q49,'POA 2018 ETS CENTA Consolid'!Q45)</f>
        <v>1</v>
      </c>
      <c r="BK49" s="922" t="b">
        <f>EXACT(R49,'POA 2018 ETS CENTA Consolid'!R45)</f>
        <v>1</v>
      </c>
      <c r="BL49" s="922" t="b">
        <f>EXACT(S49,'POA 2018 ETS CENTA Consolid'!S45)</f>
        <v>1</v>
      </c>
      <c r="BM49" s="922" t="b">
        <f>EXACT(T49,'POA 2018 ETS CENTA Consolid'!T45)</f>
        <v>1</v>
      </c>
      <c r="BN49" s="922" t="b">
        <f>EXACT(U49,'POA 2018 ETS CENTA Consolid'!U45)</f>
        <v>1</v>
      </c>
      <c r="BO49" s="922" t="b">
        <f>EXACT(V49,'POA 2018 ETS CENTA Consolid'!V45)</f>
        <v>1</v>
      </c>
      <c r="BP49" s="922" t="b">
        <f>EXACT(W49,'POA 2018 ETS CENTA Consolid'!W45)</f>
        <v>1</v>
      </c>
      <c r="BQ49" s="922" t="b">
        <f>EXACT(X49,'POA 2018 ETS CENTA Consolid'!X45)</f>
        <v>1</v>
      </c>
      <c r="BR49" s="922" t="b">
        <f>EXACT(Y49,'POA 2018 ETS CENTA Consolid'!Y45)</f>
        <v>1</v>
      </c>
      <c r="BS49" s="922" t="b">
        <f>EXACT(Z49,'POA 2018 ETS CENTA Consolid'!Z45)</f>
        <v>1</v>
      </c>
      <c r="BT49" s="922" t="b">
        <f>EXACT(AA49,'POA 2018 ETS CENTA Consolid'!AA45)</f>
        <v>1</v>
      </c>
      <c r="BU49" s="922" t="b">
        <f>EXACT(AB49,'POA 2018 ETS CENTA Consolid'!AB45)</f>
        <v>1</v>
      </c>
      <c r="BV49" s="922" t="b">
        <f>EXACT(AC49,'POA 2018 ETS CENTA Consolid'!AC45)</f>
        <v>1</v>
      </c>
      <c r="BW49" s="922" t="b">
        <f>EXACT(AD49,'POA 2018 ETS CENTA Consolid'!AD45)</f>
        <v>1</v>
      </c>
      <c r="BX49" s="922" t="b">
        <f>EXACT(AE49,'POA 2018 ETS CENTA Consolid'!AE45)</f>
        <v>1</v>
      </c>
      <c r="BY49" s="922" t="b">
        <f>EXACT(AF49,'POA 2018 ETS CENTA Consolid'!AF45)</f>
        <v>1</v>
      </c>
      <c r="BZ49" s="922" t="b">
        <f>EXACT(AG49,'POA 2018 ETS CENTA Consolid'!AG45)</f>
        <v>1</v>
      </c>
      <c r="CA49" s="922" t="b">
        <f>EXACT(AH49,'POA 2018 ETS CENTA Consolid'!AH45)</f>
        <v>1</v>
      </c>
      <c r="CB49" s="922" t="b">
        <f>EXACT(AI49,'POA 2018 ETS CENTA Consolid'!AI45)</f>
        <v>1</v>
      </c>
      <c r="CC49" s="922" t="b">
        <f>EXACT(AJ49,'POA 2018 ETS CENTA Consolid'!AJ45)</f>
        <v>1</v>
      </c>
      <c r="CD49" s="922" t="b">
        <f>EXACT(AK49,'POA 2018 ETS CENTA Consolid'!AK45)</f>
        <v>1</v>
      </c>
      <c r="CE49" s="922" t="b">
        <f>EXACT(AL49,'POA 2018 ETS CENTA Consolid'!AL45)</f>
        <v>1</v>
      </c>
      <c r="CF49" s="922" t="b">
        <f>EXACT(AM49,'POA 2018 ETS CENTA Consolid'!AM45)</f>
        <v>1</v>
      </c>
      <c r="CG49" s="922" t="b">
        <f>EXACT(AN49,'POA 2018 ETS CENTA Consolid'!AN45)</f>
        <v>1</v>
      </c>
      <c r="CH49" s="922" t="b">
        <f>EXACT(AO49,'POA 2018 ETS CENTA Consolid'!AO45)</f>
        <v>1</v>
      </c>
      <c r="CI49" s="922" t="b">
        <f>EXACT(AP49,'POA 2018 ETS CENTA Consolid'!AP45)</f>
        <v>1</v>
      </c>
      <c r="CJ49" s="922" t="b">
        <f>EXACT(AQ49,'POA 2018 ETS CENTA Consolid'!AQ45)</f>
        <v>1</v>
      </c>
      <c r="CK49" s="922" t="b">
        <f>EXACT(AR49,'POA 2018 ETS CENTA Consolid'!AR45)</f>
        <v>1</v>
      </c>
      <c r="CL49" s="923">
        <f t="shared" si="0"/>
        <v>0</v>
      </c>
      <c r="CM49" s="923">
        <f t="shared" si="1"/>
        <v>0</v>
      </c>
      <c r="CN49" s="923">
        <f t="shared" si="2"/>
        <v>0</v>
      </c>
    </row>
    <row r="50" spans="1:92" s="102" customFormat="1" ht="38.25" customHeight="1" x14ac:dyDescent="0.2">
      <c r="A50" s="1033" t="s">
        <v>157</v>
      </c>
      <c r="B50" s="1033" t="s">
        <v>206</v>
      </c>
      <c r="C50" s="1035" t="s">
        <v>226</v>
      </c>
      <c r="D50" s="1037" t="s">
        <v>227</v>
      </c>
      <c r="E50" s="221">
        <v>1071</v>
      </c>
      <c r="F50" s="126" t="s">
        <v>76</v>
      </c>
      <c r="G50" s="1037" t="s">
        <v>228</v>
      </c>
      <c r="H50" s="1045" t="s">
        <v>50</v>
      </c>
      <c r="I50" s="1017"/>
      <c r="J50" s="1017"/>
      <c r="K50" s="1019">
        <v>100</v>
      </c>
      <c r="L50" s="218"/>
      <c r="M50" s="218"/>
      <c r="N50" s="218">
        <v>261</v>
      </c>
      <c r="O50" s="220"/>
      <c r="P50" s="119"/>
      <c r="Q50" s="119">
        <v>22515</v>
      </c>
      <c r="R50" s="218"/>
      <c r="S50" s="218"/>
      <c r="T50" s="218">
        <v>270</v>
      </c>
      <c r="U50" s="119"/>
      <c r="V50" s="119"/>
      <c r="W50" s="119">
        <v>22515</v>
      </c>
      <c r="X50" s="218"/>
      <c r="Y50" s="218"/>
      <c r="Z50" s="218">
        <v>270</v>
      </c>
      <c r="AA50" s="119"/>
      <c r="AB50" s="119"/>
      <c r="AC50" s="119">
        <v>22515</v>
      </c>
      <c r="AD50" s="218"/>
      <c r="AE50" s="218"/>
      <c r="AF50" s="218">
        <v>270</v>
      </c>
      <c r="AG50" s="119"/>
      <c r="AH50" s="119"/>
      <c r="AI50" s="119">
        <v>22515</v>
      </c>
      <c r="AJ50" s="222">
        <v>90060</v>
      </c>
      <c r="AK50" s="158">
        <v>90060</v>
      </c>
      <c r="AL50" s="119"/>
      <c r="AM50" s="119"/>
      <c r="AN50" s="119"/>
      <c r="AO50" s="119"/>
      <c r="AP50" s="1009" t="s">
        <v>86</v>
      </c>
      <c r="AQ50" s="1037" t="s">
        <v>236</v>
      </c>
      <c r="AR50" s="1009" t="s">
        <v>264</v>
      </c>
      <c r="AS50" s="27"/>
      <c r="AT50" s="922" t="b">
        <f>EXACT(A50,'POA 2018 ETS CENTA Consolid'!A46)</f>
        <v>1</v>
      </c>
      <c r="AU50" s="922" t="b">
        <f>EXACT(B50,'POA 2018 ETS CENTA Consolid'!B46)</f>
        <v>1</v>
      </c>
      <c r="AV50" s="922" t="b">
        <f>EXACT(C50,'POA 2018 ETS CENTA Consolid'!C46)</f>
        <v>1</v>
      </c>
      <c r="AW50" s="922" t="b">
        <f>EXACT(D50,'POA 2018 ETS CENTA Consolid'!D46)</f>
        <v>1</v>
      </c>
      <c r="AX50" s="922" t="b">
        <f>EXACT(E50,'POA 2018 ETS CENTA Consolid'!E46)</f>
        <v>1</v>
      </c>
      <c r="AY50" s="922" t="b">
        <f>EXACT(F50,'POA 2018 ETS CENTA Consolid'!F46)</f>
        <v>1</v>
      </c>
      <c r="AZ50" s="922" t="b">
        <f>EXACT(G50,'POA 2018 ETS CENTA Consolid'!G46)</f>
        <v>1</v>
      </c>
      <c r="BA50" s="922" t="b">
        <f>EXACT(H50,'POA 2018 ETS CENTA Consolid'!H46)</f>
        <v>1</v>
      </c>
      <c r="BB50" s="922" t="b">
        <f>EXACT(I50,'POA 2018 ETS CENTA Consolid'!I46)</f>
        <v>1</v>
      </c>
      <c r="BC50" s="922" t="b">
        <f>EXACT(J50,'POA 2018 ETS CENTA Consolid'!J46)</f>
        <v>1</v>
      </c>
      <c r="BD50" s="922" t="b">
        <f>EXACT(K50,'POA 2018 ETS CENTA Consolid'!K46)</f>
        <v>1</v>
      </c>
      <c r="BE50" s="922" t="b">
        <f>EXACT(L50,'POA 2018 ETS CENTA Consolid'!L46)</f>
        <v>1</v>
      </c>
      <c r="BF50" s="922" t="b">
        <f>EXACT(M50,'POA 2018 ETS CENTA Consolid'!M46)</f>
        <v>1</v>
      </c>
      <c r="BG50" s="922" t="b">
        <f>EXACT(N50,'POA 2018 ETS CENTA Consolid'!N46)</f>
        <v>1</v>
      </c>
      <c r="BH50" s="922" t="b">
        <f>EXACT(O50,'POA 2018 ETS CENTA Consolid'!O46)</f>
        <v>1</v>
      </c>
      <c r="BI50" s="922" t="b">
        <f>EXACT(P50,'POA 2018 ETS CENTA Consolid'!P46)</f>
        <v>1</v>
      </c>
      <c r="BJ50" s="922" t="b">
        <f>EXACT(Q50,'POA 2018 ETS CENTA Consolid'!Q46)</f>
        <v>1</v>
      </c>
      <c r="BK50" s="922" t="b">
        <f>EXACT(R50,'POA 2018 ETS CENTA Consolid'!R46)</f>
        <v>1</v>
      </c>
      <c r="BL50" s="922" t="b">
        <f>EXACT(S50,'POA 2018 ETS CENTA Consolid'!S46)</f>
        <v>1</v>
      </c>
      <c r="BM50" s="922" t="b">
        <f>EXACT(T50,'POA 2018 ETS CENTA Consolid'!T46)</f>
        <v>1</v>
      </c>
      <c r="BN50" s="922" t="b">
        <f>EXACT(U50,'POA 2018 ETS CENTA Consolid'!U46)</f>
        <v>1</v>
      </c>
      <c r="BO50" s="922" t="b">
        <f>EXACT(V50,'POA 2018 ETS CENTA Consolid'!V46)</f>
        <v>1</v>
      </c>
      <c r="BP50" s="922" t="b">
        <f>EXACT(W50,'POA 2018 ETS CENTA Consolid'!W46)</f>
        <v>1</v>
      </c>
      <c r="BQ50" s="922" t="b">
        <f>EXACT(X50,'POA 2018 ETS CENTA Consolid'!X46)</f>
        <v>1</v>
      </c>
      <c r="BR50" s="922" t="b">
        <f>EXACT(Y50,'POA 2018 ETS CENTA Consolid'!Y46)</f>
        <v>1</v>
      </c>
      <c r="BS50" s="922" t="b">
        <f>EXACT(Z50,'POA 2018 ETS CENTA Consolid'!Z46)</f>
        <v>1</v>
      </c>
      <c r="BT50" s="922" t="b">
        <f>EXACT(AA50,'POA 2018 ETS CENTA Consolid'!AA46)</f>
        <v>1</v>
      </c>
      <c r="BU50" s="922" t="b">
        <f>EXACT(AB50,'POA 2018 ETS CENTA Consolid'!AB46)</f>
        <v>1</v>
      </c>
      <c r="BV50" s="922" t="b">
        <f>EXACT(AC50,'POA 2018 ETS CENTA Consolid'!AC46)</f>
        <v>1</v>
      </c>
      <c r="BW50" s="922" t="b">
        <f>EXACT(AD50,'POA 2018 ETS CENTA Consolid'!AD46)</f>
        <v>1</v>
      </c>
      <c r="BX50" s="922" t="b">
        <f>EXACT(AE50,'POA 2018 ETS CENTA Consolid'!AE46)</f>
        <v>1</v>
      </c>
      <c r="BY50" s="922" t="b">
        <f>EXACT(AF50,'POA 2018 ETS CENTA Consolid'!AF46)</f>
        <v>1</v>
      </c>
      <c r="BZ50" s="922" t="b">
        <f>EXACT(AG50,'POA 2018 ETS CENTA Consolid'!AG46)</f>
        <v>1</v>
      </c>
      <c r="CA50" s="922" t="b">
        <f>EXACT(AH50,'POA 2018 ETS CENTA Consolid'!AH46)</f>
        <v>1</v>
      </c>
      <c r="CB50" s="922" t="b">
        <f>EXACT(AI50,'POA 2018 ETS CENTA Consolid'!AI46)</f>
        <v>1</v>
      </c>
      <c r="CC50" s="922" t="b">
        <f>EXACT(AJ50,'POA 2018 ETS CENTA Consolid'!AJ46)</f>
        <v>1</v>
      </c>
      <c r="CD50" s="922" t="b">
        <f>EXACT(AK50,'POA 2018 ETS CENTA Consolid'!AK46)</f>
        <v>1</v>
      </c>
      <c r="CE50" s="922" t="b">
        <f>EXACT(AL50,'POA 2018 ETS CENTA Consolid'!AL46)</f>
        <v>1</v>
      </c>
      <c r="CF50" s="922" t="b">
        <f>EXACT(AM50,'POA 2018 ETS CENTA Consolid'!AM46)</f>
        <v>1</v>
      </c>
      <c r="CG50" s="922" t="b">
        <f>EXACT(AN50,'POA 2018 ETS CENTA Consolid'!AN46)</f>
        <v>1</v>
      </c>
      <c r="CH50" s="922" t="b">
        <f>EXACT(AO50,'POA 2018 ETS CENTA Consolid'!AO46)</f>
        <v>1</v>
      </c>
      <c r="CI50" s="922" t="b">
        <f>EXACT(AP50,'POA 2018 ETS CENTA Consolid'!AP46)</f>
        <v>1</v>
      </c>
      <c r="CJ50" s="922" t="b">
        <f>EXACT(AQ50,'POA 2018 ETS CENTA Consolid'!AQ46)</f>
        <v>1</v>
      </c>
      <c r="CK50" s="922" t="b">
        <f>EXACT(AR50,'POA 2018 ETS CENTA Consolid'!AR46)</f>
        <v>1</v>
      </c>
      <c r="CL50" s="923">
        <f t="shared" si="0"/>
        <v>0</v>
      </c>
      <c r="CM50" s="923">
        <f t="shared" si="1"/>
        <v>0</v>
      </c>
      <c r="CN50" s="923">
        <f t="shared" si="2"/>
        <v>0</v>
      </c>
    </row>
    <row r="51" spans="1:92" s="102" customFormat="1" ht="63" customHeight="1" x14ac:dyDescent="0.2">
      <c r="A51" s="1034"/>
      <c r="B51" s="1034"/>
      <c r="C51" s="1036"/>
      <c r="D51" s="1038"/>
      <c r="E51" s="221">
        <v>357</v>
      </c>
      <c r="F51" s="126" t="s">
        <v>79</v>
      </c>
      <c r="G51" s="1038"/>
      <c r="H51" s="1051"/>
      <c r="I51" s="1018"/>
      <c r="J51" s="1018"/>
      <c r="K51" s="1020"/>
      <c r="L51" s="205"/>
      <c r="M51" s="205"/>
      <c r="N51" s="205">
        <v>87</v>
      </c>
      <c r="O51" s="206"/>
      <c r="P51" s="206"/>
      <c r="Q51" s="206">
        <v>7726</v>
      </c>
      <c r="R51" s="205"/>
      <c r="S51" s="205"/>
      <c r="T51" s="205">
        <v>90</v>
      </c>
      <c r="U51" s="206"/>
      <c r="V51" s="206"/>
      <c r="W51" s="206">
        <v>7726</v>
      </c>
      <c r="X51" s="205"/>
      <c r="Y51" s="205"/>
      <c r="Z51" s="205">
        <v>90</v>
      </c>
      <c r="AA51" s="206"/>
      <c r="AB51" s="206"/>
      <c r="AC51" s="206">
        <v>7726</v>
      </c>
      <c r="AD51" s="205"/>
      <c r="AE51" s="205"/>
      <c r="AF51" s="205">
        <v>90</v>
      </c>
      <c r="AG51" s="206"/>
      <c r="AH51" s="206"/>
      <c r="AI51" s="206">
        <v>7726</v>
      </c>
      <c r="AJ51" s="176">
        <v>30904</v>
      </c>
      <c r="AK51" s="174">
        <v>30904</v>
      </c>
      <c r="AL51" s="209"/>
      <c r="AM51" s="209"/>
      <c r="AN51" s="209"/>
      <c r="AO51" s="209"/>
      <c r="AP51" s="1010"/>
      <c r="AQ51" s="1038"/>
      <c r="AR51" s="1010"/>
      <c r="AS51" s="27"/>
      <c r="AT51" s="922" t="b">
        <f>EXACT(A51,'POA 2018 ETS CENTA Consolid'!A47)</f>
        <v>1</v>
      </c>
      <c r="AU51" s="922" t="b">
        <f>EXACT(B51,'POA 2018 ETS CENTA Consolid'!B47)</f>
        <v>1</v>
      </c>
      <c r="AV51" s="922" t="b">
        <f>EXACT(C51,'POA 2018 ETS CENTA Consolid'!C47)</f>
        <v>1</v>
      </c>
      <c r="AW51" s="922" t="b">
        <f>EXACT(D51,'POA 2018 ETS CENTA Consolid'!D47)</f>
        <v>1</v>
      </c>
      <c r="AX51" s="922" t="b">
        <f>EXACT(E51,'POA 2018 ETS CENTA Consolid'!E47)</f>
        <v>1</v>
      </c>
      <c r="AY51" s="922" t="b">
        <f>EXACT(F51,'POA 2018 ETS CENTA Consolid'!F47)</f>
        <v>1</v>
      </c>
      <c r="AZ51" s="922" t="b">
        <f>EXACT(G51,'POA 2018 ETS CENTA Consolid'!G47)</f>
        <v>1</v>
      </c>
      <c r="BA51" s="922" t="b">
        <f>EXACT(H51,'POA 2018 ETS CENTA Consolid'!H47)</f>
        <v>1</v>
      </c>
      <c r="BB51" s="922" t="b">
        <f>EXACT(I51,'POA 2018 ETS CENTA Consolid'!I47)</f>
        <v>1</v>
      </c>
      <c r="BC51" s="922" t="b">
        <f>EXACT(J51,'POA 2018 ETS CENTA Consolid'!J47)</f>
        <v>1</v>
      </c>
      <c r="BD51" s="922" t="b">
        <f>EXACT(K51,'POA 2018 ETS CENTA Consolid'!K47)</f>
        <v>1</v>
      </c>
      <c r="BE51" s="922" t="b">
        <f>EXACT(L51,'POA 2018 ETS CENTA Consolid'!L47)</f>
        <v>1</v>
      </c>
      <c r="BF51" s="922" t="b">
        <f>EXACT(M51,'POA 2018 ETS CENTA Consolid'!M47)</f>
        <v>1</v>
      </c>
      <c r="BG51" s="922" t="b">
        <f>EXACT(N51,'POA 2018 ETS CENTA Consolid'!N47)</f>
        <v>1</v>
      </c>
      <c r="BH51" s="922" t="b">
        <f>EXACT(O51,'POA 2018 ETS CENTA Consolid'!O47)</f>
        <v>1</v>
      </c>
      <c r="BI51" s="922" t="b">
        <f>EXACT(P51,'POA 2018 ETS CENTA Consolid'!P47)</f>
        <v>1</v>
      </c>
      <c r="BJ51" s="922" t="b">
        <f>EXACT(Q51,'POA 2018 ETS CENTA Consolid'!Q47)</f>
        <v>1</v>
      </c>
      <c r="BK51" s="922" t="b">
        <f>EXACT(R51,'POA 2018 ETS CENTA Consolid'!R47)</f>
        <v>1</v>
      </c>
      <c r="BL51" s="922" t="b">
        <f>EXACT(S51,'POA 2018 ETS CENTA Consolid'!S47)</f>
        <v>1</v>
      </c>
      <c r="BM51" s="922" t="b">
        <f>EXACT(T51,'POA 2018 ETS CENTA Consolid'!T47)</f>
        <v>1</v>
      </c>
      <c r="BN51" s="922" t="b">
        <f>EXACT(U51,'POA 2018 ETS CENTA Consolid'!U47)</f>
        <v>1</v>
      </c>
      <c r="BO51" s="922" t="b">
        <f>EXACT(V51,'POA 2018 ETS CENTA Consolid'!V47)</f>
        <v>1</v>
      </c>
      <c r="BP51" s="922" t="b">
        <f>EXACT(W51,'POA 2018 ETS CENTA Consolid'!W47)</f>
        <v>1</v>
      </c>
      <c r="BQ51" s="922" t="b">
        <f>EXACT(X51,'POA 2018 ETS CENTA Consolid'!X47)</f>
        <v>1</v>
      </c>
      <c r="BR51" s="922" t="b">
        <f>EXACT(Y51,'POA 2018 ETS CENTA Consolid'!Y47)</f>
        <v>1</v>
      </c>
      <c r="BS51" s="922" t="b">
        <f>EXACT(Z51,'POA 2018 ETS CENTA Consolid'!Z47)</f>
        <v>1</v>
      </c>
      <c r="BT51" s="922" t="b">
        <f>EXACT(AA51,'POA 2018 ETS CENTA Consolid'!AA47)</f>
        <v>1</v>
      </c>
      <c r="BU51" s="922" t="b">
        <f>EXACT(AB51,'POA 2018 ETS CENTA Consolid'!AB47)</f>
        <v>1</v>
      </c>
      <c r="BV51" s="922" t="b">
        <f>EXACT(AC51,'POA 2018 ETS CENTA Consolid'!AC47)</f>
        <v>1</v>
      </c>
      <c r="BW51" s="922" t="b">
        <f>EXACT(AD51,'POA 2018 ETS CENTA Consolid'!AD47)</f>
        <v>1</v>
      </c>
      <c r="BX51" s="922" t="b">
        <f>EXACT(AE51,'POA 2018 ETS CENTA Consolid'!AE47)</f>
        <v>1</v>
      </c>
      <c r="BY51" s="922" t="b">
        <f>EXACT(AF51,'POA 2018 ETS CENTA Consolid'!AF47)</f>
        <v>1</v>
      </c>
      <c r="BZ51" s="922" t="b">
        <f>EXACT(AG51,'POA 2018 ETS CENTA Consolid'!AG47)</f>
        <v>1</v>
      </c>
      <c r="CA51" s="922" t="b">
        <f>EXACT(AH51,'POA 2018 ETS CENTA Consolid'!AH47)</f>
        <v>1</v>
      </c>
      <c r="CB51" s="922" t="b">
        <f>EXACT(AI51,'POA 2018 ETS CENTA Consolid'!AI47)</f>
        <v>1</v>
      </c>
      <c r="CC51" s="922" t="b">
        <f>EXACT(AJ51,'POA 2018 ETS CENTA Consolid'!AJ47)</f>
        <v>1</v>
      </c>
      <c r="CD51" s="922" t="b">
        <f>EXACT(AK51,'POA 2018 ETS CENTA Consolid'!AK47)</f>
        <v>1</v>
      </c>
      <c r="CE51" s="922" t="b">
        <f>EXACT(AL51,'POA 2018 ETS CENTA Consolid'!AL47)</f>
        <v>1</v>
      </c>
      <c r="CF51" s="922" t="b">
        <f>EXACT(AM51,'POA 2018 ETS CENTA Consolid'!AM47)</f>
        <v>1</v>
      </c>
      <c r="CG51" s="922" t="b">
        <f>EXACT(AN51,'POA 2018 ETS CENTA Consolid'!AN47)</f>
        <v>1</v>
      </c>
      <c r="CH51" s="922" t="b">
        <f>EXACT(AO51,'POA 2018 ETS CENTA Consolid'!AO47)</f>
        <v>1</v>
      </c>
      <c r="CI51" s="922" t="b">
        <f>EXACT(AP51,'POA 2018 ETS CENTA Consolid'!AP47)</f>
        <v>1</v>
      </c>
      <c r="CJ51" s="922" t="b">
        <f>EXACT(AQ51,'POA 2018 ETS CENTA Consolid'!AQ47)</f>
        <v>1</v>
      </c>
      <c r="CK51" s="922" t="b">
        <f>EXACT(AR51,'POA 2018 ETS CENTA Consolid'!AR47)</f>
        <v>1</v>
      </c>
      <c r="CL51" s="923">
        <f t="shared" si="0"/>
        <v>0</v>
      </c>
      <c r="CM51" s="923">
        <f t="shared" si="1"/>
        <v>0</v>
      </c>
      <c r="CN51" s="923">
        <f t="shared" si="2"/>
        <v>0</v>
      </c>
    </row>
    <row r="52" spans="1:92" s="102" customFormat="1" ht="63" customHeight="1" x14ac:dyDescent="0.2">
      <c r="A52" s="223" t="s">
        <v>157</v>
      </c>
      <c r="B52" s="223" t="s">
        <v>158</v>
      </c>
      <c r="C52" s="224" t="s">
        <v>442</v>
      </c>
      <c r="D52" s="225" t="s">
        <v>171</v>
      </c>
      <c r="E52" s="29"/>
      <c r="F52" s="182"/>
      <c r="G52" s="226"/>
      <c r="H52" s="227"/>
      <c r="I52" s="19">
        <v>1</v>
      </c>
      <c r="J52" s="19">
        <v>1</v>
      </c>
      <c r="K52" s="19"/>
      <c r="L52" s="228"/>
      <c r="M52" s="228"/>
      <c r="N52" s="228"/>
      <c r="O52" s="229">
        <v>3000</v>
      </c>
      <c r="P52" s="229"/>
      <c r="Q52" s="229"/>
      <c r="R52" s="228"/>
      <c r="S52" s="228"/>
      <c r="T52" s="228"/>
      <c r="U52" s="229"/>
      <c r="V52" s="229"/>
      <c r="W52" s="229"/>
      <c r="X52" s="228"/>
      <c r="Y52" s="228"/>
      <c r="Z52" s="228"/>
      <c r="AA52" s="229"/>
      <c r="AB52" s="229"/>
      <c r="AC52" s="229"/>
      <c r="AD52" s="228"/>
      <c r="AE52" s="228"/>
      <c r="AF52" s="228"/>
      <c r="AG52" s="229"/>
      <c r="AH52" s="229"/>
      <c r="AI52" s="229"/>
      <c r="AJ52" s="22">
        <v>3000</v>
      </c>
      <c r="AK52" s="168">
        <v>3000</v>
      </c>
      <c r="AL52" s="230"/>
      <c r="AM52" s="230"/>
      <c r="AN52" s="230"/>
      <c r="AO52" s="230"/>
      <c r="AP52" s="231"/>
      <c r="AQ52" s="231"/>
      <c r="AR52" s="232"/>
      <c r="AS52" s="27"/>
      <c r="AT52" s="922" t="b">
        <f>EXACT(A52,'POA 2018 ETS CENTA Consolid'!A48)</f>
        <v>1</v>
      </c>
      <c r="AU52" s="922" t="b">
        <f>EXACT(B52,'POA 2018 ETS CENTA Consolid'!B48)</f>
        <v>1</v>
      </c>
      <c r="AV52" s="922" t="b">
        <f>EXACT(C52,'POA 2018 ETS CENTA Consolid'!C48)</f>
        <v>1</v>
      </c>
      <c r="AW52" s="922" t="b">
        <f>EXACT(D52,'POA 2018 ETS CENTA Consolid'!D48)</f>
        <v>1</v>
      </c>
      <c r="AX52" s="922" t="b">
        <f>EXACT(E52,'POA 2018 ETS CENTA Consolid'!E48)</f>
        <v>1</v>
      </c>
      <c r="AY52" s="922" t="b">
        <f>EXACT(F52,'POA 2018 ETS CENTA Consolid'!F48)</f>
        <v>1</v>
      </c>
      <c r="AZ52" s="922" t="b">
        <f>EXACT(G52,'POA 2018 ETS CENTA Consolid'!G48)</f>
        <v>1</v>
      </c>
      <c r="BA52" s="922" t="b">
        <f>EXACT(H52,'POA 2018 ETS CENTA Consolid'!H48)</f>
        <v>1</v>
      </c>
      <c r="BB52" s="922" t="b">
        <f>EXACT(I52,'POA 2018 ETS CENTA Consolid'!I48)</f>
        <v>1</v>
      </c>
      <c r="BC52" s="922" t="b">
        <f>EXACT(J52,'POA 2018 ETS CENTA Consolid'!J48)</f>
        <v>1</v>
      </c>
      <c r="BD52" s="922" t="b">
        <f>EXACT(K52,'POA 2018 ETS CENTA Consolid'!K48)</f>
        <v>1</v>
      </c>
      <c r="BE52" s="922" t="b">
        <f>EXACT(L52,'POA 2018 ETS CENTA Consolid'!L48)</f>
        <v>1</v>
      </c>
      <c r="BF52" s="922" t="b">
        <f>EXACT(M52,'POA 2018 ETS CENTA Consolid'!M48)</f>
        <v>1</v>
      </c>
      <c r="BG52" s="922" t="b">
        <f>EXACT(N52,'POA 2018 ETS CENTA Consolid'!N48)</f>
        <v>1</v>
      </c>
      <c r="BH52" s="922" t="b">
        <f>EXACT(O52,'POA 2018 ETS CENTA Consolid'!O48)</f>
        <v>1</v>
      </c>
      <c r="BI52" s="922" t="b">
        <f>EXACT(P52,'POA 2018 ETS CENTA Consolid'!P48)</f>
        <v>1</v>
      </c>
      <c r="BJ52" s="922" t="b">
        <f>EXACT(Q52,'POA 2018 ETS CENTA Consolid'!Q48)</f>
        <v>1</v>
      </c>
      <c r="BK52" s="922" t="b">
        <f>EXACT(R52,'POA 2018 ETS CENTA Consolid'!R48)</f>
        <v>1</v>
      </c>
      <c r="BL52" s="922" t="b">
        <f>EXACT(S52,'POA 2018 ETS CENTA Consolid'!S48)</f>
        <v>1</v>
      </c>
      <c r="BM52" s="922" t="b">
        <f>EXACT(T52,'POA 2018 ETS CENTA Consolid'!T48)</f>
        <v>1</v>
      </c>
      <c r="BN52" s="922" t="b">
        <f>EXACT(U52,'POA 2018 ETS CENTA Consolid'!U48)</f>
        <v>1</v>
      </c>
      <c r="BO52" s="922" t="b">
        <f>EXACT(V52,'POA 2018 ETS CENTA Consolid'!V48)</f>
        <v>1</v>
      </c>
      <c r="BP52" s="922" t="b">
        <f>EXACT(W52,'POA 2018 ETS CENTA Consolid'!W48)</f>
        <v>1</v>
      </c>
      <c r="BQ52" s="922" t="b">
        <f>EXACT(X52,'POA 2018 ETS CENTA Consolid'!X48)</f>
        <v>1</v>
      </c>
      <c r="BR52" s="922" t="b">
        <f>EXACT(Y52,'POA 2018 ETS CENTA Consolid'!Y48)</f>
        <v>1</v>
      </c>
      <c r="BS52" s="922" t="b">
        <f>EXACT(Z52,'POA 2018 ETS CENTA Consolid'!Z48)</f>
        <v>1</v>
      </c>
      <c r="BT52" s="922" t="b">
        <f>EXACT(AA52,'POA 2018 ETS CENTA Consolid'!AA48)</f>
        <v>1</v>
      </c>
      <c r="BU52" s="922" t="b">
        <f>EXACT(AB52,'POA 2018 ETS CENTA Consolid'!AB48)</f>
        <v>1</v>
      </c>
      <c r="BV52" s="922" t="b">
        <f>EXACT(AC52,'POA 2018 ETS CENTA Consolid'!AC48)</f>
        <v>1</v>
      </c>
      <c r="BW52" s="922" t="b">
        <f>EXACT(AD52,'POA 2018 ETS CENTA Consolid'!AD48)</f>
        <v>1</v>
      </c>
      <c r="BX52" s="922" t="b">
        <f>EXACT(AE52,'POA 2018 ETS CENTA Consolid'!AE48)</f>
        <v>1</v>
      </c>
      <c r="BY52" s="922" t="b">
        <f>EXACT(AF52,'POA 2018 ETS CENTA Consolid'!AF48)</f>
        <v>1</v>
      </c>
      <c r="BZ52" s="922" t="b">
        <f>EXACT(AG52,'POA 2018 ETS CENTA Consolid'!AG48)</f>
        <v>1</v>
      </c>
      <c r="CA52" s="922" t="b">
        <f>EXACT(AH52,'POA 2018 ETS CENTA Consolid'!AH48)</f>
        <v>1</v>
      </c>
      <c r="CB52" s="922" t="b">
        <f>EXACT(AI52,'POA 2018 ETS CENTA Consolid'!AI48)</f>
        <v>1</v>
      </c>
      <c r="CC52" s="922" t="b">
        <f>EXACT(AJ52,'POA 2018 ETS CENTA Consolid'!AJ48)</f>
        <v>1</v>
      </c>
      <c r="CD52" s="922" t="b">
        <f>EXACT(AK52,'POA 2018 ETS CENTA Consolid'!AK48)</f>
        <v>1</v>
      </c>
      <c r="CE52" s="922" t="b">
        <f>EXACT(AL52,'POA 2018 ETS CENTA Consolid'!AL48)</f>
        <v>1</v>
      </c>
      <c r="CF52" s="922" t="b">
        <f>EXACT(AM52,'POA 2018 ETS CENTA Consolid'!AM48)</f>
        <v>1</v>
      </c>
      <c r="CG52" s="922" t="b">
        <f>EXACT(AN52,'POA 2018 ETS CENTA Consolid'!AN48)</f>
        <v>1</v>
      </c>
      <c r="CH52" s="922" t="b">
        <f>EXACT(AO52,'POA 2018 ETS CENTA Consolid'!AO48)</f>
        <v>1</v>
      </c>
      <c r="CI52" s="922" t="b">
        <f>EXACT(AP52,'POA 2018 ETS CENTA Consolid'!AP48)</f>
        <v>1</v>
      </c>
      <c r="CJ52" s="922" t="b">
        <f>EXACT(AQ52,'POA 2018 ETS CENTA Consolid'!AQ48)</f>
        <v>1</v>
      </c>
      <c r="CK52" s="922" t="b">
        <f>EXACT(AR52,'POA 2018 ETS CENTA Consolid'!AR48)</f>
        <v>1</v>
      </c>
      <c r="CL52" s="923">
        <f t="shared" si="0"/>
        <v>0</v>
      </c>
      <c r="CM52" s="923">
        <f t="shared" si="1"/>
        <v>0</v>
      </c>
      <c r="CN52" s="923">
        <f t="shared" si="2"/>
        <v>0</v>
      </c>
    </row>
    <row r="53" spans="1:92" s="102" customFormat="1" ht="153.75" customHeight="1" x14ac:dyDescent="0.2">
      <c r="A53" s="215" t="s">
        <v>157</v>
      </c>
      <c r="B53" s="233" t="s">
        <v>158</v>
      </c>
      <c r="C53" s="123" t="s">
        <v>160</v>
      </c>
      <c r="D53" s="202" t="s">
        <v>161</v>
      </c>
      <c r="E53" s="74">
        <v>1</v>
      </c>
      <c r="F53" s="354" t="s">
        <v>371</v>
      </c>
      <c r="G53" s="234" t="s">
        <v>162</v>
      </c>
      <c r="H53" s="127" t="s">
        <v>50</v>
      </c>
      <c r="I53" s="204"/>
      <c r="J53" s="204"/>
      <c r="K53" s="204">
        <v>100</v>
      </c>
      <c r="L53" s="205">
        <v>1</v>
      </c>
      <c r="M53" s="205"/>
      <c r="N53" s="205"/>
      <c r="O53" s="206">
        <v>3000</v>
      </c>
      <c r="P53" s="206"/>
      <c r="Q53" s="206"/>
      <c r="R53" s="205"/>
      <c r="S53" s="205"/>
      <c r="T53" s="205"/>
      <c r="U53" s="206"/>
      <c r="V53" s="206"/>
      <c r="W53" s="206"/>
      <c r="X53" s="205"/>
      <c r="Y53" s="205"/>
      <c r="Z53" s="205"/>
      <c r="AA53" s="206"/>
      <c r="AB53" s="206"/>
      <c r="AC53" s="206"/>
      <c r="AD53" s="205"/>
      <c r="AE53" s="207"/>
      <c r="AF53" s="207"/>
      <c r="AG53" s="208"/>
      <c r="AH53" s="208"/>
      <c r="AI53" s="208"/>
      <c r="AJ53" s="176">
        <v>3000</v>
      </c>
      <c r="AK53" s="174">
        <v>3000</v>
      </c>
      <c r="AL53" s="209"/>
      <c r="AM53" s="209"/>
      <c r="AN53" s="209"/>
      <c r="AO53" s="209"/>
      <c r="AP53" s="17" t="s">
        <v>51</v>
      </c>
      <c r="AQ53" s="17" t="s">
        <v>184</v>
      </c>
      <c r="AR53" s="210" t="s">
        <v>265</v>
      </c>
      <c r="AS53" s="27"/>
      <c r="AT53" s="922" t="b">
        <f>EXACT(A53,'POA 2018 ETS CENTA Consolid'!A49)</f>
        <v>1</v>
      </c>
      <c r="AU53" s="922" t="b">
        <f>EXACT(B53,'POA 2018 ETS CENTA Consolid'!B49)</f>
        <v>1</v>
      </c>
      <c r="AV53" s="922" t="b">
        <f>EXACT(C53,'POA 2018 ETS CENTA Consolid'!C49)</f>
        <v>1</v>
      </c>
      <c r="AW53" s="922" t="b">
        <f>EXACT(D53,'POA 2018 ETS CENTA Consolid'!D49)</f>
        <v>1</v>
      </c>
      <c r="AX53" s="922" t="b">
        <f>EXACT(E53,'POA 2018 ETS CENTA Consolid'!E49)</f>
        <v>1</v>
      </c>
      <c r="AY53" s="922" t="b">
        <f>EXACT(F53,'POA 2018 ETS CENTA Consolid'!F49)</f>
        <v>1</v>
      </c>
      <c r="AZ53" s="922" t="b">
        <f>EXACT(G53,'POA 2018 ETS CENTA Consolid'!G49)</f>
        <v>1</v>
      </c>
      <c r="BA53" s="922" t="b">
        <f>EXACT(H53,'POA 2018 ETS CENTA Consolid'!H49)</f>
        <v>1</v>
      </c>
      <c r="BB53" s="922" t="b">
        <f>EXACT(I53,'POA 2018 ETS CENTA Consolid'!I49)</f>
        <v>1</v>
      </c>
      <c r="BC53" s="922" t="b">
        <f>EXACT(J53,'POA 2018 ETS CENTA Consolid'!J49)</f>
        <v>1</v>
      </c>
      <c r="BD53" s="922" t="b">
        <f>EXACT(K53,'POA 2018 ETS CENTA Consolid'!K49)</f>
        <v>1</v>
      </c>
      <c r="BE53" s="922" t="b">
        <f>EXACT(L53,'POA 2018 ETS CENTA Consolid'!L49)</f>
        <v>1</v>
      </c>
      <c r="BF53" s="922" t="b">
        <f>EXACT(M53,'POA 2018 ETS CENTA Consolid'!M49)</f>
        <v>1</v>
      </c>
      <c r="BG53" s="922" t="b">
        <f>EXACT(N53,'POA 2018 ETS CENTA Consolid'!N49)</f>
        <v>1</v>
      </c>
      <c r="BH53" s="922" t="b">
        <f>EXACT(O53,'POA 2018 ETS CENTA Consolid'!O49)</f>
        <v>1</v>
      </c>
      <c r="BI53" s="922" t="b">
        <f>EXACT(P53,'POA 2018 ETS CENTA Consolid'!P49)</f>
        <v>1</v>
      </c>
      <c r="BJ53" s="922" t="b">
        <f>EXACT(Q53,'POA 2018 ETS CENTA Consolid'!Q49)</f>
        <v>1</v>
      </c>
      <c r="BK53" s="922" t="b">
        <f>EXACT(R53,'POA 2018 ETS CENTA Consolid'!R49)</f>
        <v>1</v>
      </c>
      <c r="BL53" s="922" t="b">
        <f>EXACT(S53,'POA 2018 ETS CENTA Consolid'!S49)</f>
        <v>1</v>
      </c>
      <c r="BM53" s="922" t="b">
        <f>EXACT(T53,'POA 2018 ETS CENTA Consolid'!T49)</f>
        <v>1</v>
      </c>
      <c r="BN53" s="922" t="b">
        <f>EXACT(U53,'POA 2018 ETS CENTA Consolid'!U49)</f>
        <v>1</v>
      </c>
      <c r="BO53" s="922" t="b">
        <f>EXACT(V53,'POA 2018 ETS CENTA Consolid'!V49)</f>
        <v>1</v>
      </c>
      <c r="BP53" s="922" t="b">
        <f>EXACT(W53,'POA 2018 ETS CENTA Consolid'!W49)</f>
        <v>1</v>
      </c>
      <c r="BQ53" s="922" t="b">
        <f>EXACT(X53,'POA 2018 ETS CENTA Consolid'!X49)</f>
        <v>1</v>
      </c>
      <c r="BR53" s="922" t="b">
        <f>EXACT(Y53,'POA 2018 ETS CENTA Consolid'!Y49)</f>
        <v>1</v>
      </c>
      <c r="BS53" s="922" t="b">
        <f>EXACT(Z53,'POA 2018 ETS CENTA Consolid'!Z49)</f>
        <v>1</v>
      </c>
      <c r="BT53" s="922" t="b">
        <f>EXACT(AA53,'POA 2018 ETS CENTA Consolid'!AA49)</f>
        <v>1</v>
      </c>
      <c r="BU53" s="922" t="b">
        <f>EXACT(AB53,'POA 2018 ETS CENTA Consolid'!AB49)</f>
        <v>1</v>
      </c>
      <c r="BV53" s="922" t="b">
        <f>EXACT(AC53,'POA 2018 ETS CENTA Consolid'!AC49)</f>
        <v>1</v>
      </c>
      <c r="BW53" s="922" t="b">
        <f>EXACT(AD53,'POA 2018 ETS CENTA Consolid'!AD49)</f>
        <v>1</v>
      </c>
      <c r="BX53" s="922" t="b">
        <f>EXACT(AE53,'POA 2018 ETS CENTA Consolid'!AE49)</f>
        <v>1</v>
      </c>
      <c r="BY53" s="922" t="b">
        <f>EXACT(AF53,'POA 2018 ETS CENTA Consolid'!AF49)</f>
        <v>1</v>
      </c>
      <c r="BZ53" s="922" t="b">
        <f>EXACT(AG53,'POA 2018 ETS CENTA Consolid'!AG49)</f>
        <v>1</v>
      </c>
      <c r="CA53" s="922" t="b">
        <f>EXACT(AH53,'POA 2018 ETS CENTA Consolid'!AH49)</f>
        <v>1</v>
      </c>
      <c r="CB53" s="922" t="b">
        <f>EXACT(AI53,'POA 2018 ETS CENTA Consolid'!AI49)</f>
        <v>1</v>
      </c>
      <c r="CC53" s="922" t="b">
        <f>EXACT(AJ53,'POA 2018 ETS CENTA Consolid'!AJ49)</f>
        <v>1</v>
      </c>
      <c r="CD53" s="922" t="b">
        <f>EXACT(AK53,'POA 2018 ETS CENTA Consolid'!AK49)</f>
        <v>1</v>
      </c>
      <c r="CE53" s="922" t="b">
        <f>EXACT(AL53,'POA 2018 ETS CENTA Consolid'!AL49)</f>
        <v>1</v>
      </c>
      <c r="CF53" s="922" t="b">
        <f>EXACT(AM53,'POA 2018 ETS CENTA Consolid'!AM49)</f>
        <v>1</v>
      </c>
      <c r="CG53" s="922" t="b">
        <f>EXACT(AN53,'POA 2018 ETS CENTA Consolid'!AN49)</f>
        <v>1</v>
      </c>
      <c r="CH53" s="922" t="b">
        <f>EXACT(AO53,'POA 2018 ETS CENTA Consolid'!AO49)</f>
        <v>1</v>
      </c>
      <c r="CI53" s="922" t="b">
        <f>EXACT(AP53,'POA 2018 ETS CENTA Consolid'!AP49)</f>
        <v>1</v>
      </c>
      <c r="CJ53" s="922" t="b">
        <f>EXACT(AQ53,'POA 2018 ETS CENTA Consolid'!AQ49)</f>
        <v>1</v>
      </c>
      <c r="CK53" s="922" t="b">
        <f>EXACT(AR53,'POA 2018 ETS CENTA Consolid'!AR49)</f>
        <v>1</v>
      </c>
      <c r="CL53" s="923">
        <f t="shared" si="0"/>
        <v>0</v>
      </c>
      <c r="CM53" s="923">
        <f t="shared" si="1"/>
        <v>0</v>
      </c>
      <c r="CN53" s="923">
        <f t="shared" si="2"/>
        <v>0</v>
      </c>
    </row>
    <row r="54" spans="1:92" s="102" customFormat="1" ht="56.25" customHeight="1" x14ac:dyDescent="0.2">
      <c r="A54" s="58" t="s">
        <v>196</v>
      </c>
      <c r="B54" s="59" t="s">
        <v>197</v>
      </c>
      <c r="C54" s="99" t="s">
        <v>198</v>
      </c>
      <c r="D54" s="5" t="s">
        <v>199</v>
      </c>
      <c r="E54" s="29"/>
      <c r="F54" s="182"/>
      <c r="G54" s="61"/>
      <c r="H54" s="227"/>
      <c r="I54" s="19">
        <v>6</v>
      </c>
      <c r="J54" s="19">
        <v>6</v>
      </c>
      <c r="K54" s="6"/>
      <c r="L54" s="228"/>
      <c r="M54" s="228"/>
      <c r="N54" s="228"/>
      <c r="O54" s="168"/>
      <c r="P54" s="168"/>
      <c r="Q54" s="168">
        <v>259025</v>
      </c>
      <c r="R54" s="228"/>
      <c r="S54" s="228"/>
      <c r="T54" s="235"/>
      <c r="U54" s="168"/>
      <c r="V54" s="168"/>
      <c r="W54" s="168">
        <v>410877</v>
      </c>
      <c r="X54" s="228"/>
      <c r="Y54" s="228"/>
      <c r="Z54" s="228"/>
      <c r="AA54" s="168"/>
      <c r="AB54" s="168"/>
      <c r="AC54" s="168">
        <v>282099</v>
      </c>
      <c r="AD54" s="184"/>
      <c r="AE54" s="228"/>
      <c r="AF54" s="228"/>
      <c r="AG54" s="168"/>
      <c r="AH54" s="168"/>
      <c r="AI54" s="168">
        <v>121150</v>
      </c>
      <c r="AJ54" s="22">
        <v>1073151</v>
      </c>
      <c r="AK54" s="168"/>
      <c r="AL54" s="236"/>
      <c r="AM54" s="236"/>
      <c r="AN54" s="168">
        <v>745901</v>
      </c>
      <c r="AO54" s="168">
        <v>327250</v>
      </c>
      <c r="AP54" s="7"/>
      <c r="AQ54" s="7"/>
      <c r="AR54" s="18"/>
      <c r="AS54" s="27"/>
      <c r="AT54" s="922" t="b">
        <f>EXACT(A54,'POA 2018 ETS CENTA Consolid'!A50)</f>
        <v>1</v>
      </c>
      <c r="AU54" s="922" t="b">
        <f>EXACT(B54,'POA 2018 ETS CENTA Consolid'!B50)</f>
        <v>1</v>
      </c>
      <c r="AV54" s="922" t="b">
        <f>EXACT(C54,'POA 2018 ETS CENTA Consolid'!C50)</f>
        <v>1</v>
      </c>
      <c r="AW54" s="922" t="b">
        <f>EXACT(D54,'POA 2018 ETS CENTA Consolid'!D50)</f>
        <v>1</v>
      </c>
      <c r="AX54" s="922" t="b">
        <f>EXACT(E54,'POA 2018 ETS CENTA Consolid'!E50)</f>
        <v>1</v>
      </c>
      <c r="AY54" s="922" t="b">
        <f>EXACT(F54,'POA 2018 ETS CENTA Consolid'!F50)</f>
        <v>1</v>
      </c>
      <c r="AZ54" s="922" t="b">
        <f>EXACT(G54,'POA 2018 ETS CENTA Consolid'!G50)</f>
        <v>1</v>
      </c>
      <c r="BA54" s="922" t="b">
        <f>EXACT(H54,'POA 2018 ETS CENTA Consolid'!H50)</f>
        <v>1</v>
      </c>
      <c r="BB54" s="922" t="b">
        <f>EXACT(I54,'POA 2018 ETS CENTA Consolid'!I50)</f>
        <v>0</v>
      </c>
      <c r="BC54" s="922" t="b">
        <f>EXACT(J54,'POA 2018 ETS CENTA Consolid'!J50)</f>
        <v>0</v>
      </c>
      <c r="BD54" s="922" t="b">
        <f>EXACT(K54,'POA 2018 ETS CENTA Consolid'!K50)</f>
        <v>1</v>
      </c>
      <c r="BE54" s="922" t="b">
        <f>EXACT(L54,'POA 2018 ETS CENTA Consolid'!L50)</f>
        <v>1</v>
      </c>
      <c r="BF54" s="922" t="b">
        <f>EXACT(M54,'POA 2018 ETS CENTA Consolid'!M50)</f>
        <v>1</v>
      </c>
      <c r="BG54" s="922" t="b">
        <f>EXACT(N54,'POA 2018 ETS CENTA Consolid'!N50)</f>
        <v>1</v>
      </c>
      <c r="BH54" s="922" t="b">
        <f>EXACT(O54,'POA 2018 ETS CENTA Consolid'!O50)</f>
        <v>1</v>
      </c>
      <c r="BI54" s="922" t="b">
        <f>EXACT(P54,'POA 2018 ETS CENTA Consolid'!P50)</f>
        <v>1</v>
      </c>
      <c r="BJ54" s="922" t="b">
        <f>EXACT(Q54,'POA 2018 ETS CENTA Consolid'!Q50)</f>
        <v>1</v>
      </c>
      <c r="BK54" s="922" t="b">
        <f>EXACT(R54,'POA 2018 ETS CENTA Consolid'!R50)</f>
        <v>1</v>
      </c>
      <c r="BL54" s="922" t="b">
        <f>EXACT(S54,'POA 2018 ETS CENTA Consolid'!S50)</f>
        <v>1</v>
      </c>
      <c r="BM54" s="922" t="b">
        <f>EXACT(T54,'POA 2018 ETS CENTA Consolid'!T50)</f>
        <v>1</v>
      </c>
      <c r="BN54" s="922" t="b">
        <f>EXACT(U54,'POA 2018 ETS CENTA Consolid'!U50)</f>
        <v>1</v>
      </c>
      <c r="BO54" s="922" t="b">
        <f>EXACT(V54,'POA 2018 ETS CENTA Consolid'!V50)</f>
        <v>1</v>
      </c>
      <c r="BP54" s="922" t="b">
        <f>EXACT(W54,'POA 2018 ETS CENTA Consolid'!W50)</f>
        <v>1</v>
      </c>
      <c r="BQ54" s="922" t="b">
        <f>EXACT(X54,'POA 2018 ETS CENTA Consolid'!X50)</f>
        <v>1</v>
      </c>
      <c r="BR54" s="922" t="b">
        <f>EXACT(Y54,'POA 2018 ETS CENTA Consolid'!Y50)</f>
        <v>1</v>
      </c>
      <c r="BS54" s="922" t="b">
        <f>EXACT(Z54,'POA 2018 ETS CENTA Consolid'!Z50)</f>
        <v>1</v>
      </c>
      <c r="BT54" s="922" t="b">
        <f>EXACT(AA54,'POA 2018 ETS CENTA Consolid'!AA50)</f>
        <v>1</v>
      </c>
      <c r="BU54" s="922" t="b">
        <f>EXACT(AB54,'POA 2018 ETS CENTA Consolid'!AB50)</f>
        <v>1</v>
      </c>
      <c r="BV54" s="922" t="b">
        <f>EXACT(AC54,'POA 2018 ETS CENTA Consolid'!AC50)</f>
        <v>1</v>
      </c>
      <c r="BW54" s="922" t="b">
        <f>EXACT(AD54,'POA 2018 ETS CENTA Consolid'!AD50)</f>
        <v>1</v>
      </c>
      <c r="BX54" s="922" t="b">
        <f>EXACT(AE54,'POA 2018 ETS CENTA Consolid'!AE50)</f>
        <v>1</v>
      </c>
      <c r="BY54" s="922" t="b">
        <f>EXACT(AF54,'POA 2018 ETS CENTA Consolid'!AF50)</f>
        <v>1</v>
      </c>
      <c r="BZ54" s="922" t="b">
        <f>EXACT(AG54,'POA 2018 ETS CENTA Consolid'!AG50)</f>
        <v>1</v>
      </c>
      <c r="CA54" s="922" t="b">
        <f>EXACT(AH54,'POA 2018 ETS CENTA Consolid'!AH50)</f>
        <v>1</v>
      </c>
      <c r="CB54" s="922" t="b">
        <f>EXACT(AI54,'POA 2018 ETS CENTA Consolid'!AI50)</f>
        <v>1</v>
      </c>
      <c r="CC54" s="922" t="b">
        <f>EXACT(AJ54,'POA 2018 ETS CENTA Consolid'!AJ50)</f>
        <v>1</v>
      </c>
      <c r="CD54" s="922" t="b">
        <f>EXACT(AK54,'POA 2018 ETS CENTA Consolid'!AK50)</f>
        <v>1</v>
      </c>
      <c r="CE54" s="922" t="b">
        <f>EXACT(AL54,'POA 2018 ETS CENTA Consolid'!AL50)</f>
        <v>1</v>
      </c>
      <c r="CF54" s="922" t="b">
        <f>EXACT(AM54,'POA 2018 ETS CENTA Consolid'!AM50)</f>
        <v>1</v>
      </c>
      <c r="CG54" s="922" t="b">
        <f>EXACT(AN54,'POA 2018 ETS CENTA Consolid'!AN50)</f>
        <v>1</v>
      </c>
      <c r="CH54" s="922" t="b">
        <f>EXACT(AO54,'POA 2018 ETS CENTA Consolid'!AO50)</f>
        <v>1</v>
      </c>
      <c r="CI54" s="922" t="b">
        <f>EXACT(AP54,'POA 2018 ETS CENTA Consolid'!AP50)</f>
        <v>1</v>
      </c>
      <c r="CJ54" s="922" t="b">
        <f>EXACT(AQ54,'POA 2018 ETS CENTA Consolid'!AQ50)</f>
        <v>1</v>
      </c>
      <c r="CK54" s="922" t="b">
        <f>EXACT(AR54,'POA 2018 ETS CENTA Consolid'!AR50)</f>
        <v>1</v>
      </c>
      <c r="CL54" s="923">
        <f t="shared" si="0"/>
        <v>0</v>
      </c>
      <c r="CM54" s="923">
        <f t="shared" si="1"/>
        <v>0</v>
      </c>
      <c r="CN54" s="923">
        <f t="shared" si="2"/>
        <v>0</v>
      </c>
    </row>
    <row r="55" spans="1:92" s="102" customFormat="1" ht="91.5" customHeight="1" x14ac:dyDescent="0.2">
      <c r="A55" s="1021" t="s">
        <v>196</v>
      </c>
      <c r="B55" s="1024" t="s">
        <v>197</v>
      </c>
      <c r="C55" s="1027" t="s">
        <v>229</v>
      </c>
      <c r="D55" s="1030" t="s">
        <v>230</v>
      </c>
      <c r="E55" s="74">
        <v>100</v>
      </c>
      <c r="F55" s="126" t="s">
        <v>231</v>
      </c>
      <c r="G55" s="126" t="s">
        <v>232</v>
      </c>
      <c r="H55" s="127" t="s">
        <v>50</v>
      </c>
      <c r="I55" s="204"/>
      <c r="J55" s="204"/>
      <c r="K55" s="1039">
        <v>100</v>
      </c>
      <c r="L55" s="205"/>
      <c r="M55" s="205"/>
      <c r="N55" s="205">
        <v>49</v>
      </c>
      <c r="O55" s="206"/>
      <c r="P55" s="206"/>
      <c r="Q55" s="206">
        <v>101753</v>
      </c>
      <c r="R55" s="205"/>
      <c r="S55" s="205"/>
      <c r="T55" s="205">
        <v>51</v>
      </c>
      <c r="U55" s="206"/>
      <c r="V55" s="206"/>
      <c r="W55" s="206">
        <v>105906</v>
      </c>
      <c r="X55" s="205"/>
      <c r="Y55" s="205"/>
      <c r="Z55" s="205"/>
      <c r="AA55" s="206"/>
      <c r="AB55" s="206"/>
      <c r="AC55" s="206"/>
      <c r="AD55" s="205"/>
      <c r="AE55" s="205"/>
      <c r="AF55" s="205"/>
      <c r="AG55" s="206"/>
      <c r="AH55" s="206"/>
      <c r="AI55" s="206"/>
      <c r="AJ55" s="176">
        <v>207659</v>
      </c>
      <c r="AK55" s="174"/>
      <c r="AL55" s="209"/>
      <c r="AM55" s="209"/>
      <c r="AN55" s="209">
        <v>207659</v>
      </c>
      <c r="AO55" s="209"/>
      <c r="AP55" s="16" t="s">
        <v>240</v>
      </c>
      <c r="AQ55" s="17" t="s">
        <v>243</v>
      </c>
      <c r="AR55" s="210" t="s">
        <v>266</v>
      </c>
      <c r="AS55" s="27"/>
      <c r="AT55" s="922" t="b">
        <f>EXACT(A55,'POA 2018 ETS CENTA Consolid'!A51)</f>
        <v>1</v>
      </c>
      <c r="AU55" s="922" t="b">
        <f>EXACT(B55,'POA 2018 ETS CENTA Consolid'!B51)</f>
        <v>1</v>
      </c>
      <c r="AV55" s="922" t="b">
        <f>EXACT(C55,'POA 2018 ETS CENTA Consolid'!C51)</f>
        <v>1</v>
      </c>
      <c r="AW55" s="922" t="b">
        <f>EXACT(D55,'POA 2018 ETS CENTA Consolid'!D51)</f>
        <v>1</v>
      </c>
      <c r="AX55" s="922" t="b">
        <f>EXACT(E55,'POA 2018 ETS CENTA Consolid'!E51)</f>
        <v>1</v>
      </c>
      <c r="AY55" s="922" t="b">
        <f>EXACT(F55,'POA 2018 ETS CENTA Consolid'!F51)</f>
        <v>1</v>
      </c>
      <c r="AZ55" s="922" t="b">
        <f>EXACT(G55,'POA 2018 ETS CENTA Consolid'!G51)</f>
        <v>1</v>
      </c>
      <c r="BA55" s="922" t="b">
        <f>EXACT(H55,'POA 2018 ETS CENTA Consolid'!H51)</f>
        <v>1</v>
      </c>
      <c r="BB55" s="922" t="b">
        <f>EXACT(I55,'POA 2018 ETS CENTA Consolid'!I51)</f>
        <v>1</v>
      </c>
      <c r="BC55" s="922" t="b">
        <f>EXACT(J55,'POA 2018 ETS CENTA Consolid'!J51)</f>
        <v>1</v>
      </c>
      <c r="BD55" s="922" t="b">
        <f>EXACT(K55,'POA 2018 ETS CENTA Consolid'!K51)</f>
        <v>1</v>
      </c>
      <c r="BE55" s="922" t="b">
        <f>EXACT(L55,'POA 2018 ETS CENTA Consolid'!L51)</f>
        <v>1</v>
      </c>
      <c r="BF55" s="922" t="b">
        <f>EXACT(M55,'POA 2018 ETS CENTA Consolid'!M51)</f>
        <v>1</v>
      </c>
      <c r="BG55" s="922" t="b">
        <f>EXACT(N55,'POA 2018 ETS CENTA Consolid'!N51)</f>
        <v>1</v>
      </c>
      <c r="BH55" s="922" t="b">
        <f>EXACT(O55,'POA 2018 ETS CENTA Consolid'!O51)</f>
        <v>1</v>
      </c>
      <c r="BI55" s="922" t="b">
        <f>EXACT(P55,'POA 2018 ETS CENTA Consolid'!P51)</f>
        <v>1</v>
      </c>
      <c r="BJ55" s="922" t="b">
        <f>EXACT(Q55,'POA 2018 ETS CENTA Consolid'!Q51)</f>
        <v>1</v>
      </c>
      <c r="BK55" s="922" t="b">
        <f>EXACT(R55,'POA 2018 ETS CENTA Consolid'!R51)</f>
        <v>1</v>
      </c>
      <c r="BL55" s="922" t="b">
        <f>EXACT(S55,'POA 2018 ETS CENTA Consolid'!S51)</f>
        <v>1</v>
      </c>
      <c r="BM55" s="922" t="b">
        <f>EXACT(T55,'POA 2018 ETS CENTA Consolid'!T51)</f>
        <v>1</v>
      </c>
      <c r="BN55" s="922" t="b">
        <f>EXACT(U55,'POA 2018 ETS CENTA Consolid'!U51)</f>
        <v>1</v>
      </c>
      <c r="BO55" s="922" t="b">
        <f>EXACT(V55,'POA 2018 ETS CENTA Consolid'!V51)</f>
        <v>1</v>
      </c>
      <c r="BP55" s="922" t="b">
        <f>EXACT(W55,'POA 2018 ETS CENTA Consolid'!W51)</f>
        <v>1</v>
      </c>
      <c r="BQ55" s="922" t="b">
        <f>EXACT(X55,'POA 2018 ETS CENTA Consolid'!X51)</f>
        <v>1</v>
      </c>
      <c r="BR55" s="922" t="b">
        <f>EXACT(Y55,'POA 2018 ETS CENTA Consolid'!Y51)</f>
        <v>1</v>
      </c>
      <c r="BS55" s="922" t="b">
        <f>EXACT(Z55,'POA 2018 ETS CENTA Consolid'!Z51)</f>
        <v>1</v>
      </c>
      <c r="BT55" s="922" t="b">
        <f>EXACT(AA55,'POA 2018 ETS CENTA Consolid'!AA51)</f>
        <v>1</v>
      </c>
      <c r="BU55" s="922" t="b">
        <f>EXACT(AB55,'POA 2018 ETS CENTA Consolid'!AB51)</f>
        <v>1</v>
      </c>
      <c r="BV55" s="922" t="b">
        <f>EXACT(AC55,'POA 2018 ETS CENTA Consolid'!AC51)</f>
        <v>1</v>
      </c>
      <c r="BW55" s="922" t="b">
        <f>EXACT(AD55,'POA 2018 ETS CENTA Consolid'!AD51)</f>
        <v>1</v>
      </c>
      <c r="BX55" s="922" t="b">
        <f>EXACT(AE55,'POA 2018 ETS CENTA Consolid'!AE51)</f>
        <v>1</v>
      </c>
      <c r="BY55" s="922" t="b">
        <f>EXACT(AF55,'POA 2018 ETS CENTA Consolid'!AF51)</f>
        <v>1</v>
      </c>
      <c r="BZ55" s="922" t="b">
        <f>EXACT(AG55,'POA 2018 ETS CENTA Consolid'!AG51)</f>
        <v>1</v>
      </c>
      <c r="CA55" s="922" t="b">
        <f>EXACT(AH55,'POA 2018 ETS CENTA Consolid'!AH51)</f>
        <v>1</v>
      </c>
      <c r="CB55" s="922" t="b">
        <f>EXACT(AI55,'POA 2018 ETS CENTA Consolid'!AI51)</f>
        <v>1</v>
      </c>
      <c r="CC55" s="922" t="b">
        <f>EXACT(AJ55,'POA 2018 ETS CENTA Consolid'!AJ51)</f>
        <v>1</v>
      </c>
      <c r="CD55" s="922" t="b">
        <f>EXACT(AK55,'POA 2018 ETS CENTA Consolid'!AK51)</f>
        <v>1</v>
      </c>
      <c r="CE55" s="922" t="b">
        <f>EXACT(AL55,'POA 2018 ETS CENTA Consolid'!AL51)</f>
        <v>1</v>
      </c>
      <c r="CF55" s="922" t="b">
        <f>EXACT(AM55,'POA 2018 ETS CENTA Consolid'!AM51)</f>
        <v>1</v>
      </c>
      <c r="CG55" s="922" t="b">
        <f>EXACT(AN55,'POA 2018 ETS CENTA Consolid'!AN51)</f>
        <v>1</v>
      </c>
      <c r="CH55" s="922" t="b">
        <f>EXACT(AO55,'POA 2018 ETS CENTA Consolid'!AO51)</f>
        <v>1</v>
      </c>
      <c r="CI55" s="922" t="b">
        <f>EXACT(AP55,'POA 2018 ETS CENTA Consolid'!AP51)</f>
        <v>1</v>
      </c>
      <c r="CJ55" s="922" t="b">
        <f>EXACT(AQ55,'POA 2018 ETS CENTA Consolid'!AQ51)</f>
        <v>1</v>
      </c>
      <c r="CK55" s="922" t="b">
        <f>EXACT(AR55,'POA 2018 ETS CENTA Consolid'!AR51)</f>
        <v>1</v>
      </c>
      <c r="CL55" s="923">
        <f t="shared" si="0"/>
        <v>0</v>
      </c>
      <c r="CM55" s="923">
        <f t="shared" si="1"/>
        <v>0</v>
      </c>
      <c r="CN55" s="923">
        <f t="shared" si="2"/>
        <v>0</v>
      </c>
    </row>
    <row r="56" spans="1:92" s="102" customFormat="1" ht="101.25" customHeight="1" x14ac:dyDescent="0.2">
      <c r="A56" s="1022"/>
      <c r="B56" s="1025"/>
      <c r="C56" s="1028"/>
      <c r="D56" s="1031"/>
      <c r="E56" s="74">
        <v>100</v>
      </c>
      <c r="F56" s="126" t="s">
        <v>231</v>
      </c>
      <c r="G56" s="237" t="s">
        <v>233</v>
      </c>
      <c r="H56" s="127" t="s">
        <v>50</v>
      </c>
      <c r="I56" s="204"/>
      <c r="J56" s="204"/>
      <c r="K56" s="1040"/>
      <c r="L56" s="205"/>
      <c r="M56" s="205"/>
      <c r="N56" s="205">
        <v>6</v>
      </c>
      <c r="O56" s="206"/>
      <c r="P56" s="206"/>
      <c r="Q56" s="206">
        <v>32797</v>
      </c>
      <c r="R56" s="205"/>
      <c r="S56" s="205"/>
      <c r="T56" s="205">
        <v>43</v>
      </c>
      <c r="U56" s="206"/>
      <c r="V56" s="206"/>
      <c r="W56" s="206">
        <v>229700</v>
      </c>
      <c r="X56" s="205"/>
      <c r="Y56" s="205"/>
      <c r="Z56" s="205">
        <v>40</v>
      </c>
      <c r="AA56" s="206"/>
      <c r="AB56" s="206"/>
      <c r="AC56" s="206">
        <v>214370</v>
      </c>
      <c r="AD56" s="205"/>
      <c r="AE56" s="205"/>
      <c r="AF56" s="205">
        <v>11</v>
      </c>
      <c r="AG56" s="206"/>
      <c r="AH56" s="206"/>
      <c r="AI56" s="206">
        <v>61375</v>
      </c>
      <c r="AJ56" s="176">
        <v>538242</v>
      </c>
      <c r="AK56" s="174"/>
      <c r="AL56" s="209"/>
      <c r="AM56" s="209"/>
      <c r="AN56" s="209">
        <v>538242</v>
      </c>
      <c r="AO56" s="209"/>
      <c r="AP56" s="17" t="s">
        <v>241</v>
      </c>
      <c r="AQ56" s="17" t="s">
        <v>244</v>
      </c>
      <c r="AR56" s="210" t="s">
        <v>267</v>
      </c>
      <c r="AS56" s="27"/>
      <c r="AT56" s="922" t="b">
        <f>EXACT(A56,'POA 2018 ETS CENTA Consolid'!A52)</f>
        <v>1</v>
      </c>
      <c r="AU56" s="922" t="b">
        <f>EXACT(B56,'POA 2018 ETS CENTA Consolid'!B52)</f>
        <v>1</v>
      </c>
      <c r="AV56" s="922" t="b">
        <f>EXACT(C56,'POA 2018 ETS CENTA Consolid'!C52)</f>
        <v>1</v>
      </c>
      <c r="AW56" s="922" t="b">
        <f>EXACT(D56,'POA 2018 ETS CENTA Consolid'!D52)</f>
        <v>1</v>
      </c>
      <c r="AX56" s="922" t="b">
        <f>EXACT(E56,'POA 2018 ETS CENTA Consolid'!E52)</f>
        <v>1</v>
      </c>
      <c r="AY56" s="922" t="b">
        <f>EXACT(F56,'POA 2018 ETS CENTA Consolid'!F52)</f>
        <v>1</v>
      </c>
      <c r="AZ56" s="922" t="b">
        <f>EXACT(G56,'POA 2018 ETS CENTA Consolid'!G52)</f>
        <v>1</v>
      </c>
      <c r="BA56" s="922" t="b">
        <f>EXACT(H56,'POA 2018 ETS CENTA Consolid'!H52)</f>
        <v>1</v>
      </c>
      <c r="BB56" s="922" t="b">
        <f>EXACT(I56,'POA 2018 ETS CENTA Consolid'!I52)</f>
        <v>1</v>
      </c>
      <c r="BC56" s="922" t="b">
        <f>EXACT(J56,'POA 2018 ETS CENTA Consolid'!J52)</f>
        <v>1</v>
      </c>
      <c r="BD56" s="922" t="b">
        <f>EXACT(K56,'POA 2018 ETS CENTA Consolid'!K52)</f>
        <v>1</v>
      </c>
      <c r="BE56" s="922" t="b">
        <f>EXACT(L56,'POA 2018 ETS CENTA Consolid'!L52)</f>
        <v>1</v>
      </c>
      <c r="BF56" s="922" t="b">
        <f>EXACT(M56,'POA 2018 ETS CENTA Consolid'!M52)</f>
        <v>1</v>
      </c>
      <c r="BG56" s="922" t="b">
        <f>EXACT(N56,'POA 2018 ETS CENTA Consolid'!N52)</f>
        <v>1</v>
      </c>
      <c r="BH56" s="922" t="b">
        <f>EXACT(O56,'POA 2018 ETS CENTA Consolid'!O52)</f>
        <v>1</v>
      </c>
      <c r="BI56" s="922" t="b">
        <f>EXACT(P56,'POA 2018 ETS CENTA Consolid'!P52)</f>
        <v>1</v>
      </c>
      <c r="BJ56" s="922" t="b">
        <f>EXACT(Q56,'POA 2018 ETS CENTA Consolid'!Q52)</f>
        <v>1</v>
      </c>
      <c r="BK56" s="922" t="b">
        <f>EXACT(R56,'POA 2018 ETS CENTA Consolid'!R52)</f>
        <v>1</v>
      </c>
      <c r="BL56" s="922" t="b">
        <f>EXACT(S56,'POA 2018 ETS CENTA Consolid'!S52)</f>
        <v>1</v>
      </c>
      <c r="BM56" s="922" t="b">
        <f>EXACT(T56,'POA 2018 ETS CENTA Consolid'!T52)</f>
        <v>1</v>
      </c>
      <c r="BN56" s="922" t="b">
        <f>EXACT(U56,'POA 2018 ETS CENTA Consolid'!U52)</f>
        <v>1</v>
      </c>
      <c r="BO56" s="922" t="b">
        <f>EXACT(V56,'POA 2018 ETS CENTA Consolid'!V52)</f>
        <v>1</v>
      </c>
      <c r="BP56" s="922" t="b">
        <f>EXACT(W56,'POA 2018 ETS CENTA Consolid'!W52)</f>
        <v>1</v>
      </c>
      <c r="BQ56" s="922" t="b">
        <f>EXACT(X56,'POA 2018 ETS CENTA Consolid'!X52)</f>
        <v>1</v>
      </c>
      <c r="BR56" s="922" t="b">
        <f>EXACT(Y56,'POA 2018 ETS CENTA Consolid'!Y52)</f>
        <v>1</v>
      </c>
      <c r="BS56" s="922" t="b">
        <f>EXACT(Z56,'POA 2018 ETS CENTA Consolid'!Z52)</f>
        <v>1</v>
      </c>
      <c r="BT56" s="922" t="b">
        <f>EXACT(AA56,'POA 2018 ETS CENTA Consolid'!AA52)</f>
        <v>1</v>
      </c>
      <c r="BU56" s="922" t="b">
        <f>EXACT(AB56,'POA 2018 ETS CENTA Consolid'!AB52)</f>
        <v>1</v>
      </c>
      <c r="BV56" s="922" t="b">
        <f>EXACT(AC56,'POA 2018 ETS CENTA Consolid'!AC52)</f>
        <v>1</v>
      </c>
      <c r="BW56" s="922" t="b">
        <f>EXACT(AD56,'POA 2018 ETS CENTA Consolid'!AD52)</f>
        <v>1</v>
      </c>
      <c r="BX56" s="922" t="b">
        <f>EXACT(AE56,'POA 2018 ETS CENTA Consolid'!AE52)</f>
        <v>1</v>
      </c>
      <c r="BY56" s="922" t="b">
        <f>EXACT(AF56,'POA 2018 ETS CENTA Consolid'!AF52)</f>
        <v>1</v>
      </c>
      <c r="BZ56" s="922" t="b">
        <f>EXACT(AG56,'POA 2018 ETS CENTA Consolid'!AG52)</f>
        <v>1</v>
      </c>
      <c r="CA56" s="922" t="b">
        <f>EXACT(AH56,'POA 2018 ETS CENTA Consolid'!AH52)</f>
        <v>1</v>
      </c>
      <c r="CB56" s="922" t="b">
        <f>EXACT(AI56,'POA 2018 ETS CENTA Consolid'!AI52)</f>
        <v>1</v>
      </c>
      <c r="CC56" s="922" t="b">
        <f>EXACT(AJ56,'POA 2018 ETS CENTA Consolid'!AJ52)</f>
        <v>1</v>
      </c>
      <c r="CD56" s="922" t="b">
        <f>EXACT(AK56,'POA 2018 ETS CENTA Consolid'!AK52)</f>
        <v>1</v>
      </c>
      <c r="CE56" s="922" t="b">
        <f>EXACT(AL56,'POA 2018 ETS CENTA Consolid'!AL52)</f>
        <v>1</v>
      </c>
      <c r="CF56" s="922" t="b">
        <f>EXACT(AM56,'POA 2018 ETS CENTA Consolid'!AM52)</f>
        <v>1</v>
      </c>
      <c r="CG56" s="922" t="b">
        <f>EXACT(AN56,'POA 2018 ETS CENTA Consolid'!AN52)</f>
        <v>1</v>
      </c>
      <c r="CH56" s="922" t="b">
        <f>EXACT(AO56,'POA 2018 ETS CENTA Consolid'!AO52)</f>
        <v>1</v>
      </c>
      <c r="CI56" s="922" t="b">
        <f>EXACT(AP56,'POA 2018 ETS CENTA Consolid'!AP52)</f>
        <v>1</v>
      </c>
      <c r="CJ56" s="922" t="b">
        <f>EXACT(AQ56,'POA 2018 ETS CENTA Consolid'!AQ52)</f>
        <v>1</v>
      </c>
      <c r="CK56" s="922" t="b">
        <f>EXACT(AR56,'POA 2018 ETS CENTA Consolid'!AR52)</f>
        <v>1</v>
      </c>
      <c r="CL56" s="923">
        <f t="shared" si="0"/>
        <v>0</v>
      </c>
      <c r="CM56" s="923">
        <f t="shared" si="1"/>
        <v>0</v>
      </c>
      <c r="CN56" s="923">
        <f t="shared" si="2"/>
        <v>0</v>
      </c>
    </row>
    <row r="57" spans="1:92" s="102" customFormat="1" ht="73.5" customHeight="1" x14ac:dyDescent="0.2">
      <c r="A57" s="1022"/>
      <c r="B57" s="1025"/>
      <c r="C57" s="1028"/>
      <c r="D57" s="1031"/>
      <c r="E57" s="74">
        <v>100</v>
      </c>
      <c r="F57" s="126" t="s">
        <v>231</v>
      </c>
      <c r="G57" s="237" t="s">
        <v>234</v>
      </c>
      <c r="H57" s="127" t="s">
        <v>50</v>
      </c>
      <c r="I57" s="204"/>
      <c r="J57" s="204"/>
      <c r="K57" s="1040"/>
      <c r="L57" s="205"/>
      <c r="M57" s="205"/>
      <c r="N57" s="205">
        <v>20</v>
      </c>
      <c r="O57" s="206"/>
      <c r="P57" s="206"/>
      <c r="Q57" s="206">
        <v>5170</v>
      </c>
      <c r="R57" s="205"/>
      <c r="S57" s="205"/>
      <c r="T57" s="205">
        <v>26</v>
      </c>
      <c r="U57" s="206"/>
      <c r="V57" s="206"/>
      <c r="W57" s="206">
        <v>6721</v>
      </c>
      <c r="X57" s="205"/>
      <c r="Y57" s="205"/>
      <c r="Z57" s="205">
        <v>27</v>
      </c>
      <c r="AA57" s="206"/>
      <c r="AB57" s="206"/>
      <c r="AC57" s="206">
        <v>6979</v>
      </c>
      <c r="AD57" s="205"/>
      <c r="AE57" s="205"/>
      <c r="AF57" s="205">
        <v>27</v>
      </c>
      <c r="AG57" s="206"/>
      <c r="AH57" s="206"/>
      <c r="AI57" s="206">
        <v>6975</v>
      </c>
      <c r="AJ57" s="176">
        <v>25845</v>
      </c>
      <c r="AK57" s="174"/>
      <c r="AL57" s="209"/>
      <c r="AM57" s="209"/>
      <c r="AN57" s="209"/>
      <c r="AO57" s="209">
        <v>25845</v>
      </c>
      <c r="AP57" s="16" t="s">
        <v>51</v>
      </c>
      <c r="AQ57" s="17" t="s">
        <v>245</v>
      </c>
      <c r="AR57" s="210" t="s">
        <v>269</v>
      </c>
      <c r="AS57" s="27"/>
      <c r="AT57" s="922" t="b">
        <f>EXACT(A57,'POA 2018 ETS CENTA Consolid'!A53)</f>
        <v>1</v>
      </c>
      <c r="AU57" s="922" t="b">
        <f>EXACT(B57,'POA 2018 ETS CENTA Consolid'!B53)</f>
        <v>1</v>
      </c>
      <c r="AV57" s="922" t="b">
        <f>EXACT(C57,'POA 2018 ETS CENTA Consolid'!C53)</f>
        <v>1</v>
      </c>
      <c r="AW57" s="922" t="b">
        <f>EXACT(D57,'POA 2018 ETS CENTA Consolid'!D53)</f>
        <v>1</v>
      </c>
      <c r="AX57" s="922" t="b">
        <f>EXACT(E57,'POA 2018 ETS CENTA Consolid'!E53)</f>
        <v>1</v>
      </c>
      <c r="AY57" s="922" t="b">
        <f>EXACT(F57,'POA 2018 ETS CENTA Consolid'!F53)</f>
        <v>1</v>
      </c>
      <c r="AZ57" s="922" t="b">
        <f>EXACT(G57,'POA 2018 ETS CENTA Consolid'!G53)</f>
        <v>1</v>
      </c>
      <c r="BA57" s="922" t="b">
        <f>EXACT(H57,'POA 2018 ETS CENTA Consolid'!H53)</f>
        <v>1</v>
      </c>
      <c r="BB57" s="922" t="b">
        <f>EXACT(I57,'POA 2018 ETS CENTA Consolid'!I53)</f>
        <v>1</v>
      </c>
      <c r="BC57" s="922" t="b">
        <f>EXACT(J57,'POA 2018 ETS CENTA Consolid'!J53)</f>
        <v>1</v>
      </c>
      <c r="BD57" s="922" t="b">
        <f>EXACT(K57,'POA 2018 ETS CENTA Consolid'!K53)</f>
        <v>1</v>
      </c>
      <c r="BE57" s="922" t="b">
        <f>EXACT(L57,'POA 2018 ETS CENTA Consolid'!L53)</f>
        <v>1</v>
      </c>
      <c r="BF57" s="922" t="b">
        <f>EXACT(M57,'POA 2018 ETS CENTA Consolid'!M53)</f>
        <v>1</v>
      </c>
      <c r="BG57" s="922" t="b">
        <f>EXACT(N57,'POA 2018 ETS CENTA Consolid'!N53)</f>
        <v>1</v>
      </c>
      <c r="BH57" s="922" t="b">
        <f>EXACT(O57,'POA 2018 ETS CENTA Consolid'!O53)</f>
        <v>1</v>
      </c>
      <c r="BI57" s="922" t="b">
        <f>EXACT(P57,'POA 2018 ETS CENTA Consolid'!P53)</f>
        <v>1</v>
      </c>
      <c r="BJ57" s="922" t="b">
        <f>EXACT(Q57,'POA 2018 ETS CENTA Consolid'!Q53)</f>
        <v>1</v>
      </c>
      <c r="BK57" s="922" t="b">
        <f>EXACT(R57,'POA 2018 ETS CENTA Consolid'!R53)</f>
        <v>1</v>
      </c>
      <c r="BL57" s="922" t="b">
        <f>EXACT(S57,'POA 2018 ETS CENTA Consolid'!S53)</f>
        <v>1</v>
      </c>
      <c r="BM57" s="922" t="b">
        <f>EXACT(T57,'POA 2018 ETS CENTA Consolid'!T53)</f>
        <v>1</v>
      </c>
      <c r="BN57" s="922" t="b">
        <f>EXACT(U57,'POA 2018 ETS CENTA Consolid'!U53)</f>
        <v>1</v>
      </c>
      <c r="BO57" s="922" t="b">
        <f>EXACT(V57,'POA 2018 ETS CENTA Consolid'!V53)</f>
        <v>1</v>
      </c>
      <c r="BP57" s="922" t="b">
        <f>EXACT(W57,'POA 2018 ETS CENTA Consolid'!W53)</f>
        <v>1</v>
      </c>
      <c r="BQ57" s="922" t="b">
        <f>EXACT(X57,'POA 2018 ETS CENTA Consolid'!X53)</f>
        <v>1</v>
      </c>
      <c r="BR57" s="922" t="b">
        <f>EXACT(Y57,'POA 2018 ETS CENTA Consolid'!Y53)</f>
        <v>1</v>
      </c>
      <c r="BS57" s="922" t="b">
        <f>EXACT(Z57,'POA 2018 ETS CENTA Consolid'!Z53)</f>
        <v>1</v>
      </c>
      <c r="BT57" s="922" t="b">
        <f>EXACT(AA57,'POA 2018 ETS CENTA Consolid'!AA53)</f>
        <v>1</v>
      </c>
      <c r="BU57" s="922" t="b">
        <f>EXACT(AB57,'POA 2018 ETS CENTA Consolid'!AB53)</f>
        <v>1</v>
      </c>
      <c r="BV57" s="922" t="b">
        <f>EXACT(AC57,'POA 2018 ETS CENTA Consolid'!AC53)</f>
        <v>1</v>
      </c>
      <c r="BW57" s="922" t="b">
        <f>EXACT(AD57,'POA 2018 ETS CENTA Consolid'!AD53)</f>
        <v>1</v>
      </c>
      <c r="BX57" s="922" t="b">
        <f>EXACT(AE57,'POA 2018 ETS CENTA Consolid'!AE53)</f>
        <v>1</v>
      </c>
      <c r="BY57" s="922" t="b">
        <f>EXACT(AF57,'POA 2018 ETS CENTA Consolid'!AF53)</f>
        <v>1</v>
      </c>
      <c r="BZ57" s="922" t="b">
        <f>EXACT(AG57,'POA 2018 ETS CENTA Consolid'!AG53)</f>
        <v>1</v>
      </c>
      <c r="CA57" s="922" t="b">
        <f>EXACT(AH57,'POA 2018 ETS CENTA Consolid'!AH53)</f>
        <v>1</v>
      </c>
      <c r="CB57" s="922" t="b">
        <f>EXACT(AI57,'POA 2018 ETS CENTA Consolid'!AI53)</f>
        <v>1</v>
      </c>
      <c r="CC57" s="922" t="b">
        <f>EXACT(AJ57,'POA 2018 ETS CENTA Consolid'!AJ53)</f>
        <v>1</v>
      </c>
      <c r="CD57" s="922" t="b">
        <f>EXACT(AK57,'POA 2018 ETS CENTA Consolid'!AK53)</f>
        <v>1</v>
      </c>
      <c r="CE57" s="922" t="b">
        <f>EXACT(AL57,'POA 2018 ETS CENTA Consolid'!AL53)</f>
        <v>1</v>
      </c>
      <c r="CF57" s="922" t="b">
        <f>EXACT(AM57,'POA 2018 ETS CENTA Consolid'!AM53)</f>
        <v>1</v>
      </c>
      <c r="CG57" s="922" t="b">
        <f>EXACT(AN57,'POA 2018 ETS CENTA Consolid'!AN53)</f>
        <v>1</v>
      </c>
      <c r="CH57" s="922" t="b">
        <f>EXACT(AO57,'POA 2018 ETS CENTA Consolid'!AO53)</f>
        <v>1</v>
      </c>
      <c r="CI57" s="922" t="b">
        <f>EXACT(AP57,'POA 2018 ETS CENTA Consolid'!AP53)</f>
        <v>1</v>
      </c>
      <c r="CJ57" s="922" t="b">
        <f>EXACT(AQ57,'POA 2018 ETS CENTA Consolid'!AQ53)</f>
        <v>1</v>
      </c>
      <c r="CK57" s="922" t="b">
        <f>EXACT(AR57,'POA 2018 ETS CENTA Consolid'!AR53)</f>
        <v>1</v>
      </c>
      <c r="CL57" s="923">
        <f t="shared" si="0"/>
        <v>0</v>
      </c>
      <c r="CM57" s="923">
        <f t="shared" si="1"/>
        <v>0</v>
      </c>
      <c r="CN57" s="923">
        <f t="shared" si="2"/>
        <v>0</v>
      </c>
    </row>
    <row r="58" spans="1:92" s="102" customFormat="1" ht="117.75" customHeight="1" x14ac:dyDescent="0.2">
      <c r="A58" s="1023"/>
      <c r="B58" s="1026"/>
      <c r="C58" s="1029"/>
      <c r="D58" s="1032"/>
      <c r="E58" s="74">
        <v>100</v>
      </c>
      <c r="F58" s="126" t="s">
        <v>231</v>
      </c>
      <c r="G58" s="237" t="s">
        <v>235</v>
      </c>
      <c r="H58" s="127" t="s">
        <v>50</v>
      </c>
      <c r="I58" s="204"/>
      <c r="J58" s="204"/>
      <c r="K58" s="1041"/>
      <c r="L58" s="205"/>
      <c r="M58" s="205"/>
      <c r="N58" s="205">
        <v>25</v>
      </c>
      <c r="O58" s="206"/>
      <c r="P58" s="206"/>
      <c r="Q58" s="206">
        <v>119305</v>
      </c>
      <c r="R58" s="205"/>
      <c r="S58" s="205"/>
      <c r="T58" s="205">
        <v>15</v>
      </c>
      <c r="U58" s="206"/>
      <c r="V58" s="206"/>
      <c r="W58" s="206">
        <v>68550</v>
      </c>
      <c r="X58" s="205"/>
      <c r="Y58" s="205"/>
      <c r="Z58" s="205">
        <v>30</v>
      </c>
      <c r="AA58" s="206"/>
      <c r="AB58" s="206"/>
      <c r="AC58" s="206">
        <v>60750</v>
      </c>
      <c r="AD58" s="205"/>
      <c r="AE58" s="205"/>
      <c r="AF58" s="205">
        <v>30</v>
      </c>
      <c r="AG58" s="206"/>
      <c r="AH58" s="206"/>
      <c r="AI58" s="206">
        <v>52800</v>
      </c>
      <c r="AJ58" s="176">
        <v>301405</v>
      </c>
      <c r="AK58" s="174"/>
      <c r="AL58" s="209"/>
      <c r="AM58" s="209"/>
      <c r="AN58" s="209"/>
      <c r="AO58" s="209">
        <v>301405</v>
      </c>
      <c r="AP58" s="17" t="s">
        <v>242</v>
      </c>
      <c r="AQ58" s="17" t="s">
        <v>246</v>
      </c>
      <c r="AR58" s="210" t="s">
        <v>268</v>
      </c>
      <c r="AS58" s="27"/>
      <c r="AT58" s="922" t="b">
        <f>EXACT(A58,'POA 2018 ETS CENTA Consolid'!A54)</f>
        <v>1</v>
      </c>
      <c r="AU58" s="922" t="b">
        <f>EXACT(B58,'POA 2018 ETS CENTA Consolid'!B54)</f>
        <v>1</v>
      </c>
      <c r="AV58" s="922" t="b">
        <f>EXACT(C58,'POA 2018 ETS CENTA Consolid'!C54)</f>
        <v>1</v>
      </c>
      <c r="AW58" s="922" t="b">
        <f>EXACT(D58,'POA 2018 ETS CENTA Consolid'!D54)</f>
        <v>1</v>
      </c>
      <c r="AX58" s="922" t="b">
        <f>EXACT(E58,'POA 2018 ETS CENTA Consolid'!E54)</f>
        <v>1</v>
      </c>
      <c r="AY58" s="922" t="b">
        <f>EXACT(F58,'POA 2018 ETS CENTA Consolid'!F54)</f>
        <v>1</v>
      </c>
      <c r="AZ58" s="922" t="b">
        <f>EXACT(G58,'POA 2018 ETS CENTA Consolid'!G54)</f>
        <v>1</v>
      </c>
      <c r="BA58" s="922" t="b">
        <f>EXACT(H58,'POA 2018 ETS CENTA Consolid'!H54)</f>
        <v>1</v>
      </c>
      <c r="BB58" s="922" t="b">
        <f>EXACT(I58,'POA 2018 ETS CENTA Consolid'!I54)</f>
        <v>1</v>
      </c>
      <c r="BC58" s="922" t="b">
        <f>EXACT(J58,'POA 2018 ETS CENTA Consolid'!J54)</f>
        <v>1</v>
      </c>
      <c r="BD58" s="922" t="b">
        <f>EXACT(K58,'POA 2018 ETS CENTA Consolid'!K54)</f>
        <v>1</v>
      </c>
      <c r="BE58" s="922" t="b">
        <f>EXACT(L58,'POA 2018 ETS CENTA Consolid'!L54)</f>
        <v>1</v>
      </c>
      <c r="BF58" s="922" t="b">
        <f>EXACT(M58,'POA 2018 ETS CENTA Consolid'!M54)</f>
        <v>1</v>
      </c>
      <c r="BG58" s="922" t="b">
        <f>EXACT(N58,'POA 2018 ETS CENTA Consolid'!N54)</f>
        <v>1</v>
      </c>
      <c r="BH58" s="922" t="b">
        <f>EXACT(O58,'POA 2018 ETS CENTA Consolid'!O54)</f>
        <v>1</v>
      </c>
      <c r="BI58" s="922" t="b">
        <f>EXACT(P58,'POA 2018 ETS CENTA Consolid'!P54)</f>
        <v>1</v>
      </c>
      <c r="BJ58" s="922" t="b">
        <f>EXACT(Q58,'POA 2018 ETS CENTA Consolid'!Q54)</f>
        <v>1</v>
      </c>
      <c r="BK58" s="922" t="b">
        <f>EXACT(R58,'POA 2018 ETS CENTA Consolid'!R54)</f>
        <v>1</v>
      </c>
      <c r="BL58" s="922" t="b">
        <f>EXACT(S58,'POA 2018 ETS CENTA Consolid'!S54)</f>
        <v>1</v>
      </c>
      <c r="BM58" s="922" t="b">
        <f>EXACT(T58,'POA 2018 ETS CENTA Consolid'!T54)</f>
        <v>1</v>
      </c>
      <c r="BN58" s="922" t="b">
        <f>EXACT(U58,'POA 2018 ETS CENTA Consolid'!U54)</f>
        <v>1</v>
      </c>
      <c r="BO58" s="922" t="b">
        <f>EXACT(V58,'POA 2018 ETS CENTA Consolid'!V54)</f>
        <v>1</v>
      </c>
      <c r="BP58" s="922" t="b">
        <f>EXACT(W58,'POA 2018 ETS CENTA Consolid'!W54)</f>
        <v>1</v>
      </c>
      <c r="BQ58" s="922" t="b">
        <f>EXACT(X58,'POA 2018 ETS CENTA Consolid'!X54)</f>
        <v>1</v>
      </c>
      <c r="BR58" s="922" t="b">
        <f>EXACT(Y58,'POA 2018 ETS CENTA Consolid'!Y54)</f>
        <v>1</v>
      </c>
      <c r="BS58" s="922" t="b">
        <f>EXACT(Z58,'POA 2018 ETS CENTA Consolid'!Z54)</f>
        <v>1</v>
      </c>
      <c r="BT58" s="922" t="b">
        <f>EXACT(AA58,'POA 2018 ETS CENTA Consolid'!AA54)</f>
        <v>1</v>
      </c>
      <c r="BU58" s="922" t="b">
        <f>EXACT(AB58,'POA 2018 ETS CENTA Consolid'!AB54)</f>
        <v>1</v>
      </c>
      <c r="BV58" s="922" t="b">
        <f>EXACT(AC58,'POA 2018 ETS CENTA Consolid'!AC54)</f>
        <v>1</v>
      </c>
      <c r="BW58" s="922" t="b">
        <f>EXACT(AD58,'POA 2018 ETS CENTA Consolid'!AD54)</f>
        <v>1</v>
      </c>
      <c r="BX58" s="922" t="b">
        <f>EXACT(AE58,'POA 2018 ETS CENTA Consolid'!AE54)</f>
        <v>1</v>
      </c>
      <c r="BY58" s="922" t="b">
        <f>EXACT(AF58,'POA 2018 ETS CENTA Consolid'!AF54)</f>
        <v>1</v>
      </c>
      <c r="BZ58" s="922" t="b">
        <f>EXACT(AG58,'POA 2018 ETS CENTA Consolid'!AG54)</f>
        <v>1</v>
      </c>
      <c r="CA58" s="922" t="b">
        <f>EXACT(AH58,'POA 2018 ETS CENTA Consolid'!AH54)</f>
        <v>1</v>
      </c>
      <c r="CB58" s="922" t="b">
        <f>EXACT(AI58,'POA 2018 ETS CENTA Consolid'!AI54)</f>
        <v>1</v>
      </c>
      <c r="CC58" s="922" t="b">
        <f>EXACT(AJ58,'POA 2018 ETS CENTA Consolid'!AJ54)</f>
        <v>1</v>
      </c>
      <c r="CD58" s="922" t="b">
        <f>EXACT(AK58,'POA 2018 ETS CENTA Consolid'!AK54)</f>
        <v>1</v>
      </c>
      <c r="CE58" s="922" t="b">
        <f>EXACT(AL58,'POA 2018 ETS CENTA Consolid'!AL54)</f>
        <v>1</v>
      </c>
      <c r="CF58" s="922" t="b">
        <f>EXACT(AM58,'POA 2018 ETS CENTA Consolid'!AM54)</f>
        <v>1</v>
      </c>
      <c r="CG58" s="922" t="b">
        <f>EXACT(AN58,'POA 2018 ETS CENTA Consolid'!AN54)</f>
        <v>1</v>
      </c>
      <c r="CH58" s="922" t="b">
        <f>EXACT(AO58,'POA 2018 ETS CENTA Consolid'!AO54)</f>
        <v>1</v>
      </c>
      <c r="CI58" s="922" t="b">
        <f>EXACT(AP58,'POA 2018 ETS CENTA Consolid'!AP54)</f>
        <v>1</v>
      </c>
      <c r="CJ58" s="922" t="b">
        <f>EXACT(AQ58,'POA 2018 ETS CENTA Consolid'!AQ54)</f>
        <v>1</v>
      </c>
      <c r="CK58" s="922" t="b">
        <f>EXACT(AR58,'POA 2018 ETS CENTA Consolid'!AR54)</f>
        <v>1</v>
      </c>
      <c r="CL58" s="923">
        <f t="shared" si="0"/>
        <v>0</v>
      </c>
      <c r="CM58" s="923">
        <f t="shared" si="1"/>
        <v>0</v>
      </c>
      <c r="CN58" s="923">
        <f t="shared" si="2"/>
        <v>0</v>
      </c>
    </row>
    <row r="59" spans="1:92" s="102" customFormat="1" ht="75.75" customHeight="1" x14ac:dyDescent="0.2">
      <c r="A59" s="238" t="s">
        <v>94</v>
      </c>
      <c r="B59" s="238" t="s">
        <v>95</v>
      </c>
      <c r="C59" s="239" t="s">
        <v>96</v>
      </c>
      <c r="D59" s="20" t="s">
        <v>97</v>
      </c>
      <c r="E59" s="93"/>
      <c r="F59" s="148"/>
      <c r="G59" s="26"/>
      <c r="H59" s="26"/>
      <c r="I59" s="194">
        <v>27</v>
      </c>
      <c r="J59" s="194">
        <v>27</v>
      </c>
      <c r="K59" s="240"/>
      <c r="L59" s="184"/>
      <c r="M59" s="184"/>
      <c r="N59" s="184"/>
      <c r="O59" s="185">
        <f t="shared" ref="O59" si="7">SUM(O60:O75)</f>
        <v>866299.29</v>
      </c>
      <c r="P59" s="185">
        <f t="shared" ref="P59" si="8">SUM(P60:P75)</f>
        <v>205476.73</v>
      </c>
      <c r="Q59" s="185">
        <f t="shared" ref="Q59" si="9">SUM(Q60:Q75)</f>
        <v>314959.90000000002</v>
      </c>
      <c r="R59" s="184"/>
      <c r="S59" s="184"/>
      <c r="T59" s="184"/>
      <c r="U59" s="185">
        <f t="shared" ref="U59" si="10">SUM(U60:U75)</f>
        <v>450785.19</v>
      </c>
      <c r="V59" s="185">
        <f t="shared" ref="V59" si="11">SUM(V60:V75)</f>
        <v>578921.62000000011</v>
      </c>
      <c r="W59" s="185">
        <f t="shared" ref="W59" si="12">SUM(W60:W75)</f>
        <v>470429.67000000004</v>
      </c>
      <c r="X59" s="184"/>
      <c r="Y59" s="184"/>
      <c r="Z59" s="184"/>
      <c r="AA59" s="185">
        <f t="shared" ref="AA59" si="13">SUM(AA60:AA75)</f>
        <v>157456</v>
      </c>
      <c r="AB59" s="185">
        <f t="shared" ref="AB59" si="14">SUM(AB60:AB75)</f>
        <v>198417.83000000002</v>
      </c>
      <c r="AC59" s="185">
        <f t="shared" ref="AC59" si="15">SUM(AC60:AC75)</f>
        <v>262652.62</v>
      </c>
      <c r="AD59" s="184"/>
      <c r="AE59" s="184"/>
      <c r="AF59" s="184"/>
      <c r="AG59" s="185">
        <f t="shared" ref="AG59" si="16">SUM(AG60:AG75)</f>
        <v>160006.42000000001</v>
      </c>
      <c r="AH59" s="185">
        <f t="shared" ref="AH59" si="17">SUM(AH60:AH75)</f>
        <v>367626.22000000003</v>
      </c>
      <c r="AI59" s="185">
        <f t="shared" ref="AI59" si="18">SUM(AI60:AI75)</f>
        <v>983145.51</v>
      </c>
      <c r="AJ59" s="185">
        <f t="shared" ref="AJ59" si="19">SUM(AJ60:AJ75)</f>
        <v>5016177</v>
      </c>
      <c r="AK59" s="185">
        <f t="shared" ref="AK59:AO59" si="20">SUM(AK60:AK75)</f>
        <v>4209079</v>
      </c>
      <c r="AL59" s="185"/>
      <c r="AM59" s="185">
        <f t="shared" si="20"/>
        <v>613535</v>
      </c>
      <c r="AN59" s="185">
        <f t="shared" si="20"/>
        <v>60463</v>
      </c>
      <c r="AO59" s="185">
        <f t="shared" si="20"/>
        <v>133100</v>
      </c>
      <c r="AP59" s="195"/>
      <c r="AQ59" s="241"/>
      <c r="AR59" s="242"/>
      <c r="AS59" s="27"/>
      <c r="AT59" s="922" t="b">
        <f>EXACT(A59,'POA 2018 ETS CENTA Consolid'!A55)</f>
        <v>1</v>
      </c>
      <c r="AU59" s="922" t="b">
        <f>EXACT(B59,'POA 2018 ETS CENTA Consolid'!B55)</f>
        <v>1</v>
      </c>
      <c r="AV59" s="922" t="b">
        <f>EXACT(C59,'POA 2018 ETS CENTA Consolid'!C55)</f>
        <v>1</v>
      </c>
      <c r="AW59" s="922" t="b">
        <f>EXACT(D59,'POA 2018 ETS CENTA Consolid'!D55)</f>
        <v>1</v>
      </c>
      <c r="AX59" s="922" t="b">
        <f>EXACT(E59,'POA 2018 ETS CENTA Consolid'!E55)</f>
        <v>1</v>
      </c>
      <c r="AY59" s="922" t="b">
        <f>EXACT(F59,'POA 2018 ETS CENTA Consolid'!F55)</f>
        <v>1</v>
      </c>
      <c r="AZ59" s="922" t="b">
        <f>EXACT(G59,'POA 2018 ETS CENTA Consolid'!G55)</f>
        <v>1</v>
      </c>
      <c r="BA59" s="922" t="b">
        <f>EXACT(H59,'POA 2018 ETS CENTA Consolid'!H55)</f>
        <v>1</v>
      </c>
      <c r="BB59" s="922" t="b">
        <f>EXACT(I59,'POA 2018 ETS CENTA Consolid'!I55)</f>
        <v>0</v>
      </c>
      <c r="BC59" s="922" t="b">
        <f>EXACT(J59,'POA 2018 ETS CENTA Consolid'!J55)</f>
        <v>0</v>
      </c>
      <c r="BD59" s="922" t="b">
        <f>EXACT(K59,'POA 2018 ETS CENTA Consolid'!K55)</f>
        <v>1</v>
      </c>
      <c r="BE59" s="922" t="b">
        <f>EXACT(L59,'POA 2018 ETS CENTA Consolid'!L55)</f>
        <v>1</v>
      </c>
      <c r="BF59" s="922" t="b">
        <f>EXACT(M59,'POA 2018 ETS CENTA Consolid'!M55)</f>
        <v>1</v>
      </c>
      <c r="BG59" s="922" t="b">
        <f>EXACT(N59,'POA 2018 ETS CENTA Consolid'!N55)</f>
        <v>1</v>
      </c>
      <c r="BH59" s="922" t="b">
        <f>EXACT(O59,'POA 2018 ETS CENTA Consolid'!O55)</f>
        <v>1</v>
      </c>
      <c r="BI59" s="922" t="b">
        <f>EXACT(P59,'POA 2018 ETS CENTA Consolid'!P55)</f>
        <v>1</v>
      </c>
      <c r="BJ59" s="922" t="b">
        <f>EXACT(Q59,'POA 2018 ETS CENTA Consolid'!Q55)</f>
        <v>1</v>
      </c>
      <c r="BK59" s="922" t="b">
        <f>EXACT(R59,'POA 2018 ETS CENTA Consolid'!R55)</f>
        <v>1</v>
      </c>
      <c r="BL59" s="922" t="b">
        <f>EXACT(S59,'POA 2018 ETS CENTA Consolid'!S55)</f>
        <v>1</v>
      </c>
      <c r="BM59" s="922" t="b">
        <f>EXACT(T59,'POA 2018 ETS CENTA Consolid'!T55)</f>
        <v>1</v>
      </c>
      <c r="BN59" s="922" t="b">
        <f>EXACT(U59,'POA 2018 ETS CENTA Consolid'!U55)</f>
        <v>1</v>
      </c>
      <c r="BO59" s="922" t="b">
        <f>EXACT(V59,'POA 2018 ETS CENTA Consolid'!V55)</f>
        <v>1</v>
      </c>
      <c r="BP59" s="922" t="b">
        <f>EXACT(W59,'POA 2018 ETS CENTA Consolid'!W55)</f>
        <v>1</v>
      </c>
      <c r="BQ59" s="922" t="b">
        <f>EXACT(X59,'POA 2018 ETS CENTA Consolid'!X55)</f>
        <v>1</v>
      </c>
      <c r="BR59" s="922" t="b">
        <f>EXACT(Y59,'POA 2018 ETS CENTA Consolid'!Y55)</f>
        <v>1</v>
      </c>
      <c r="BS59" s="922" t="b">
        <f>EXACT(Z59,'POA 2018 ETS CENTA Consolid'!Z55)</f>
        <v>1</v>
      </c>
      <c r="BT59" s="922" t="b">
        <f>EXACT(AA59,'POA 2018 ETS CENTA Consolid'!AA55)</f>
        <v>1</v>
      </c>
      <c r="BU59" s="922" t="b">
        <f>EXACT(AB59,'POA 2018 ETS CENTA Consolid'!AB55)</f>
        <v>1</v>
      </c>
      <c r="BV59" s="922" t="b">
        <f>EXACT(AC59,'POA 2018 ETS CENTA Consolid'!AC55)</f>
        <v>1</v>
      </c>
      <c r="BW59" s="922" t="b">
        <f>EXACT(AD59,'POA 2018 ETS CENTA Consolid'!AD55)</f>
        <v>1</v>
      </c>
      <c r="BX59" s="922" t="b">
        <f>EXACT(AE59,'POA 2018 ETS CENTA Consolid'!AE55)</f>
        <v>1</v>
      </c>
      <c r="BY59" s="922" t="b">
        <f>EXACT(AF59,'POA 2018 ETS CENTA Consolid'!AF55)</f>
        <v>1</v>
      </c>
      <c r="BZ59" s="922" t="b">
        <f>EXACT(AG59,'POA 2018 ETS CENTA Consolid'!AG55)</f>
        <v>1</v>
      </c>
      <c r="CA59" s="922" t="b">
        <f>EXACT(AH59,'POA 2018 ETS CENTA Consolid'!AH55)</f>
        <v>1</v>
      </c>
      <c r="CB59" s="922" t="b">
        <f>EXACT(AI59,'POA 2018 ETS CENTA Consolid'!AI55)</f>
        <v>0</v>
      </c>
      <c r="CC59" s="922" t="b">
        <f>EXACT(AJ59,'POA 2018 ETS CENTA Consolid'!AJ55)</f>
        <v>0</v>
      </c>
      <c r="CD59" s="922" t="b">
        <f>EXACT(AK59,'POA 2018 ETS CENTA Consolid'!AK55)</f>
        <v>0</v>
      </c>
      <c r="CE59" s="922" t="b">
        <f>EXACT(AL59,'POA 2018 ETS CENTA Consolid'!AL55)</f>
        <v>1</v>
      </c>
      <c r="CF59" s="922" t="b">
        <f>EXACT(AM59,'POA 2018 ETS CENTA Consolid'!AM55)</f>
        <v>1</v>
      </c>
      <c r="CG59" s="922" t="b">
        <f>EXACT(AN59,'POA 2018 ETS CENTA Consolid'!AN55)</f>
        <v>1</v>
      </c>
      <c r="CH59" s="922" t="b">
        <f>EXACT(AO59,'POA 2018 ETS CENTA Consolid'!AO55)</f>
        <v>1</v>
      </c>
      <c r="CI59" s="922" t="b">
        <f>EXACT(AP59,'POA 2018 ETS CENTA Consolid'!AP55)</f>
        <v>1</v>
      </c>
      <c r="CJ59" s="922" t="b">
        <f>EXACT(AQ59,'POA 2018 ETS CENTA Consolid'!AQ55)</f>
        <v>1</v>
      </c>
      <c r="CK59" s="922" t="b">
        <f>EXACT(AR59,'POA 2018 ETS CENTA Consolid'!AR55)</f>
        <v>1</v>
      </c>
      <c r="CL59" s="923">
        <f t="shared" si="0"/>
        <v>0</v>
      </c>
      <c r="CM59" s="923">
        <f t="shared" si="1"/>
        <v>0</v>
      </c>
      <c r="CN59" s="923">
        <f t="shared" si="2"/>
        <v>0</v>
      </c>
    </row>
    <row r="60" spans="1:92" s="102" customFormat="1" ht="91.5" customHeight="1" x14ac:dyDescent="0.2">
      <c r="A60" s="243" t="s">
        <v>94</v>
      </c>
      <c r="B60" s="243" t="s">
        <v>95</v>
      </c>
      <c r="C60" s="477" t="s">
        <v>376</v>
      </c>
      <c r="D60" s="244" t="s">
        <v>99</v>
      </c>
      <c r="E60" s="245">
        <v>84</v>
      </c>
      <c r="F60" s="173" t="s">
        <v>100</v>
      </c>
      <c r="G60" s="244" t="s">
        <v>101</v>
      </c>
      <c r="H60" s="244" t="s">
        <v>102</v>
      </c>
      <c r="I60" s="246"/>
      <c r="J60" s="246"/>
      <c r="K60" s="246">
        <v>3</v>
      </c>
      <c r="L60" s="247">
        <v>10</v>
      </c>
      <c r="M60" s="247">
        <v>2</v>
      </c>
      <c r="N60" s="247">
        <v>14</v>
      </c>
      <c r="O60" s="248">
        <v>12827</v>
      </c>
      <c r="P60" s="248">
        <v>12827</v>
      </c>
      <c r="Q60" s="248">
        <v>12827</v>
      </c>
      <c r="R60" s="247">
        <v>8</v>
      </c>
      <c r="S60" s="247">
        <v>2</v>
      </c>
      <c r="T60" s="247">
        <v>11</v>
      </c>
      <c r="U60" s="248">
        <v>12827</v>
      </c>
      <c r="V60" s="248">
        <v>12827</v>
      </c>
      <c r="W60" s="248">
        <v>12827</v>
      </c>
      <c r="X60" s="249">
        <v>8</v>
      </c>
      <c r="Y60" s="249">
        <v>2</v>
      </c>
      <c r="Z60" s="249">
        <v>7</v>
      </c>
      <c r="AA60" s="137">
        <v>12827</v>
      </c>
      <c r="AB60" s="137">
        <v>12827</v>
      </c>
      <c r="AC60" s="137">
        <v>12827</v>
      </c>
      <c r="AD60" s="247">
        <v>5</v>
      </c>
      <c r="AE60" s="247">
        <v>3</v>
      </c>
      <c r="AF60" s="247">
        <v>12</v>
      </c>
      <c r="AG60" s="248">
        <v>12827</v>
      </c>
      <c r="AH60" s="248">
        <v>12827</v>
      </c>
      <c r="AI60" s="248">
        <v>12835</v>
      </c>
      <c r="AJ60" s="176">
        <v>153932</v>
      </c>
      <c r="AK60" s="174">
        <v>153932</v>
      </c>
      <c r="AL60" s="209"/>
      <c r="AM60" s="209"/>
      <c r="AN60" s="209"/>
      <c r="AO60" s="209"/>
      <c r="AP60" s="250" t="s">
        <v>103</v>
      </c>
      <c r="AQ60" s="237" t="s">
        <v>185</v>
      </c>
      <c r="AR60" s="210"/>
      <c r="AS60" s="27"/>
      <c r="AT60" s="922" t="b">
        <f>EXACT(A60,'POA 2018 ETS CENTA Consolid'!A56)</f>
        <v>1</v>
      </c>
      <c r="AU60" s="922" t="b">
        <f>EXACT(B60,'POA 2018 ETS CENTA Consolid'!B56)</f>
        <v>1</v>
      </c>
      <c r="AV60" s="922" t="b">
        <f>EXACT(C60,'POA 2018 ETS CENTA Consolid'!C56)</f>
        <v>1</v>
      </c>
      <c r="AW60" s="922" t="b">
        <f>EXACT(D60,'POA 2018 ETS CENTA Consolid'!D56)</f>
        <v>1</v>
      </c>
      <c r="AX60" s="922" t="b">
        <f>EXACT(E60,'POA 2018 ETS CENTA Consolid'!E56)</f>
        <v>1</v>
      </c>
      <c r="AY60" s="922" t="b">
        <f>EXACT(F60,'POA 2018 ETS CENTA Consolid'!F56)</f>
        <v>1</v>
      </c>
      <c r="AZ60" s="922" t="b">
        <f>EXACT(G60,'POA 2018 ETS CENTA Consolid'!G56)</f>
        <v>1</v>
      </c>
      <c r="BA60" s="922" t="b">
        <f>EXACT(H60,'POA 2018 ETS CENTA Consolid'!H56)</f>
        <v>1</v>
      </c>
      <c r="BB60" s="922" t="b">
        <f>EXACT(I60,'POA 2018 ETS CENTA Consolid'!I56)</f>
        <v>1</v>
      </c>
      <c r="BC60" s="922" t="b">
        <f>EXACT(J60,'POA 2018 ETS CENTA Consolid'!J56)</f>
        <v>1</v>
      </c>
      <c r="BD60" s="922" t="b">
        <f>EXACT(K60,'POA 2018 ETS CENTA Consolid'!K56)</f>
        <v>1</v>
      </c>
      <c r="BE60" s="922" t="b">
        <f>EXACT(L60,'POA 2018 ETS CENTA Consolid'!L56)</f>
        <v>1</v>
      </c>
      <c r="BF60" s="922" t="b">
        <f>EXACT(M60,'POA 2018 ETS CENTA Consolid'!M56)</f>
        <v>1</v>
      </c>
      <c r="BG60" s="922" t="b">
        <f>EXACT(N60,'POA 2018 ETS CENTA Consolid'!N56)</f>
        <v>1</v>
      </c>
      <c r="BH60" s="922" t="b">
        <f>EXACT(O60,'POA 2018 ETS CENTA Consolid'!O56)</f>
        <v>1</v>
      </c>
      <c r="BI60" s="922" t="b">
        <f>EXACT(P60,'POA 2018 ETS CENTA Consolid'!P56)</f>
        <v>1</v>
      </c>
      <c r="BJ60" s="922" t="b">
        <f>EXACT(Q60,'POA 2018 ETS CENTA Consolid'!Q56)</f>
        <v>1</v>
      </c>
      <c r="BK60" s="922" t="b">
        <f>EXACT(R60,'POA 2018 ETS CENTA Consolid'!R56)</f>
        <v>1</v>
      </c>
      <c r="BL60" s="922" t="b">
        <f>EXACT(S60,'POA 2018 ETS CENTA Consolid'!S56)</f>
        <v>1</v>
      </c>
      <c r="BM60" s="922" t="b">
        <f>EXACT(T60,'POA 2018 ETS CENTA Consolid'!T56)</f>
        <v>1</v>
      </c>
      <c r="BN60" s="922" t="b">
        <f>EXACT(U60,'POA 2018 ETS CENTA Consolid'!U56)</f>
        <v>1</v>
      </c>
      <c r="BO60" s="922" t="b">
        <f>EXACT(V60,'POA 2018 ETS CENTA Consolid'!V56)</f>
        <v>1</v>
      </c>
      <c r="BP60" s="922" t="b">
        <f>EXACT(W60,'POA 2018 ETS CENTA Consolid'!W56)</f>
        <v>1</v>
      </c>
      <c r="BQ60" s="922" t="b">
        <f>EXACT(X60,'POA 2018 ETS CENTA Consolid'!X56)</f>
        <v>1</v>
      </c>
      <c r="BR60" s="922" t="b">
        <f>EXACT(Y60,'POA 2018 ETS CENTA Consolid'!Y56)</f>
        <v>1</v>
      </c>
      <c r="BS60" s="922" t="b">
        <f>EXACT(Z60,'POA 2018 ETS CENTA Consolid'!Z56)</f>
        <v>1</v>
      </c>
      <c r="BT60" s="922" t="b">
        <f>EXACT(AA60,'POA 2018 ETS CENTA Consolid'!AA56)</f>
        <v>1</v>
      </c>
      <c r="BU60" s="922" t="b">
        <f>EXACT(AB60,'POA 2018 ETS CENTA Consolid'!AB56)</f>
        <v>1</v>
      </c>
      <c r="BV60" s="922" t="b">
        <f>EXACT(AC60,'POA 2018 ETS CENTA Consolid'!AC56)</f>
        <v>1</v>
      </c>
      <c r="BW60" s="922" t="b">
        <f>EXACT(AD60,'POA 2018 ETS CENTA Consolid'!AD56)</f>
        <v>1</v>
      </c>
      <c r="BX60" s="922" t="b">
        <f>EXACT(AE60,'POA 2018 ETS CENTA Consolid'!AE56)</f>
        <v>1</v>
      </c>
      <c r="BY60" s="922" t="b">
        <f>EXACT(AF60,'POA 2018 ETS CENTA Consolid'!AF56)</f>
        <v>1</v>
      </c>
      <c r="BZ60" s="922" t="b">
        <f>EXACT(AG60,'POA 2018 ETS CENTA Consolid'!AG56)</f>
        <v>1</v>
      </c>
      <c r="CA60" s="922" t="b">
        <f>EXACT(AH60,'POA 2018 ETS CENTA Consolid'!AH56)</f>
        <v>1</v>
      </c>
      <c r="CB60" s="922" t="b">
        <f>EXACT(AI60,'POA 2018 ETS CENTA Consolid'!AI56)</f>
        <v>1</v>
      </c>
      <c r="CC60" s="922" t="b">
        <f>EXACT(AJ60,'POA 2018 ETS CENTA Consolid'!AJ56)</f>
        <v>1</v>
      </c>
      <c r="CD60" s="922" t="b">
        <f>EXACT(AK60,'POA 2018 ETS CENTA Consolid'!AK56)</f>
        <v>1</v>
      </c>
      <c r="CE60" s="922" t="b">
        <f>EXACT(AL60,'POA 2018 ETS CENTA Consolid'!AL56)</f>
        <v>1</v>
      </c>
      <c r="CF60" s="922" t="b">
        <f>EXACT(AM60,'POA 2018 ETS CENTA Consolid'!AM56)</f>
        <v>1</v>
      </c>
      <c r="CG60" s="922" t="b">
        <f>EXACT(AN60,'POA 2018 ETS CENTA Consolid'!AN56)</f>
        <v>1</v>
      </c>
      <c r="CH60" s="922" t="b">
        <f>EXACT(AO60,'POA 2018 ETS CENTA Consolid'!AO56)</f>
        <v>1</v>
      </c>
      <c r="CI60" s="922" t="b">
        <f>EXACT(AP60,'POA 2018 ETS CENTA Consolid'!AP56)</f>
        <v>1</v>
      </c>
      <c r="CJ60" s="922" t="b">
        <f>EXACT(AQ60,'POA 2018 ETS CENTA Consolid'!AQ56)</f>
        <v>1</v>
      </c>
      <c r="CK60" s="922" t="b">
        <f>EXACT(AR60,'POA 2018 ETS CENTA Consolid'!AR56)</f>
        <v>1</v>
      </c>
      <c r="CL60" s="923">
        <f t="shared" si="0"/>
        <v>0</v>
      </c>
      <c r="CM60" s="923">
        <f t="shared" si="1"/>
        <v>0</v>
      </c>
      <c r="CN60" s="923">
        <f t="shared" si="2"/>
        <v>0</v>
      </c>
    </row>
    <row r="61" spans="1:92" s="102" customFormat="1" ht="67.5" customHeight="1" x14ac:dyDescent="0.2">
      <c r="A61" s="243" t="s">
        <v>94</v>
      </c>
      <c r="B61" s="243" t="s">
        <v>95</v>
      </c>
      <c r="C61" s="477" t="s">
        <v>378</v>
      </c>
      <c r="D61" s="353" t="s">
        <v>105</v>
      </c>
      <c r="E61" s="251">
        <v>12</v>
      </c>
      <c r="F61" s="135" t="s">
        <v>50</v>
      </c>
      <c r="G61" s="172" t="s">
        <v>379</v>
      </c>
      <c r="H61" s="172" t="s">
        <v>50</v>
      </c>
      <c r="I61" s="252"/>
      <c r="J61" s="252"/>
      <c r="K61" s="252">
        <v>4</v>
      </c>
      <c r="L61" s="129">
        <v>1</v>
      </c>
      <c r="M61" s="129">
        <v>1</v>
      </c>
      <c r="N61" s="129">
        <v>1</v>
      </c>
      <c r="O61" s="130">
        <v>16803</v>
      </c>
      <c r="P61" s="130">
        <v>16803</v>
      </c>
      <c r="Q61" s="130">
        <v>16803</v>
      </c>
      <c r="R61" s="129">
        <v>1</v>
      </c>
      <c r="S61" s="129">
        <v>1</v>
      </c>
      <c r="T61" s="129">
        <v>1</v>
      </c>
      <c r="U61" s="130">
        <v>16803</v>
      </c>
      <c r="V61" s="130">
        <v>16803</v>
      </c>
      <c r="W61" s="130">
        <v>16803</v>
      </c>
      <c r="X61" s="129">
        <v>1</v>
      </c>
      <c r="Y61" s="129">
        <v>1</v>
      </c>
      <c r="Z61" s="129">
        <v>1</v>
      </c>
      <c r="AA61" s="130">
        <v>16803</v>
      </c>
      <c r="AB61" s="130">
        <v>16803</v>
      </c>
      <c r="AC61" s="130">
        <v>16803</v>
      </c>
      <c r="AD61" s="129">
        <v>1</v>
      </c>
      <c r="AE61" s="129">
        <v>1</v>
      </c>
      <c r="AF61" s="129">
        <v>1</v>
      </c>
      <c r="AG61" s="130">
        <v>16803</v>
      </c>
      <c r="AH61" s="130">
        <v>16803</v>
      </c>
      <c r="AI61" s="130">
        <v>16806</v>
      </c>
      <c r="AJ61" s="176">
        <v>201639</v>
      </c>
      <c r="AK61" s="174">
        <v>201639</v>
      </c>
      <c r="AL61" s="253"/>
      <c r="AM61" s="253"/>
      <c r="AN61" s="253"/>
      <c r="AO61" s="253"/>
      <c r="AP61" s="254" t="s">
        <v>103</v>
      </c>
      <c r="AQ61" s="126" t="s">
        <v>186</v>
      </c>
      <c r="AR61" s="255"/>
      <c r="AS61" s="27"/>
      <c r="AT61" s="922" t="b">
        <f>EXACT(A61,'POA 2018 ETS CENTA Consolid'!A57)</f>
        <v>1</v>
      </c>
      <c r="AU61" s="922" t="b">
        <f>EXACT(B61,'POA 2018 ETS CENTA Consolid'!B57)</f>
        <v>1</v>
      </c>
      <c r="AV61" s="922" t="b">
        <f>EXACT(C61,'POA 2018 ETS CENTA Consolid'!C57)</f>
        <v>1</v>
      </c>
      <c r="AW61" s="922" t="b">
        <f>EXACT(D61,'POA 2018 ETS CENTA Consolid'!D57)</f>
        <v>1</v>
      </c>
      <c r="AX61" s="922" t="b">
        <f>EXACT(E61,'POA 2018 ETS CENTA Consolid'!E57)</f>
        <v>1</v>
      </c>
      <c r="AY61" s="922" t="b">
        <f>EXACT(F61,'POA 2018 ETS CENTA Consolid'!F57)</f>
        <v>1</v>
      </c>
      <c r="AZ61" s="922" t="b">
        <f>EXACT(G61,'POA 2018 ETS CENTA Consolid'!G57)</f>
        <v>1</v>
      </c>
      <c r="BA61" s="922" t="b">
        <f>EXACT(H61,'POA 2018 ETS CENTA Consolid'!H57)</f>
        <v>1</v>
      </c>
      <c r="BB61" s="922" t="b">
        <f>EXACT(I61,'POA 2018 ETS CENTA Consolid'!I57)</f>
        <v>1</v>
      </c>
      <c r="BC61" s="922" t="b">
        <f>EXACT(J61,'POA 2018 ETS CENTA Consolid'!J57)</f>
        <v>1</v>
      </c>
      <c r="BD61" s="922" t="b">
        <f>EXACT(K61,'POA 2018 ETS CENTA Consolid'!K57)</f>
        <v>1</v>
      </c>
      <c r="BE61" s="922" t="b">
        <f>EXACT(L61,'POA 2018 ETS CENTA Consolid'!L57)</f>
        <v>1</v>
      </c>
      <c r="BF61" s="922" t="b">
        <f>EXACT(M61,'POA 2018 ETS CENTA Consolid'!M57)</f>
        <v>1</v>
      </c>
      <c r="BG61" s="922" t="b">
        <f>EXACT(N61,'POA 2018 ETS CENTA Consolid'!N57)</f>
        <v>1</v>
      </c>
      <c r="BH61" s="922" t="b">
        <f>EXACT(O61,'POA 2018 ETS CENTA Consolid'!O57)</f>
        <v>1</v>
      </c>
      <c r="BI61" s="922" t="b">
        <f>EXACT(P61,'POA 2018 ETS CENTA Consolid'!P57)</f>
        <v>1</v>
      </c>
      <c r="BJ61" s="922" t="b">
        <f>EXACT(Q61,'POA 2018 ETS CENTA Consolid'!Q57)</f>
        <v>1</v>
      </c>
      <c r="BK61" s="922" t="b">
        <f>EXACT(R61,'POA 2018 ETS CENTA Consolid'!R57)</f>
        <v>1</v>
      </c>
      <c r="BL61" s="922" t="b">
        <f>EXACT(S61,'POA 2018 ETS CENTA Consolid'!S57)</f>
        <v>1</v>
      </c>
      <c r="BM61" s="922" t="b">
        <f>EXACT(T61,'POA 2018 ETS CENTA Consolid'!T57)</f>
        <v>1</v>
      </c>
      <c r="BN61" s="922" t="b">
        <f>EXACT(U61,'POA 2018 ETS CENTA Consolid'!U57)</f>
        <v>1</v>
      </c>
      <c r="BO61" s="922" t="b">
        <f>EXACT(V61,'POA 2018 ETS CENTA Consolid'!V57)</f>
        <v>1</v>
      </c>
      <c r="BP61" s="922" t="b">
        <f>EXACT(W61,'POA 2018 ETS CENTA Consolid'!W57)</f>
        <v>1</v>
      </c>
      <c r="BQ61" s="922" t="b">
        <f>EXACT(X61,'POA 2018 ETS CENTA Consolid'!X57)</f>
        <v>1</v>
      </c>
      <c r="BR61" s="922" t="b">
        <f>EXACT(Y61,'POA 2018 ETS CENTA Consolid'!Y57)</f>
        <v>1</v>
      </c>
      <c r="BS61" s="922" t="b">
        <f>EXACT(Z61,'POA 2018 ETS CENTA Consolid'!Z57)</f>
        <v>1</v>
      </c>
      <c r="BT61" s="922" t="b">
        <f>EXACT(AA61,'POA 2018 ETS CENTA Consolid'!AA57)</f>
        <v>1</v>
      </c>
      <c r="BU61" s="922" t="b">
        <f>EXACT(AB61,'POA 2018 ETS CENTA Consolid'!AB57)</f>
        <v>1</v>
      </c>
      <c r="BV61" s="922" t="b">
        <f>EXACT(AC61,'POA 2018 ETS CENTA Consolid'!AC57)</f>
        <v>1</v>
      </c>
      <c r="BW61" s="922" t="b">
        <f>EXACT(AD61,'POA 2018 ETS CENTA Consolid'!AD57)</f>
        <v>1</v>
      </c>
      <c r="BX61" s="922" t="b">
        <f>EXACT(AE61,'POA 2018 ETS CENTA Consolid'!AE57)</f>
        <v>1</v>
      </c>
      <c r="BY61" s="922" t="b">
        <f>EXACT(AF61,'POA 2018 ETS CENTA Consolid'!AF57)</f>
        <v>1</v>
      </c>
      <c r="BZ61" s="922" t="b">
        <f>EXACT(AG61,'POA 2018 ETS CENTA Consolid'!AG57)</f>
        <v>1</v>
      </c>
      <c r="CA61" s="922" t="b">
        <f>EXACT(AH61,'POA 2018 ETS CENTA Consolid'!AH57)</f>
        <v>1</v>
      </c>
      <c r="CB61" s="922" t="b">
        <f>EXACT(AI61,'POA 2018 ETS CENTA Consolid'!AI57)</f>
        <v>1</v>
      </c>
      <c r="CC61" s="922" t="b">
        <f>EXACT(AJ61,'POA 2018 ETS CENTA Consolid'!AJ57)</f>
        <v>1</v>
      </c>
      <c r="CD61" s="922" t="b">
        <f>EXACT(AK61,'POA 2018 ETS CENTA Consolid'!AK57)</f>
        <v>1</v>
      </c>
      <c r="CE61" s="922" t="b">
        <f>EXACT(AL61,'POA 2018 ETS CENTA Consolid'!AL57)</f>
        <v>1</v>
      </c>
      <c r="CF61" s="922" t="b">
        <f>EXACT(AM61,'POA 2018 ETS CENTA Consolid'!AM57)</f>
        <v>1</v>
      </c>
      <c r="CG61" s="922" t="b">
        <f>EXACT(AN61,'POA 2018 ETS CENTA Consolid'!AN57)</f>
        <v>1</v>
      </c>
      <c r="CH61" s="922" t="b">
        <f>EXACT(AO61,'POA 2018 ETS CENTA Consolid'!AO57)</f>
        <v>1</v>
      </c>
      <c r="CI61" s="922" t="b">
        <f>EXACT(AP61,'POA 2018 ETS CENTA Consolid'!AP57)</f>
        <v>1</v>
      </c>
      <c r="CJ61" s="922" t="b">
        <f>EXACT(AQ61,'POA 2018 ETS CENTA Consolid'!AQ57)</f>
        <v>1</v>
      </c>
      <c r="CK61" s="922" t="b">
        <f>EXACT(AR61,'POA 2018 ETS CENTA Consolid'!AR57)</f>
        <v>1</v>
      </c>
      <c r="CL61" s="923">
        <f t="shared" si="0"/>
        <v>0</v>
      </c>
      <c r="CM61" s="923">
        <f t="shared" si="1"/>
        <v>0</v>
      </c>
      <c r="CN61" s="923">
        <f t="shared" si="2"/>
        <v>0</v>
      </c>
    </row>
    <row r="62" spans="1:92" s="102" customFormat="1" ht="110.25" customHeight="1" x14ac:dyDescent="0.2">
      <c r="A62" s="243" t="s">
        <v>94</v>
      </c>
      <c r="B62" s="243" t="s">
        <v>95</v>
      </c>
      <c r="C62" s="477" t="s">
        <v>381</v>
      </c>
      <c r="D62" s="172" t="s">
        <v>382</v>
      </c>
      <c r="E62" s="256">
        <v>12</v>
      </c>
      <c r="F62" s="135" t="s">
        <v>108</v>
      </c>
      <c r="G62" s="172" t="s">
        <v>109</v>
      </c>
      <c r="H62" s="172" t="s">
        <v>50</v>
      </c>
      <c r="I62" s="252"/>
      <c r="J62" s="252"/>
      <c r="K62" s="252">
        <v>1</v>
      </c>
      <c r="L62" s="141">
        <v>1</v>
      </c>
      <c r="M62" s="141">
        <v>1</v>
      </c>
      <c r="N62" s="141">
        <v>1</v>
      </c>
      <c r="O62" s="174">
        <v>4104.76</v>
      </c>
      <c r="P62" s="174">
        <v>4104.76</v>
      </c>
      <c r="Q62" s="174">
        <v>4104</v>
      </c>
      <c r="R62" s="141">
        <v>1</v>
      </c>
      <c r="S62" s="141">
        <v>1</v>
      </c>
      <c r="T62" s="141">
        <v>1</v>
      </c>
      <c r="U62" s="141">
        <v>4104.76</v>
      </c>
      <c r="V62" s="141">
        <v>4104.76</v>
      </c>
      <c r="W62" s="141">
        <v>4104</v>
      </c>
      <c r="X62" s="141">
        <v>1</v>
      </c>
      <c r="Y62" s="141">
        <v>1</v>
      </c>
      <c r="Z62" s="141">
        <v>1</v>
      </c>
      <c r="AA62" s="141">
        <v>4104.76</v>
      </c>
      <c r="AB62" s="141">
        <v>4104.76</v>
      </c>
      <c r="AC62" s="141">
        <v>4104</v>
      </c>
      <c r="AD62" s="141">
        <v>1</v>
      </c>
      <c r="AE62" s="141">
        <v>1</v>
      </c>
      <c r="AF62" s="141">
        <v>1</v>
      </c>
      <c r="AG62" s="141">
        <v>4104.76</v>
      </c>
      <c r="AH62" s="141">
        <v>4104.76</v>
      </c>
      <c r="AI62" s="141">
        <f>4104.76+2.16</f>
        <v>4106.92</v>
      </c>
      <c r="AJ62" s="764">
        <v>49257</v>
      </c>
      <c r="AK62" s="174">
        <v>49257</v>
      </c>
      <c r="AL62" s="253"/>
      <c r="AM62" s="253"/>
      <c r="AN62" s="253"/>
      <c r="AO62" s="253"/>
      <c r="AP62" s="254" t="s">
        <v>103</v>
      </c>
      <c r="AQ62" s="126" t="s">
        <v>187</v>
      </c>
      <c r="AR62" s="255"/>
      <c r="AS62" s="27"/>
      <c r="AT62" s="922" t="b">
        <f>EXACT(A62,'POA 2018 ETS CENTA Consolid'!A58)</f>
        <v>1</v>
      </c>
      <c r="AU62" s="922" t="b">
        <f>EXACT(B62,'POA 2018 ETS CENTA Consolid'!B58)</f>
        <v>1</v>
      </c>
      <c r="AV62" s="922" t="b">
        <f>EXACT(C62,'POA 2018 ETS CENTA Consolid'!C58)</f>
        <v>1</v>
      </c>
      <c r="AW62" s="922" t="b">
        <f>EXACT(D62,'POA 2018 ETS CENTA Consolid'!D58)</f>
        <v>1</v>
      </c>
      <c r="AX62" s="922" t="b">
        <f>EXACT(E62,'POA 2018 ETS CENTA Consolid'!E58)</f>
        <v>1</v>
      </c>
      <c r="AY62" s="922" t="b">
        <f>EXACT(F62,'POA 2018 ETS CENTA Consolid'!F58)</f>
        <v>1</v>
      </c>
      <c r="AZ62" s="922" t="b">
        <f>EXACT(G62,'POA 2018 ETS CENTA Consolid'!G58)</f>
        <v>1</v>
      </c>
      <c r="BA62" s="922" t="b">
        <f>EXACT(H62,'POA 2018 ETS CENTA Consolid'!H58)</f>
        <v>1</v>
      </c>
      <c r="BB62" s="922" t="b">
        <f>EXACT(I62,'POA 2018 ETS CENTA Consolid'!I58)</f>
        <v>1</v>
      </c>
      <c r="BC62" s="922" t="b">
        <f>EXACT(J62,'POA 2018 ETS CENTA Consolid'!J58)</f>
        <v>1</v>
      </c>
      <c r="BD62" s="922" t="b">
        <f>EXACT(K62,'POA 2018 ETS CENTA Consolid'!K58)</f>
        <v>1</v>
      </c>
      <c r="BE62" s="922" t="b">
        <f>EXACT(L62,'POA 2018 ETS CENTA Consolid'!L58)</f>
        <v>1</v>
      </c>
      <c r="BF62" s="922" t="b">
        <f>EXACT(M62,'POA 2018 ETS CENTA Consolid'!M58)</f>
        <v>1</v>
      </c>
      <c r="BG62" s="922" t="b">
        <f>EXACT(N62,'POA 2018 ETS CENTA Consolid'!N58)</f>
        <v>1</v>
      </c>
      <c r="BH62" s="922" t="b">
        <f>EXACT(O62,'POA 2018 ETS CENTA Consolid'!O58)</f>
        <v>1</v>
      </c>
      <c r="BI62" s="922" t="b">
        <f>EXACT(P62,'POA 2018 ETS CENTA Consolid'!P58)</f>
        <v>1</v>
      </c>
      <c r="BJ62" s="922" t="b">
        <f>EXACT(Q62,'POA 2018 ETS CENTA Consolid'!Q58)</f>
        <v>1</v>
      </c>
      <c r="BK62" s="922" t="b">
        <f>EXACT(R62,'POA 2018 ETS CENTA Consolid'!R58)</f>
        <v>1</v>
      </c>
      <c r="BL62" s="922" t="b">
        <f>EXACT(S62,'POA 2018 ETS CENTA Consolid'!S58)</f>
        <v>1</v>
      </c>
      <c r="BM62" s="922" t="b">
        <f>EXACT(T62,'POA 2018 ETS CENTA Consolid'!T58)</f>
        <v>1</v>
      </c>
      <c r="BN62" s="922" t="b">
        <f>EXACT(U62,'POA 2018 ETS CENTA Consolid'!U58)</f>
        <v>1</v>
      </c>
      <c r="BO62" s="922" t="b">
        <f>EXACT(V62,'POA 2018 ETS CENTA Consolid'!V58)</f>
        <v>1</v>
      </c>
      <c r="BP62" s="922" t="b">
        <f>EXACT(W62,'POA 2018 ETS CENTA Consolid'!W58)</f>
        <v>1</v>
      </c>
      <c r="BQ62" s="922" t="b">
        <f>EXACT(X62,'POA 2018 ETS CENTA Consolid'!X58)</f>
        <v>1</v>
      </c>
      <c r="BR62" s="922" t="b">
        <f>EXACT(Y62,'POA 2018 ETS CENTA Consolid'!Y58)</f>
        <v>1</v>
      </c>
      <c r="BS62" s="922" t="b">
        <f>EXACT(Z62,'POA 2018 ETS CENTA Consolid'!Z58)</f>
        <v>1</v>
      </c>
      <c r="BT62" s="922" t="b">
        <f>EXACT(AA62,'POA 2018 ETS CENTA Consolid'!AA58)</f>
        <v>1</v>
      </c>
      <c r="BU62" s="922" t="b">
        <f>EXACT(AB62,'POA 2018 ETS CENTA Consolid'!AB58)</f>
        <v>1</v>
      </c>
      <c r="BV62" s="922" t="b">
        <f>EXACT(AC62,'POA 2018 ETS CENTA Consolid'!AC58)</f>
        <v>1</v>
      </c>
      <c r="BW62" s="922" t="b">
        <f>EXACT(AD62,'POA 2018 ETS CENTA Consolid'!AD58)</f>
        <v>1</v>
      </c>
      <c r="BX62" s="922" t="b">
        <f>EXACT(AE62,'POA 2018 ETS CENTA Consolid'!AE58)</f>
        <v>1</v>
      </c>
      <c r="BY62" s="922" t="b">
        <f>EXACT(AF62,'POA 2018 ETS CENTA Consolid'!AF58)</f>
        <v>1</v>
      </c>
      <c r="BZ62" s="922" t="b">
        <f>EXACT(AG62,'POA 2018 ETS CENTA Consolid'!AG58)</f>
        <v>1</v>
      </c>
      <c r="CA62" s="922" t="b">
        <f>EXACT(AH62,'POA 2018 ETS CENTA Consolid'!AH58)</f>
        <v>1</v>
      </c>
      <c r="CB62" s="922" t="b">
        <f>EXACT(AI62,'POA 2018 ETS CENTA Consolid'!AI58)</f>
        <v>1</v>
      </c>
      <c r="CC62" s="922" t="b">
        <f>EXACT(AJ62,'POA 2018 ETS CENTA Consolid'!AJ58)</f>
        <v>1</v>
      </c>
      <c r="CD62" s="922" t="b">
        <f>EXACT(AK62,'POA 2018 ETS CENTA Consolid'!AK58)</f>
        <v>1</v>
      </c>
      <c r="CE62" s="922" t="b">
        <f>EXACT(AL62,'POA 2018 ETS CENTA Consolid'!AL58)</f>
        <v>1</v>
      </c>
      <c r="CF62" s="922" t="b">
        <f>EXACT(AM62,'POA 2018 ETS CENTA Consolid'!AM58)</f>
        <v>1</v>
      </c>
      <c r="CG62" s="922" t="b">
        <f>EXACT(AN62,'POA 2018 ETS CENTA Consolid'!AN58)</f>
        <v>1</v>
      </c>
      <c r="CH62" s="922" t="b">
        <f>EXACT(AO62,'POA 2018 ETS CENTA Consolid'!AO58)</f>
        <v>1</v>
      </c>
      <c r="CI62" s="922" t="b">
        <f>EXACT(AP62,'POA 2018 ETS CENTA Consolid'!AP58)</f>
        <v>1</v>
      </c>
      <c r="CJ62" s="922" t="b">
        <f>EXACT(AQ62,'POA 2018 ETS CENTA Consolid'!AQ58)</f>
        <v>1</v>
      </c>
      <c r="CK62" s="922" t="b">
        <f>EXACT(AR62,'POA 2018 ETS CENTA Consolid'!AR58)</f>
        <v>0</v>
      </c>
      <c r="CL62" s="923">
        <f t="shared" si="0"/>
        <v>0</v>
      </c>
      <c r="CM62" s="923">
        <f t="shared" si="1"/>
        <v>0</v>
      </c>
      <c r="CN62" s="923">
        <f t="shared" si="2"/>
        <v>0</v>
      </c>
    </row>
    <row r="63" spans="1:92" s="102" customFormat="1" ht="85.5" customHeight="1" x14ac:dyDescent="0.2">
      <c r="A63" s="243" t="s">
        <v>94</v>
      </c>
      <c r="B63" s="243" t="s">
        <v>95</v>
      </c>
      <c r="C63" s="477" t="s">
        <v>384</v>
      </c>
      <c r="D63" s="172" t="s">
        <v>111</v>
      </c>
      <c r="E63" s="257">
        <v>1080</v>
      </c>
      <c r="F63" s="135" t="s">
        <v>100</v>
      </c>
      <c r="G63" s="172" t="s">
        <v>112</v>
      </c>
      <c r="H63" s="172" t="s">
        <v>50</v>
      </c>
      <c r="I63" s="252"/>
      <c r="J63" s="252"/>
      <c r="K63" s="252">
        <v>3</v>
      </c>
      <c r="L63" s="258">
        <v>90</v>
      </c>
      <c r="M63" s="258">
        <v>90</v>
      </c>
      <c r="N63" s="258">
        <v>90</v>
      </c>
      <c r="O63" s="130">
        <v>13535</v>
      </c>
      <c r="P63" s="130">
        <v>13535</v>
      </c>
      <c r="Q63" s="130">
        <v>13535</v>
      </c>
      <c r="R63" s="258">
        <v>90</v>
      </c>
      <c r="S63" s="258">
        <v>90</v>
      </c>
      <c r="T63" s="258">
        <v>90</v>
      </c>
      <c r="U63" s="130">
        <v>13535</v>
      </c>
      <c r="V63" s="130">
        <v>13535</v>
      </c>
      <c r="W63" s="130">
        <v>13535</v>
      </c>
      <c r="X63" s="258">
        <v>90</v>
      </c>
      <c r="Y63" s="258">
        <v>90</v>
      </c>
      <c r="Z63" s="258">
        <v>90</v>
      </c>
      <c r="AA63" s="130">
        <v>13535</v>
      </c>
      <c r="AB63" s="130">
        <v>13535</v>
      </c>
      <c r="AC63" s="130">
        <v>13535</v>
      </c>
      <c r="AD63" s="258">
        <v>90</v>
      </c>
      <c r="AE63" s="258">
        <v>90</v>
      </c>
      <c r="AF63" s="258">
        <v>90</v>
      </c>
      <c r="AG63" s="130">
        <v>13535</v>
      </c>
      <c r="AH63" s="130">
        <v>13535</v>
      </c>
      <c r="AI63" s="130">
        <v>13541</v>
      </c>
      <c r="AJ63" s="176">
        <v>162426</v>
      </c>
      <c r="AK63" s="174">
        <v>162426</v>
      </c>
      <c r="AL63" s="253"/>
      <c r="AM63" s="253"/>
      <c r="AN63" s="253"/>
      <c r="AO63" s="253"/>
      <c r="AP63" s="254" t="s">
        <v>103</v>
      </c>
      <c r="AQ63" s="135" t="s">
        <v>238</v>
      </c>
      <c r="AR63" s="255"/>
      <c r="AS63" s="27"/>
      <c r="AT63" s="922" t="b">
        <f>EXACT(A63,'POA 2018 ETS CENTA Consolid'!A59)</f>
        <v>1</v>
      </c>
      <c r="AU63" s="922" t="b">
        <f>EXACT(B63,'POA 2018 ETS CENTA Consolid'!B59)</f>
        <v>1</v>
      </c>
      <c r="AV63" s="922" t="b">
        <f>EXACT(C63,'POA 2018 ETS CENTA Consolid'!C59)</f>
        <v>1</v>
      </c>
      <c r="AW63" s="922" t="b">
        <f>EXACT(D63,'POA 2018 ETS CENTA Consolid'!D59)</f>
        <v>1</v>
      </c>
      <c r="AX63" s="922" t="b">
        <f>EXACT(E63,'POA 2018 ETS CENTA Consolid'!E59)</f>
        <v>1</v>
      </c>
      <c r="AY63" s="922" t="b">
        <f>EXACT(F63,'POA 2018 ETS CENTA Consolid'!F59)</f>
        <v>1</v>
      </c>
      <c r="AZ63" s="922" t="b">
        <f>EXACT(G63,'POA 2018 ETS CENTA Consolid'!G59)</f>
        <v>1</v>
      </c>
      <c r="BA63" s="922" t="b">
        <f>EXACT(H63,'POA 2018 ETS CENTA Consolid'!H59)</f>
        <v>1</v>
      </c>
      <c r="BB63" s="922" t="b">
        <f>EXACT(I63,'POA 2018 ETS CENTA Consolid'!I59)</f>
        <v>1</v>
      </c>
      <c r="BC63" s="922" t="b">
        <f>EXACT(J63,'POA 2018 ETS CENTA Consolid'!J59)</f>
        <v>1</v>
      </c>
      <c r="BD63" s="922" t="b">
        <f>EXACT(K63,'POA 2018 ETS CENTA Consolid'!K59)</f>
        <v>1</v>
      </c>
      <c r="BE63" s="922" t="b">
        <f>EXACT(L63,'POA 2018 ETS CENTA Consolid'!L59)</f>
        <v>1</v>
      </c>
      <c r="BF63" s="922" t="b">
        <f>EXACT(M63,'POA 2018 ETS CENTA Consolid'!M59)</f>
        <v>1</v>
      </c>
      <c r="BG63" s="922" t="b">
        <f>EXACT(N63,'POA 2018 ETS CENTA Consolid'!N59)</f>
        <v>1</v>
      </c>
      <c r="BH63" s="922" t="b">
        <f>EXACT(O63,'POA 2018 ETS CENTA Consolid'!O59)</f>
        <v>1</v>
      </c>
      <c r="BI63" s="922" t="b">
        <f>EXACT(P63,'POA 2018 ETS CENTA Consolid'!P59)</f>
        <v>1</v>
      </c>
      <c r="BJ63" s="922" t="b">
        <f>EXACT(Q63,'POA 2018 ETS CENTA Consolid'!Q59)</f>
        <v>1</v>
      </c>
      <c r="BK63" s="922" t="b">
        <f>EXACT(R63,'POA 2018 ETS CENTA Consolid'!R59)</f>
        <v>1</v>
      </c>
      <c r="BL63" s="922" t="b">
        <f>EXACT(S63,'POA 2018 ETS CENTA Consolid'!S59)</f>
        <v>1</v>
      </c>
      <c r="BM63" s="922" t="b">
        <f>EXACT(T63,'POA 2018 ETS CENTA Consolid'!T59)</f>
        <v>1</v>
      </c>
      <c r="BN63" s="922" t="b">
        <f>EXACT(U63,'POA 2018 ETS CENTA Consolid'!U59)</f>
        <v>1</v>
      </c>
      <c r="BO63" s="922" t="b">
        <f>EXACT(V63,'POA 2018 ETS CENTA Consolid'!V59)</f>
        <v>1</v>
      </c>
      <c r="BP63" s="922" t="b">
        <f>EXACT(W63,'POA 2018 ETS CENTA Consolid'!W59)</f>
        <v>1</v>
      </c>
      <c r="BQ63" s="922" t="b">
        <f>EXACT(X63,'POA 2018 ETS CENTA Consolid'!X59)</f>
        <v>1</v>
      </c>
      <c r="BR63" s="922" t="b">
        <f>EXACT(Y63,'POA 2018 ETS CENTA Consolid'!Y59)</f>
        <v>1</v>
      </c>
      <c r="BS63" s="922" t="b">
        <f>EXACT(Z63,'POA 2018 ETS CENTA Consolid'!Z59)</f>
        <v>1</v>
      </c>
      <c r="BT63" s="922" t="b">
        <f>EXACT(AA63,'POA 2018 ETS CENTA Consolid'!AA59)</f>
        <v>1</v>
      </c>
      <c r="BU63" s="922" t="b">
        <f>EXACT(AB63,'POA 2018 ETS CENTA Consolid'!AB59)</f>
        <v>1</v>
      </c>
      <c r="BV63" s="922" t="b">
        <f>EXACT(AC63,'POA 2018 ETS CENTA Consolid'!AC59)</f>
        <v>1</v>
      </c>
      <c r="BW63" s="922" t="b">
        <f>EXACT(AD63,'POA 2018 ETS CENTA Consolid'!AD59)</f>
        <v>1</v>
      </c>
      <c r="BX63" s="922" t="b">
        <f>EXACT(AE63,'POA 2018 ETS CENTA Consolid'!AE59)</f>
        <v>1</v>
      </c>
      <c r="BY63" s="922" t="b">
        <f>EXACT(AF63,'POA 2018 ETS CENTA Consolid'!AF59)</f>
        <v>1</v>
      </c>
      <c r="BZ63" s="922" t="b">
        <f>EXACT(AG63,'POA 2018 ETS CENTA Consolid'!AG59)</f>
        <v>1</v>
      </c>
      <c r="CA63" s="922" t="b">
        <f>EXACT(AH63,'POA 2018 ETS CENTA Consolid'!AH59)</f>
        <v>1</v>
      </c>
      <c r="CB63" s="922" t="b">
        <f>EXACT(AI63,'POA 2018 ETS CENTA Consolid'!AI59)</f>
        <v>1</v>
      </c>
      <c r="CC63" s="922" t="b">
        <f>EXACT(AJ63,'POA 2018 ETS CENTA Consolid'!AJ59)</f>
        <v>1</v>
      </c>
      <c r="CD63" s="922" t="b">
        <f>EXACT(AK63,'POA 2018 ETS CENTA Consolid'!AK59)</f>
        <v>1</v>
      </c>
      <c r="CE63" s="922" t="b">
        <f>EXACT(AL63,'POA 2018 ETS CENTA Consolid'!AL59)</f>
        <v>1</v>
      </c>
      <c r="CF63" s="922" t="b">
        <f>EXACT(AM63,'POA 2018 ETS CENTA Consolid'!AM59)</f>
        <v>1</v>
      </c>
      <c r="CG63" s="922" t="b">
        <f>EXACT(AN63,'POA 2018 ETS CENTA Consolid'!AN59)</f>
        <v>1</v>
      </c>
      <c r="CH63" s="922" t="b">
        <f>EXACT(AO63,'POA 2018 ETS CENTA Consolid'!AO59)</f>
        <v>1</v>
      </c>
      <c r="CI63" s="922" t="b">
        <f>EXACT(AP63,'POA 2018 ETS CENTA Consolid'!AP59)</f>
        <v>1</v>
      </c>
      <c r="CJ63" s="922" t="b">
        <f>EXACT(AQ63,'POA 2018 ETS CENTA Consolid'!AQ59)</f>
        <v>1</v>
      </c>
      <c r="CK63" s="922" t="b">
        <f>EXACT(AR63,'POA 2018 ETS CENTA Consolid'!AR59)</f>
        <v>1</v>
      </c>
      <c r="CL63" s="923">
        <f t="shared" si="0"/>
        <v>0</v>
      </c>
      <c r="CM63" s="923">
        <f t="shared" si="1"/>
        <v>0</v>
      </c>
      <c r="CN63" s="923">
        <f t="shared" si="2"/>
        <v>0</v>
      </c>
    </row>
    <row r="64" spans="1:92" s="102" customFormat="1" ht="81" customHeight="1" x14ac:dyDescent="0.2">
      <c r="A64" s="243" t="s">
        <v>94</v>
      </c>
      <c r="B64" s="243" t="s">
        <v>95</v>
      </c>
      <c r="C64" s="477" t="s">
        <v>386</v>
      </c>
      <c r="D64" s="172" t="s">
        <v>114</v>
      </c>
      <c r="E64" s="259">
        <v>2700</v>
      </c>
      <c r="F64" s="135" t="s">
        <v>100</v>
      </c>
      <c r="G64" s="172" t="s">
        <v>115</v>
      </c>
      <c r="H64" s="172" t="s">
        <v>50</v>
      </c>
      <c r="I64" s="252"/>
      <c r="J64" s="252"/>
      <c r="K64" s="252">
        <v>2</v>
      </c>
      <c r="L64" s="141">
        <v>225</v>
      </c>
      <c r="M64" s="141">
        <v>225</v>
      </c>
      <c r="N64" s="141">
        <v>225</v>
      </c>
      <c r="O64" s="174">
        <v>9682</v>
      </c>
      <c r="P64" s="174">
        <v>9682</v>
      </c>
      <c r="Q64" s="174">
        <v>9681</v>
      </c>
      <c r="R64" s="141">
        <v>225</v>
      </c>
      <c r="S64" s="141">
        <v>225</v>
      </c>
      <c r="T64" s="141">
        <v>225</v>
      </c>
      <c r="U64" s="174">
        <v>9682</v>
      </c>
      <c r="V64" s="174">
        <v>9682</v>
      </c>
      <c r="W64" s="174">
        <v>9681</v>
      </c>
      <c r="X64" s="141">
        <v>225</v>
      </c>
      <c r="Y64" s="141">
        <v>225</v>
      </c>
      <c r="Z64" s="141">
        <v>225</v>
      </c>
      <c r="AA64" s="174">
        <v>9682</v>
      </c>
      <c r="AB64" s="174">
        <v>9682</v>
      </c>
      <c r="AC64" s="174">
        <v>9681</v>
      </c>
      <c r="AD64" s="141">
        <v>225</v>
      </c>
      <c r="AE64" s="141">
        <v>225</v>
      </c>
      <c r="AF64" s="141">
        <v>225</v>
      </c>
      <c r="AG64" s="174">
        <v>9682</v>
      </c>
      <c r="AH64" s="174">
        <v>9682</v>
      </c>
      <c r="AI64" s="174">
        <v>9681</v>
      </c>
      <c r="AJ64" s="176">
        <v>116180</v>
      </c>
      <c r="AK64" s="174">
        <v>116180</v>
      </c>
      <c r="AL64" s="253"/>
      <c r="AM64" s="253"/>
      <c r="AN64" s="253"/>
      <c r="AO64" s="253"/>
      <c r="AP64" s="254" t="s">
        <v>103</v>
      </c>
      <c r="AQ64" s="135" t="s">
        <v>239</v>
      </c>
      <c r="AR64" s="255"/>
      <c r="AS64" s="27"/>
      <c r="AT64" s="922" t="b">
        <f>EXACT(A64,'POA 2018 ETS CENTA Consolid'!A60)</f>
        <v>1</v>
      </c>
      <c r="AU64" s="922" t="b">
        <f>EXACT(B64,'POA 2018 ETS CENTA Consolid'!B60)</f>
        <v>1</v>
      </c>
      <c r="AV64" s="922" t="b">
        <f>EXACT(C64,'POA 2018 ETS CENTA Consolid'!C60)</f>
        <v>1</v>
      </c>
      <c r="AW64" s="922" t="b">
        <f>EXACT(D64,'POA 2018 ETS CENTA Consolid'!D60)</f>
        <v>1</v>
      </c>
      <c r="AX64" s="922" t="b">
        <f>EXACT(E64,'POA 2018 ETS CENTA Consolid'!E60)</f>
        <v>1</v>
      </c>
      <c r="AY64" s="922" t="b">
        <f>EXACT(F64,'POA 2018 ETS CENTA Consolid'!F60)</f>
        <v>1</v>
      </c>
      <c r="AZ64" s="922" t="b">
        <f>EXACT(G64,'POA 2018 ETS CENTA Consolid'!G60)</f>
        <v>1</v>
      </c>
      <c r="BA64" s="922" t="b">
        <f>EXACT(H64,'POA 2018 ETS CENTA Consolid'!H60)</f>
        <v>1</v>
      </c>
      <c r="BB64" s="922" t="b">
        <f>EXACT(I64,'POA 2018 ETS CENTA Consolid'!I60)</f>
        <v>1</v>
      </c>
      <c r="BC64" s="922" t="b">
        <f>EXACT(J64,'POA 2018 ETS CENTA Consolid'!J60)</f>
        <v>1</v>
      </c>
      <c r="BD64" s="922" t="b">
        <f>EXACT(K64,'POA 2018 ETS CENTA Consolid'!K60)</f>
        <v>1</v>
      </c>
      <c r="BE64" s="922" t="b">
        <f>EXACT(L64,'POA 2018 ETS CENTA Consolid'!L60)</f>
        <v>1</v>
      </c>
      <c r="BF64" s="922" t="b">
        <f>EXACT(M64,'POA 2018 ETS CENTA Consolid'!M60)</f>
        <v>1</v>
      </c>
      <c r="BG64" s="922" t="b">
        <f>EXACT(N64,'POA 2018 ETS CENTA Consolid'!N60)</f>
        <v>1</v>
      </c>
      <c r="BH64" s="922" t="b">
        <f>EXACT(O64,'POA 2018 ETS CENTA Consolid'!O60)</f>
        <v>1</v>
      </c>
      <c r="BI64" s="922" t="b">
        <f>EXACT(P64,'POA 2018 ETS CENTA Consolid'!P60)</f>
        <v>1</v>
      </c>
      <c r="BJ64" s="922" t="b">
        <f>EXACT(Q64,'POA 2018 ETS CENTA Consolid'!Q60)</f>
        <v>1</v>
      </c>
      <c r="BK64" s="922" t="b">
        <f>EXACT(R64,'POA 2018 ETS CENTA Consolid'!R60)</f>
        <v>1</v>
      </c>
      <c r="BL64" s="922" t="b">
        <f>EXACT(S64,'POA 2018 ETS CENTA Consolid'!S60)</f>
        <v>1</v>
      </c>
      <c r="BM64" s="922" t="b">
        <f>EXACT(T64,'POA 2018 ETS CENTA Consolid'!T60)</f>
        <v>1</v>
      </c>
      <c r="BN64" s="922" t="b">
        <f>EXACT(U64,'POA 2018 ETS CENTA Consolid'!U60)</f>
        <v>1</v>
      </c>
      <c r="BO64" s="922" t="b">
        <f>EXACT(V64,'POA 2018 ETS CENTA Consolid'!V60)</f>
        <v>1</v>
      </c>
      <c r="BP64" s="922" t="b">
        <f>EXACT(W64,'POA 2018 ETS CENTA Consolid'!W60)</f>
        <v>1</v>
      </c>
      <c r="BQ64" s="922" t="b">
        <f>EXACT(X64,'POA 2018 ETS CENTA Consolid'!X60)</f>
        <v>1</v>
      </c>
      <c r="BR64" s="922" t="b">
        <f>EXACT(Y64,'POA 2018 ETS CENTA Consolid'!Y60)</f>
        <v>1</v>
      </c>
      <c r="BS64" s="922" t="b">
        <f>EXACT(Z64,'POA 2018 ETS CENTA Consolid'!Z60)</f>
        <v>1</v>
      </c>
      <c r="BT64" s="922" t="b">
        <f>EXACT(AA64,'POA 2018 ETS CENTA Consolid'!AA60)</f>
        <v>1</v>
      </c>
      <c r="BU64" s="922" t="b">
        <f>EXACT(AB64,'POA 2018 ETS CENTA Consolid'!AB60)</f>
        <v>1</v>
      </c>
      <c r="BV64" s="922" t="b">
        <f>EXACT(AC64,'POA 2018 ETS CENTA Consolid'!AC60)</f>
        <v>1</v>
      </c>
      <c r="BW64" s="922" t="b">
        <f>EXACT(AD64,'POA 2018 ETS CENTA Consolid'!AD60)</f>
        <v>1</v>
      </c>
      <c r="BX64" s="922" t="b">
        <f>EXACT(AE64,'POA 2018 ETS CENTA Consolid'!AE60)</f>
        <v>1</v>
      </c>
      <c r="BY64" s="922" t="b">
        <f>EXACT(AF64,'POA 2018 ETS CENTA Consolid'!AF60)</f>
        <v>1</v>
      </c>
      <c r="BZ64" s="922" t="b">
        <f>EXACT(AG64,'POA 2018 ETS CENTA Consolid'!AG60)</f>
        <v>1</v>
      </c>
      <c r="CA64" s="922" t="b">
        <f>EXACT(AH64,'POA 2018 ETS CENTA Consolid'!AH60)</f>
        <v>1</v>
      </c>
      <c r="CB64" s="922" t="b">
        <f>EXACT(AI64,'POA 2018 ETS CENTA Consolid'!AI60)</f>
        <v>1</v>
      </c>
      <c r="CC64" s="922" t="b">
        <f>EXACT(AJ64,'POA 2018 ETS CENTA Consolid'!AJ60)</f>
        <v>1</v>
      </c>
      <c r="CD64" s="922" t="b">
        <f>EXACT(AK64,'POA 2018 ETS CENTA Consolid'!AK60)</f>
        <v>1</v>
      </c>
      <c r="CE64" s="922" t="b">
        <f>EXACT(AL64,'POA 2018 ETS CENTA Consolid'!AL60)</f>
        <v>1</v>
      </c>
      <c r="CF64" s="922" t="b">
        <f>EXACT(AM64,'POA 2018 ETS CENTA Consolid'!AM60)</f>
        <v>1</v>
      </c>
      <c r="CG64" s="922" t="b">
        <f>EXACT(AN64,'POA 2018 ETS CENTA Consolid'!AN60)</f>
        <v>1</v>
      </c>
      <c r="CH64" s="922" t="b">
        <f>EXACT(AO64,'POA 2018 ETS CENTA Consolid'!AO60)</f>
        <v>1</v>
      </c>
      <c r="CI64" s="922" t="b">
        <f>EXACT(AP64,'POA 2018 ETS CENTA Consolid'!AP60)</f>
        <v>1</v>
      </c>
      <c r="CJ64" s="922" t="b">
        <f>EXACT(AQ64,'POA 2018 ETS CENTA Consolid'!AQ60)</f>
        <v>1</v>
      </c>
      <c r="CK64" s="922" t="b">
        <f>EXACT(AR64,'POA 2018 ETS CENTA Consolid'!AR60)</f>
        <v>1</v>
      </c>
      <c r="CL64" s="923">
        <f t="shared" si="0"/>
        <v>0</v>
      </c>
      <c r="CM64" s="923">
        <f t="shared" si="1"/>
        <v>0</v>
      </c>
      <c r="CN64" s="923">
        <f t="shared" si="2"/>
        <v>0</v>
      </c>
    </row>
    <row r="65" spans="1:92" s="102" customFormat="1" ht="94.5" customHeight="1" x14ac:dyDescent="0.2">
      <c r="A65" s="243" t="s">
        <v>94</v>
      </c>
      <c r="B65" s="243" t="s">
        <v>95</v>
      </c>
      <c r="C65" s="477" t="s">
        <v>388</v>
      </c>
      <c r="D65" s="172" t="s">
        <v>117</v>
      </c>
      <c r="E65" s="251">
        <v>36</v>
      </c>
      <c r="F65" s="135" t="s">
        <v>50</v>
      </c>
      <c r="G65" s="172" t="s">
        <v>118</v>
      </c>
      <c r="H65" s="172" t="s">
        <v>50</v>
      </c>
      <c r="I65" s="252"/>
      <c r="J65" s="252"/>
      <c r="K65" s="252">
        <v>1</v>
      </c>
      <c r="L65" s="141">
        <v>3</v>
      </c>
      <c r="M65" s="141">
        <v>3</v>
      </c>
      <c r="N65" s="141">
        <v>3</v>
      </c>
      <c r="O65" s="174">
        <v>5663</v>
      </c>
      <c r="P65" s="174">
        <v>5663</v>
      </c>
      <c r="Q65" s="174">
        <v>5663</v>
      </c>
      <c r="R65" s="141">
        <v>3</v>
      </c>
      <c r="S65" s="141">
        <v>3</v>
      </c>
      <c r="T65" s="141">
        <v>3</v>
      </c>
      <c r="U65" s="174">
        <v>5663</v>
      </c>
      <c r="V65" s="174">
        <v>5663</v>
      </c>
      <c r="W65" s="174">
        <v>5663</v>
      </c>
      <c r="X65" s="141">
        <v>3</v>
      </c>
      <c r="Y65" s="141">
        <v>3</v>
      </c>
      <c r="Z65" s="141">
        <v>3</v>
      </c>
      <c r="AA65" s="174">
        <v>5663</v>
      </c>
      <c r="AB65" s="174">
        <v>5663</v>
      </c>
      <c r="AC65" s="174">
        <v>5663</v>
      </c>
      <c r="AD65" s="141">
        <v>3</v>
      </c>
      <c r="AE65" s="141">
        <v>3</v>
      </c>
      <c r="AF65" s="141">
        <v>3</v>
      </c>
      <c r="AG65" s="174">
        <v>5663</v>
      </c>
      <c r="AH65" s="174">
        <v>5663</v>
      </c>
      <c r="AI65" s="174">
        <v>5663</v>
      </c>
      <c r="AJ65" s="176">
        <v>67956</v>
      </c>
      <c r="AK65" s="174">
        <v>67956</v>
      </c>
      <c r="AL65" s="253"/>
      <c r="AM65" s="253"/>
      <c r="AN65" s="253"/>
      <c r="AO65" s="253"/>
      <c r="AP65" s="254" t="s">
        <v>103</v>
      </c>
      <c r="AQ65" s="135" t="s">
        <v>188</v>
      </c>
      <c r="AR65" s="255"/>
      <c r="AS65" s="27"/>
      <c r="AT65" s="922" t="b">
        <f>EXACT(A65,'POA 2018 ETS CENTA Consolid'!A61)</f>
        <v>1</v>
      </c>
      <c r="AU65" s="922" t="b">
        <f>EXACT(B65,'POA 2018 ETS CENTA Consolid'!B61)</f>
        <v>1</v>
      </c>
      <c r="AV65" s="922" t="b">
        <f>EXACT(C65,'POA 2018 ETS CENTA Consolid'!C61)</f>
        <v>1</v>
      </c>
      <c r="AW65" s="922" t="b">
        <f>EXACT(D65,'POA 2018 ETS CENTA Consolid'!D61)</f>
        <v>1</v>
      </c>
      <c r="AX65" s="922" t="b">
        <f>EXACT(E65,'POA 2018 ETS CENTA Consolid'!E61)</f>
        <v>1</v>
      </c>
      <c r="AY65" s="922" t="b">
        <f>EXACT(F65,'POA 2018 ETS CENTA Consolid'!F61)</f>
        <v>1</v>
      </c>
      <c r="AZ65" s="922" t="b">
        <f>EXACT(G65,'POA 2018 ETS CENTA Consolid'!G61)</f>
        <v>1</v>
      </c>
      <c r="BA65" s="922" t="b">
        <f>EXACT(H65,'POA 2018 ETS CENTA Consolid'!H61)</f>
        <v>1</v>
      </c>
      <c r="BB65" s="922" t="b">
        <f>EXACT(I65,'POA 2018 ETS CENTA Consolid'!I61)</f>
        <v>1</v>
      </c>
      <c r="BC65" s="922" t="b">
        <f>EXACT(J65,'POA 2018 ETS CENTA Consolid'!J61)</f>
        <v>1</v>
      </c>
      <c r="BD65" s="922" t="b">
        <f>EXACT(K65,'POA 2018 ETS CENTA Consolid'!K61)</f>
        <v>1</v>
      </c>
      <c r="BE65" s="922" t="b">
        <f>EXACT(L65,'POA 2018 ETS CENTA Consolid'!L61)</f>
        <v>1</v>
      </c>
      <c r="BF65" s="922" t="b">
        <f>EXACT(M65,'POA 2018 ETS CENTA Consolid'!M61)</f>
        <v>1</v>
      </c>
      <c r="BG65" s="922" t="b">
        <f>EXACT(N65,'POA 2018 ETS CENTA Consolid'!N61)</f>
        <v>1</v>
      </c>
      <c r="BH65" s="922" t="b">
        <f>EXACT(O65,'POA 2018 ETS CENTA Consolid'!O61)</f>
        <v>1</v>
      </c>
      <c r="BI65" s="922" t="b">
        <f>EXACT(P65,'POA 2018 ETS CENTA Consolid'!P61)</f>
        <v>1</v>
      </c>
      <c r="BJ65" s="922" t="b">
        <f>EXACT(Q65,'POA 2018 ETS CENTA Consolid'!Q61)</f>
        <v>1</v>
      </c>
      <c r="BK65" s="922" t="b">
        <f>EXACT(R65,'POA 2018 ETS CENTA Consolid'!R61)</f>
        <v>1</v>
      </c>
      <c r="BL65" s="922" t="b">
        <f>EXACT(S65,'POA 2018 ETS CENTA Consolid'!S61)</f>
        <v>1</v>
      </c>
      <c r="BM65" s="922" t="b">
        <f>EXACT(T65,'POA 2018 ETS CENTA Consolid'!T61)</f>
        <v>1</v>
      </c>
      <c r="BN65" s="922" t="b">
        <f>EXACT(U65,'POA 2018 ETS CENTA Consolid'!U61)</f>
        <v>1</v>
      </c>
      <c r="BO65" s="922" t="b">
        <f>EXACT(V65,'POA 2018 ETS CENTA Consolid'!V61)</f>
        <v>1</v>
      </c>
      <c r="BP65" s="922" t="b">
        <f>EXACT(W65,'POA 2018 ETS CENTA Consolid'!W61)</f>
        <v>1</v>
      </c>
      <c r="BQ65" s="922" t="b">
        <f>EXACT(X65,'POA 2018 ETS CENTA Consolid'!X61)</f>
        <v>1</v>
      </c>
      <c r="BR65" s="922" t="b">
        <f>EXACT(Y65,'POA 2018 ETS CENTA Consolid'!Y61)</f>
        <v>1</v>
      </c>
      <c r="BS65" s="922" t="b">
        <f>EXACT(Z65,'POA 2018 ETS CENTA Consolid'!Z61)</f>
        <v>1</v>
      </c>
      <c r="BT65" s="922" t="b">
        <f>EXACT(AA65,'POA 2018 ETS CENTA Consolid'!AA61)</f>
        <v>1</v>
      </c>
      <c r="BU65" s="922" t="b">
        <f>EXACT(AB65,'POA 2018 ETS CENTA Consolid'!AB61)</f>
        <v>1</v>
      </c>
      <c r="BV65" s="922" t="b">
        <f>EXACT(AC65,'POA 2018 ETS CENTA Consolid'!AC61)</f>
        <v>1</v>
      </c>
      <c r="BW65" s="922" t="b">
        <f>EXACT(AD65,'POA 2018 ETS CENTA Consolid'!AD61)</f>
        <v>1</v>
      </c>
      <c r="BX65" s="922" t="b">
        <f>EXACT(AE65,'POA 2018 ETS CENTA Consolid'!AE61)</f>
        <v>1</v>
      </c>
      <c r="BY65" s="922" t="b">
        <f>EXACT(AF65,'POA 2018 ETS CENTA Consolid'!AF61)</f>
        <v>1</v>
      </c>
      <c r="BZ65" s="922" t="b">
        <f>EXACT(AG65,'POA 2018 ETS CENTA Consolid'!AG61)</f>
        <v>1</v>
      </c>
      <c r="CA65" s="922" t="b">
        <f>EXACT(AH65,'POA 2018 ETS CENTA Consolid'!AH61)</f>
        <v>1</v>
      </c>
      <c r="CB65" s="922" t="b">
        <f>EXACT(AI65,'POA 2018 ETS CENTA Consolid'!AI61)</f>
        <v>1</v>
      </c>
      <c r="CC65" s="922" t="b">
        <f>EXACT(AJ65,'POA 2018 ETS CENTA Consolid'!AJ61)</f>
        <v>1</v>
      </c>
      <c r="CD65" s="922" t="b">
        <f>EXACT(AK65,'POA 2018 ETS CENTA Consolid'!AK61)</f>
        <v>1</v>
      </c>
      <c r="CE65" s="922" t="b">
        <f>EXACT(AL65,'POA 2018 ETS CENTA Consolid'!AL61)</f>
        <v>1</v>
      </c>
      <c r="CF65" s="922" t="b">
        <f>EXACT(AM65,'POA 2018 ETS CENTA Consolid'!AM61)</f>
        <v>1</v>
      </c>
      <c r="CG65" s="922" t="b">
        <f>EXACT(AN65,'POA 2018 ETS CENTA Consolid'!AN61)</f>
        <v>1</v>
      </c>
      <c r="CH65" s="922" t="b">
        <f>EXACT(AO65,'POA 2018 ETS CENTA Consolid'!AO61)</f>
        <v>1</v>
      </c>
      <c r="CI65" s="922" t="b">
        <f>EXACT(AP65,'POA 2018 ETS CENTA Consolid'!AP61)</f>
        <v>1</v>
      </c>
      <c r="CJ65" s="922" t="b">
        <f>EXACT(AQ65,'POA 2018 ETS CENTA Consolid'!AQ61)</f>
        <v>1</v>
      </c>
      <c r="CK65" s="922" t="b">
        <f>EXACT(AR65,'POA 2018 ETS CENTA Consolid'!AR61)</f>
        <v>1</v>
      </c>
      <c r="CL65" s="923">
        <f t="shared" si="0"/>
        <v>0</v>
      </c>
      <c r="CM65" s="923">
        <f t="shared" si="1"/>
        <v>0</v>
      </c>
      <c r="CN65" s="923">
        <f t="shared" si="2"/>
        <v>0</v>
      </c>
    </row>
    <row r="66" spans="1:92" s="102" customFormat="1" ht="77.25" customHeight="1" x14ac:dyDescent="0.2">
      <c r="A66" s="243" t="s">
        <v>94</v>
      </c>
      <c r="B66" s="243" t="s">
        <v>95</v>
      </c>
      <c r="C66" s="477" t="s">
        <v>390</v>
      </c>
      <c r="D66" s="244" t="s">
        <v>120</v>
      </c>
      <c r="E66" s="257">
        <v>4</v>
      </c>
      <c r="F66" s="173" t="s">
        <v>100</v>
      </c>
      <c r="G66" s="260" t="s">
        <v>121</v>
      </c>
      <c r="H66" s="203" t="s">
        <v>50</v>
      </c>
      <c r="I66" s="246"/>
      <c r="J66" s="246"/>
      <c r="K66" s="246">
        <v>2</v>
      </c>
      <c r="L66" s="129"/>
      <c r="M66" s="129"/>
      <c r="N66" s="129">
        <v>1</v>
      </c>
      <c r="O66" s="130"/>
      <c r="P66" s="130"/>
      <c r="Q66" s="130">
        <v>29888</v>
      </c>
      <c r="R66" s="129"/>
      <c r="S66" s="129"/>
      <c r="T66" s="129">
        <v>1</v>
      </c>
      <c r="U66" s="130"/>
      <c r="V66" s="130"/>
      <c r="W66" s="130">
        <v>29888</v>
      </c>
      <c r="X66" s="129"/>
      <c r="Y66" s="129"/>
      <c r="Z66" s="129">
        <v>1</v>
      </c>
      <c r="AA66" s="130"/>
      <c r="AB66" s="130"/>
      <c r="AC66" s="130">
        <v>29888</v>
      </c>
      <c r="AD66" s="129"/>
      <c r="AE66" s="129"/>
      <c r="AF66" s="129">
        <v>1</v>
      </c>
      <c r="AG66" s="130"/>
      <c r="AH66" s="130"/>
      <c r="AI66" s="130">
        <v>29888</v>
      </c>
      <c r="AJ66" s="117">
        <v>119552</v>
      </c>
      <c r="AK66" s="113">
        <v>119552</v>
      </c>
      <c r="AL66" s="209"/>
      <c r="AM66" s="209"/>
      <c r="AN66" s="209"/>
      <c r="AO66" s="209"/>
      <c r="AP66" s="250" t="s">
        <v>103</v>
      </c>
      <c r="AQ66" s="173" t="s">
        <v>189</v>
      </c>
      <c r="AR66" s="210"/>
      <c r="AS66" s="27"/>
      <c r="AT66" s="922" t="b">
        <f>EXACT(A66,'POA 2018 ETS CENTA Consolid'!A62)</f>
        <v>1</v>
      </c>
      <c r="AU66" s="922" t="b">
        <f>EXACT(B66,'POA 2018 ETS CENTA Consolid'!B62)</f>
        <v>1</v>
      </c>
      <c r="AV66" s="922" t="b">
        <f>EXACT(C66,'POA 2018 ETS CENTA Consolid'!C62)</f>
        <v>1</v>
      </c>
      <c r="AW66" s="922" t="b">
        <f>EXACT(D66,'POA 2018 ETS CENTA Consolid'!D62)</f>
        <v>1</v>
      </c>
      <c r="AX66" s="922" t="b">
        <f>EXACT(E66,'POA 2018 ETS CENTA Consolid'!E62)</f>
        <v>1</v>
      </c>
      <c r="AY66" s="922" t="b">
        <f>EXACT(F66,'POA 2018 ETS CENTA Consolid'!F62)</f>
        <v>1</v>
      </c>
      <c r="AZ66" s="922" t="b">
        <f>EXACT(G66,'POA 2018 ETS CENTA Consolid'!G62)</f>
        <v>1</v>
      </c>
      <c r="BA66" s="922" t="b">
        <f>EXACT(H66,'POA 2018 ETS CENTA Consolid'!H62)</f>
        <v>1</v>
      </c>
      <c r="BB66" s="922" t="b">
        <f>EXACT(I66,'POA 2018 ETS CENTA Consolid'!I62)</f>
        <v>1</v>
      </c>
      <c r="BC66" s="922" t="b">
        <f>EXACT(J66,'POA 2018 ETS CENTA Consolid'!J62)</f>
        <v>1</v>
      </c>
      <c r="BD66" s="922" t="b">
        <f>EXACT(K66,'POA 2018 ETS CENTA Consolid'!K62)</f>
        <v>1</v>
      </c>
      <c r="BE66" s="922" t="b">
        <f>EXACT(L66,'POA 2018 ETS CENTA Consolid'!L62)</f>
        <v>1</v>
      </c>
      <c r="BF66" s="922" t="b">
        <f>EXACT(M66,'POA 2018 ETS CENTA Consolid'!M62)</f>
        <v>1</v>
      </c>
      <c r="BG66" s="922" t="b">
        <f>EXACT(N66,'POA 2018 ETS CENTA Consolid'!N62)</f>
        <v>1</v>
      </c>
      <c r="BH66" s="922" t="b">
        <f>EXACT(O66,'POA 2018 ETS CENTA Consolid'!O62)</f>
        <v>1</v>
      </c>
      <c r="BI66" s="922" t="b">
        <f>EXACT(P66,'POA 2018 ETS CENTA Consolid'!P62)</f>
        <v>1</v>
      </c>
      <c r="BJ66" s="922" t="b">
        <f>EXACT(Q66,'POA 2018 ETS CENTA Consolid'!Q62)</f>
        <v>1</v>
      </c>
      <c r="BK66" s="922" t="b">
        <f>EXACT(R66,'POA 2018 ETS CENTA Consolid'!R62)</f>
        <v>1</v>
      </c>
      <c r="BL66" s="922" t="b">
        <f>EXACT(S66,'POA 2018 ETS CENTA Consolid'!S62)</f>
        <v>1</v>
      </c>
      <c r="BM66" s="922" t="b">
        <f>EXACT(T66,'POA 2018 ETS CENTA Consolid'!T62)</f>
        <v>1</v>
      </c>
      <c r="BN66" s="922" t="b">
        <f>EXACT(U66,'POA 2018 ETS CENTA Consolid'!U62)</f>
        <v>1</v>
      </c>
      <c r="BO66" s="922" t="b">
        <f>EXACT(V66,'POA 2018 ETS CENTA Consolid'!V62)</f>
        <v>1</v>
      </c>
      <c r="BP66" s="922" t="b">
        <f>EXACT(W66,'POA 2018 ETS CENTA Consolid'!W62)</f>
        <v>1</v>
      </c>
      <c r="BQ66" s="922" t="b">
        <f>EXACT(X66,'POA 2018 ETS CENTA Consolid'!X62)</f>
        <v>1</v>
      </c>
      <c r="BR66" s="922" t="b">
        <f>EXACT(Y66,'POA 2018 ETS CENTA Consolid'!Y62)</f>
        <v>1</v>
      </c>
      <c r="BS66" s="922" t="b">
        <f>EXACT(Z66,'POA 2018 ETS CENTA Consolid'!Z62)</f>
        <v>1</v>
      </c>
      <c r="BT66" s="922" t="b">
        <f>EXACT(AA66,'POA 2018 ETS CENTA Consolid'!AA62)</f>
        <v>1</v>
      </c>
      <c r="BU66" s="922" t="b">
        <f>EXACT(AB66,'POA 2018 ETS CENTA Consolid'!AB62)</f>
        <v>1</v>
      </c>
      <c r="BV66" s="922" t="b">
        <f>EXACT(AC66,'POA 2018 ETS CENTA Consolid'!AC62)</f>
        <v>1</v>
      </c>
      <c r="BW66" s="922" t="b">
        <f>EXACT(AD66,'POA 2018 ETS CENTA Consolid'!AD62)</f>
        <v>1</v>
      </c>
      <c r="BX66" s="922" t="b">
        <f>EXACT(AE66,'POA 2018 ETS CENTA Consolid'!AE62)</f>
        <v>1</v>
      </c>
      <c r="BY66" s="922" t="b">
        <f>EXACT(AF66,'POA 2018 ETS CENTA Consolid'!AF62)</f>
        <v>1</v>
      </c>
      <c r="BZ66" s="922" t="b">
        <f>EXACT(AG66,'POA 2018 ETS CENTA Consolid'!AG62)</f>
        <v>1</v>
      </c>
      <c r="CA66" s="922" t="b">
        <f>EXACT(AH66,'POA 2018 ETS CENTA Consolid'!AH62)</f>
        <v>1</v>
      </c>
      <c r="CB66" s="922" t="b">
        <f>EXACT(AI66,'POA 2018 ETS CENTA Consolid'!AI62)</f>
        <v>1</v>
      </c>
      <c r="CC66" s="922" t="b">
        <f>EXACT(AJ66,'POA 2018 ETS CENTA Consolid'!AJ62)</f>
        <v>1</v>
      </c>
      <c r="CD66" s="922" t="b">
        <f>EXACT(AK66,'POA 2018 ETS CENTA Consolid'!AK62)</f>
        <v>1</v>
      </c>
      <c r="CE66" s="922" t="b">
        <f>EXACT(AL66,'POA 2018 ETS CENTA Consolid'!AL62)</f>
        <v>1</v>
      </c>
      <c r="CF66" s="922" t="b">
        <f>EXACT(AM66,'POA 2018 ETS CENTA Consolid'!AM62)</f>
        <v>1</v>
      </c>
      <c r="CG66" s="922" t="b">
        <f>EXACT(AN66,'POA 2018 ETS CENTA Consolid'!AN62)</f>
        <v>1</v>
      </c>
      <c r="CH66" s="922" t="b">
        <f>EXACT(AO66,'POA 2018 ETS CENTA Consolid'!AO62)</f>
        <v>1</v>
      </c>
      <c r="CI66" s="922" t="b">
        <f>EXACT(AP66,'POA 2018 ETS CENTA Consolid'!AP62)</f>
        <v>1</v>
      </c>
      <c r="CJ66" s="922" t="b">
        <f>EXACT(AQ66,'POA 2018 ETS CENTA Consolid'!AQ62)</f>
        <v>1</v>
      </c>
      <c r="CK66" s="922" t="b">
        <f>EXACT(AR66,'POA 2018 ETS CENTA Consolid'!AR62)</f>
        <v>1</v>
      </c>
      <c r="CL66" s="923">
        <f t="shared" si="0"/>
        <v>0</v>
      </c>
      <c r="CM66" s="923">
        <f t="shared" si="1"/>
        <v>0</v>
      </c>
      <c r="CN66" s="923">
        <f t="shared" si="2"/>
        <v>0</v>
      </c>
    </row>
    <row r="67" spans="1:92" s="102" customFormat="1" ht="69" customHeight="1" x14ac:dyDescent="0.2">
      <c r="A67" s="243" t="s">
        <v>94</v>
      </c>
      <c r="B67" s="243" t="s">
        <v>95</v>
      </c>
      <c r="C67" s="477" t="s">
        <v>392</v>
      </c>
      <c r="D67" s="172" t="s">
        <v>123</v>
      </c>
      <c r="E67" s="257">
        <v>12</v>
      </c>
      <c r="F67" s="135" t="s">
        <v>50</v>
      </c>
      <c r="G67" s="261" t="s">
        <v>124</v>
      </c>
      <c r="H67" s="127" t="s">
        <v>50</v>
      </c>
      <c r="I67" s="252"/>
      <c r="J67" s="252"/>
      <c r="K67" s="252">
        <v>2</v>
      </c>
      <c r="L67" s="129">
        <v>1</v>
      </c>
      <c r="M67" s="129">
        <v>1</v>
      </c>
      <c r="N67" s="129">
        <v>1</v>
      </c>
      <c r="O67" s="130">
        <v>8479.36</v>
      </c>
      <c r="P67" s="130">
        <v>8479.36</v>
      </c>
      <c r="Q67" s="130">
        <v>9235.7800000000007</v>
      </c>
      <c r="R67" s="141">
        <v>1</v>
      </c>
      <c r="S67" s="141">
        <v>1</v>
      </c>
      <c r="T67" s="129">
        <v>1</v>
      </c>
      <c r="U67" s="130">
        <v>8479.36</v>
      </c>
      <c r="V67" s="130">
        <v>8479.36</v>
      </c>
      <c r="W67" s="130">
        <v>8479.36</v>
      </c>
      <c r="X67" s="129">
        <v>1</v>
      </c>
      <c r="Y67" s="129">
        <v>1</v>
      </c>
      <c r="Z67" s="129">
        <v>1</v>
      </c>
      <c r="AA67" s="130">
        <v>9170.0400000000009</v>
      </c>
      <c r="AB67" s="130">
        <v>8479.36</v>
      </c>
      <c r="AC67" s="130">
        <v>8479.36</v>
      </c>
      <c r="AD67" s="129">
        <v>1</v>
      </c>
      <c r="AE67" s="129">
        <v>1</v>
      </c>
      <c r="AF67" s="129">
        <v>1</v>
      </c>
      <c r="AG67" s="130">
        <v>8479.36</v>
      </c>
      <c r="AH67" s="130">
        <v>8479.36</v>
      </c>
      <c r="AI67" s="130">
        <v>13369.8</v>
      </c>
      <c r="AJ67" s="117">
        <v>108089.86</v>
      </c>
      <c r="AK67" s="113">
        <v>108089.86</v>
      </c>
      <c r="AL67" s="253"/>
      <c r="AM67" s="253"/>
      <c r="AN67" s="253"/>
      <c r="AO67" s="253"/>
      <c r="AP67" s="254" t="s">
        <v>103</v>
      </c>
      <c r="AQ67" s="135" t="s">
        <v>190</v>
      </c>
      <c r="AR67" s="255"/>
      <c r="AS67" s="27"/>
      <c r="AT67" s="922" t="b">
        <f>EXACT(A67,'POA 2018 ETS CENTA Consolid'!A63)</f>
        <v>1</v>
      </c>
      <c r="AU67" s="922" t="b">
        <f>EXACT(B67,'POA 2018 ETS CENTA Consolid'!B63)</f>
        <v>1</v>
      </c>
      <c r="AV67" s="922" t="b">
        <f>EXACT(C67,'POA 2018 ETS CENTA Consolid'!C63)</f>
        <v>1</v>
      </c>
      <c r="AW67" s="922" t="b">
        <f>EXACT(D67,'POA 2018 ETS CENTA Consolid'!D63)</f>
        <v>1</v>
      </c>
      <c r="AX67" s="922" t="b">
        <f>EXACT(E67,'POA 2018 ETS CENTA Consolid'!E63)</f>
        <v>1</v>
      </c>
      <c r="AY67" s="922" t="b">
        <f>EXACT(F67,'POA 2018 ETS CENTA Consolid'!F63)</f>
        <v>1</v>
      </c>
      <c r="AZ67" s="922" t="b">
        <f>EXACT(G67,'POA 2018 ETS CENTA Consolid'!G63)</f>
        <v>1</v>
      </c>
      <c r="BA67" s="922" t="b">
        <f>EXACT(H67,'POA 2018 ETS CENTA Consolid'!H63)</f>
        <v>1</v>
      </c>
      <c r="BB67" s="922" t="b">
        <f>EXACT(I67,'POA 2018 ETS CENTA Consolid'!I63)</f>
        <v>1</v>
      </c>
      <c r="BC67" s="922" t="b">
        <f>EXACT(J67,'POA 2018 ETS CENTA Consolid'!J63)</f>
        <v>1</v>
      </c>
      <c r="BD67" s="922" t="b">
        <f>EXACT(K67,'POA 2018 ETS CENTA Consolid'!K63)</f>
        <v>1</v>
      </c>
      <c r="BE67" s="922" t="b">
        <f>EXACT(L67,'POA 2018 ETS CENTA Consolid'!L63)</f>
        <v>1</v>
      </c>
      <c r="BF67" s="922" t="b">
        <f>EXACT(M67,'POA 2018 ETS CENTA Consolid'!M63)</f>
        <v>1</v>
      </c>
      <c r="BG67" s="922" t="b">
        <f>EXACT(N67,'POA 2018 ETS CENTA Consolid'!N63)</f>
        <v>1</v>
      </c>
      <c r="BH67" s="922" t="b">
        <f>EXACT(O67,'POA 2018 ETS CENTA Consolid'!O63)</f>
        <v>1</v>
      </c>
      <c r="BI67" s="922" t="b">
        <f>EXACT(P67,'POA 2018 ETS CENTA Consolid'!P63)</f>
        <v>1</v>
      </c>
      <c r="BJ67" s="922" t="b">
        <f>EXACT(Q67,'POA 2018 ETS CENTA Consolid'!Q63)</f>
        <v>1</v>
      </c>
      <c r="BK67" s="922" t="b">
        <f>EXACT(R67,'POA 2018 ETS CENTA Consolid'!R63)</f>
        <v>1</v>
      </c>
      <c r="BL67" s="922" t="b">
        <f>EXACT(S67,'POA 2018 ETS CENTA Consolid'!S63)</f>
        <v>1</v>
      </c>
      <c r="BM67" s="922" t="b">
        <f>EXACT(T67,'POA 2018 ETS CENTA Consolid'!T63)</f>
        <v>1</v>
      </c>
      <c r="BN67" s="922" t="b">
        <f>EXACT(U67,'POA 2018 ETS CENTA Consolid'!U63)</f>
        <v>1</v>
      </c>
      <c r="BO67" s="922" t="b">
        <f>EXACT(V67,'POA 2018 ETS CENTA Consolid'!V63)</f>
        <v>1</v>
      </c>
      <c r="BP67" s="922" t="b">
        <f>EXACT(W67,'POA 2018 ETS CENTA Consolid'!W63)</f>
        <v>1</v>
      </c>
      <c r="BQ67" s="922" t="b">
        <f>EXACT(X67,'POA 2018 ETS CENTA Consolid'!X63)</f>
        <v>1</v>
      </c>
      <c r="BR67" s="922" t="b">
        <f>EXACT(Y67,'POA 2018 ETS CENTA Consolid'!Y63)</f>
        <v>1</v>
      </c>
      <c r="BS67" s="922" t="b">
        <f>EXACT(Z67,'POA 2018 ETS CENTA Consolid'!Z63)</f>
        <v>1</v>
      </c>
      <c r="BT67" s="922" t="b">
        <f>EXACT(AA67,'POA 2018 ETS CENTA Consolid'!AA63)</f>
        <v>1</v>
      </c>
      <c r="BU67" s="922" t="b">
        <f>EXACT(AB67,'POA 2018 ETS CENTA Consolid'!AB63)</f>
        <v>1</v>
      </c>
      <c r="BV67" s="922" t="b">
        <f>EXACT(AC67,'POA 2018 ETS CENTA Consolid'!AC63)</f>
        <v>1</v>
      </c>
      <c r="BW67" s="922" t="b">
        <f>EXACT(AD67,'POA 2018 ETS CENTA Consolid'!AD63)</f>
        <v>1</v>
      </c>
      <c r="BX67" s="922" t="b">
        <f>EXACT(AE67,'POA 2018 ETS CENTA Consolid'!AE63)</f>
        <v>1</v>
      </c>
      <c r="BY67" s="922" t="b">
        <f>EXACT(AF67,'POA 2018 ETS CENTA Consolid'!AF63)</f>
        <v>1</v>
      </c>
      <c r="BZ67" s="922" t="b">
        <f>EXACT(AG67,'POA 2018 ETS CENTA Consolid'!AG63)</f>
        <v>1</v>
      </c>
      <c r="CA67" s="922" t="b">
        <f>EXACT(AH67,'POA 2018 ETS CENTA Consolid'!AH63)</f>
        <v>1</v>
      </c>
      <c r="CB67" s="922" t="b">
        <f>EXACT(AI67,'POA 2018 ETS CENTA Consolid'!AI63)</f>
        <v>1</v>
      </c>
      <c r="CC67" s="922" t="b">
        <f>EXACT(AJ67,'POA 2018 ETS CENTA Consolid'!AJ63)</f>
        <v>1</v>
      </c>
      <c r="CD67" s="922" t="b">
        <f>EXACT(AK67,'POA 2018 ETS CENTA Consolid'!AK63)</f>
        <v>1</v>
      </c>
      <c r="CE67" s="922" t="b">
        <f>EXACT(AL67,'POA 2018 ETS CENTA Consolid'!AL63)</f>
        <v>1</v>
      </c>
      <c r="CF67" s="922" t="b">
        <f>EXACT(AM67,'POA 2018 ETS CENTA Consolid'!AM63)</f>
        <v>1</v>
      </c>
      <c r="CG67" s="922" t="b">
        <f>EXACT(AN67,'POA 2018 ETS CENTA Consolid'!AN63)</f>
        <v>1</v>
      </c>
      <c r="CH67" s="922" t="b">
        <f>EXACT(AO67,'POA 2018 ETS CENTA Consolid'!AO63)</f>
        <v>1</v>
      </c>
      <c r="CI67" s="922" t="b">
        <f>EXACT(AP67,'POA 2018 ETS CENTA Consolid'!AP63)</f>
        <v>1</v>
      </c>
      <c r="CJ67" s="922" t="b">
        <f>EXACT(AQ67,'POA 2018 ETS CENTA Consolid'!AQ63)</f>
        <v>1</v>
      </c>
      <c r="CK67" s="922" t="b">
        <f>EXACT(AR67,'POA 2018 ETS CENTA Consolid'!AR63)</f>
        <v>1</v>
      </c>
      <c r="CL67" s="923">
        <f t="shared" si="0"/>
        <v>0</v>
      </c>
      <c r="CM67" s="923">
        <f t="shared" si="1"/>
        <v>0</v>
      </c>
      <c r="CN67" s="923">
        <f t="shared" si="2"/>
        <v>0</v>
      </c>
    </row>
    <row r="68" spans="1:92" s="102" customFormat="1" ht="102" customHeight="1" x14ac:dyDescent="0.2">
      <c r="A68" s="243" t="s">
        <v>94</v>
      </c>
      <c r="B68" s="243" t="s">
        <v>95</v>
      </c>
      <c r="C68" s="477" t="s">
        <v>394</v>
      </c>
      <c r="D68" s="172" t="s">
        <v>126</v>
      </c>
      <c r="E68" s="262">
        <v>12</v>
      </c>
      <c r="F68" s="135" t="s">
        <v>50</v>
      </c>
      <c r="G68" s="261" t="s">
        <v>127</v>
      </c>
      <c r="H68" s="127" t="s">
        <v>50</v>
      </c>
      <c r="I68" s="252"/>
      <c r="J68" s="252"/>
      <c r="K68" s="252">
        <v>15</v>
      </c>
      <c r="L68" s="129">
        <v>1</v>
      </c>
      <c r="M68" s="129">
        <v>1</v>
      </c>
      <c r="N68" s="129">
        <v>1</v>
      </c>
      <c r="O68" s="130">
        <v>46724</v>
      </c>
      <c r="P68" s="130">
        <v>46724</v>
      </c>
      <c r="Q68" s="130">
        <v>80932</v>
      </c>
      <c r="R68" s="129">
        <v>1</v>
      </c>
      <c r="S68" s="129">
        <v>1</v>
      </c>
      <c r="T68" s="129">
        <v>1</v>
      </c>
      <c r="U68" s="130">
        <v>46724</v>
      </c>
      <c r="V68" s="130">
        <v>46724</v>
      </c>
      <c r="W68" s="130">
        <v>80932</v>
      </c>
      <c r="X68" s="129">
        <v>1</v>
      </c>
      <c r="Y68" s="129">
        <v>1</v>
      </c>
      <c r="Z68" s="129">
        <v>1</v>
      </c>
      <c r="AA68" s="130">
        <v>46724</v>
      </c>
      <c r="AB68" s="130">
        <v>46724</v>
      </c>
      <c r="AC68" s="130">
        <v>80932</v>
      </c>
      <c r="AD68" s="129">
        <v>1</v>
      </c>
      <c r="AE68" s="129">
        <v>1</v>
      </c>
      <c r="AF68" s="129">
        <v>1</v>
      </c>
      <c r="AG68" s="130">
        <v>46724</v>
      </c>
      <c r="AH68" s="130">
        <v>46724</v>
      </c>
      <c r="AI68" s="130">
        <v>124327</v>
      </c>
      <c r="AJ68" s="176">
        <v>740915</v>
      </c>
      <c r="AK68" s="174">
        <v>604090</v>
      </c>
      <c r="AL68" s="253"/>
      <c r="AM68" s="253">
        <v>136825</v>
      </c>
      <c r="AN68" s="253"/>
      <c r="AO68" s="253"/>
      <c r="AP68" s="254" t="s">
        <v>103</v>
      </c>
      <c r="AQ68" s="135" t="s">
        <v>194</v>
      </c>
      <c r="AR68" s="255"/>
      <c r="AS68" s="27"/>
      <c r="AT68" s="922" t="b">
        <f>EXACT(A68,'POA 2018 ETS CENTA Consolid'!A64)</f>
        <v>1</v>
      </c>
      <c r="AU68" s="922" t="b">
        <f>EXACT(B68,'POA 2018 ETS CENTA Consolid'!B64)</f>
        <v>1</v>
      </c>
      <c r="AV68" s="922" t="b">
        <f>EXACT(C68,'POA 2018 ETS CENTA Consolid'!C64)</f>
        <v>1</v>
      </c>
      <c r="AW68" s="922" t="b">
        <f>EXACT(D68,'POA 2018 ETS CENTA Consolid'!D64)</f>
        <v>1</v>
      </c>
      <c r="AX68" s="922" t="b">
        <f>EXACT(E68,'POA 2018 ETS CENTA Consolid'!E64)</f>
        <v>1</v>
      </c>
      <c r="AY68" s="922" t="b">
        <f>EXACT(F68,'POA 2018 ETS CENTA Consolid'!F64)</f>
        <v>1</v>
      </c>
      <c r="AZ68" s="922" t="b">
        <f>EXACT(G68,'POA 2018 ETS CENTA Consolid'!G64)</f>
        <v>1</v>
      </c>
      <c r="BA68" s="922" t="b">
        <f>EXACT(H68,'POA 2018 ETS CENTA Consolid'!H64)</f>
        <v>1</v>
      </c>
      <c r="BB68" s="922" t="b">
        <f>EXACT(I68,'POA 2018 ETS CENTA Consolid'!I64)</f>
        <v>1</v>
      </c>
      <c r="BC68" s="922" t="b">
        <f>EXACT(J68,'POA 2018 ETS CENTA Consolid'!J64)</f>
        <v>1</v>
      </c>
      <c r="BD68" s="922" t="b">
        <f>EXACT(K68,'POA 2018 ETS CENTA Consolid'!K64)</f>
        <v>1</v>
      </c>
      <c r="BE68" s="922" t="b">
        <f>EXACT(L68,'POA 2018 ETS CENTA Consolid'!L64)</f>
        <v>1</v>
      </c>
      <c r="BF68" s="922" t="b">
        <f>EXACT(M68,'POA 2018 ETS CENTA Consolid'!M64)</f>
        <v>1</v>
      </c>
      <c r="BG68" s="922" t="b">
        <f>EXACT(N68,'POA 2018 ETS CENTA Consolid'!N64)</f>
        <v>1</v>
      </c>
      <c r="BH68" s="922" t="b">
        <f>EXACT(O68,'POA 2018 ETS CENTA Consolid'!O64)</f>
        <v>1</v>
      </c>
      <c r="BI68" s="922" t="b">
        <f>EXACT(P68,'POA 2018 ETS CENTA Consolid'!P64)</f>
        <v>1</v>
      </c>
      <c r="BJ68" s="922" t="b">
        <f>EXACT(Q68,'POA 2018 ETS CENTA Consolid'!Q64)</f>
        <v>1</v>
      </c>
      <c r="BK68" s="922" t="b">
        <f>EXACT(R68,'POA 2018 ETS CENTA Consolid'!R64)</f>
        <v>1</v>
      </c>
      <c r="BL68" s="922" t="b">
        <f>EXACT(S68,'POA 2018 ETS CENTA Consolid'!S64)</f>
        <v>1</v>
      </c>
      <c r="BM68" s="922" t="b">
        <f>EXACT(T68,'POA 2018 ETS CENTA Consolid'!T64)</f>
        <v>1</v>
      </c>
      <c r="BN68" s="922" t="b">
        <f>EXACT(U68,'POA 2018 ETS CENTA Consolid'!U64)</f>
        <v>1</v>
      </c>
      <c r="BO68" s="922" t="b">
        <f>EXACT(V68,'POA 2018 ETS CENTA Consolid'!V64)</f>
        <v>1</v>
      </c>
      <c r="BP68" s="922" t="b">
        <f>EXACT(W68,'POA 2018 ETS CENTA Consolid'!W64)</f>
        <v>1</v>
      </c>
      <c r="BQ68" s="922" t="b">
        <f>EXACT(X68,'POA 2018 ETS CENTA Consolid'!X64)</f>
        <v>1</v>
      </c>
      <c r="BR68" s="922" t="b">
        <f>EXACT(Y68,'POA 2018 ETS CENTA Consolid'!Y64)</f>
        <v>1</v>
      </c>
      <c r="BS68" s="922" t="b">
        <f>EXACT(Z68,'POA 2018 ETS CENTA Consolid'!Z64)</f>
        <v>1</v>
      </c>
      <c r="BT68" s="922" t="b">
        <f>EXACT(AA68,'POA 2018 ETS CENTA Consolid'!AA64)</f>
        <v>1</v>
      </c>
      <c r="BU68" s="922" t="b">
        <f>EXACT(AB68,'POA 2018 ETS CENTA Consolid'!AB64)</f>
        <v>1</v>
      </c>
      <c r="BV68" s="922" t="b">
        <f>EXACT(AC68,'POA 2018 ETS CENTA Consolid'!AC64)</f>
        <v>1</v>
      </c>
      <c r="BW68" s="922" t="b">
        <f>EXACT(AD68,'POA 2018 ETS CENTA Consolid'!AD64)</f>
        <v>1</v>
      </c>
      <c r="BX68" s="922" t="b">
        <f>EXACT(AE68,'POA 2018 ETS CENTA Consolid'!AE64)</f>
        <v>1</v>
      </c>
      <c r="BY68" s="922" t="b">
        <f>EXACT(AF68,'POA 2018 ETS CENTA Consolid'!AF64)</f>
        <v>1</v>
      </c>
      <c r="BZ68" s="922" t="b">
        <f>EXACT(AG68,'POA 2018 ETS CENTA Consolid'!AG64)</f>
        <v>1</v>
      </c>
      <c r="CA68" s="922" t="b">
        <f>EXACT(AH68,'POA 2018 ETS CENTA Consolid'!AH64)</f>
        <v>1</v>
      </c>
      <c r="CB68" s="922" t="b">
        <f>EXACT(AI68,'POA 2018 ETS CENTA Consolid'!AI64)</f>
        <v>1</v>
      </c>
      <c r="CC68" s="922" t="b">
        <f>EXACT(AJ68,'POA 2018 ETS CENTA Consolid'!AJ64)</f>
        <v>1</v>
      </c>
      <c r="CD68" s="922" t="b">
        <f>EXACT(AK68,'POA 2018 ETS CENTA Consolid'!AK64)</f>
        <v>1</v>
      </c>
      <c r="CE68" s="922" t="b">
        <f>EXACT(AL68,'POA 2018 ETS CENTA Consolid'!AL64)</f>
        <v>1</v>
      </c>
      <c r="CF68" s="922" t="b">
        <f>EXACT(AM68,'POA 2018 ETS CENTA Consolid'!AM64)</f>
        <v>1</v>
      </c>
      <c r="CG68" s="922" t="b">
        <f>EXACT(AN68,'POA 2018 ETS CENTA Consolid'!AN64)</f>
        <v>1</v>
      </c>
      <c r="CH68" s="922" t="b">
        <f>EXACT(AO68,'POA 2018 ETS CENTA Consolid'!AO64)</f>
        <v>1</v>
      </c>
      <c r="CI68" s="922" t="b">
        <f>EXACT(AP68,'POA 2018 ETS CENTA Consolid'!AP64)</f>
        <v>1</v>
      </c>
      <c r="CJ68" s="922" t="b">
        <f>EXACT(AQ68,'POA 2018 ETS CENTA Consolid'!AQ64)</f>
        <v>1</v>
      </c>
      <c r="CK68" s="922" t="b">
        <f>EXACT(AR68,'POA 2018 ETS CENTA Consolid'!AR64)</f>
        <v>1</v>
      </c>
      <c r="CL68" s="923">
        <f t="shared" si="0"/>
        <v>0</v>
      </c>
      <c r="CM68" s="923">
        <f t="shared" si="1"/>
        <v>0</v>
      </c>
      <c r="CN68" s="923">
        <f t="shared" si="2"/>
        <v>0</v>
      </c>
    </row>
    <row r="69" spans="1:92" s="102" customFormat="1" ht="204" customHeight="1" x14ac:dyDescent="0.2">
      <c r="A69" s="243" t="s">
        <v>94</v>
      </c>
      <c r="B69" s="243" t="s">
        <v>95</v>
      </c>
      <c r="C69" s="477" t="s">
        <v>396</v>
      </c>
      <c r="D69" s="172" t="s">
        <v>129</v>
      </c>
      <c r="E69" s="257">
        <v>12</v>
      </c>
      <c r="F69" s="135" t="s">
        <v>50</v>
      </c>
      <c r="G69" s="261" t="s">
        <v>130</v>
      </c>
      <c r="H69" s="127" t="s">
        <v>50</v>
      </c>
      <c r="I69" s="252"/>
      <c r="J69" s="252"/>
      <c r="K69" s="252">
        <v>3</v>
      </c>
      <c r="L69" s="129">
        <v>1</v>
      </c>
      <c r="M69" s="129">
        <v>1</v>
      </c>
      <c r="N69" s="129">
        <v>1</v>
      </c>
      <c r="O69" s="130">
        <v>13574.2</v>
      </c>
      <c r="P69" s="130">
        <v>13574.2</v>
      </c>
      <c r="Q69" s="130">
        <v>13574.2</v>
      </c>
      <c r="R69" s="129">
        <v>1</v>
      </c>
      <c r="S69" s="129">
        <v>1</v>
      </c>
      <c r="T69" s="129">
        <v>1</v>
      </c>
      <c r="U69" s="130">
        <v>13574.2</v>
      </c>
      <c r="V69" s="130">
        <v>13574.2</v>
      </c>
      <c r="W69" s="130">
        <v>13574.2</v>
      </c>
      <c r="X69" s="129">
        <v>1</v>
      </c>
      <c r="Y69" s="129">
        <v>1</v>
      </c>
      <c r="Z69" s="129">
        <v>1</v>
      </c>
      <c r="AA69" s="130">
        <v>13574.2</v>
      </c>
      <c r="AB69" s="130">
        <v>13574.2</v>
      </c>
      <c r="AC69" s="130">
        <v>13574.2</v>
      </c>
      <c r="AD69" s="129">
        <v>1</v>
      </c>
      <c r="AE69" s="129">
        <v>1</v>
      </c>
      <c r="AF69" s="129">
        <v>1</v>
      </c>
      <c r="AG69" s="130">
        <v>13574.2</v>
      </c>
      <c r="AH69" s="130">
        <v>13574.2</v>
      </c>
      <c r="AI69" s="130">
        <v>13574.2</v>
      </c>
      <c r="AJ69" s="117">
        <v>162890.40000000002</v>
      </c>
      <c r="AK69" s="113">
        <v>162890.40000000002</v>
      </c>
      <c r="AL69" s="253"/>
      <c r="AM69" s="253"/>
      <c r="AN69" s="253"/>
      <c r="AO69" s="253"/>
      <c r="AP69" s="254" t="s">
        <v>103</v>
      </c>
      <c r="AQ69" s="135" t="s">
        <v>191</v>
      </c>
      <c r="AR69" s="255"/>
      <c r="AS69" s="27"/>
      <c r="AT69" s="922" t="b">
        <f>EXACT(A69,'POA 2018 ETS CENTA Consolid'!A65)</f>
        <v>1</v>
      </c>
      <c r="AU69" s="922" t="b">
        <f>EXACT(B69,'POA 2018 ETS CENTA Consolid'!B65)</f>
        <v>1</v>
      </c>
      <c r="AV69" s="922" t="b">
        <f>EXACT(C69,'POA 2018 ETS CENTA Consolid'!C65)</f>
        <v>1</v>
      </c>
      <c r="AW69" s="922" t="b">
        <f>EXACT(D69,'POA 2018 ETS CENTA Consolid'!D65)</f>
        <v>1</v>
      </c>
      <c r="AX69" s="922" t="b">
        <f>EXACT(E69,'POA 2018 ETS CENTA Consolid'!E65)</f>
        <v>1</v>
      </c>
      <c r="AY69" s="922" t="b">
        <f>EXACT(F69,'POA 2018 ETS CENTA Consolid'!F65)</f>
        <v>1</v>
      </c>
      <c r="AZ69" s="922" t="b">
        <f>EXACT(G69,'POA 2018 ETS CENTA Consolid'!G65)</f>
        <v>1</v>
      </c>
      <c r="BA69" s="922" t="b">
        <f>EXACT(H69,'POA 2018 ETS CENTA Consolid'!H65)</f>
        <v>1</v>
      </c>
      <c r="BB69" s="922" t="b">
        <f>EXACT(I69,'POA 2018 ETS CENTA Consolid'!I65)</f>
        <v>1</v>
      </c>
      <c r="BC69" s="922" t="b">
        <f>EXACT(J69,'POA 2018 ETS CENTA Consolid'!J65)</f>
        <v>1</v>
      </c>
      <c r="BD69" s="922" t="b">
        <f>EXACT(K69,'POA 2018 ETS CENTA Consolid'!K65)</f>
        <v>1</v>
      </c>
      <c r="BE69" s="922" t="b">
        <f>EXACT(L69,'POA 2018 ETS CENTA Consolid'!L65)</f>
        <v>1</v>
      </c>
      <c r="BF69" s="922" t="b">
        <f>EXACT(M69,'POA 2018 ETS CENTA Consolid'!M65)</f>
        <v>1</v>
      </c>
      <c r="BG69" s="922" t="b">
        <f>EXACT(N69,'POA 2018 ETS CENTA Consolid'!N65)</f>
        <v>1</v>
      </c>
      <c r="BH69" s="922" t="b">
        <f>EXACT(O69,'POA 2018 ETS CENTA Consolid'!O65)</f>
        <v>1</v>
      </c>
      <c r="BI69" s="922" t="b">
        <f>EXACT(P69,'POA 2018 ETS CENTA Consolid'!P65)</f>
        <v>1</v>
      </c>
      <c r="BJ69" s="922" t="b">
        <f>EXACT(Q69,'POA 2018 ETS CENTA Consolid'!Q65)</f>
        <v>1</v>
      </c>
      <c r="BK69" s="922" t="b">
        <f>EXACT(R69,'POA 2018 ETS CENTA Consolid'!R65)</f>
        <v>1</v>
      </c>
      <c r="BL69" s="922" t="b">
        <f>EXACT(S69,'POA 2018 ETS CENTA Consolid'!S65)</f>
        <v>1</v>
      </c>
      <c r="BM69" s="922" t="b">
        <f>EXACT(T69,'POA 2018 ETS CENTA Consolid'!T65)</f>
        <v>1</v>
      </c>
      <c r="BN69" s="922" t="b">
        <f>EXACT(U69,'POA 2018 ETS CENTA Consolid'!U65)</f>
        <v>1</v>
      </c>
      <c r="BO69" s="922" t="b">
        <f>EXACT(V69,'POA 2018 ETS CENTA Consolid'!V65)</f>
        <v>1</v>
      </c>
      <c r="BP69" s="922" t="b">
        <f>EXACT(W69,'POA 2018 ETS CENTA Consolid'!W65)</f>
        <v>1</v>
      </c>
      <c r="BQ69" s="922" t="b">
        <f>EXACT(X69,'POA 2018 ETS CENTA Consolid'!X65)</f>
        <v>1</v>
      </c>
      <c r="BR69" s="922" t="b">
        <f>EXACT(Y69,'POA 2018 ETS CENTA Consolid'!Y65)</f>
        <v>1</v>
      </c>
      <c r="BS69" s="922" t="b">
        <f>EXACT(Z69,'POA 2018 ETS CENTA Consolid'!Z65)</f>
        <v>1</v>
      </c>
      <c r="BT69" s="922" t="b">
        <f>EXACT(AA69,'POA 2018 ETS CENTA Consolid'!AA65)</f>
        <v>1</v>
      </c>
      <c r="BU69" s="922" t="b">
        <f>EXACT(AB69,'POA 2018 ETS CENTA Consolid'!AB65)</f>
        <v>1</v>
      </c>
      <c r="BV69" s="922" t="b">
        <f>EXACT(AC69,'POA 2018 ETS CENTA Consolid'!AC65)</f>
        <v>1</v>
      </c>
      <c r="BW69" s="922" t="b">
        <f>EXACT(AD69,'POA 2018 ETS CENTA Consolid'!AD65)</f>
        <v>1</v>
      </c>
      <c r="BX69" s="922" t="b">
        <f>EXACT(AE69,'POA 2018 ETS CENTA Consolid'!AE65)</f>
        <v>1</v>
      </c>
      <c r="BY69" s="922" t="b">
        <f>EXACT(AF69,'POA 2018 ETS CENTA Consolid'!AF65)</f>
        <v>1</v>
      </c>
      <c r="BZ69" s="922" t="b">
        <f>EXACT(AG69,'POA 2018 ETS CENTA Consolid'!AG65)</f>
        <v>1</v>
      </c>
      <c r="CA69" s="922" t="b">
        <f>EXACT(AH69,'POA 2018 ETS CENTA Consolid'!AH65)</f>
        <v>1</v>
      </c>
      <c r="CB69" s="922" t="b">
        <f>EXACT(AI69,'POA 2018 ETS CENTA Consolid'!AI65)</f>
        <v>1</v>
      </c>
      <c r="CC69" s="922" t="b">
        <f>EXACT(AJ69,'POA 2018 ETS CENTA Consolid'!AJ65)</f>
        <v>1</v>
      </c>
      <c r="CD69" s="922" t="b">
        <f>EXACT(AK69,'POA 2018 ETS CENTA Consolid'!AK65)</f>
        <v>1</v>
      </c>
      <c r="CE69" s="922" t="b">
        <f>EXACT(AL69,'POA 2018 ETS CENTA Consolid'!AL65)</f>
        <v>1</v>
      </c>
      <c r="CF69" s="922" t="b">
        <f>EXACT(AM69,'POA 2018 ETS CENTA Consolid'!AM65)</f>
        <v>1</v>
      </c>
      <c r="CG69" s="922" t="b">
        <f>EXACT(AN69,'POA 2018 ETS CENTA Consolid'!AN65)</f>
        <v>1</v>
      </c>
      <c r="CH69" s="922" t="b">
        <f>EXACT(AO69,'POA 2018 ETS CENTA Consolid'!AO65)</f>
        <v>1</v>
      </c>
      <c r="CI69" s="922" t="b">
        <f>EXACT(AP69,'POA 2018 ETS CENTA Consolid'!AP65)</f>
        <v>1</v>
      </c>
      <c r="CJ69" s="922" t="b">
        <f>EXACT(AQ69,'POA 2018 ETS CENTA Consolid'!AQ65)</f>
        <v>1</v>
      </c>
      <c r="CK69" s="922" t="b">
        <f>EXACT(AR69,'POA 2018 ETS CENTA Consolid'!AR65)</f>
        <v>1</v>
      </c>
      <c r="CL69" s="923">
        <f t="shared" si="0"/>
        <v>0</v>
      </c>
      <c r="CM69" s="923">
        <f t="shared" si="1"/>
        <v>0</v>
      </c>
      <c r="CN69" s="923">
        <f t="shared" si="2"/>
        <v>0</v>
      </c>
    </row>
    <row r="70" spans="1:92" s="102" customFormat="1" ht="57" customHeight="1" x14ac:dyDescent="0.2">
      <c r="A70" s="243" t="s">
        <v>94</v>
      </c>
      <c r="B70" s="243" t="s">
        <v>95</v>
      </c>
      <c r="C70" s="477" t="s">
        <v>398</v>
      </c>
      <c r="D70" s="263" t="s">
        <v>132</v>
      </c>
      <c r="E70" s="257">
        <v>12</v>
      </c>
      <c r="F70" s="264" t="s">
        <v>50</v>
      </c>
      <c r="G70" s="263" t="s">
        <v>133</v>
      </c>
      <c r="H70" s="127" t="s">
        <v>50</v>
      </c>
      <c r="I70" s="252"/>
      <c r="J70" s="252"/>
      <c r="K70" s="252">
        <v>1</v>
      </c>
      <c r="L70" s="129">
        <v>1</v>
      </c>
      <c r="M70" s="129">
        <v>1</v>
      </c>
      <c r="N70" s="129">
        <v>1</v>
      </c>
      <c r="O70" s="130">
        <v>2532</v>
      </c>
      <c r="P70" s="130">
        <v>2532</v>
      </c>
      <c r="Q70" s="130">
        <v>2532</v>
      </c>
      <c r="R70" s="129">
        <v>1</v>
      </c>
      <c r="S70" s="129">
        <v>1</v>
      </c>
      <c r="T70" s="129">
        <v>1</v>
      </c>
      <c r="U70" s="130">
        <v>2532</v>
      </c>
      <c r="V70" s="130">
        <v>2532</v>
      </c>
      <c r="W70" s="130">
        <v>2532</v>
      </c>
      <c r="X70" s="129">
        <v>1</v>
      </c>
      <c r="Y70" s="129">
        <v>1</v>
      </c>
      <c r="Z70" s="129">
        <v>1</v>
      </c>
      <c r="AA70" s="130">
        <v>2532</v>
      </c>
      <c r="AB70" s="130">
        <v>2532</v>
      </c>
      <c r="AC70" s="130">
        <v>2532</v>
      </c>
      <c r="AD70" s="129">
        <v>1</v>
      </c>
      <c r="AE70" s="129">
        <v>1</v>
      </c>
      <c r="AF70" s="129">
        <v>1</v>
      </c>
      <c r="AG70" s="130">
        <v>2532</v>
      </c>
      <c r="AH70" s="130">
        <v>2532</v>
      </c>
      <c r="AI70" s="130">
        <v>2539</v>
      </c>
      <c r="AJ70" s="117">
        <v>30391</v>
      </c>
      <c r="AK70" s="113">
        <v>30391</v>
      </c>
      <c r="AL70" s="253"/>
      <c r="AM70" s="253"/>
      <c r="AN70" s="253"/>
      <c r="AO70" s="253"/>
      <c r="AP70" s="254" t="s">
        <v>103</v>
      </c>
      <c r="AQ70" s="135" t="s">
        <v>192</v>
      </c>
      <c r="AR70" s="255"/>
      <c r="AS70" s="27"/>
      <c r="AT70" s="922" t="b">
        <f>EXACT(A70,'POA 2018 ETS CENTA Consolid'!A66)</f>
        <v>1</v>
      </c>
      <c r="AU70" s="922" t="b">
        <f>EXACT(B70,'POA 2018 ETS CENTA Consolid'!B66)</f>
        <v>1</v>
      </c>
      <c r="AV70" s="922" t="b">
        <f>EXACT(C70,'POA 2018 ETS CENTA Consolid'!C66)</f>
        <v>1</v>
      </c>
      <c r="AW70" s="922" t="b">
        <f>EXACT(D70,'POA 2018 ETS CENTA Consolid'!D66)</f>
        <v>1</v>
      </c>
      <c r="AX70" s="922" t="b">
        <f>EXACT(E70,'POA 2018 ETS CENTA Consolid'!E66)</f>
        <v>1</v>
      </c>
      <c r="AY70" s="922" t="b">
        <f>EXACT(F70,'POA 2018 ETS CENTA Consolid'!F66)</f>
        <v>1</v>
      </c>
      <c r="AZ70" s="922" t="b">
        <f>EXACT(G70,'POA 2018 ETS CENTA Consolid'!G66)</f>
        <v>1</v>
      </c>
      <c r="BA70" s="922" t="b">
        <f>EXACT(H70,'POA 2018 ETS CENTA Consolid'!H66)</f>
        <v>1</v>
      </c>
      <c r="BB70" s="922" t="b">
        <f>EXACT(I70,'POA 2018 ETS CENTA Consolid'!I66)</f>
        <v>1</v>
      </c>
      <c r="BC70" s="922" t="b">
        <f>EXACT(J70,'POA 2018 ETS CENTA Consolid'!J66)</f>
        <v>1</v>
      </c>
      <c r="BD70" s="922" t="b">
        <f>EXACT(K70,'POA 2018 ETS CENTA Consolid'!K66)</f>
        <v>1</v>
      </c>
      <c r="BE70" s="922" t="b">
        <f>EXACT(L70,'POA 2018 ETS CENTA Consolid'!L66)</f>
        <v>1</v>
      </c>
      <c r="BF70" s="922" t="b">
        <f>EXACT(M70,'POA 2018 ETS CENTA Consolid'!M66)</f>
        <v>1</v>
      </c>
      <c r="BG70" s="922" t="b">
        <f>EXACT(N70,'POA 2018 ETS CENTA Consolid'!N66)</f>
        <v>1</v>
      </c>
      <c r="BH70" s="922" t="b">
        <f>EXACT(O70,'POA 2018 ETS CENTA Consolid'!O66)</f>
        <v>1</v>
      </c>
      <c r="BI70" s="922" t="b">
        <f>EXACT(P70,'POA 2018 ETS CENTA Consolid'!P66)</f>
        <v>1</v>
      </c>
      <c r="BJ70" s="922" t="b">
        <f>EXACT(Q70,'POA 2018 ETS CENTA Consolid'!Q66)</f>
        <v>1</v>
      </c>
      <c r="BK70" s="922" t="b">
        <f>EXACT(R70,'POA 2018 ETS CENTA Consolid'!R66)</f>
        <v>1</v>
      </c>
      <c r="BL70" s="922" t="b">
        <f>EXACT(S70,'POA 2018 ETS CENTA Consolid'!S66)</f>
        <v>1</v>
      </c>
      <c r="BM70" s="922" t="b">
        <f>EXACT(T70,'POA 2018 ETS CENTA Consolid'!T66)</f>
        <v>1</v>
      </c>
      <c r="BN70" s="922" t="b">
        <f>EXACT(U70,'POA 2018 ETS CENTA Consolid'!U66)</f>
        <v>1</v>
      </c>
      <c r="BO70" s="922" t="b">
        <f>EXACT(V70,'POA 2018 ETS CENTA Consolid'!V66)</f>
        <v>1</v>
      </c>
      <c r="BP70" s="922" t="b">
        <f>EXACT(W70,'POA 2018 ETS CENTA Consolid'!W66)</f>
        <v>1</v>
      </c>
      <c r="BQ70" s="922" t="b">
        <f>EXACT(X70,'POA 2018 ETS CENTA Consolid'!X66)</f>
        <v>1</v>
      </c>
      <c r="BR70" s="922" t="b">
        <f>EXACT(Y70,'POA 2018 ETS CENTA Consolid'!Y66)</f>
        <v>1</v>
      </c>
      <c r="BS70" s="922" t="b">
        <f>EXACT(Z70,'POA 2018 ETS CENTA Consolid'!Z66)</f>
        <v>1</v>
      </c>
      <c r="BT70" s="922" t="b">
        <f>EXACT(AA70,'POA 2018 ETS CENTA Consolid'!AA66)</f>
        <v>1</v>
      </c>
      <c r="BU70" s="922" t="b">
        <f>EXACT(AB70,'POA 2018 ETS CENTA Consolid'!AB66)</f>
        <v>1</v>
      </c>
      <c r="BV70" s="922" t="b">
        <f>EXACT(AC70,'POA 2018 ETS CENTA Consolid'!AC66)</f>
        <v>1</v>
      </c>
      <c r="BW70" s="922" t="b">
        <f>EXACT(AD70,'POA 2018 ETS CENTA Consolid'!AD66)</f>
        <v>1</v>
      </c>
      <c r="BX70" s="922" t="b">
        <f>EXACT(AE70,'POA 2018 ETS CENTA Consolid'!AE66)</f>
        <v>1</v>
      </c>
      <c r="BY70" s="922" t="b">
        <f>EXACT(AF70,'POA 2018 ETS CENTA Consolid'!AF66)</f>
        <v>1</v>
      </c>
      <c r="BZ70" s="922" t="b">
        <f>EXACT(AG70,'POA 2018 ETS CENTA Consolid'!AG66)</f>
        <v>1</v>
      </c>
      <c r="CA70" s="922" t="b">
        <f>EXACT(AH70,'POA 2018 ETS CENTA Consolid'!AH66)</f>
        <v>1</v>
      </c>
      <c r="CB70" s="922" t="b">
        <f>EXACT(AI70,'POA 2018 ETS CENTA Consolid'!AI66)</f>
        <v>1</v>
      </c>
      <c r="CC70" s="922" t="b">
        <f>EXACT(AJ70,'POA 2018 ETS CENTA Consolid'!AJ66)</f>
        <v>1</v>
      </c>
      <c r="CD70" s="922" t="b">
        <f>EXACT(AK70,'POA 2018 ETS CENTA Consolid'!AK66)</f>
        <v>1</v>
      </c>
      <c r="CE70" s="922" t="b">
        <f>EXACT(AL70,'POA 2018 ETS CENTA Consolid'!AL66)</f>
        <v>1</v>
      </c>
      <c r="CF70" s="922" t="b">
        <f>EXACT(AM70,'POA 2018 ETS CENTA Consolid'!AM66)</f>
        <v>1</v>
      </c>
      <c r="CG70" s="922" t="b">
        <f>EXACT(AN70,'POA 2018 ETS CENTA Consolid'!AN66)</f>
        <v>1</v>
      </c>
      <c r="CH70" s="922" t="b">
        <f>EXACT(AO70,'POA 2018 ETS CENTA Consolid'!AO66)</f>
        <v>1</v>
      </c>
      <c r="CI70" s="922" t="b">
        <f>EXACT(AP70,'POA 2018 ETS CENTA Consolid'!AP66)</f>
        <v>1</v>
      </c>
      <c r="CJ70" s="922" t="b">
        <f>EXACT(AQ70,'POA 2018 ETS CENTA Consolid'!AQ66)</f>
        <v>1</v>
      </c>
      <c r="CK70" s="922" t="b">
        <f>EXACT(AR70,'POA 2018 ETS CENTA Consolid'!AR66)</f>
        <v>1</v>
      </c>
      <c r="CL70" s="923">
        <f t="shared" si="0"/>
        <v>0</v>
      </c>
      <c r="CM70" s="923">
        <f t="shared" si="1"/>
        <v>0</v>
      </c>
      <c r="CN70" s="923">
        <f t="shared" si="2"/>
        <v>0</v>
      </c>
    </row>
    <row r="71" spans="1:92" s="102" customFormat="1" ht="71.25" customHeight="1" x14ac:dyDescent="0.2">
      <c r="A71" s="243" t="s">
        <v>94</v>
      </c>
      <c r="B71" s="243" t="s">
        <v>95</v>
      </c>
      <c r="C71" s="477" t="s">
        <v>400</v>
      </c>
      <c r="D71" s="172" t="s">
        <v>135</v>
      </c>
      <c r="E71" s="265">
        <v>15</v>
      </c>
      <c r="F71" s="135" t="s">
        <v>50</v>
      </c>
      <c r="G71" s="261" t="s">
        <v>136</v>
      </c>
      <c r="H71" s="127" t="s">
        <v>50</v>
      </c>
      <c r="I71" s="252"/>
      <c r="J71" s="252"/>
      <c r="K71" s="252">
        <v>3</v>
      </c>
      <c r="L71" s="141">
        <v>3</v>
      </c>
      <c r="M71" s="141">
        <v>1</v>
      </c>
      <c r="N71" s="141">
        <v>1</v>
      </c>
      <c r="O71" s="174">
        <v>15641</v>
      </c>
      <c r="P71" s="174">
        <v>15641</v>
      </c>
      <c r="Q71" s="174">
        <v>15641</v>
      </c>
      <c r="R71" s="141">
        <v>1</v>
      </c>
      <c r="S71" s="141">
        <v>1</v>
      </c>
      <c r="T71" s="141">
        <v>1</v>
      </c>
      <c r="U71" s="174">
        <v>15641</v>
      </c>
      <c r="V71" s="174">
        <v>15641</v>
      </c>
      <c r="W71" s="174">
        <v>15641</v>
      </c>
      <c r="X71" s="141">
        <v>2</v>
      </c>
      <c r="Y71" s="141">
        <v>1</v>
      </c>
      <c r="Z71" s="141">
        <v>1</v>
      </c>
      <c r="AA71" s="174">
        <v>15641</v>
      </c>
      <c r="AB71" s="174">
        <v>15641</v>
      </c>
      <c r="AC71" s="174">
        <v>15641</v>
      </c>
      <c r="AD71" s="141">
        <v>1</v>
      </c>
      <c r="AE71" s="141">
        <v>1</v>
      </c>
      <c r="AF71" s="141">
        <v>1</v>
      </c>
      <c r="AG71" s="174">
        <v>15641</v>
      </c>
      <c r="AH71" s="174">
        <v>15641</v>
      </c>
      <c r="AI71" s="174">
        <v>15648</v>
      </c>
      <c r="AJ71" s="117">
        <v>187699</v>
      </c>
      <c r="AK71" s="113">
        <v>187699</v>
      </c>
      <c r="AL71" s="253"/>
      <c r="AM71" s="253"/>
      <c r="AN71" s="253"/>
      <c r="AO71" s="253"/>
      <c r="AP71" s="254" t="s">
        <v>103</v>
      </c>
      <c r="AQ71" s="126" t="s">
        <v>193</v>
      </c>
      <c r="AR71" s="255"/>
      <c r="AS71" s="27"/>
      <c r="AT71" s="922" t="b">
        <f>EXACT(A71,'POA 2018 ETS CENTA Consolid'!A67)</f>
        <v>1</v>
      </c>
      <c r="AU71" s="922" t="b">
        <f>EXACT(B71,'POA 2018 ETS CENTA Consolid'!B67)</f>
        <v>1</v>
      </c>
      <c r="AV71" s="922" t="b">
        <f>EXACT(C71,'POA 2018 ETS CENTA Consolid'!C67)</f>
        <v>1</v>
      </c>
      <c r="AW71" s="922" t="b">
        <f>EXACT(D71,'POA 2018 ETS CENTA Consolid'!D67)</f>
        <v>1</v>
      </c>
      <c r="AX71" s="922" t="b">
        <f>EXACT(E71,'POA 2018 ETS CENTA Consolid'!E67)</f>
        <v>1</v>
      </c>
      <c r="AY71" s="922" t="b">
        <f>EXACT(F71,'POA 2018 ETS CENTA Consolid'!F67)</f>
        <v>1</v>
      </c>
      <c r="AZ71" s="922" t="b">
        <f>EXACT(G71,'POA 2018 ETS CENTA Consolid'!G67)</f>
        <v>1</v>
      </c>
      <c r="BA71" s="922" t="b">
        <f>EXACT(H71,'POA 2018 ETS CENTA Consolid'!H67)</f>
        <v>1</v>
      </c>
      <c r="BB71" s="922" t="b">
        <f>EXACT(I71,'POA 2018 ETS CENTA Consolid'!I67)</f>
        <v>1</v>
      </c>
      <c r="BC71" s="922" t="b">
        <f>EXACT(J71,'POA 2018 ETS CENTA Consolid'!J67)</f>
        <v>1</v>
      </c>
      <c r="BD71" s="922" t="b">
        <f>EXACT(K71,'POA 2018 ETS CENTA Consolid'!K67)</f>
        <v>1</v>
      </c>
      <c r="BE71" s="922" t="b">
        <f>EXACT(L71,'POA 2018 ETS CENTA Consolid'!L67)</f>
        <v>1</v>
      </c>
      <c r="BF71" s="922" t="b">
        <f>EXACT(M71,'POA 2018 ETS CENTA Consolid'!M67)</f>
        <v>1</v>
      </c>
      <c r="BG71" s="922" t="b">
        <f>EXACT(N71,'POA 2018 ETS CENTA Consolid'!N67)</f>
        <v>1</v>
      </c>
      <c r="BH71" s="922" t="b">
        <f>EXACT(O71,'POA 2018 ETS CENTA Consolid'!O67)</f>
        <v>1</v>
      </c>
      <c r="BI71" s="922" t="b">
        <f>EXACT(P71,'POA 2018 ETS CENTA Consolid'!P67)</f>
        <v>1</v>
      </c>
      <c r="BJ71" s="922" t="b">
        <f>EXACT(Q71,'POA 2018 ETS CENTA Consolid'!Q67)</f>
        <v>1</v>
      </c>
      <c r="BK71" s="922" t="b">
        <f>EXACT(R71,'POA 2018 ETS CENTA Consolid'!R67)</f>
        <v>1</v>
      </c>
      <c r="BL71" s="922" t="b">
        <f>EXACT(S71,'POA 2018 ETS CENTA Consolid'!S67)</f>
        <v>1</v>
      </c>
      <c r="BM71" s="922" t="b">
        <f>EXACT(T71,'POA 2018 ETS CENTA Consolid'!T67)</f>
        <v>1</v>
      </c>
      <c r="BN71" s="922" t="b">
        <f>EXACT(U71,'POA 2018 ETS CENTA Consolid'!U67)</f>
        <v>1</v>
      </c>
      <c r="BO71" s="922" t="b">
        <f>EXACT(V71,'POA 2018 ETS CENTA Consolid'!V67)</f>
        <v>1</v>
      </c>
      <c r="BP71" s="922" t="b">
        <f>EXACT(W71,'POA 2018 ETS CENTA Consolid'!W67)</f>
        <v>1</v>
      </c>
      <c r="BQ71" s="922" t="b">
        <f>EXACT(X71,'POA 2018 ETS CENTA Consolid'!X67)</f>
        <v>1</v>
      </c>
      <c r="BR71" s="922" t="b">
        <f>EXACT(Y71,'POA 2018 ETS CENTA Consolid'!Y67)</f>
        <v>1</v>
      </c>
      <c r="BS71" s="922" t="b">
        <f>EXACT(Z71,'POA 2018 ETS CENTA Consolid'!Z67)</f>
        <v>1</v>
      </c>
      <c r="BT71" s="922" t="b">
        <f>EXACT(AA71,'POA 2018 ETS CENTA Consolid'!AA67)</f>
        <v>1</v>
      </c>
      <c r="BU71" s="922" t="b">
        <f>EXACT(AB71,'POA 2018 ETS CENTA Consolid'!AB67)</f>
        <v>1</v>
      </c>
      <c r="BV71" s="922" t="b">
        <f>EXACT(AC71,'POA 2018 ETS CENTA Consolid'!AC67)</f>
        <v>1</v>
      </c>
      <c r="BW71" s="922" t="b">
        <f>EXACT(AD71,'POA 2018 ETS CENTA Consolid'!AD67)</f>
        <v>1</v>
      </c>
      <c r="BX71" s="922" t="b">
        <f>EXACT(AE71,'POA 2018 ETS CENTA Consolid'!AE67)</f>
        <v>1</v>
      </c>
      <c r="BY71" s="922" t="b">
        <f>EXACT(AF71,'POA 2018 ETS CENTA Consolid'!AF67)</f>
        <v>1</v>
      </c>
      <c r="BZ71" s="922" t="b">
        <f>EXACT(AG71,'POA 2018 ETS CENTA Consolid'!AG67)</f>
        <v>1</v>
      </c>
      <c r="CA71" s="922" t="b">
        <f>EXACT(AH71,'POA 2018 ETS CENTA Consolid'!AH67)</f>
        <v>1</v>
      </c>
      <c r="CB71" s="922" t="b">
        <f>EXACT(AI71,'POA 2018 ETS CENTA Consolid'!AI67)</f>
        <v>1</v>
      </c>
      <c r="CC71" s="922" t="b">
        <f>EXACT(AJ71,'POA 2018 ETS CENTA Consolid'!AJ67)</f>
        <v>1</v>
      </c>
      <c r="CD71" s="922" t="b">
        <f>EXACT(AK71,'POA 2018 ETS CENTA Consolid'!AK67)</f>
        <v>1</v>
      </c>
      <c r="CE71" s="922" t="b">
        <f>EXACT(AL71,'POA 2018 ETS CENTA Consolid'!AL67)</f>
        <v>1</v>
      </c>
      <c r="CF71" s="922" t="b">
        <f>EXACT(AM71,'POA 2018 ETS CENTA Consolid'!AM67)</f>
        <v>1</v>
      </c>
      <c r="CG71" s="922" t="b">
        <f>EXACT(AN71,'POA 2018 ETS CENTA Consolid'!AN67)</f>
        <v>1</v>
      </c>
      <c r="CH71" s="922" t="b">
        <f>EXACT(AO71,'POA 2018 ETS CENTA Consolid'!AO67)</f>
        <v>1</v>
      </c>
      <c r="CI71" s="922" t="b">
        <f>EXACT(AP71,'POA 2018 ETS CENTA Consolid'!AP67)</f>
        <v>1</v>
      </c>
      <c r="CJ71" s="922" t="b">
        <f>EXACT(AQ71,'POA 2018 ETS CENTA Consolid'!AQ67)</f>
        <v>1</v>
      </c>
      <c r="CK71" s="922" t="b">
        <f>EXACT(AR71,'POA 2018 ETS CENTA Consolid'!AR67)</f>
        <v>1</v>
      </c>
      <c r="CL71" s="923">
        <f t="shared" si="0"/>
        <v>0</v>
      </c>
      <c r="CM71" s="923">
        <f t="shared" si="1"/>
        <v>0</v>
      </c>
      <c r="CN71" s="923">
        <f t="shared" si="2"/>
        <v>0</v>
      </c>
    </row>
    <row r="72" spans="1:92" s="102" customFormat="1" ht="121.5" customHeight="1" x14ac:dyDescent="0.2">
      <c r="A72" s="243" t="s">
        <v>94</v>
      </c>
      <c r="B72" s="243" t="s">
        <v>95</v>
      </c>
      <c r="C72" s="477" t="s">
        <v>402</v>
      </c>
      <c r="D72" s="266" t="s">
        <v>138</v>
      </c>
      <c r="E72" s="74">
        <v>27</v>
      </c>
      <c r="F72" s="267" t="s">
        <v>100</v>
      </c>
      <c r="G72" s="266" t="s">
        <v>139</v>
      </c>
      <c r="H72" s="266" t="s">
        <v>403</v>
      </c>
      <c r="I72" s="204"/>
      <c r="J72" s="204"/>
      <c r="K72" s="204">
        <v>1</v>
      </c>
      <c r="L72" s="129">
        <v>0</v>
      </c>
      <c r="M72" s="129">
        <v>0</v>
      </c>
      <c r="N72" s="129">
        <v>2</v>
      </c>
      <c r="O72" s="130">
        <v>0</v>
      </c>
      <c r="P72" s="130">
        <v>0</v>
      </c>
      <c r="Q72" s="130">
        <v>441.1</v>
      </c>
      <c r="R72" s="129">
        <v>0</v>
      </c>
      <c r="S72" s="129">
        <v>4</v>
      </c>
      <c r="T72" s="129">
        <v>3</v>
      </c>
      <c r="U72" s="130">
        <v>0</v>
      </c>
      <c r="V72" s="130">
        <v>882.2</v>
      </c>
      <c r="W72" s="130">
        <v>661.65000000000009</v>
      </c>
      <c r="X72" s="129">
        <v>0</v>
      </c>
      <c r="Y72" s="129">
        <v>2</v>
      </c>
      <c r="Z72" s="129">
        <v>3</v>
      </c>
      <c r="AA72" s="130">
        <v>0</v>
      </c>
      <c r="AB72" s="130">
        <v>441.1</v>
      </c>
      <c r="AC72" s="130">
        <v>661.65000000000009</v>
      </c>
      <c r="AD72" s="129">
        <v>2</v>
      </c>
      <c r="AE72" s="111">
        <v>7</v>
      </c>
      <c r="AF72" s="111">
        <v>4</v>
      </c>
      <c r="AG72" s="113">
        <v>441.1</v>
      </c>
      <c r="AH72" s="113">
        <v>1543.8500000000001</v>
      </c>
      <c r="AI72" s="113">
        <f>882.2-0.11</f>
        <v>882.09</v>
      </c>
      <c r="AJ72" s="268">
        <f>5954.85-0.11</f>
        <v>5954.7400000000007</v>
      </c>
      <c r="AK72" s="269">
        <f>5954.85-0.11</f>
        <v>5954.7400000000007</v>
      </c>
      <c r="AL72" s="209"/>
      <c r="AM72" s="209"/>
      <c r="AN72" s="209"/>
      <c r="AO72" s="209"/>
      <c r="AP72" s="17" t="s">
        <v>51</v>
      </c>
      <c r="AQ72" s="17" t="s">
        <v>195</v>
      </c>
      <c r="AR72" s="210"/>
      <c r="AS72" s="27"/>
      <c r="AT72" s="922" t="b">
        <f>EXACT(A72,'POA 2018 ETS CENTA Consolid'!A68)</f>
        <v>1</v>
      </c>
      <c r="AU72" s="922" t="b">
        <f>EXACT(B72,'POA 2018 ETS CENTA Consolid'!B68)</f>
        <v>1</v>
      </c>
      <c r="AV72" s="922" t="b">
        <f>EXACT(C72,'POA 2018 ETS CENTA Consolid'!C68)</f>
        <v>1</v>
      </c>
      <c r="AW72" s="922" t="b">
        <f>EXACT(D72,'POA 2018 ETS CENTA Consolid'!D68)</f>
        <v>1</v>
      </c>
      <c r="AX72" s="922" t="b">
        <f>EXACT(E72,'POA 2018 ETS CENTA Consolid'!E68)</f>
        <v>1</v>
      </c>
      <c r="AY72" s="922" t="b">
        <f>EXACT(F72,'POA 2018 ETS CENTA Consolid'!F68)</f>
        <v>1</v>
      </c>
      <c r="AZ72" s="922" t="b">
        <f>EXACT(G72,'POA 2018 ETS CENTA Consolid'!G68)</f>
        <v>1</v>
      </c>
      <c r="BA72" s="922" t="b">
        <f>EXACT(H72,'POA 2018 ETS CENTA Consolid'!H68)</f>
        <v>1</v>
      </c>
      <c r="BB72" s="922" t="b">
        <f>EXACT(I72,'POA 2018 ETS CENTA Consolid'!I68)</f>
        <v>1</v>
      </c>
      <c r="BC72" s="922" t="b">
        <f>EXACT(J72,'POA 2018 ETS CENTA Consolid'!J68)</f>
        <v>1</v>
      </c>
      <c r="BD72" s="922" t="b">
        <f>EXACT(K72,'POA 2018 ETS CENTA Consolid'!K68)</f>
        <v>1</v>
      </c>
      <c r="BE72" s="922" t="b">
        <f>EXACT(L72,'POA 2018 ETS CENTA Consolid'!L68)</f>
        <v>1</v>
      </c>
      <c r="BF72" s="922" t="b">
        <f>EXACT(M72,'POA 2018 ETS CENTA Consolid'!M68)</f>
        <v>1</v>
      </c>
      <c r="BG72" s="922" t="b">
        <f>EXACT(N72,'POA 2018 ETS CENTA Consolid'!N68)</f>
        <v>1</v>
      </c>
      <c r="BH72" s="922" t="b">
        <f>EXACT(O72,'POA 2018 ETS CENTA Consolid'!O68)</f>
        <v>1</v>
      </c>
      <c r="BI72" s="922" t="b">
        <f>EXACT(P72,'POA 2018 ETS CENTA Consolid'!P68)</f>
        <v>1</v>
      </c>
      <c r="BJ72" s="922" t="b">
        <f>EXACT(Q72,'POA 2018 ETS CENTA Consolid'!Q68)</f>
        <v>1</v>
      </c>
      <c r="BK72" s="922" t="b">
        <f>EXACT(R72,'POA 2018 ETS CENTA Consolid'!R68)</f>
        <v>1</v>
      </c>
      <c r="BL72" s="922" t="b">
        <f>EXACT(S72,'POA 2018 ETS CENTA Consolid'!S68)</f>
        <v>1</v>
      </c>
      <c r="BM72" s="922" t="b">
        <f>EXACT(T72,'POA 2018 ETS CENTA Consolid'!T68)</f>
        <v>1</v>
      </c>
      <c r="BN72" s="922" t="b">
        <f>EXACT(U72,'POA 2018 ETS CENTA Consolid'!U68)</f>
        <v>1</v>
      </c>
      <c r="BO72" s="922" t="b">
        <f>EXACT(V72,'POA 2018 ETS CENTA Consolid'!V68)</f>
        <v>1</v>
      </c>
      <c r="BP72" s="922" t="b">
        <f>EXACT(W72,'POA 2018 ETS CENTA Consolid'!W68)</f>
        <v>1</v>
      </c>
      <c r="BQ72" s="922" t="b">
        <f>EXACT(X72,'POA 2018 ETS CENTA Consolid'!X68)</f>
        <v>1</v>
      </c>
      <c r="BR72" s="922" t="b">
        <f>EXACT(Y72,'POA 2018 ETS CENTA Consolid'!Y68)</f>
        <v>1</v>
      </c>
      <c r="BS72" s="922" t="b">
        <f>EXACT(Z72,'POA 2018 ETS CENTA Consolid'!Z68)</f>
        <v>1</v>
      </c>
      <c r="BT72" s="922" t="b">
        <f>EXACT(AA72,'POA 2018 ETS CENTA Consolid'!AA68)</f>
        <v>1</v>
      </c>
      <c r="BU72" s="922" t="b">
        <f>EXACT(AB72,'POA 2018 ETS CENTA Consolid'!AB68)</f>
        <v>1</v>
      </c>
      <c r="BV72" s="922" t="b">
        <f>EXACT(AC72,'POA 2018 ETS CENTA Consolid'!AC68)</f>
        <v>1</v>
      </c>
      <c r="BW72" s="922" t="b">
        <f>EXACT(AD72,'POA 2018 ETS CENTA Consolid'!AD68)</f>
        <v>1</v>
      </c>
      <c r="BX72" s="922" t="b">
        <f>EXACT(AE72,'POA 2018 ETS CENTA Consolid'!AE68)</f>
        <v>1</v>
      </c>
      <c r="BY72" s="922" t="b">
        <f>EXACT(AF72,'POA 2018 ETS CENTA Consolid'!AF68)</f>
        <v>1</v>
      </c>
      <c r="BZ72" s="922" t="b">
        <f>EXACT(AG72,'POA 2018 ETS CENTA Consolid'!AG68)</f>
        <v>1</v>
      </c>
      <c r="CA72" s="922" t="b">
        <f>EXACT(AH72,'POA 2018 ETS CENTA Consolid'!AH68)</f>
        <v>1</v>
      </c>
      <c r="CB72" s="922" t="b">
        <f>EXACT(AI72,'POA 2018 ETS CENTA Consolid'!AI68)</f>
        <v>0</v>
      </c>
      <c r="CC72" s="922" t="b">
        <f>EXACT(AJ72,'POA 2018 ETS CENTA Consolid'!AJ68)</f>
        <v>0</v>
      </c>
      <c r="CD72" s="922" t="b">
        <f>EXACT(AK72,'POA 2018 ETS CENTA Consolid'!AK68)</f>
        <v>0</v>
      </c>
      <c r="CE72" s="922" t="b">
        <f>EXACT(AL72,'POA 2018 ETS CENTA Consolid'!AL68)</f>
        <v>1</v>
      </c>
      <c r="CF72" s="922" t="b">
        <f>EXACT(AM72,'POA 2018 ETS CENTA Consolid'!AM68)</f>
        <v>1</v>
      </c>
      <c r="CG72" s="922" t="b">
        <f>EXACT(AN72,'POA 2018 ETS CENTA Consolid'!AN68)</f>
        <v>1</v>
      </c>
      <c r="CH72" s="922" t="b">
        <f>EXACT(AO72,'POA 2018 ETS CENTA Consolid'!AO68)</f>
        <v>1</v>
      </c>
      <c r="CI72" s="922" t="b">
        <f>EXACT(AP72,'POA 2018 ETS CENTA Consolid'!AP68)</f>
        <v>1</v>
      </c>
      <c r="CJ72" s="922" t="b">
        <f>EXACT(AQ72,'POA 2018 ETS CENTA Consolid'!AQ68)</f>
        <v>1</v>
      </c>
      <c r="CK72" s="922" t="b">
        <f>EXACT(AR72,'POA 2018 ETS CENTA Consolid'!AR68)</f>
        <v>1</v>
      </c>
      <c r="CL72" s="923">
        <f t="shared" si="0"/>
        <v>0</v>
      </c>
      <c r="CM72" s="923">
        <f t="shared" si="1"/>
        <v>0</v>
      </c>
      <c r="CN72" s="923">
        <f t="shared" si="2"/>
        <v>0</v>
      </c>
    </row>
    <row r="73" spans="1:92" s="102" customFormat="1" ht="390" customHeight="1" x14ac:dyDescent="0.2">
      <c r="A73" s="243" t="s">
        <v>94</v>
      </c>
      <c r="B73" s="243" t="s">
        <v>95</v>
      </c>
      <c r="C73" s="477" t="s">
        <v>405</v>
      </c>
      <c r="D73" s="270" t="s">
        <v>142</v>
      </c>
      <c r="E73" s="74">
        <v>51</v>
      </c>
      <c r="F73" s="267" t="s">
        <v>143</v>
      </c>
      <c r="G73" s="270" t="s">
        <v>144</v>
      </c>
      <c r="H73" s="270" t="s">
        <v>406</v>
      </c>
      <c r="I73" s="204"/>
      <c r="J73" s="204"/>
      <c r="K73" s="204">
        <v>56</v>
      </c>
      <c r="L73" s="141">
        <v>17</v>
      </c>
      <c r="M73" s="141">
        <v>1</v>
      </c>
      <c r="N73" s="141">
        <v>2</v>
      </c>
      <c r="O73" s="141">
        <v>706373.97000000009</v>
      </c>
      <c r="P73" s="141">
        <v>41551.410000000003</v>
      </c>
      <c r="Q73" s="141">
        <v>83102.820000000007</v>
      </c>
      <c r="R73" s="141">
        <v>7</v>
      </c>
      <c r="S73" s="141">
        <v>10</v>
      </c>
      <c r="T73" s="141">
        <v>6</v>
      </c>
      <c r="U73" s="141">
        <v>290859.87</v>
      </c>
      <c r="V73" s="141">
        <v>415514.10000000003</v>
      </c>
      <c r="W73" s="141">
        <v>249308.46000000002</v>
      </c>
      <c r="X73" s="141">
        <v>0</v>
      </c>
      <c r="Y73" s="141">
        <v>1</v>
      </c>
      <c r="Z73" s="141">
        <v>1</v>
      </c>
      <c r="AA73" s="141">
        <v>0</v>
      </c>
      <c r="AB73" s="141">
        <v>41551.410000000003</v>
      </c>
      <c r="AC73" s="141">
        <v>41551.410000000003</v>
      </c>
      <c r="AD73" s="141">
        <v>0</v>
      </c>
      <c r="AE73" s="141">
        <v>5</v>
      </c>
      <c r="AF73" s="141">
        <v>1</v>
      </c>
      <c r="AG73" s="141">
        <v>0</v>
      </c>
      <c r="AH73" s="141">
        <v>207757.05000000002</v>
      </c>
      <c r="AI73" s="141">
        <f>711927-2.5</f>
        <v>711924.5</v>
      </c>
      <c r="AJ73" s="762">
        <v>2789495</v>
      </c>
      <c r="AK73" s="200">
        <f>2119221.91+0.09</f>
        <v>2119222</v>
      </c>
      <c r="AL73" s="763"/>
      <c r="AM73" s="763">
        <v>476710</v>
      </c>
      <c r="AN73" s="763">
        <v>60463</v>
      </c>
      <c r="AO73" s="763">
        <v>133100</v>
      </c>
      <c r="AP73" s="17" t="s">
        <v>51</v>
      </c>
      <c r="AQ73" s="17" t="s">
        <v>176</v>
      </c>
      <c r="AR73" s="210" t="s">
        <v>270</v>
      </c>
      <c r="AS73" s="27"/>
      <c r="AT73" s="922" t="b">
        <f>EXACT(A73,'POA 2018 ETS CENTA Consolid'!A69)</f>
        <v>1</v>
      </c>
      <c r="AU73" s="922" t="b">
        <f>EXACT(B73,'POA 2018 ETS CENTA Consolid'!B69)</f>
        <v>1</v>
      </c>
      <c r="AV73" s="922" t="b">
        <f>EXACT(C73,'POA 2018 ETS CENTA Consolid'!C69)</f>
        <v>1</v>
      </c>
      <c r="AW73" s="922" t="b">
        <f>EXACT(D73,'POA 2018 ETS CENTA Consolid'!D69)</f>
        <v>1</v>
      </c>
      <c r="AX73" s="922" t="b">
        <f>EXACT(E73,'POA 2018 ETS CENTA Consolid'!E69)</f>
        <v>1</v>
      </c>
      <c r="AY73" s="922" t="b">
        <f>EXACT(F73,'POA 2018 ETS CENTA Consolid'!F69)</f>
        <v>1</v>
      </c>
      <c r="AZ73" s="922" t="b">
        <f>EXACT(G73,'POA 2018 ETS CENTA Consolid'!G69)</f>
        <v>1</v>
      </c>
      <c r="BA73" s="922" t="b">
        <f>EXACT(H73,'POA 2018 ETS CENTA Consolid'!H69)</f>
        <v>1</v>
      </c>
      <c r="BB73" s="922" t="b">
        <f>EXACT(I73,'POA 2018 ETS CENTA Consolid'!I69)</f>
        <v>1</v>
      </c>
      <c r="BC73" s="922" t="b">
        <f>EXACT(J73,'POA 2018 ETS CENTA Consolid'!J69)</f>
        <v>1</v>
      </c>
      <c r="BD73" s="922" t="b">
        <f>EXACT(K73,'POA 2018 ETS CENTA Consolid'!K69)</f>
        <v>1</v>
      </c>
      <c r="BE73" s="922" t="b">
        <f>EXACT(L73,'POA 2018 ETS CENTA Consolid'!L69)</f>
        <v>1</v>
      </c>
      <c r="BF73" s="922" t="b">
        <f>EXACT(M73,'POA 2018 ETS CENTA Consolid'!M69)</f>
        <v>1</v>
      </c>
      <c r="BG73" s="922" t="b">
        <f>EXACT(N73,'POA 2018 ETS CENTA Consolid'!N69)</f>
        <v>1</v>
      </c>
      <c r="BH73" s="922" t="b">
        <f>EXACT(O73,'POA 2018 ETS CENTA Consolid'!O69)</f>
        <v>1</v>
      </c>
      <c r="BI73" s="922" t="b">
        <f>EXACT(P73,'POA 2018 ETS CENTA Consolid'!P69)</f>
        <v>1</v>
      </c>
      <c r="BJ73" s="922" t="b">
        <f>EXACT(Q73,'POA 2018 ETS CENTA Consolid'!Q69)</f>
        <v>1</v>
      </c>
      <c r="BK73" s="922" t="b">
        <f>EXACT(R73,'POA 2018 ETS CENTA Consolid'!R69)</f>
        <v>1</v>
      </c>
      <c r="BL73" s="922" t="b">
        <f>EXACT(S73,'POA 2018 ETS CENTA Consolid'!S69)</f>
        <v>1</v>
      </c>
      <c r="BM73" s="922" t="b">
        <f>EXACT(T73,'POA 2018 ETS CENTA Consolid'!T69)</f>
        <v>1</v>
      </c>
      <c r="BN73" s="922" t="b">
        <f>EXACT(U73,'POA 2018 ETS CENTA Consolid'!U69)</f>
        <v>1</v>
      </c>
      <c r="BO73" s="922" t="b">
        <f>EXACT(V73,'POA 2018 ETS CENTA Consolid'!V69)</f>
        <v>1</v>
      </c>
      <c r="BP73" s="922" t="b">
        <f>EXACT(W73,'POA 2018 ETS CENTA Consolid'!W69)</f>
        <v>1</v>
      </c>
      <c r="BQ73" s="922" t="b">
        <f>EXACT(X73,'POA 2018 ETS CENTA Consolid'!X69)</f>
        <v>1</v>
      </c>
      <c r="BR73" s="922" t="b">
        <f>EXACT(Y73,'POA 2018 ETS CENTA Consolid'!Y69)</f>
        <v>1</v>
      </c>
      <c r="BS73" s="922" t="b">
        <f>EXACT(Z73,'POA 2018 ETS CENTA Consolid'!Z69)</f>
        <v>1</v>
      </c>
      <c r="BT73" s="922" t="b">
        <f>EXACT(AA73,'POA 2018 ETS CENTA Consolid'!AA69)</f>
        <v>1</v>
      </c>
      <c r="BU73" s="922" t="b">
        <f>EXACT(AB73,'POA 2018 ETS CENTA Consolid'!AB69)</f>
        <v>1</v>
      </c>
      <c r="BV73" s="922" t="b">
        <f>EXACT(AC73,'POA 2018 ETS CENTA Consolid'!AC69)</f>
        <v>1</v>
      </c>
      <c r="BW73" s="922" t="b">
        <f>EXACT(AD73,'POA 2018 ETS CENTA Consolid'!AD69)</f>
        <v>1</v>
      </c>
      <c r="BX73" s="922" t="b">
        <f>EXACT(AE73,'POA 2018 ETS CENTA Consolid'!AE69)</f>
        <v>1</v>
      </c>
      <c r="BY73" s="922" t="b">
        <f>EXACT(AF73,'POA 2018 ETS CENTA Consolid'!AF69)</f>
        <v>1</v>
      </c>
      <c r="BZ73" s="922" t="b">
        <f>EXACT(AG73,'POA 2018 ETS CENTA Consolid'!AG69)</f>
        <v>1</v>
      </c>
      <c r="CA73" s="922" t="b">
        <f>EXACT(AH73,'POA 2018 ETS CENTA Consolid'!AH69)</f>
        <v>1</v>
      </c>
      <c r="CB73" s="922" t="b">
        <f>EXACT(AI73,'POA 2018 ETS CENTA Consolid'!AI69)</f>
        <v>1</v>
      </c>
      <c r="CC73" s="922" t="b">
        <f>EXACT(AJ73,'POA 2018 ETS CENTA Consolid'!AJ69)</f>
        <v>1</v>
      </c>
      <c r="CD73" s="922" t="b">
        <f>EXACT(AK73,'POA 2018 ETS CENTA Consolid'!AK69)</f>
        <v>1</v>
      </c>
      <c r="CE73" s="922" t="b">
        <f>EXACT(AL73,'POA 2018 ETS CENTA Consolid'!AL69)</f>
        <v>1</v>
      </c>
      <c r="CF73" s="922" t="b">
        <f>EXACT(AM73,'POA 2018 ETS CENTA Consolid'!AM69)</f>
        <v>1</v>
      </c>
      <c r="CG73" s="922" t="b">
        <f>EXACT(AN73,'POA 2018 ETS CENTA Consolid'!AN69)</f>
        <v>1</v>
      </c>
      <c r="CH73" s="922" t="b">
        <f>EXACT(AO73,'POA 2018 ETS CENTA Consolid'!AO69)</f>
        <v>1</v>
      </c>
      <c r="CI73" s="922" t="b">
        <f>EXACT(AP73,'POA 2018 ETS CENTA Consolid'!AP69)</f>
        <v>1</v>
      </c>
      <c r="CJ73" s="922" t="b">
        <f>EXACT(AQ73,'POA 2018 ETS CENTA Consolid'!AQ69)</f>
        <v>1</v>
      </c>
      <c r="CK73" s="922" t="b">
        <f>EXACT(AR73,'POA 2018 ETS CENTA Consolid'!AR69)</f>
        <v>1</v>
      </c>
      <c r="CL73" s="923">
        <f t="shared" si="0"/>
        <v>0</v>
      </c>
      <c r="CM73" s="923">
        <f t="shared" si="1"/>
        <v>0</v>
      </c>
      <c r="CN73" s="923">
        <f t="shared" si="2"/>
        <v>0</v>
      </c>
    </row>
    <row r="74" spans="1:92" s="102" customFormat="1" ht="102" customHeight="1" x14ac:dyDescent="0.2">
      <c r="A74" s="243" t="s">
        <v>94</v>
      </c>
      <c r="B74" s="243" t="s">
        <v>95</v>
      </c>
      <c r="C74" s="477" t="s">
        <v>408</v>
      </c>
      <c r="D74" s="266" t="s">
        <v>147</v>
      </c>
      <c r="E74" s="74">
        <v>1</v>
      </c>
      <c r="F74" s="271" t="s">
        <v>148</v>
      </c>
      <c r="G74" s="266" t="s">
        <v>149</v>
      </c>
      <c r="H74" s="266" t="s">
        <v>403</v>
      </c>
      <c r="I74" s="204"/>
      <c r="J74" s="204"/>
      <c r="K74" s="204">
        <v>1</v>
      </c>
      <c r="L74" s="111"/>
      <c r="M74" s="111"/>
      <c r="N74" s="111">
        <v>1</v>
      </c>
      <c r="O74" s="113"/>
      <c r="P74" s="113"/>
      <c r="Q74" s="113">
        <v>3000</v>
      </c>
      <c r="R74" s="111"/>
      <c r="S74" s="111"/>
      <c r="T74" s="111"/>
      <c r="U74" s="113"/>
      <c r="V74" s="113"/>
      <c r="W74" s="113"/>
      <c r="X74" s="111"/>
      <c r="Y74" s="111"/>
      <c r="Z74" s="111"/>
      <c r="AA74" s="113"/>
      <c r="AB74" s="113"/>
      <c r="AC74" s="113"/>
      <c r="AD74" s="111"/>
      <c r="AE74" s="111"/>
      <c r="AF74" s="111"/>
      <c r="AG74" s="113"/>
      <c r="AH74" s="113"/>
      <c r="AI74" s="113"/>
      <c r="AJ74" s="117">
        <v>3000</v>
      </c>
      <c r="AK74" s="113">
        <v>3000</v>
      </c>
      <c r="AL74" s="209"/>
      <c r="AM74" s="209"/>
      <c r="AN74" s="209"/>
      <c r="AO74" s="209"/>
      <c r="AP74" s="17" t="s">
        <v>51</v>
      </c>
      <c r="AQ74" s="17" t="s">
        <v>174</v>
      </c>
      <c r="AR74" s="210"/>
      <c r="AS74" s="27"/>
      <c r="AT74" s="922" t="b">
        <f>EXACT(A74,'POA 2018 ETS CENTA Consolid'!A70)</f>
        <v>1</v>
      </c>
      <c r="AU74" s="922" t="b">
        <f>EXACT(B74,'POA 2018 ETS CENTA Consolid'!B70)</f>
        <v>1</v>
      </c>
      <c r="AV74" s="922" t="b">
        <f>EXACT(C74,'POA 2018 ETS CENTA Consolid'!C70)</f>
        <v>1</v>
      </c>
      <c r="AW74" s="922" t="b">
        <f>EXACT(D74,'POA 2018 ETS CENTA Consolid'!D70)</f>
        <v>1</v>
      </c>
      <c r="AX74" s="922" t="b">
        <f>EXACT(E74,'POA 2018 ETS CENTA Consolid'!E70)</f>
        <v>1</v>
      </c>
      <c r="AY74" s="922" t="b">
        <f>EXACT(F74,'POA 2018 ETS CENTA Consolid'!F70)</f>
        <v>1</v>
      </c>
      <c r="AZ74" s="922" t="b">
        <f>EXACT(G74,'POA 2018 ETS CENTA Consolid'!G70)</f>
        <v>1</v>
      </c>
      <c r="BA74" s="922" t="b">
        <f>EXACT(H74,'POA 2018 ETS CENTA Consolid'!H70)</f>
        <v>1</v>
      </c>
      <c r="BB74" s="922" t="b">
        <f>EXACT(I74,'POA 2018 ETS CENTA Consolid'!I70)</f>
        <v>1</v>
      </c>
      <c r="BC74" s="922" t="b">
        <f>EXACT(J74,'POA 2018 ETS CENTA Consolid'!J70)</f>
        <v>1</v>
      </c>
      <c r="BD74" s="922" t="b">
        <f>EXACT(K74,'POA 2018 ETS CENTA Consolid'!K70)</f>
        <v>1</v>
      </c>
      <c r="BE74" s="922" t="b">
        <f>EXACT(L74,'POA 2018 ETS CENTA Consolid'!L70)</f>
        <v>1</v>
      </c>
      <c r="BF74" s="922" t="b">
        <f>EXACT(M74,'POA 2018 ETS CENTA Consolid'!M70)</f>
        <v>1</v>
      </c>
      <c r="BG74" s="922" t="b">
        <f>EXACT(N74,'POA 2018 ETS CENTA Consolid'!N70)</f>
        <v>1</v>
      </c>
      <c r="BH74" s="922" t="b">
        <f>EXACT(O74,'POA 2018 ETS CENTA Consolid'!O70)</f>
        <v>1</v>
      </c>
      <c r="BI74" s="922" t="b">
        <f>EXACT(P74,'POA 2018 ETS CENTA Consolid'!P70)</f>
        <v>1</v>
      </c>
      <c r="BJ74" s="922" t="b">
        <f>EXACT(Q74,'POA 2018 ETS CENTA Consolid'!Q70)</f>
        <v>1</v>
      </c>
      <c r="BK74" s="922" t="b">
        <f>EXACT(R74,'POA 2018 ETS CENTA Consolid'!R70)</f>
        <v>1</v>
      </c>
      <c r="BL74" s="922" t="b">
        <f>EXACT(S74,'POA 2018 ETS CENTA Consolid'!S70)</f>
        <v>1</v>
      </c>
      <c r="BM74" s="922" t="b">
        <f>EXACT(T74,'POA 2018 ETS CENTA Consolid'!T70)</f>
        <v>1</v>
      </c>
      <c r="BN74" s="922" t="b">
        <f>EXACT(U74,'POA 2018 ETS CENTA Consolid'!U70)</f>
        <v>1</v>
      </c>
      <c r="BO74" s="922" t="b">
        <f>EXACT(V74,'POA 2018 ETS CENTA Consolid'!V70)</f>
        <v>1</v>
      </c>
      <c r="BP74" s="922" t="b">
        <f>EXACT(W74,'POA 2018 ETS CENTA Consolid'!W70)</f>
        <v>1</v>
      </c>
      <c r="BQ74" s="922" t="b">
        <f>EXACT(X74,'POA 2018 ETS CENTA Consolid'!X70)</f>
        <v>1</v>
      </c>
      <c r="BR74" s="922" t="b">
        <f>EXACT(Y74,'POA 2018 ETS CENTA Consolid'!Y70)</f>
        <v>1</v>
      </c>
      <c r="BS74" s="922" t="b">
        <f>EXACT(Z74,'POA 2018 ETS CENTA Consolid'!Z70)</f>
        <v>1</v>
      </c>
      <c r="BT74" s="922" t="b">
        <f>EXACT(AA74,'POA 2018 ETS CENTA Consolid'!AA70)</f>
        <v>1</v>
      </c>
      <c r="BU74" s="922" t="b">
        <f>EXACT(AB74,'POA 2018 ETS CENTA Consolid'!AB70)</f>
        <v>1</v>
      </c>
      <c r="BV74" s="922" t="b">
        <f>EXACT(AC74,'POA 2018 ETS CENTA Consolid'!AC70)</f>
        <v>1</v>
      </c>
      <c r="BW74" s="922" t="b">
        <f>EXACT(AD74,'POA 2018 ETS CENTA Consolid'!AD70)</f>
        <v>1</v>
      </c>
      <c r="BX74" s="922" t="b">
        <f>EXACT(AE74,'POA 2018 ETS CENTA Consolid'!AE70)</f>
        <v>1</v>
      </c>
      <c r="BY74" s="922" t="b">
        <f>EXACT(AF74,'POA 2018 ETS CENTA Consolid'!AF70)</f>
        <v>1</v>
      </c>
      <c r="BZ74" s="922" t="b">
        <f>EXACT(AG74,'POA 2018 ETS CENTA Consolid'!AG70)</f>
        <v>1</v>
      </c>
      <c r="CA74" s="922" t="b">
        <f>EXACT(AH74,'POA 2018 ETS CENTA Consolid'!AH70)</f>
        <v>1</v>
      </c>
      <c r="CB74" s="922" t="b">
        <f>EXACT(AI74,'POA 2018 ETS CENTA Consolid'!AI70)</f>
        <v>1</v>
      </c>
      <c r="CC74" s="922" t="b">
        <f>EXACT(AJ74,'POA 2018 ETS CENTA Consolid'!AJ70)</f>
        <v>1</v>
      </c>
      <c r="CD74" s="922" t="b">
        <f>EXACT(AK74,'POA 2018 ETS CENTA Consolid'!AK70)</f>
        <v>1</v>
      </c>
      <c r="CE74" s="922" t="b">
        <f>EXACT(AL74,'POA 2018 ETS CENTA Consolid'!AL70)</f>
        <v>1</v>
      </c>
      <c r="CF74" s="922" t="b">
        <f>EXACT(AM74,'POA 2018 ETS CENTA Consolid'!AM70)</f>
        <v>1</v>
      </c>
      <c r="CG74" s="922" t="b">
        <f>EXACT(AN74,'POA 2018 ETS CENTA Consolid'!AN70)</f>
        <v>1</v>
      </c>
      <c r="CH74" s="922" t="b">
        <f>EXACT(AO74,'POA 2018 ETS CENTA Consolid'!AO70)</f>
        <v>1</v>
      </c>
      <c r="CI74" s="922" t="b">
        <f>EXACT(AP74,'POA 2018 ETS CENTA Consolid'!AP70)</f>
        <v>1</v>
      </c>
      <c r="CJ74" s="922" t="b">
        <f>EXACT(AQ74,'POA 2018 ETS CENTA Consolid'!AQ70)</f>
        <v>1</v>
      </c>
      <c r="CK74" s="922" t="b">
        <f>EXACT(AR74,'POA 2018 ETS CENTA Consolid'!AR70)</f>
        <v>1</v>
      </c>
      <c r="CL74" s="923">
        <f t="shared" si="0"/>
        <v>0</v>
      </c>
      <c r="CM74" s="923">
        <f t="shared" si="1"/>
        <v>0</v>
      </c>
      <c r="CN74" s="923">
        <f t="shared" si="2"/>
        <v>0</v>
      </c>
    </row>
    <row r="75" spans="1:92" s="102" customFormat="1" ht="310.5" customHeight="1" x14ac:dyDescent="0.2">
      <c r="A75" s="243" t="s">
        <v>94</v>
      </c>
      <c r="B75" s="243" t="s">
        <v>95</v>
      </c>
      <c r="C75" s="477" t="s">
        <v>410</v>
      </c>
      <c r="D75" s="266" t="s">
        <v>151</v>
      </c>
      <c r="E75" s="74">
        <v>29200</v>
      </c>
      <c r="F75" s="271" t="s">
        <v>152</v>
      </c>
      <c r="G75" s="266" t="s">
        <v>153</v>
      </c>
      <c r="H75" s="266" t="s">
        <v>50</v>
      </c>
      <c r="I75" s="204"/>
      <c r="J75" s="204"/>
      <c r="K75" s="204">
        <v>2</v>
      </c>
      <c r="L75" s="111">
        <v>2590</v>
      </c>
      <c r="M75" s="111">
        <v>3590</v>
      </c>
      <c r="N75" s="111">
        <v>3500</v>
      </c>
      <c r="O75" s="113">
        <v>10360</v>
      </c>
      <c r="P75" s="113">
        <v>14360</v>
      </c>
      <c r="Q75" s="113">
        <v>14000</v>
      </c>
      <c r="R75" s="272">
        <v>2590</v>
      </c>
      <c r="S75" s="272">
        <v>3240</v>
      </c>
      <c r="T75" s="272">
        <v>1700</v>
      </c>
      <c r="U75" s="113">
        <v>10360</v>
      </c>
      <c r="V75" s="113">
        <v>12960</v>
      </c>
      <c r="W75" s="113">
        <v>6800</v>
      </c>
      <c r="X75" s="272">
        <v>1800</v>
      </c>
      <c r="Y75" s="272">
        <v>1715</v>
      </c>
      <c r="Z75" s="272">
        <v>1695</v>
      </c>
      <c r="AA75" s="113">
        <v>7200</v>
      </c>
      <c r="AB75" s="113">
        <v>6860</v>
      </c>
      <c r="AC75" s="113">
        <v>6780</v>
      </c>
      <c r="AD75" s="272">
        <v>2500</v>
      </c>
      <c r="AE75" s="272">
        <v>2190</v>
      </c>
      <c r="AF75" s="272">
        <v>2090</v>
      </c>
      <c r="AG75" s="113">
        <v>10000</v>
      </c>
      <c r="AH75" s="113">
        <v>8760</v>
      </c>
      <c r="AI75" s="113">
        <v>8360</v>
      </c>
      <c r="AJ75" s="268">
        <v>116800</v>
      </c>
      <c r="AK75" s="269">
        <v>116800</v>
      </c>
      <c r="AL75" s="209"/>
      <c r="AM75" s="209"/>
      <c r="AN75" s="209"/>
      <c r="AO75" s="209"/>
      <c r="AP75" s="17" t="s">
        <v>51</v>
      </c>
      <c r="AQ75" s="17" t="s">
        <v>175</v>
      </c>
      <c r="AR75" s="210"/>
      <c r="AS75" s="27"/>
      <c r="AT75" s="922" t="b">
        <f>EXACT(A75,'POA 2018 ETS CENTA Consolid'!A71)</f>
        <v>1</v>
      </c>
      <c r="AU75" s="922" t="b">
        <f>EXACT(B75,'POA 2018 ETS CENTA Consolid'!B71)</f>
        <v>1</v>
      </c>
      <c r="AV75" s="922" t="b">
        <f>EXACT(C75,'POA 2018 ETS CENTA Consolid'!C71)</f>
        <v>1</v>
      </c>
      <c r="AW75" s="922" t="b">
        <f>EXACT(D75,'POA 2018 ETS CENTA Consolid'!D71)</f>
        <v>1</v>
      </c>
      <c r="AX75" s="922" t="b">
        <f>EXACT(E75,'POA 2018 ETS CENTA Consolid'!E71)</f>
        <v>1</v>
      </c>
      <c r="AY75" s="922" t="b">
        <f>EXACT(F75,'POA 2018 ETS CENTA Consolid'!F71)</f>
        <v>1</v>
      </c>
      <c r="AZ75" s="922" t="b">
        <f>EXACT(G75,'POA 2018 ETS CENTA Consolid'!G71)</f>
        <v>1</v>
      </c>
      <c r="BA75" s="922" t="b">
        <f>EXACT(H75,'POA 2018 ETS CENTA Consolid'!H71)</f>
        <v>1</v>
      </c>
      <c r="BB75" s="922" t="b">
        <f>EXACT(I75,'POA 2018 ETS CENTA Consolid'!I71)</f>
        <v>1</v>
      </c>
      <c r="BC75" s="922" t="b">
        <f>EXACT(J75,'POA 2018 ETS CENTA Consolid'!J71)</f>
        <v>1</v>
      </c>
      <c r="BD75" s="922" t="b">
        <f>EXACT(K75,'POA 2018 ETS CENTA Consolid'!K71)</f>
        <v>1</v>
      </c>
      <c r="BE75" s="922" t="b">
        <f>EXACT(L75,'POA 2018 ETS CENTA Consolid'!L71)</f>
        <v>1</v>
      </c>
      <c r="BF75" s="922" t="b">
        <f>EXACT(M75,'POA 2018 ETS CENTA Consolid'!M71)</f>
        <v>1</v>
      </c>
      <c r="BG75" s="922" t="b">
        <f>EXACT(N75,'POA 2018 ETS CENTA Consolid'!N71)</f>
        <v>1</v>
      </c>
      <c r="BH75" s="922" t="b">
        <f>EXACT(O75,'POA 2018 ETS CENTA Consolid'!O71)</f>
        <v>1</v>
      </c>
      <c r="BI75" s="922" t="b">
        <f>EXACT(P75,'POA 2018 ETS CENTA Consolid'!P71)</f>
        <v>1</v>
      </c>
      <c r="BJ75" s="922" t="b">
        <f>EXACT(Q75,'POA 2018 ETS CENTA Consolid'!Q71)</f>
        <v>1</v>
      </c>
      <c r="BK75" s="922" t="b">
        <f>EXACT(R75,'POA 2018 ETS CENTA Consolid'!R71)</f>
        <v>1</v>
      </c>
      <c r="BL75" s="922" t="b">
        <f>EXACT(S75,'POA 2018 ETS CENTA Consolid'!S71)</f>
        <v>1</v>
      </c>
      <c r="BM75" s="922" t="b">
        <f>EXACT(T75,'POA 2018 ETS CENTA Consolid'!T71)</f>
        <v>1</v>
      </c>
      <c r="BN75" s="922" t="b">
        <f>EXACT(U75,'POA 2018 ETS CENTA Consolid'!U71)</f>
        <v>1</v>
      </c>
      <c r="BO75" s="922" t="b">
        <f>EXACT(V75,'POA 2018 ETS CENTA Consolid'!V71)</f>
        <v>1</v>
      </c>
      <c r="BP75" s="922" t="b">
        <f>EXACT(W75,'POA 2018 ETS CENTA Consolid'!W71)</f>
        <v>1</v>
      </c>
      <c r="BQ75" s="922" t="b">
        <f>EXACT(X75,'POA 2018 ETS CENTA Consolid'!X71)</f>
        <v>1</v>
      </c>
      <c r="BR75" s="922" t="b">
        <f>EXACT(Y75,'POA 2018 ETS CENTA Consolid'!Y71)</f>
        <v>1</v>
      </c>
      <c r="BS75" s="922" t="b">
        <f>EXACT(Z75,'POA 2018 ETS CENTA Consolid'!Z71)</f>
        <v>1</v>
      </c>
      <c r="BT75" s="922" t="b">
        <f>EXACT(AA75,'POA 2018 ETS CENTA Consolid'!AA71)</f>
        <v>1</v>
      </c>
      <c r="BU75" s="922" t="b">
        <f>EXACT(AB75,'POA 2018 ETS CENTA Consolid'!AB71)</f>
        <v>1</v>
      </c>
      <c r="BV75" s="922" t="b">
        <f>EXACT(AC75,'POA 2018 ETS CENTA Consolid'!AC71)</f>
        <v>1</v>
      </c>
      <c r="BW75" s="922" t="b">
        <f>EXACT(AD75,'POA 2018 ETS CENTA Consolid'!AD71)</f>
        <v>1</v>
      </c>
      <c r="BX75" s="922" t="b">
        <f>EXACT(AE75,'POA 2018 ETS CENTA Consolid'!AE71)</f>
        <v>1</v>
      </c>
      <c r="BY75" s="922" t="b">
        <f>EXACT(AF75,'POA 2018 ETS CENTA Consolid'!AF71)</f>
        <v>1</v>
      </c>
      <c r="BZ75" s="922" t="b">
        <f>EXACT(AG75,'POA 2018 ETS CENTA Consolid'!AG71)</f>
        <v>1</v>
      </c>
      <c r="CA75" s="922" t="b">
        <f>EXACT(AH75,'POA 2018 ETS CENTA Consolid'!AH71)</f>
        <v>1</v>
      </c>
      <c r="CB75" s="922" t="b">
        <f>EXACT(AI75,'POA 2018 ETS CENTA Consolid'!AI71)</f>
        <v>1</v>
      </c>
      <c r="CC75" s="922" t="b">
        <f>EXACT(AJ75,'POA 2018 ETS CENTA Consolid'!AJ71)</f>
        <v>1</v>
      </c>
      <c r="CD75" s="922" t="b">
        <f>EXACT(AK75,'POA 2018 ETS CENTA Consolid'!AK71)</f>
        <v>1</v>
      </c>
      <c r="CE75" s="922" t="b">
        <f>EXACT(AL75,'POA 2018 ETS CENTA Consolid'!AL71)</f>
        <v>1</v>
      </c>
      <c r="CF75" s="922" t="b">
        <f>EXACT(AM75,'POA 2018 ETS CENTA Consolid'!AM71)</f>
        <v>1</v>
      </c>
      <c r="CG75" s="922" t="b">
        <f>EXACT(AN75,'POA 2018 ETS CENTA Consolid'!AN71)</f>
        <v>1</v>
      </c>
      <c r="CH75" s="922" t="b">
        <f>EXACT(AO75,'POA 2018 ETS CENTA Consolid'!AO71)</f>
        <v>1</v>
      </c>
      <c r="CI75" s="922" t="b">
        <f>EXACT(AP75,'POA 2018 ETS CENTA Consolid'!AP71)</f>
        <v>1</v>
      </c>
      <c r="CJ75" s="922" t="b">
        <f>EXACT(AQ75,'POA 2018 ETS CENTA Consolid'!AQ71)</f>
        <v>1</v>
      </c>
      <c r="CK75" s="922" t="b">
        <f>EXACT(AR75,'POA 2018 ETS CENTA Consolid'!AR71)</f>
        <v>1</v>
      </c>
      <c r="CL75" s="923">
        <f t="shared" si="0"/>
        <v>0</v>
      </c>
      <c r="CM75" s="923">
        <f t="shared" si="1"/>
        <v>0</v>
      </c>
      <c r="CN75" s="923">
        <f t="shared" si="2"/>
        <v>0</v>
      </c>
    </row>
    <row r="76" spans="1:92" s="102" customFormat="1" ht="27.75" customHeight="1" x14ac:dyDescent="0.2">
      <c r="A76" s="1011" t="s">
        <v>154</v>
      </c>
      <c r="B76" s="1012"/>
      <c r="C76" s="1012"/>
      <c r="D76" s="1012"/>
      <c r="E76" s="1013"/>
      <c r="F76" s="273"/>
      <c r="G76" s="274"/>
      <c r="H76" s="275"/>
      <c r="I76" s="276">
        <v>100</v>
      </c>
      <c r="J76" s="276">
        <v>100</v>
      </c>
      <c r="K76" s="277"/>
      <c r="L76" s="184"/>
      <c r="M76" s="184"/>
      <c r="N76" s="184"/>
      <c r="O76" s="185">
        <f>SUM(O11,O15,O21,O25,O32,O30,O36,O42,O45,O47,O49,O52,O54,O59)</f>
        <v>1314767.6733333333</v>
      </c>
      <c r="P76" s="185">
        <f t="shared" ref="P76:Q76" si="21">SUM(P11,P15,P21,P25,P32,P30,P36,P42,P45,P47,P49,P52,P54,P59)</f>
        <v>649854.11333333328</v>
      </c>
      <c r="Q76" s="185">
        <f t="shared" si="21"/>
        <v>1233773.5333333332</v>
      </c>
      <c r="R76" s="184"/>
      <c r="S76" s="184"/>
      <c r="T76" s="184"/>
      <c r="U76" s="185">
        <f t="shared" ref="U76:W76" si="22">SUM(U11,U15,U21,U25,U32,U30,U36,U42,U45,U47,U49,U52,U54,U59)</f>
        <v>837694.82333333325</v>
      </c>
      <c r="V76" s="185">
        <f t="shared" si="22"/>
        <v>949716.50333333341</v>
      </c>
      <c r="W76" s="185">
        <f t="shared" si="22"/>
        <v>4605586.0533333337</v>
      </c>
      <c r="X76" s="184"/>
      <c r="Y76" s="184"/>
      <c r="Z76" s="184"/>
      <c r="AA76" s="185">
        <f t="shared" ref="AA76:AC76" si="23">SUM(AA11,AA15,AA21,AA25,AA32,AA30,AA36,AA42,AA45,AA47,AA49,AA52,AA54,AA59)</f>
        <v>2889655.8833333333</v>
      </c>
      <c r="AB76" s="185">
        <f t="shared" si="23"/>
        <v>535080.21333333338</v>
      </c>
      <c r="AC76" s="185">
        <f t="shared" si="23"/>
        <v>1188158.2533333334</v>
      </c>
      <c r="AD76" s="184"/>
      <c r="AE76" s="184"/>
      <c r="AF76" s="184"/>
      <c r="AG76" s="185">
        <f t="shared" ref="AG76:AO76" si="24">SUM(AG11,AG15,AG21,AG25,AG32,AG30,AG36,AG42,AG45,AG47,AG49,AG52,AG54,AG59)</f>
        <v>503018.55333333334</v>
      </c>
      <c r="AH76" s="185">
        <f t="shared" si="24"/>
        <v>743559.35333333339</v>
      </c>
      <c r="AI76" s="185">
        <f t="shared" si="24"/>
        <v>2285122.0433333335</v>
      </c>
      <c r="AJ76" s="185">
        <f t="shared" si="24"/>
        <v>17735987</v>
      </c>
      <c r="AK76" s="185">
        <f t="shared" si="24"/>
        <v>9300677</v>
      </c>
      <c r="AL76" s="185">
        <f t="shared" si="24"/>
        <v>0</v>
      </c>
      <c r="AM76" s="185">
        <f t="shared" si="24"/>
        <v>881965</v>
      </c>
      <c r="AN76" s="185">
        <f t="shared" si="24"/>
        <v>6092995</v>
      </c>
      <c r="AO76" s="185">
        <f t="shared" si="24"/>
        <v>1460350</v>
      </c>
      <c r="AP76" s="278"/>
      <c r="AQ76" s="188"/>
      <c r="AR76" s="279"/>
      <c r="AS76" s="27"/>
      <c r="CL76" s="923">
        <f t="shared" ref="CL76" si="25">SUM(L76,M76,N76,R76,S76,T76,Y76,Z76,X76,AD76,AE76,AF76)-E76</f>
        <v>0</v>
      </c>
      <c r="CM76" s="923">
        <f t="shared" ref="CM76" si="26">SUM(O76,P76,Q76,U76,V76,W76,AA76,AB76,AC76,AG76,AH76,AI76)-AJ76</f>
        <v>0</v>
      </c>
      <c r="CN76" s="923">
        <f t="shared" ref="CN76" si="27">SUM(AK76,AL76,AM76,AN76,AO76)-AJ76</f>
        <v>0</v>
      </c>
    </row>
    <row r="77" spans="1:92" s="102" customFormat="1" ht="19.5" customHeight="1" x14ac:dyDescent="0.2">
      <c r="A77" s="280" t="s">
        <v>296</v>
      </c>
      <c r="B77" s="281"/>
      <c r="C77" s="281"/>
      <c r="D77" s="281"/>
      <c r="E77" s="281"/>
      <c r="F77" s="281"/>
      <c r="G77" s="281"/>
      <c r="H77" s="281"/>
      <c r="I77" s="281"/>
      <c r="J77" s="281"/>
      <c r="K77" s="281"/>
      <c r="L77" s="281"/>
      <c r="M77" s="281"/>
      <c r="N77" s="281"/>
      <c r="O77" s="281"/>
      <c r="P77" s="281"/>
      <c r="Q77" s="281"/>
      <c r="R77" s="281"/>
      <c r="S77" s="281"/>
      <c r="T77" s="281"/>
      <c r="U77" s="281"/>
      <c r="V77" s="281"/>
      <c r="W77" s="281"/>
      <c r="X77" s="281"/>
      <c r="Y77" s="281"/>
      <c r="Z77" s="281"/>
      <c r="AA77" s="281"/>
      <c r="AB77" s="281"/>
      <c r="AC77" s="281"/>
      <c r="AD77" s="281"/>
      <c r="AE77" s="281"/>
      <c r="AF77" s="281"/>
      <c r="AG77" s="281"/>
      <c r="AH77" s="281"/>
      <c r="AI77" s="281"/>
      <c r="AJ77" s="932">
        <v>17735987</v>
      </c>
      <c r="AK77" s="932">
        <v>9300677</v>
      </c>
      <c r="AL77" s="930">
        <v>0</v>
      </c>
      <c r="AM77" s="930">
        <v>881965</v>
      </c>
      <c r="AN77" s="930">
        <v>6092995</v>
      </c>
      <c r="AO77" s="930">
        <v>1460350</v>
      </c>
      <c r="AP77" s="281"/>
      <c r="AQ77" s="281"/>
      <c r="AR77" s="282"/>
      <c r="AS77" s="27"/>
    </row>
    <row r="78" spans="1:92" s="102" customFormat="1" ht="19.5" customHeight="1" x14ac:dyDescent="0.2">
      <c r="A78" s="283" t="s">
        <v>273</v>
      </c>
      <c r="B78" s="281"/>
      <c r="C78" s="281"/>
      <c r="D78" s="281"/>
      <c r="E78" s="281"/>
      <c r="F78" s="281"/>
      <c r="G78" s="281"/>
      <c r="H78" s="281"/>
      <c r="I78" s="281"/>
      <c r="J78" s="281"/>
      <c r="K78" s="281"/>
      <c r="L78" s="281"/>
      <c r="M78" s="281"/>
      <c r="N78" s="281"/>
      <c r="O78" s="281"/>
      <c r="P78" s="281"/>
      <c r="Q78" s="281"/>
      <c r="R78" s="281"/>
      <c r="S78" s="281"/>
      <c r="T78" s="281"/>
      <c r="U78" s="281"/>
      <c r="V78" s="281"/>
      <c r="W78" s="281"/>
      <c r="X78" s="281"/>
      <c r="Y78" s="281"/>
      <c r="Z78" s="281"/>
      <c r="AA78" s="281"/>
      <c r="AB78" s="281"/>
      <c r="AC78" s="281"/>
      <c r="AD78" s="281"/>
      <c r="AE78" s="281"/>
      <c r="AF78" s="281"/>
      <c r="AG78" s="281"/>
      <c r="AH78" s="281"/>
      <c r="AI78" s="281"/>
      <c r="AJ78" s="287">
        <f>AJ76-AJ77</f>
        <v>0</v>
      </c>
      <c r="AK78" s="287">
        <f>AK76-AK77</f>
        <v>0</v>
      </c>
      <c r="AL78" s="287">
        <f t="shared" ref="AL78:AO78" si="28">AL76-AL77</f>
        <v>0</v>
      </c>
      <c r="AM78" s="287">
        <f t="shared" si="28"/>
        <v>0</v>
      </c>
      <c r="AN78" s="287">
        <f t="shared" si="28"/>
        <v>0</v>
      </c>
      <c r="AO78" s="287">
        <f t="shared" si="28"/>
        <v>0</v>
      </c>
      <c r="AP78" s="281"/>
      <c r="AQ78" s="281"/>
      <c r="AR78" s="282"/>
      <c r="AS78" s="27"/>
    </row>
    <row r="79" spans="1:92" s="102" customFormat="1" ht="19.5" customHeight="1" x14ac:dyDescent="0.2">
      <c r="A79" s="283" t="s">
        <v>271</v>
      </c>
      <c r="B79" s="284"/>
      <c r="C79" s="284"/>
      <c r="D79" s="284"/>
      <c r="E79" s="284"/>
      <c r="F79" s="284"/>
      <c r="G79" s="284"/>
      <c r="H79" s="284"/>
      <c r="I79" s="284"/>
      <c r="J79" s="284"/>
      <c r="K79" s="284"/>
      <c r="L79" s="284"/>
      <c r="M79" s="284"/>
      <c r="N79" s="284"/>
      <c r="O79" s="284"/>
      <c r="P79" s="284"/>
      <c r="Q79" s="284"/>
      <c r="R79" s="284"/>
      <c r="S79" s="284"/>
      <c r="T79" s="284"/>
      <c r="U79" s="284"/>
      <c r="V79" s="284"/>
      <c r="W79" s="284"/>
      <c r="X79" s="284"/>
      <c r="Y79" s="284"/>
      <c r="Z79" s="284"/>
      <c r="AA79" s="284"/>
      <c r="AB79" s="284"/>
      <c r="AC79" s="284"/>
      <c r="AD79" s="284"/>
      <c r="AE79" s="284"/>
      <c r="AF79" s="284"/>
      <c r="AG79" s="284"/>
      <c r="AH79" s="284"/>
      <c r="AI79" s="284"/>
      <c r="AJ79" s="284"/>
      <c r="AK79" s="284"/>
      <c r="AL79" s="284"/>
      <c r="AM79" s="284"/>
      <c r="AN79" s="284"/>
      <c r="AO79" s="284"/>
      <c r="AP79" s="284"/>
      <c r="AQ79" s="284"/>
      <c r="AR79" s="285"/>
      <c r="AS79" s="27"/>
    </row>
    <row r="80" spans="1:92" s="102" customFormat="1" ht="20.25" customHeight="1" x14ac:dyDescent="0.2">
      <c r="A80" s="283" t="s">
        <v>272</v>
      </c>
      <c r="B80" s="284"/>
      <c r="C80" s="284"/>
      <c r="D80" s="284"/>
      <c r="E80" s="284"/>
      <c r="F80" s="284"/>
      <c r="G80" s="284"/>
      <c r="H80" s="284"/>
      <c r="I80" s="284"/>
      <c r="J80" s="284"/>
      <c r="K80" s="284"/>
      <c r="L80" s="284"/>
      <c r="M80" s="284"/>
      <c r="N80" s="284"/>
      <c r="O80" s="284"/>
      <c r="P80" s="284"/>
      <c r="Q80" s="284"/>
      <c r="R80" s="284"/>
      <c r="S80" s="284"/>
      <c r="T80" s="284"/>
      <c r="U80" s="284"/>
      <c r="V80" s="284"/>
      <c r="W80" s="284"/>
      <c r="X80" s="284"/>
      <c r="Y80" s="284"/>
      <c r="Z80" s="284"/>
      <c r="AA80" s="284"/>
      <c r="AB80" s="284"/>
      <c r="AC80" s="284"/>
      <c r="AD80" s="284"/>
      <c r="AE80" s="284"/>
      <c r="AF80" s="284"/>
      <c r="AG80" s="284"/>
      <c r="AH80" s="284"/>
      <c r="AI80" s="284"/>
      <c r="AJ80" s="284"/>
      <c r="AK80" s="284"/>
      <c r="AL80" s="284"/>
      <c r="AM80" s="284"/>
      <c r="AN80" s="284"/>
      <c r="AO80" s="284"/>
      <c r="AP80" s="284"/>
      <c r="AQ80" s="284"/>
      <c r="AR80" s="285"/>
      <c r="AS80" s="27"/>
    </row>
    <row r="81" spans="1:45" s="102" customFormat="1" ht="20.25" customHeight="1" x14ac:dyDescent="0.2">
      <c r="A81" s="283" t="s">
        <v>251</v>
      </c>
      <c r="B81" s="281"/>
      <c r="C81" s="281"/>
      <c r="D81" s="281"/>
      <c r="E81" s="281"/>
      <c r="F81" s="281"/>
      <c r="G81" s="281"/>
      <c r="H81" s="281"/>
      <c r="I81" s="281"/>
      <c r="J81" s="281"/>
      <c r="K81" s="281"/>
      <c r="L81" s="281"/>
      <c r="M81" s="281"/>
      <c r="N81" s="281"/>
      <c r="O81" s="281"/>
      <c r="P81" s="281"/>
      <c r="Q81" s="281"/>
      <c r="R81" s="281"/>
      <c r="S81" s="281"/>
      <c r="T81" s="281"/>
      <c r="U81" s="281"/>
      <c r="V81" s="281"/>
      <c r="W81" s="281"/>
      <c r="X81" s="281"/>
      <c r="Y81" s="281"/>
      <c r="Z81" s="281"/>
      <c r="AA81" s="281"/>
      <c r="AB81" s="281"/>
      <c r="AC81" s="281"/>
      <c r="AD81" s="281"/>
      <c r="AE81" s="281"/>
      <c r="AF81" s="281"/>
      <c r="AG81" s="281"/>
      <c r="AH81" s="281"/>
      <c r="AI81" s="281"/>
      <c r="AJ81" s="281"/>
      <c r="AK81" s="281"/>
      <c r="AL81" s="281"/>
      <c r="AM81" s="281"/>
      <c r="AN81" s="281"/>
      <c r="AO81" s="281"/>
      <c r="AP81" s="281"/>
      <c r="AQ81" s="281"/>
      <c r="AR81" s="282"/>
      <c r="AS81" s="27"/>
    </row>
    <row r="82" spans="1:45" s="102" customFormat="1" ht="20.25" customHeight="1" x14ac:dyDescent="0.2">
      <c r="A82" s="283" t="s">
        <v>274</v>
      </c>
      <c r="B82" s="284"/>
      <c r="C82" s="284"/>
      <c r="D82" s="284"/>
      <c r="E82" s="284"/>
      <c r="F82" s="284"/>
      <c r="G82" s="284"/>
      <c r="H82" s="284"/>
      <c r="I82" s="284"/>
      <c r="J82" s="284"/>
      <c r="K82" s="284"/>
      <c r="L82" s="284"/>
      <c r="M82" s="284"/>
      <c r="N82" s="284"/>
      <c r="O82" s="284"/>
      <c r="P82" s="284"/>
      <c r="Q82" s="284"/>
      <c r="R82" s="284"/>
      <c r="S82" s="284"/>
      <c r="T82" s="284"/>
      <c r="U82" s="284"/>
      <c r="V82" s="284"/>
      <c r="W82" s="284"/>
      <c r="X82" s="284"/>
      <c r="Y82" s="284"/>
      <c r="Z82" s="284"/>
      <c r="AA82" s="284"/>
      <c r="AB82" s="284"/>
      <c r="AC82" s="284"/>
      <c r="AD82" s="284"/>
      <c r="AE82" s="284"/>
      <c r="AF82" s="284"/>
      <c r="AG82" s="284"/>
      <c r="AH82" s="284"/>
      <c r="AI82" s="284"/>
      <c r="AJ82" s="284"/>
      <c r="AK82" s="284"/>
      <c r="AL82" s="284"/>
      <c r="AM82" s="284"/>
      <c r="AN82" s="284"/>
      <c r="AO82" s="284"/>
      <c r="AP82" s="284"/>
      <c r="AQ82" s="284"/>
      <c r="AR82" s="285"/>
      <c r="AS82" s="27"/>
    </row>
    <row r="83" spans="1:45" s="102" customFormat="1" ht="20.25" customHeight="1" x14ac:dyDescent="0.2">
      <c r="A83" s="283" t="s">
        <v>252</v>
      </c>
      <c r="B83" s="284"/>
      <c r="C83" s="284"/>
      <c r="D83" s="284"/>
      <c r="E83" s="284"/>
      <c r="F83" s="284"/>
      <c r="G83" s="284"/>
      <c r="H83" s="284"/>
      <c r="I83" s="284"/>
      <c r="J83" s="284"/>
      <c r="K83" s="284"/>
      <c r="L83" s="284"/>
      <c r="M83" s="284"/>
      <c r="N83" s="284"/>
      <c r="O83" s="284"/>
      <c r="P83" s="284"/>
      <c r="Q83" s="284"/>
      <c r="R83" s="284"/>
      <c r="S83" s="284"/>
      <c r="T83" s="284"/>
      <c r="U83" s="284"/>
      <c r="V83" s="284"/>
      <c r="W83" s="284"/>
      <c r="X83" s="284"/>
      <c r="Y83" s="284"/>
      <c r="Z83" s="284"/>
      <c r="AA83" s="284"/>
      <c r="AB83" s="284"/>
      <c r="AC83" s="284"/>
      <c r="AD83" s="284"/>
      <c r="AE83" s="284"/>
      <c r="AF83" s="284"/>
      <c r="AG83" s="284"/>
      <c r="AH83" s="284"/>
      <c r="AI83" s="284"/>
      <c r="AJ83" s="284"/>
      <c r="AK83" s="284"/>
      <c r="AL83" s="284"/>
      <c r="AM83" s="284"/>
      <c r="AN83" s="284"/>
      <c r="AO83" s="284"/>
      <c r="AP83" s="284"/>
      <c r="AQ83" s="284"/>
      <c r="AR83" s="285"/>
      <c r="AS83" s="27"/>
    </row>
    <row r="84" spans="1:45" s="102" customFormat="1" ht="20.25" customHeight="1" x14ac:dyDescent="0.2">
      <c r="A84" s="283" t="s">
        <v>253</v>
      </c>
      <c r="B84" s="281"/>
      <c r="C84" s="281"/>
      <c r="D84" s="281"/>
      <c r="E84" s="281"/>
      <c r="F84" s="281"/>
      <c r="G84" s="281"/>
      <c r="H84" s="281"/>
      <c r="I84" s="281"/>
      <c r="J84" s="281"/>
      <c r="K84" s="281"/>
      <c r="L84" s="281"/>
      <c r="M84" s="281"/>
      <c r="N84" s="281"/>
      <c r="O84" s="281"/>
      <c r="P84" s="281"/>
      <c r="Q84" s="281"/>
      <c r="R84" s="281"/>
      <c r="S84" s="281"/>
      <c r="T84" s="281"/>
      <c r="U84" s="281"/>
      <c r="V84" s="281"/>
      <c r="W84" s="281"/>
      <c r="X84" s="281"/>
      <c r="Y84" s="281"/>
      <c r="Z84" s="281"/>
      <c r="AA84" s="281"/>
      <c r="AB84" s="281"/>
      <c r="AC84" s="281"/>
      <c r="AD84" s="281"/>
      <c r="AE84" s="281"/>
      <c r="AF84" s="281"/>
      <c r="AG84" s="281"/>
      <c r="AH84" s="281"/>
      <c r="AI84" s="281"/>
      <c r="AJ84" s="281"/>
      <c r="AK84" s="281"/>
      <c r="AL84" s="281"/>
      <c r="AM84" s="281"/>
      <c r="AN84" s="281"/>
      <c r="AO84" s="281"/>
      <c r="AP84" s="281"/>
      <c r="AQ84" s="281"/>
      <c r="AR84" s="282"/>
      <c r="AS84" s="27"/>
    </row>
    <row r="85" spans="1:45" s="102" customFormat="1" ht="17.25" customHeight="1" x14ac:dyDescent="0.2">
      <c r="A85" s="283" t="s">
        <v>275</v>
      </c>
      <c r="B85" s="284"/>
      <c r="C85" s="284"/>
      <c r="D85" s="284"/>
      <c r="E85" s="284"/>
      <c r="F85" s="284"/>
      <c r="G85" s="284"/>
      <c r="H85" s="284"/>
      <c r="I85" s="284"/>
      <c r="J85" s="284"/>
      <c r="K85" s="284"/>
      <c r="L85" s="284"/>
      <c r="M85" s="284"/>
      <c r="N85" s="284"/>
      <c r="O85" s="284"/>
      <c r="P85" s="284"/>
      <c r="Q85" s="284"/>
      <c r="R85" s="284"/>
      <c r="S85" s="284"/>
      <c r="T85" s="284"/>
      <c r="U85" s="284"/>
      <c r="V85" s="284"/>
      <c r="W85" s="284"/>
      <c r="X85" s="284"/>
      <c r="Y85" s="284"/>
      <c r="Z85" s="284"/>
      <c r="AA85" s="284"/>
      <c r="AB85" s="284"/>
      <c r="AC85" s="284"/>
      <c r="AD85" s="284"/>
      <c r="AE85" s="284"/>
      <c r="AF85" s="284"/>
      <c r="AG85" s="284"/>
      <c r="AH85" s="284"/>
      <c r="AI85" s="284"/>
      <c r="AJ85" s="284"/>
      <c r="AK85" s="284"/>
      <c r="AL85" s="284"/>
      <c r="AM85" s="284"/>
      <c r="AN85" s="284"/>
      <c r="AO85" s="284"/>
      <c r="AP85" s="284"/>
      <c r="AQ85" s="284"/>
      <c r="AR85" s="285"/>
      <c r="AS85" s="27"/>
    </row>
    <row r="86" spans="1:45" s="102" customFormat="1" ht="18.75" customHeight="1" x14ac:dyDescent="0.2">
      <c r="A86" s="283" t="s">
        <v>254</v>
      </c>
      <c r="B86" s="284"/>
      <c r="C86" s="284"/>
      <c r="D86" s="284"/>
      <c r="E86" s="284"/>
      <c r="F86" s="284"/>
      <c r="G86" s="284"/>
      <c r="H86" s="284"/>
      <c r="I86" s="284"/>
      <c r="J86" s="284"/>
      <c r="K86" s="284"/>
      <c r="L86" s="284"/>
      <c r="M86" s="284"/>
      <c r="N86" s="284"/>
      <c r="O86" s="284"/>
      <c r="P86" s="284"/>
      <c r="Q86" s="284"/>
      <c r="R86" s="284"/>
      <c r="S86" s="284"/>
      <c r="T86" s="284"/>
      <c r="U86" s="284"/>
      <c r="V86" s="284"/>
      <c r="W86" s="284"/>
      <c r="X86" s="284"/>
      <c r="Y86" s="284"/>
      <c r="Z86" s="284"/>
      <c r="AA86" s="284"/>
      <c r="AB86" s="284"/>
      <c r="AC86" s="284"/>
      <c r="AD86" s="284"/>
      <c r="AE86" s="284"/>
      <c r="AF86" s="284"/>
      <c r="AG86" s="284"/>
      <c r="AH86" s="284"/>
      <c r="AI86" s="284"/>
      <c r="AJ86" s="284"/>
      <c r="AK86" s="284"/>
      <c r="AL86" s="284"/>
      <c r="AM86" s="284"/>
      <c r="AN86" s="284"/>
      <c r="AO86" s="284"/>
      <c r="AP86" s="284"/>
      <c r="AQ86" s="284"/>
      <c r="AR86" s="285"/>
      <c r="AS86" s="27"/>
    </row>
    <row r="87" spans="1:45" s="102" customFormat="1" ht="16.5" customHeight="1" x14ac:dyDescent="0.2">
      <c r="A87" s="283" t="s">
        <v>255</v>
      </c>
      <c r="B87" s="284"/>
      <c r="C87" s="284"/>
      <c r="D87" s="284"/>
      <c r="E87" s="284"/>
      <c r="F87" s="284"/>
      <c r="G87" s="284"/>
      <c r="H87" s="284"/>
      <c r="I87" s="284"/>
      <c r="J87" s="284"/>
      <c r="K87" s="284"/>
      <c r="L87" s="284"/>
      <c r="M87" s="284"/>
      <c r="N87" s="284"/>
      <c r="O87" s="284"/>
      <c r="P87" s="284"/>
      <c r="Q87" s="284"/>
      <c r="R87" s="284"/>
      <c r="S87" s="284"/>
      <c r="T87" s="284"/>
      <c r="U87" s="284"/>
      <c r="V87" s="284"/>
      <c r="W87" s="284"/>
      <c r="X87" s="284"/>
      <c r="Y87" s="284"/>
      <c r="Z87" s="284"/>
      <c r="AA87" s="284"/>
      <c r="AB87" s="284"/>
      <c r="AC87" s="284"/>
      <c r="AD87" s="284"/>
      <c r="AE87" s="284"/>
      <c r="AF87" s="284"/>
      <c r="AG87" s="284"/>
      <c r="AH87" s="284"/>
      <c r="AI87" s="284"/>
      <c r="AJ87" s="284"/>
      <c r="AK87" s="284"/>
      <c r="AL87" s="284"/>
      <c r="AM87" s="284"/>
      <c r="AN87" s="284"/>
      <c r="AO87" s="284"/>
      <c r="AP87" s="284"/>
      <c r="AQ87" s="284"/>
      <c r="AR87" s="285"/>
      <c r="AS87" s="27"/>
    </row>
    <row r="88" spans="1:45" s="102" customFormat="1" ht="16.5" customHeight="1" x14ac:dyDescent="0.2">
      <c r="A88" s="283" t="s">
        <v>276</v>
      </c>
      <c r="B88" s="284"/>
      <c r="C88" s="284"/>
      <c r="D88" s="284"/>
      <c r="E88" s="284"/>
      <c r="F88" s="284"/>
      <c r="G88" s="284"/>
      <c r="H88" s="284"/>
      <c r="I88" s="284"/>
      <c r="J88" s="284"/>
      <c r="K88" s="284"/>
      <c r="L88" s="284"/>
      <c r="M88" s="284"/>
      <c r="N88" s="284"/>
      <c r="O88" s="284"/>
      <c r="P88" s="284"/>
      <c r="Q88" s="284"/>
      <c r="R88" s="284"/>
      <c r="S88" s="284"/>
      <c r="T88" s="284"/>
      <c r="U88" s="284"/>
      <c r="V88" s="284"/>
      <c r="W88" s="284"/>
      <c r="X88" s="284"/>
      <c r="Y88" s="284"/>
      <c r="Z88" s="284"/>
      <c r="AA88" s="284"/>
      <c r="AB88" s="284"/>
      <c r="AC88" s="284"/>
      <c r="AD88" s="284"/>
      <c r="AE88" s="284"/>
      <c r="AF88" s="284"/>
      <c r="AG88" s="284"/>
      <c r="AH88" s="284"/>
      <c r="AI88" s="284"/>
      <c r="AJ88" s="284"/>
      <c r="AK88" s="284"/>
      <c r="AL88" s="284"/>
      <c r="AM88" s="284"/>
      <c r="AN88" s="284"/>
      <c r="AO88" s="284"/>
      <c r="AP88" s="284"/>
      <c r="AQ88" s="284"/>
      <c r="AR88" s="285"/>
      <c r="AS88" s="27"/>
    </row>
    <row r="89" spans="1:45" s="102" customFormat="1" ht="16.5" customHeight="1" x14ac:dyDescent="0.2">
      <c r="A89" s="283" t="s">
        <v>277</v>
      </c>
      <c r="B89" s="284"/>
      <c r="C89" s="284"/>
      <c r="D89" s="284"/>
      <c r="E89" s="284"/>
      <c r="F89" s="284"/>
      <c r="G89" s="284"/>
      <c r="H89" s="284"/>
      <c r="I89" s="284"/>
      <c r="J89" s="284"/>
      <c r="K89" s="284"/>
      <c r="L89" s="284"/>
      <c r="M89" s="284"/>
      <c r="N89" s="284"/>
      <c r="O89" s="284"/>
      <c r="P89" s="284"/>
      <c r="Q89" s="284"/>
      <c r="R89" s="284"/>
      <c r="S89" s="284"/>
      <c r="T89" s="284"/>
      <c r="U89" s="284"/>
      <c r="V89" s="284"/>
      <c r="W89" s="284"/>
      <c r="X89" s="284"/>
      <c r="Y89" s="284"/>
      <c r="Z89" s="284"/>
      <c r="AA89" s="284"/>
      <c r="AB89" s="284"/>
      <c r="AC89" s="284"/>
      <c r="AD89" s="284"/>
      <c r="AE89" s="284"/>
      <c r="AF89" s="284"/>
      <c r="AG89" s="284"/>
      <c r="AH89" s="284"/>
      <c r="AI89" s="284"/>
      <c r="AJ89" s="284"/>
      <c r="AK89" s="284"/>
      <c r="AL89" s="284"/>
      <c r="AM89" s="284"/>
      <c r="AN89" s="284"/>
      <c r="AO89" s="284"/>
      <c r="AP89" s="284"/>
      <c r="AQ89" s="284"/>
      <c r="AR89" s="285"/>
      <c r="AS89" s="27"/>
    </row>
    <row r="90" spans="1:45" s="102" customFormat="1" ht="18" customHeight="1" x14ac:dyDescent="0.2">
      <c r="A90" s="1014"/>
      <c r="B90" s="1015"/>
      <c r="C90" s="1015"/>
      <c r="D90" s="1015"/>
      <c r="E90" s="1015"/>
      <c r="F90" s="1015"/>
      <c r="G90" s="1015"/>
      <c r="H90" s="1015"/>
      <c r="I90" s="1015"/>
      <c r="J90" s="1015"/>
      <c r="K90" s="1015"/>
      <c r="L90" s="1015"/>
      <c r="M90" s="1015"/>
      <c r="N90" s="1015"/>
      <c r="O90" s="1015"/>
      <c r="P90" s="1015"/>
      <c r="Q90" s="1015"/>
      <c r="R90" s="1015"/>
      <c r="S90" s="1015"/>
      <c r="T90" s="1015"/>
      <c r="U90" s="1015"/>
      <c r="V90" s="1015"/>
      <c r="W90" s="1015"/>
      <c r="X90" s="1015"/>
      <c r="Y90" s="1015"/>
      <c r="Z90" s="1015"/>
      <c r="AA90" s="1015"/>
      <c r="AB90" s="1015"/>
      <c r="AC90" s="1015"/>
      <c r="AD90" s="1015"/>
      <c r="AE90" s="1015"/>
      <c r="AF90" s="1015"/>
      <c r="AG90" s="1015"/>
      <c r="AH90" s="1015"/>
      <c r="AI90" s="1015"/>
      <c r="AJ90" s="1015"/>
      <c r="AK90" s="1015"/>
      <c r="AL90" s="1015"/>
      <c r="AM90" s="1015"/>
      <c r="AN90" s="1015"/>
      <c r="AO90" s="1015"/>
      <c r="AP90" s="1015"/>
      <c r="AQ90" s="1015"/>
      <c r="AR90" s="1016"/>
      <c r="AS90" s="190"/>
    </row>
    <row r="91" spans="1:45" x14ac:dyDescent="0.2">
      <c r="AJ91" s="3"/>
      <c r="AK91" s="3"/>
      <c r="AL91" s="3"/>
      <c r="AM91" s="3"/>
      <c r="AN91" s="3"/>
      <c r="AO91" s="3"/>
    </row>
    <row r="92" spans="1:45" x14ac:dyDescent="0.2">
      <c r="AJ92" s="3"/>
      <c r="AK92" s="3"/>
    </row>
  </sheetData>
  <autoFilter ref="A7:AR90">
    <filterColumn colId="0" showButton="0"/>
    <filterColumn colId="1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  <filterColumn colId="20" showButton="0"/>
    <filterColumn colId="21" showButton="0"/>
    <filterColumn colId="22" showButton="0"/>
    <filterColumn colId="23" showButton="0"/>
    <filterColumn colId="24" showButton="0"/>
    <filterColumn colId="25" showButton="0"/>
    <filterColumn colId="26" showButton="0"/>
    <filterColumn colId="27" showButton="0"/>
    <filterColumn colId="28" showButton="0"/>
    <filterColumn colId="29" showButton="0"/>
    <filterColumn colId="30" showButton="0"/>
    <filterColumn colId="31" showButton="0"/>
    <filterColumn colId="32" showButton="0"/>
    <filterColumn colId="33" showButton="0"/>
    <filterColumn colId="36" showButton="0"/>
    <filterColumn colId="37" showButton="0"/>
    <filterColumn colId="38" showButton="0"/>
    <filterColumn colId="39" showButton="0"/>
  </autoFilter>
  <mergeCells count="179">
    <mergeCell ref="AZ7:AZ10"/>
    <mergeCell ref="BA7:BA10"/>
    <mergeCell ref="A37:A41"/>
    <mergeCell ref="B37:B41"/>
    <mergeCell ref="C37:C41"/>
    <mergeCell ref="D37:D41"/>
    <mergeCell ref="I34:I35"/>
    <mergeCell ref="D33:D35"/>
    <mergeCell ref="H27:H28"/>
    <mergeCell ref="A33:A35"/>
    <mergeCell ref="B33:B35"/>
    <mergeCell ref="C33:C35"/>
    <mergeCell ref="H34:H35"/>
    <mergeCell ref="AP37:AP38"/>
    <mergeCell ref="AR37:AR38"/>
    <mergeCell ref="AQ34:AQ35"/>
    <mergeCell ref="A22:A23"/>
    <mergeCell ref="B22:B23"/>
    <mergeCell ref="C22:C23"/>
    <mergeCell ref="AP7:AP10"/>
    <mergeCell ref="AN8:AN10"/>
    <mergeCell ref="A18:A19"/>
    <mergeCell ref="B18:B19"/>
    <mergeCell ref="C18:C19"/>
    <mergeCell ref="D18:D19"/>
    <mergeCell ref="G18:G19"/>
    <mergeCell ref="H18:H19"/>
    <mergeCell ref="A27:A28"/>
    <mergeCell ref="B27:B28"/>
    <mergeCell ref="C27:C28"/>
    <mergeCell ref="D27:D28"/>
    <mergeCell ref="A43:A44"/>
    <mergeCell ref="B43:B44"/>
    <mergeCell ref="C43:C44"/>
    <mergeCell ref="D43:D44"/>
    <mergeCell ref="G43:G44"/>
    <mergeCell ref="H43:H44"/>
    <mergeCell ref="D22:D23"/>
    <mergeCell ref="G22:G23"/>
    <mergeCell ref="H22:H23"/>
    <mergeCell ref="G27:G28"/>
    <mergeCell ref="AP18:AP19"/>
    <mergeCell ref="AQ18:AQ19"/>
    <mergeCell ref="AP22:AP23"/>
    <mergeCell ref="AQ22:AQ23"/>
    <mergeCell ref="AR18:AR19"/>
    <mergeCell ref="AR22:AR23"/>
    <mergeCell ref="AQ37:AQ40"/>
    <mergeCell ref="AP34:AP35"/>
    <mergeCell ref="AP12:AP14"/>
    <mergeCell ref="AQ12:AQ14"/>
    <mergeCell ref="AR13:AR14"/>
    <mergeCell ref="AR34:AR35"/>
    <mergeCell ref="AP27:AP28"/>
    <mergeCell ref="AQ27:AQ28"/>
    <mergeCell ref="AR27:AR28"/>
    <mergeCell ref="I22:I23"/>
    <mergeCell ref="J22:J23"/>
    <mergeCell ref="K22:K23"/>
    <mergeCell ref="I27:I28"/>
    <mergeCell ref="J27:J28"/>
    <mergeCell ref="K27:K28"/>
    <mergeCell ref="AA9:AC9"/>
    <mergeCell ref="AD9:AF9"/>
    <mergeCell ref="I7:I10"/>
    <mergeCell ref="J7:J10"/>
    <mergeCell ref="K7:K10"/>
    <mergeCell ref="L7:AI7"/>
    <mergeCell ref="AG9:AI9"/>
    <mergeCell ref="X8:AC8"/>
    <mergeCell ref="AD8:AI8"/>
    <mergeCell ref="J18:J19"/>
    <mergeCell ref="I18:I19"/>
    <mergeCell ref="K18:K19"/>
    <mergeCell ref="AQ43:AQ44"/>
    <mergeCell ref="AP50:AP51"/>
    <mergeCell ref="AQ50:AQ51"/>
    <mergeCell ref="G37:G38"/>
    <mergeCell ref="H37:H38"/>
    <mergeCell ref="I37:I38"/>
    <mergeCell ref="J37:J38"/>
    <mergeCell ref="G34:G35"/>
    <mergeCell ref="J34:J35"/>
    <mergeCell ref="K33:K35"/>
    <mergeCell ref="K37:K41"/>
    <mergeCell ref="H50:H51"/>
    <mergeCell ref="A1:AR1"/>
    <mergeCell ref="A2:AR2"/>
    <mergeCell ref="AL8:AL10"/>
    <mergeCell ref="A8:A10"/>
    <mergeCell ref="B8:B10"/>
    <mergeCell ref="C8:C10"/>
    <mergeCell ref="L8:Q8"/>
    <mergeCell ref="R8:W8"/>
    <mergeCell ref="H7:H10"/>
    <mergeCell ref="L9:N9"/>
    <mergeCell ref="O9:Q9"/>
    <mergeCell ref="AJ8:AJ10"/>
    <mergeCell ref="AK8:AK10"/>
    <mergeCell ref="R9:T9"/>
    <mergeCell ref="U9:W9"/>
    <mergeCell ref="X9:Z9"/>
    <mergeCell ref="AR7:AR10"/>
    <mergeCell ref="AK7:AO7"/>
    <mergeCell ref="AM8:AM10"/>
    <mergeCell ref="AO8:AO10"/>
    <mergeCell ref="AQ7:AQ10"/>
    <mergeCell ref="CG8:CG10"/>
    <mergeCell ref="CH8:CH10"/>
    <mergeCell ref="AR43:AR44"/>
    <mergeCell ref="AR50:AR51"/>
    <mergeCell ref="A76:E76"/>
    <mergeCell ref="A90:AR90"/>
    <mergeCell ref="J43:J44"/>
    <mergeCell ref="K43:K44"/>
    <mergeCell ref="I50:I51"/>
    <mergeCell ref="J50:J51"/>
    <mergeCell ref="K50:K51"/>
    <mergeCell ref="I43:I44"/>
    <mergeCell ref="A55:A58"/>
    <mergeCell ref="B55:B58"/>
    <mergeCell ref="C55:C58"/>
    <mergeCell ref="D55:D58"/>
    <mergeCell ref="A50:A51"/>
    <mergeCell ref="B50:B51"/>
    <mergeCell ref="C50:C51"/>
    <mergeCell ref="D50:D51"/>
    <mergeCell ref="G50:G51"/>
    <mergeCell ref="K55:K58"/>
    <mergeCell ref="AP43:AP44"/>
    <mergeCell ref="D7:D10"/>
    <mergeCell ref="BQ9:BS9"/>
    <mergeCell ref="BT9:BV9"/>
    <mergeCell ref="BW9:BY9"/>
    <mergeCell ref="BZ9:CB9"/>
    <mergeCell ref="A13:A14"/>
    <mergeCell ref="B13:B14"/>
    <mergeCell ref="C13:C14"/>
    <mergeCell ref="D13:D14"/>
    <mergeCell ref="G13:G14"/>
    <mergeCell ref="H13:H14"/>
    <mergeCell ref="I13:I14"/>
    <mergeCell ref="J13:J14"/>
    <mergeCell ref="K13:K14"/>
    <mergeCell ref="BB7:BB10"/>
    <mergeCell ref="BC7:BC10"/>
    <mergeCell ref="BD7:BD10"/>
    <mergeCell ref="A7:C7"/>
    <mergeCell ref="E7:E10"/>
    <mergeCell ref="F7:F10"/>
    <mergeCell ref="G7:G10"/>
    <mergeCell ref="AS8:AS10"/>
    <mergeCell ref="AW7:AW10"/>
    <mergeCell ref="AX7:AX10"/>
    <mergeCell ref="AY7:AY10"/>
    <mergeCell ref="CI7:CI10"/>
    <mergeCell ref="CJ7:CJ10"/>
    <mergeCell ref="CK7:CK10"/>
    <mergeCell ref="CL7:CL10"/>
    <mergeCell ref="CM7:CM10"/>
    <mergeCell ref="CN7:CN10"/>
    <mergeCell ref="AT7:AV7"/>
    <mergeCell ref="BE7:CB7"/>
    <mergeCell ref="CD7:CH7"/>
    <mergeCell ref="AT8:AT10"/>
    <mergeCell ref="AU8:AU10"/>
    <mergeCell ref="AV8:AV10"/>
    <mergeCell ref="BE8:BJ8"/>
    <mergeCell ref="BK8:BP8"/>
    <mergeCell ref="BQ8:BV8"/>
    <mergeCell ref="BW8:CB8"/>
    <mergeCell ref="CC8:CC10"/>
    <mergeCell ref="CD8:CD10"/>
    <mergeCell ref="CE8:CE10"/>
    <mergeCell ref="CF8:CF10"/>
    <mergeCell ref="BE9:BG9"/>
    <mergeCell ref="BH9:BJ9"/>
    <mergeCell ref="BK9:BM9"/>
    <mergeCell ref="BN9:BP9"/>
  </mergeCells>
  <printOptions horizontalCentered="1"/>
  <pageMargins left="0.98425196850393704" right="0.78740157480314965" top="0.98425196850393704" bottom="0.78740157480314965" header="0.31496062992125984" footer="0.31496062992125984"/>
  <pageSetup paperSize="5" scale="28" fitToWidth="5" fitToHeight="5" orientation="landscape" r:id="rId1"/>
  <headerFooter>
    <oddFooter>Página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148"/>
  <sheetViews>
    <sheetView view="pageBreakPreview" topLeftCell="AJ134" zoomScale="79" zoomScaleNormal="67" zoomScaleSheetLayoutView="79" workbookViewId="0">
      <selection activeCell="AQ143" sqref="AQ143"/>
    </sheetView>
  </sheetViews>
  <sheetFormatPr baseColWidth="10" defaultColWidth="11.42578125" defaultRowHeight="12.75" x14ac:dyDescent="0.2"/>
  <cols>
    <col min="1" max="1" width="5.42578125" style="4" bestFit="1" customWidth="1"/>
    <col min="2" max="2" width="11.28515625" style="4" customWidth="1"/>
    <col min="3" max="3" width="18" style="1" customWidth="1"/>
    <col min="4" max="4" width="26.140625" style="1" customWidth="1"/>
    <col min="5" max="5" width="9.42578125" style="1" customWidth="1"/>
    <col min="6" max="6" width="12.42578125" style="1" customWidth="1"/>
    <col min="7" max="7" width="22.140625" style="1" customWidth="1"/>
    <col min="8" max="8" width="16" style="1" customWidth="1"/>
    <col min="9" max="10" width="8" style="1" customWidth="1"/>
    <col min="11" max="11" width="8.85546875" style="1" customWidth="1"/>
    <col min="12" max="12" width="7.5703125" style="1" customWidth="1"/>
    <col min="13" max="13" width="8.28515625" style="1" customWidth="1"/>
    <col min="14" max="14" width="7.85546875" style="1" customWidth="1"/>
    <col min="15" max="15" width="9.5703125" style="1" customWidth="1"/>
    <col min="16" max="16" width="8.85546875" style="1" customWidth="1"/>
    <col min="17" max="17" width="9" style="1" customWidth="1"/>
    <col min="18" max="18" width="8.140625" style="1" customWidth="1"/>
    <col min="19" max="19" width="8.28515625" style="1" customWidth="1"/>
    <col min="20" max="20" width="7.85546875" style="1" customWidth="1"/>
    <col min="21" max="21" width="9.140625" style="1" customWidth="1"/>
    <col min="22" max="22" width="8.7109375" style="1" customWidth="1"/>
    <col min="23" max="23" width="9.85546875" style="1" customWidth="1"/>
    <col min="24" max="24" width="8.42578125" style="1" customWidth="1"/>
    <col min="25" max="25" width="7.85546875" style="1" customWidth="1"/>
    <col min="26" max="26" width="7.42578125" style="1" customWidth="1"/>
    <col min="27" max="27" width="8.7109375" style="1" customWidth="1"/>
    <col min="28" max="28" width="8.42578125" style="1" customWidth="1"/>
    <col min="29" max="29" width="8.85546875" style="1" customWidth="1"/>
    <col min="30" max="30" width="8.7109375" style="1" customWidth="1"/>
    <col min="31" max="31" width="8.5703125" style="1" customWidth="1"/>
    <col min="32" max="32" width="8.42578125" style="1" customWidth="1"/>
    <col min="33" max="33" width="8.7109375" style="1" customWidth="1"/>
    <col min="34" max="34" width="9.140625" style="1" customWidth="1"/>
    <col min="35" max="35" width="9.42578125" style="1" customWidth="1"/>
    <col min="36" max="36" width="13.42578125" style="1" customWidth="1"/>
    <col min="37" max="37" width="12.28515625" style="1" customWidth="1"/>
    <col min="38" max="38" width="5.28515625" style="1" customWidth="1"/>
    <col min="39" max="39" width="9.85546875" style="1" customWidth="1"/>
    <col min="40" max="40" width="8.42578125" style="1" customWidth="1"/>
    <col min="41" max="41" width="9.85546875" style="1" customWidth="1"/>
    <col min="42" max="42" width="11.28515625" style="1" customWidth="1"/>
    <col min="43" max="43" width="13.42578125" style="1" customWidth="1"/>
    <col min="44" max="44" width="27.5703125" style="1" customWidth="1"/>
    <col min="45" max="45" width="15.5703125" style="1" customWidth="1"/>
    <col min="46" max="46" width="28.28515625" style="2" bestFit="1" customWidth="1"/>
    <col min="47" max="47" width="14.7109375" style="2" bestFit="1" customWidth="1"/>
    <col min="48" max="48" width="14.85546875" style="1" bestFit="1" customWidth="1"/>
    <col min="49" max="49" width="16.28515625" style="1" customWidth="1"/>
    <col min="50" max="50" width="17.28515625" style="1" customWidth="1"/>
    <col min="51" max="51" width="13.85546875" style="1" customWidth="1"/>
    <col min="52" max="52" width="15.140625" style="1" customWidth="1"/>
    <col min="53" max="16384" width="11.42578125" style="1"/>
  </cols>
  <sheetData>
    <row r="1" spans="1:53" s="513" customFormat="1" ht="18" x14ac:dyDescent="0.25">
      <c r="A1" s="1070" t="s">
        <v>0</v>
      </c>
      <c r="B1" s="1071"/>
      <c r="C1" s="1071"/>
      <c r="D1" s="1071"/>
      <c r="E1" s="1071"/>
      <c r="F1" s="1071"/>
      <c r="G1" s="1071"/>
      <c r="H1" s="1071"/>
      <c r="I1" s="1071"/>
      <c r="J1" s="1071"/>
      <c r="K1" s="1071"/>
      <c r="L1" s="1071"/>
      <c r="M1" s="1071"/>
      <c r="N1" s="1071"/>
      <c r="O1" s="1071"/>
      <c r="P1" s="1071"/>
      <c r="Q1" s="1071"/>
      <c r="R1" s="1071"/>
      <c r="S1" s="1071"/>
      <c r="T1" s="1071"/>
      <c r="U1" s="1071"/>
      <c r="V1" s="1071"/>
      <c r="W1" s="1071"/>
      <c r="X1" s="1071"/>
      <c r="Y1" s="1071"/>
      <c r="Z1" s="1071"/>
      <c r="AA1" s="1071"/>
      <c r="AB1" s="1071"/>
      <c r="AC1" s="1071"/>
      <c r="AD1" s="1071"/>
      <c r="AE1" s="1071"/>
      <c r="AF1" s="1071"/>
      <c r="AG1" s="1071"/>
      <c r="AH1" s="1071"/>
      <c r="AI1" s="1071"/>
      <c r="AJ1" s="1071"/>
      <c r="AK1" s="1071"/>
      <c r="AL1" s="1071"/>
      <c r="AM1" s="1071"/>
      <c r="AN1" s="1071"/>
      <c r="AO1" s="1071"/>
      <c r="AP1" s="1071"/>
      <c r="AQ1" s="1071"/>
      <c r="AR1" s="1072"/>
      <c r="AT1" s="514"/>
      <c r="AU1" s="514"/>
    </row>
    <row r="2" spans="1:53" s="513" customFormat="1" ht="18.75" x14ac:dyDescent="0.3">
      <c r="A2" s="1070" t="s">
        <v>415</v>
      </c>
      <c r="B2" s="1071"/>
      <c r="C2" s="1071"/>
      <c r="D2" s="1071"/>
      <c r="E2" s="1071"/>
      <c r="F2" s="1071"/>
      <c r="G2" s="1071"/>
      <c r="H2" s="1071"/>
      <c r="I2" s="1071"/>
      <c r="J2" s="1071"/>
      <c r="K2" s="1071"/>
      <c r="L2" s="1071"/>
      <c r="M2" s="1071"/>
      <c r="N2" s="1071"/>
      <c r="O2" s="1071"/>
      <c r="P2" s="1071"/>
      <c r="Q2" s="1071"/>
      <c r="R2" s="1071"/>
      <c r="S2" s="1071"/>
      <c r="T2" s="1071"/>
      <c r="U2" s="1071"/>
      <c r="V2" s="1071"/>
      <c r="W2" s="1071"/>
      <c r="X2" s="1071"/>
      <c r="Y2" s="1071"/>
      <c r="Z2" s="1071"/>
      <c r="AA2" s="1071"/>
      <c r="AB2" s="1071"/>
      <c r="AC2" s="1071"/>
      <c r="AD2" s="1071"/>
      <c r="AE2" s="1071"/>
      <c r="AF2" s="1071"/>
      <c r="AG2" s="1071"/>
      <c r="AH2" s="1071"/>
      <c r="AI2" s="1071"/>
      <c r="AJ2" s="1071"/>
      <c r="AK2" s="1071"/>
      <c r="AL2" s="1071"/>
      <c r="AM2" s="1071"/>
      <c r="AN2" s="1071"/>
      <c r="AO2" s="1071"/>
      <c r="AP2" s="1071"/>
      <c r="AQ2" s="1071"/>
      <c r="AR2" s="1072"/>
      <c r="AT2" s="514"/>
      <c r="AU2" s="514"/>
    </row>
    <row r="3" spans="1:53" s="513" customFormat="1" ht="18" x14ac:dyDescent="0.25">
      <c r="A3" s="515"/>
      <c r="B3" s="516"/>
      <c r="C3" s="516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  <c r="W3" s="83"/>
      <c r="X3" s="83"/>
      <c r="Y3" s="83"/>
      <c r="Z3" s="83"/>
      <c r="AA3" s="83"/>
      <c r="AB3" s="83"/>
      <c r="AC3" s="83"/>
      <c r="AD3" s="83"/>
      <c r="AE3" s="83"/>
      <c r="AF3" s="83"/>
      <c r="AG3" s="83"/>
      <c r="AH3" s="83"/>
      <c r="AI3" s="83"/>
      <c r="AJ3" s="83"/>
      <c r="AK3" s="83"/>
      <c r="AL3" s="83"/>
      <c r="AM3" s="83"/>
      <c r="AN3" s="83"/>
      <c r="AO3" s="83"/>
      <c r="AP3" s="83"/>
      <c r="AQ3" s="83"/>
      <c r="AR3" s="84"/>
      <c r="AT3" s="514"/>
      <c r="AU3" s="514"/>
    </row>
    <row r="4" spans="1:53" s="513" customFormat="1" ht="12.75" customHeight="1" x14ac:dyDescent="0.25">
      <c r="A4" s="517"/>
      <c r="B4" s="518"/>
      <c r="C4" s="519"/>
      <c r="D4" s="1073" t="s">
        <v>2</v>
      </c>
      <c r="E4" s="1074"/>
      <c r="F4" s="1074"/>
      <c r="G4" s="1074"/>
      <c r="H4" s="1074"/>
      <c r="I4" s="1074"/>
      <c r="J4" s="1074"/>
      <c r="K4" s="87"/>
      <c r="L4" s="87"/>
      <c r="M4" s="87"/>
      <c r="N4" s="87"/>
      <c r="O4" s="87"/>
      <c r="P4" s="87"/>
      <c r="Q4" s="87"/>
      <c r="R4" s="87"/>
      <c r="S4" s="87"/>
      <c r="T4" s="87"/>
      <c r="U4" s="87"/>
      <c r="V4" s="87"/>
      <c r="W4" s="87"/>
      <c r="X4" s="87"/>
      <c r="Y4" s="87"/>
      <c r="Z4" s="87"/>
      <c r="AA4" s="87"/>
      <c r="AB4" s="87"/>
      <c r="AC4" s="87"/>
      <c r="AD4" s="87"/>
      <c r="AE4" s="87"/>
      <c r="AF4" s="87"/>
      <c r="AG4" s="87"/>
      <c r="AH4" s="87"/>
      <c r="AI4" s="87"/>
      <c r="AJ4" s="87"/>
      <c r="AK4" s="87"/>
      <c r="AL4" s="87"/>
      <c r="AM4" s="87"/>
      <c r="AN4" s="87"/>
      <c r="AO4" s="87"/>
      <c r="AP4" s="87"/>
      <c r="AQ4" s="87"/>
      <c r="AR4" s="88"/>
      <c r="AT4" s="514"/>
      <c r="AU4" s="514"/>
    </row>
    <row r="5" spans="1:53" s="513" customFormat="1" ht="12.75" customHeight="1" x14ac:dyDescent="0.25">
      <c r="A5" s="517"/>
      <c r="B5" s="518"/>
      <c r="C5" s="519"/>
      <c r="D5" s="1073" t="s">
        <v>3</v>
      </c>
      <c r="E5" s="1074"/>
      <c r="F5" s="1074"/>
      <c r="G5" s="1074"/>
      <c r="H5" s="1074"/>
      <c r="I5" s="1074"/>
      <c r="J5" s="1074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  <c r="W5" s="87"/>
      <c r="X5" s="87"/>
      <c r="Y5" s="87"/>
      <c r="Z5" s="87"/>
      <c r="AA5" s="87"/>
      <c r="AB5" s="87"/>
      <c r="AC5" s="87"/>
      <c r="AD5" s="87"/>
      <c r="AE5" s="87"/>
      <c r="AF5" s="87"/>
      <c r="AG5" s="87"/>
      <c r="AH5" s="87"/>
      <c r="AI5" s="87"/>
      <c r="AJ5" s="87"/>
      <c r="AK5" s="87"/>
      <c r="AL5" s="87"/>
      <c r="AM5" s="87"/>
      <c r="AN5" s="87"/>
      <c r="AO5" s="87"/>
      <c r="AP5" s="87"/>
      <c r="AQ5" s="87"/>
      <c r="AR5" s="88"/>
      <c r="AT5" s="514"/>
      <c r="AU5" s="514"/>
    </row>
    <row r="6" spans="1:53" s="513" customFormat="1" ht="16.5" customHeight="1" thickBot="1" x14ac:dyDescent="0.3">
      <c r="A6" s="520"/>
      <c r="B6" s="521"/>
      <c r="C6" s="522"/>
      <c r="D6" s="1073" t="s">
        <v>173</v>
      </c>
      <c r="E6" s="1074"/>
      <c r="F6" s="1074"/>
      <c r="G6" s="1074"/>
      <c r="H6" s="1074"/>
      <c r="I6" s="1074"/>
      <c r="J6" s="1074"/>
      <c r="K6" s="87"/>
      <c r="L6" s="87"/>
      <c r="M6" s="87"/>
      <c r="N6" s="87"/>
      <c r="O6" s="87"/>
      <c r="P6" s="87"/>
      <c r="Q6" s="87"/>
      <c r="R6" s="87"/>
      <c r="S6" s="87"/>
      <c r="T6" s="87"/>
      <c r="U6" s="87"/>
      <c r="V6" s="87"/>
      <c r="W6" s="87"/>
      <c r="X6" s="89"/>
      <c r="Y6" s="89"/>
      <c r="Z6" s="89"/>
      <c r="AA6" s="89"/>
      <c r="AB6" s="89"/>
      <c r="AC6" s="89"/>
      <c r="AD6" s="89"/>
      <c r="AE6" s="89"/>
      <c r="AF6" s="89"/>
      <c r="AG6" s="89"/>
      <c r="AH6" s="89"/>
      <c r="AI6" s="89"/>
      <c r="AJ6" s="89"/>
      <c r="AK6" s="89"/>
      <c r="AL6" s="89"/>
      <c r="AM6" s="89"/>
      <c r="AN6" s="89"/>
      <c r="AO6" s="89"/>
      <c r="AP6" s="89"/>
      <c r="AQ6" s="90"/>
      <c r="AR6" s="91"/>
      <c r="AT6" s="514"/>
      <c r="AU6" s="514"/>
    </row>
    <row r="7" spans="1:53" s="80" customFormat="1" ht="14.25" customHeight="1" thickTop="1" thickBot="1" x14ac:dyDescent="0.25">
      <c r="A7" s="1075" t="s">
        <v>4</v>
      </c>
      <c r="B7" s="1076"/>
      <c r="C7" s="1077"/>
      <c r="D7" s="1078" t="s">
        <v>5</v>
      </c>
      <c r="E7" s="1081" t="s">
        <v>6</v>
      </c>
      <c r="F7" s="1083" t="s">
        <v>7</v>
      </c>
      <c r="G7" s="1086" t="s">
        <v>8</v>
      </c>
      <c r="H7" s="1086" t="s">
        <v>9</v>
      </c>
      <c r="I7" s="1086" t="s">
        <v>10</v>
      </c>
      <c r="J7" s="1103" t="s">
        <v>11</v>
      </c>
      <c r="K7" s="1103" t="s">
        <v>12</v>
      </c>
      <c r="L7" s="1105" t="s">
        <v>13</v>
      </c>
      <c r="M7" s="1106"/>
      <c r="N7" s="1106"/>
      <c r="O7" s="1106"/>
      <c r="P7" s="1106"/>
      <c r="Q7" s="1106"/>
      <c r="R7" s="1106"/>
      <c r="S7" s="1106"/>
      <c r="T7" s="1106"/>
      <c r="U7" s="1106"/>
      <c r="V7" s="1106"/>
      <c r="W7" s="1106"/>
      <c r="X7" s="1106"/>
      <c r="Y7" s="1106"/>
      <c r="Z7" s="1106"/>
      <c r="AA7" s="1106"/>
      <c r="AB7" s="1106"/>
      <c r="AC7" s="1106"/>
      <c r="AD7" s="1106"/>
      <c r="AE7" s="1106"/>
      <c r="AF7" s="1106"/>
      <c r="AG7" s="1106"/>
      <c r="AH7" s="1106"/>
      <c r="AI7" s="1106"/>
      <c r="AJ7" s="523"/>
      <c r="AK7" s="1086" t="s">
        <v>14</v>
      </c>
      <c r="AL7" s="1086"/>
      <c r="AM7" s="1086"/>
      <c r="AN7" s="1086"/>
      <c r="AO7" s="1086"/>
      <c r="AP7" s="1086" t="s">
        <v>15</v>
      </c>
      <c r="AQ7" s="1086" t="s">
        <v>16</v>
      </c>
      <c r="AR7" s="1101" t="s">
        <v>17</v>
      </c>
      <c r="AS7" s="81"/>
      <c r="AT7" s="1081" t="s">
        <v>6</v>
      </c>
      <c r="AU7" s="1093" t="s">
        <v>297</v>
      </c>
      <c r="AV7" s="1093" t="s">
        <v>298</v>
      </c>
      <c r="AW7" s="1092"/>
      <c r="AX7" s="1092"/>
      <c r="AY7" s="1093"/>
      <c r="AZ7" s="1093"/>
      <c r="BA7" s="1093"/>
    </row>
    <row r="8" spans="1:53" s="80" customFormat="1" ht="14.25" customHeight="1" thickTop="1" thickBot="1" x14ac:dyDescent="0.25">
      <c r="A8" s="1094" t="s">
        <v>18</v>
      </c>
      <c r="B8" s="1096" t="s">
        <v>19</v>
      </c>
      <c r="C8" s="1098" t="s">
        <v>20</v>
      </c>
      <c r="D8" s="1079"/>
      <c r="E8" s="1082"/>
      <c r="F8" s="1084"/>
      <c r="G8" s="1087"/>
      <c r="H8" s="1087"/>
      <c r="I8" s="1087"/>
      <c r="J8" s="1104"/>
      <c r="K8" s="1104"/>
      <c r="L8" s="1099" t="s">
        <v>21</v>
      </c>
      <c r="M8" s="1100"/>
      <c r="N8" s="1100"/>
      <c r="O8" s="1100"/>
      <c r="P8" s="1100"/>
      <c r="Q8" s="1100"/>
      <c r="R8" s="1099" t="s">
        <v>22</v>
      </c>
      <c r="S8" s="1100"/>
      <c r="T8" s="1100"/>
      <c r="U8" s="1100"/>
      <c r="V8" s="1100"/>
      <c r="W8" s="1100"/>
      <c r="X8" s="1099" t="s">
        <v>23</v>
      </c>
      <c r="Y8" s="1100"/>
      <c r="Z8" s="1100"/>
      <c r="AA8" s="1100"/>
      <c r="AB8" s="1100"/>
      <c r="AC8" s="1100"/>
      <c r="AD8" s="1099" t="s">
        <v>24</v>
      </c>
      <c r="AE8" s="1100"/>
      <c r="AF8" s="1100"/>
      <c r="AG8" s="1100"/>
      <c r="AH8" s="1100"/>
      <c r="AI8" s="1100"/>
      <c r="AJ8" s="1121" t="s">
        <v>25</v>
      </c>
      <c r="AK8" s="1123" t="s">
        <v>26</v>
      </c>
      <c r="AL8" s="1088" t="s">
        <v>27</v>
      </c>
      <c r="AM8" s="1088" t="s">
        <v>28</v>
      </c>
      <c r="AN8" s="1088" t="s">
        <v>29</v>
      </c>
      <c r="AO8" s="1090" t="s">
        <v>30</v>
      </c>
      <c r="AP8" s="1087"/>
      <c r="AQ8" s="1087"/>
      <c r="AR8" s="1102"/>
      <c r="AS8" s="1092"/>
      <c r="AT8" s="1082"/>
      <c r="AU8" s="1093"/>
      <c r="AV8" s="1093"/>
      <c r="AW8" s="1092"/>
      <c r="AX8" s="1092"/>
      <c r="AY8" s="1093"/>
      <c r="AZ8" s="1093"/>
      <c r="BA8" s="1093"/>
    </row>
    <row r="9" spans="1:53" s="80" customFormat="1" ht="14.25" customHeight="1" thickTop="1" thickBot="1" x14ac:dyDescent="0.25">
      <c r="A9" s="1095"/>
      <c r="B9" s="1097"/>
      <c r="C9" s="1090"/>
      <c r="D9" s="1080"/>
      <c r="E9" s="1082"/>
      <c r="F9" s="1085"/>
      <c r="G9" s="1087"/>
      <c r="H9" s="1087"/>
      <c r="I9" s="1087"/>
      <c r="J9" s="1104"/>
      <c r="K9" s="1104"/>
      <c r="L9" s="1117" t="s">
        <v>31</v>
      </c>
      <c r="M9" s="1118"/>
      <c r="N9" s="1119"/>
      <c r="O9" s="1120" t="s">
        <v>32</v>
      </c>
      <c r="P9" s="1118"/>
      <c r="Q9" s="1119"/>
      <c r="R9" s="1117" t="s">
        <v>31</v>
      </c>
      <c r="S9" s="1118"/>
      <c r="T9" s="1119"/>
      <c r="U9" s="1120" t="s">
        <v>32</v>
      </c>
      <c r="V9" s="1118"/>
      <c r="W9" s="1119"/>
      <c r="X9" s="1117" t="s">
        <v>31</v>
      </c>
      <c r="Y9" s="1118"/>
      <c r="Z9" s="1119"/>
      <c r="AA9" s="1120" t="s">
        <v>32</v>
      </c>
      <c r="AB9" s="1118"/>
      <c r="AC9" s="1119"/>
      <c r="AD9" s="1117" t="s">
        <v>31</v>
      </c>
      <c r="AE9" s="1118"/>
      <c r="AF9" s="1119"/>
      <c r="AG9" s="1120" t="s">
        <v>32</v>
      </c>
      <c r="AH9" s="1118"/>
      <c r="AI9" s="1119"/>
      <c r="AJ9" s="1122"/>
      <c r="AK9" s="1124"/>
      <c r="AL9" s="1089"/>
      <c r="AM9" s="1089"/>
      <c r="AN9" s="1089"/>
      <c r="AO9" s="1091"/>
      <c r="AP9" s="1087"/>
      <c r="AQ9" s="1087"/>
      <c r="AR9" s="1102"/>
      <c r="AS9" s="1092"/>
      <c r="AT9" s="1082"/>
      <c r="AU9" s="1093"/>
      <c r="AV9" s="1093"/>
      <c r="AW9" s="1092"/>
      <c r="AX9" s="1092"/>
      <c r="AY9" s="1093"/>
      <c r="AZ9" s="1093"/>
      <c r="BA9" s="1093"/>
    </row>
    <row r="10" spans="1:53" s="80" customFormat="1" ht="14.25" customHeight="1" thickTop="1" x14ac:dyDescent="0.2">
      <c r="A10" s="1095"/>
      <c r="B10" s="1097"/>
      <c r="C10" s="1090"/>
      <c r="D10" s="1080"/>
      <c r="E10" s="1082"/>
      <c r="F10" s="1085"/>
      <c r="G10" s="1087"/>
      <c r="H10" s="1087"/>
      <c r="I10" s="1087"/>
      <c r="J10" s="1104"/>
      <c r="K10" s="1104"/>
      <c r="L10" s="524" t="s">
        <v>33</v>
      </c>
      <c r="M10" s="525" t="s">
        <v>34</v>
      </c>
      <c r="N10" s="525" t="s">
        <v>35</v>
      </c>
      <c r="O10" s="525" t="s">
        <v>33</v>
      </c>
      <c r="P10" s="525" t="s">
        <v>34</v>
      </c>
      <c r="Q10" s="525" t="s">
        <v>35</v>
      </c>
      <c r="R10" s="524" t="s">
        <v>36</v>
      </c>
      <c r="S10" s="525" t="s">
        <v>35</v>
      </c>
      <c r="T10" s="525" t="s">
        <v>37</v>
      </c>
      <c r="U10" s="525" t="s">
        <v>36</v>
      </c>
      <c r="V10" s="525" t="s">
        <v>35</v>
      </c>
      <c r="W10" s="525" t="s">
        <v>37</v>
      </c>
      <c r="X10" s="526" t="s">
        <v>37</v>
      </c>
      <c r="Y10" s="527" t="s">
        <v>36</v>
      </c>
      <c r="Z10" s="527" t="s">
        <v>38</v>
      </c>
      <c r="AA10" s="525" t="s">
        <v>37</v>
      </c>
      <c r="AB10" s="525" t="s">
        <v>36</v>
      </c>
      <c r="AC10" s="525" t="s">
        <v>38</v>
      </c>
      <c r="AD10" s="526" t="s">
        <v>39</v>
      </c>
      <c r="AE10" s="527" t="s">
        <v>40</v>
      </c>
      <c r="AF10" s="527" t="s">
        <v>41</v>
      </c>
      <c r="AG10" s="525" t="s">
        <v>39</v>
      </c>
      <c r="AH10" s="525" t="s">
        <v>40</v>
      </c>
      <c r="AI10" s="525" t="s">
        <v>41</v>
      </c>
      <c r="AJ10" s="1122"/>
      <c r="AK10" s="1124"/>
      <c r="AL10" s="1089"/>
      <c r="AM10" s="1089"/>
      <c r="AN10" s="1089"/>
      <c r="AO10" s="1091"/>
      <c r="AP10" s="1087"/>
      <c r="AQ10" s="1087"/>
      <c r="AR10" s="1102"/>
      <c r="AS10" s="1092"/>
      <c r="AT10" s="1082"/>
      <c r="AU10" s="1093"/>
      <c r="AV10" s="1093"/>
      <c r="AW10" s="1092"/>
      <c r="AX10" s="1092"/>
      <c r="AY10" s="1093"/>
      <c r="AZ10" s="1093"/>
      <c r="BA10" s="1093"/>
    </row>
    <row r="11" spans="1:53" s="102" customFormat="1" ht="33.75" customHeight="1" x14ac:dyDescent="0.2">
      <c r="A11" s="528"/>
      <c r="B11" s="528"/>
      <c r="C11" s="528"/>
      <c r="D11" s="529" t="s">
        <v>278</v>
      </c>
      <c r="E11" s="530"/>
      <c r="F11" s="530"/>
      <c r="G11" s="531"/>
      <c r="H11" s="531"/>
      <c r="I11" s="532"/>
      <c r="J11" s="532"/>
      <c r="K11" s="533"/>
      <c r="L11" s="534"/>
      <c r="M11" s="534"/>
      <c r="N11" s="534"/>
      <c r="O11" s="534">
        <f>SUM(O12,O15,O18,O21,O24,O27,O29)</f>
        <v>55106</v>
      </c>
      <c r="P11" s="534">
        <f>SUM(P12,P15,P18,P21,P24,P27,P29)</f>
        <v>55106</v>
      </c>
      <c r="Q11" s="534">
        <f>SUM(Q12,Q15,Q18,Q21,Q24,Q27,Q29)</f>
        <v>67532</v>
      </c>
      <c r="R11" s="534"/>
      <c r="S11" s="534"/>
      <c r="T11" s="534"/>
      <c r="U11" s="534">
        <f>SUM(U12,U15,U18,U21,U24,U27,U29)</f>
        <v>55106</v>
      </c>
      <c r="V11" s="534">
        <f>SUM(V12,V15,V18,V21,V24,V27,V29)</f>
        <v>49491</v>
      </c>
      <c r="W11" s="534">
        <f>SUM(W12,W15,W18,W21,W24,W27,W29)</f>
        <v>61839</v>
      </c>
      <c r="X11" s="535"/>
      <c r="Y11" s="535"/>
      <c r="Z11" s="535"/>
      <c r="AA11" s="534">
        <f>SUM(AA12,AA15,AA18,AA21,AA24,AA27,AA29)</f>
        <v>49491</v>
      </c>
      <c r="AB11" s="534">
        <f>SUM(AB12,AB15,AB18,AB21,AB24,AB27,AB29)</f>
        <v>49491</v>
      </c>
      <c r="AC11" s="534">
        <f>SUM(AC12,AC15,AC18,AC21,AC24,AC27,AC29)</f>
        <v>61839</v>
      </c>
      <c r="AD11" s="535"/>
      <c r="AE11" s="535"/>
      <c r="AF11" s="535"/>
      <c r="AG11" s="534">
        <f>SUM(AG12,AG15,AG18,AG21,AG24,AG27,AG29)</f>
        <v>49491</v>
      </c>
      <c r="AH11" s="534">
        <f>SUM(AH12,AH15,AH18,AH21,AH24,AH27,AH29)</f>
        <v>55106</v>
      </c>
      <c r="AI11" s="534">
        <f>SUM(AI12,AI15,AI18,AI21,AI24,AI27,AI29)</f>
        <v>67457</v>
      </c>
      <c r="AJ11" s="534">
        <f>SUM(AJ12,AJ15,AJ18,AJ21,AJ24,AJ27,AJ29)</f>
        <v>677055</v>
      </c>
      <c r="AK11" s="534">
        <f>SUM(AK12,AK15,AK18,AK21,AK24,AK27,AK29)</f>
        <v>677055</v>
      </c>
      <c r="AL11" s="534"/>
      <c r="AM11" s="534"/>
      <c r="AN11" s="534"/>
      <c r="AO11" s="534"/>
      <c r="AP11" s="536"/>
      <c r="AQ11" s="537"/>
      <c r="AR11" s="538"/>
      <c r="AS11" s="27"/>
      <c r="AT11" s="101">
        <f>SUM(L11,M11,N11,R11,S11,T11,Y11,Z11,X11,AD11,AE11,AF11)-E11</f>
        <v>0</v>
      </c>
      <c r="AU11" s="101">
        <f>SUM(O11,P11,Q11,U11,V11,W11,AA11,AB11,AC11,AG11,AH11,AI11)-AJ11</f>
        <v>0</v>
      </c>
      <c r="AV11" s="101">
        <f>SUM(AK11,AL11,AM11,AN11,AO11)-AJ11</f>
        <v>0</v>
      </c>
      <c r="AW11" s="27"/>
      <c r="AX11" s="27"/>
      <c r="AY11" s="101"/>
      <c r="AZ11" s="101"/>
      <c r="BA11" s="101"/>
    </row>
    <row r="12" spans="1:53" s="102" customFormat="1" ht="43.5" customHeight="1" x14ac:dyDescent="0.2">
      <c r="A12" s="92" t="s">
        <v>42</v>
      </c>
      <c r="B12" s="92" t="s">
        <v>43</v>
      </c>
      <c r="C12" s="92" t="s">
        <v>44</v>
      </c>
      <c r="D12" s="26" t="s">
        <v>45</v>
      </c>
      <c r="E12" s="539"/>
      <c r="F12" s="93"/>
      <c r="G12" s="26"/>
      <c r="H12" s="26"/>
      <c r="I12" s="94">
        <v>6</v>
      </c>
      <c r="J12" s="94">
        <v>6</v>
      </c>
      <c r="K12" s="29"/>
      <c r="L12" s="35"/>
      <c r="M12" s="35"/>
      <c r="N12" s="35"/>
      <c r="O12" s="34">
        <v>3180</v>
      </c>
      <c r="P12" s="35">
        <v>3180</v>
      </c>
      <c r="Q12" s="35">
        <v>3180</v>
      </c>
      <c r="R12" s="35"/>
      <c r="S12" s="35"/>
      <c r="T12" s="35"/>
      <c r="U12" s="35">
        <v>3180</v>
      </c>
      <c r="V12" s="35">
        <v>3180</v>
      </c>
      <c r="W12" s="35">
        <v>3180</v>
      </c>
      <c r="X12" s="96"/>
      <c r="Y12" s="96"/>
      <c r="Z12" s="96"/>
      <c r="AA12" s="35">
        <v>3180</v>
      </c>
      <c r="AB12" s="35">
        <v>3180</v>
      </c>
      <c r="AC12" s="35">
        <v>3180</v>
      </c>
      <c r="AD12" s="96"/>
      <c r="AE12" s="96"/>
      <c r="AF12" s="96"/>
      <c r="AG12" s="35">
        <v>3180</v>
      </c>
      <c r="AH12" s="35">
        <v>3180</v>
      </c>
      <c r="AI12" s="35">
        <v>3180</v>
      </c>
      <c r="AJ12" s="540">
        <v>38160</v>
      </c>
      <c r="AK12" s="29">
        <v>38160</v>
      </c>
      <c r="AL12" s="29"/>
      <c r="AM12" s="35"/>
      <c r="AN12" s="35"/>
      <c r="AO12" s="96"/>
      <c r="AP12" s="541"/>
      <c r="AQ12" s="60"/>
      <c r="AR12" s="542"/>
      <c r="AS12" s="27"/>
      <c r="AT12" s="101">
        <f>SUM(L12,M12,N12,R12,S12,T12,Y12,Z12,X12,AD12,AE12,AF12)-E12</f>
        <v>0</v>
      </c>
      <c r="AU12" s="101">
        <f>SUM(O12,P12,Q12,U12,V12,W12,AA12,AB12,AC12,AG12,AH12,AI12)-AJ12</f>
        <v>0</v>
      </c>
      <c r="AV12" s="101">
        <f>SUM(AK12,AL12,AM12,AN12,AO12)-AJ12</f>
        <v>0</v>
      </c>
      <c r="AW12" s="27"/>
      <c r="AX12" s="27"/>
      <c r="AY12" s="101"/>
      <c r="AZ12" s="101"/>
      <c r="BA12" s="101"/>
    </row>
    <row r="13" spans="1:53" s="102" customFormat="1" ht="28.5" customHeight="1" x14ac:dyDescent="0.2">
      <c r="A13" s="1107" t="s">
        <v>42</v>
      </c>
      <c r="B13" s="1107" t="s">
        <v>43</v>
      </c>
      <c r="C13" s="1127" t="s">
        <v>209</v>
      </c>
      <c r="D13" s="1111" t="s">
        <v>210</v>
      </c>
      <c r="E13" s="105">
        <f>MAX(L13,M13,N13,R13,S13,T13,X13,Y13,Z13,AD13,AE13,AF13)</f>
        <v>269</v>
      </c>
      <c r="F13" s="23" t="s">
        <v>76</v>
      </c>
      <c r="G13" s="1129" t="s">
        <v>211</v>
      </c>
      <c r="H13" s="1113" t="s">
        <v>50</v>
      </c>
      <c r="I13" s="1017"/>
      <c r="J13" s="1017"/>
      <c r="K13" s="1017">
        <v>100</v>
      </c>
      <c r="L13" s="384">
        <f>140+129</f>
        <v>269</v>
      </c>
      <c r="M13" s="384">
        <f>140+129</f>
        <v>269</v>
      </c>
      <c r="N13" s="384">
        <f>140+129</f>
        <v>269</v>
      </c>
      <c r="O13" s="136">
        <v>2545</v>
      </c>
      <c r="P13" s="136">
        <v>2545</v>
      </c>
      <c r="Q13" s="136">
        <v>2545</v>
      </c>
      <c r="R13" s="384">
        <f t="shared" ref="R13:T13" si="0">140+129</f>
        <v>269</v>
      </c>
      <c r="S13" s="384">
        <f t="shared" si="0"/>
        <v>269</v>
      </c>
      <c r="T13" s="384">
        <f t="shared" si="0"/>
        <v>269</v>
      </c>
      <c r="U13" s="136">
        <v>2545</v>
      </c>
      <c r="V13" s="136">
        <v>2545</v>
      </c>
      <c r="W13" s="136">
        <v>2545</v>
      </c>
      <c r="X13" s="384">
        <f t="shared" ref="X13:Z13" si="1">140+129</f>
        <v>269</v>
      </c>
      <c r="Y13" s="384">
        <f t="shared" si="1"/>
        <v>269</v>
      </c>
      <c r="Z13" s="384">
        <f t="shared" si="1"/>
        <v>269</v>
      </c>
      <c r="AA13" s="136">
        <v>2545</v>
      </c>
      <c r="AB13" s="136">
        <v>2545</v>
      </c>
      <c r="AC13" s="136">
        <v>2545</v>
      </c>
      <c r="AD13" s="384">
        <f t="shared" ref="AD13:AF13" si="2">140+129</f>
        <v>269</v>
      </c>
      <c r="AE13" s="384">
        <f t="shared" si="2"/>
        <v>269</v>
      </c>
      <c r="AF13" s="384">
        <f t="shared" si="2"/>
        <v>269</v>
      </c>
      <c r="AG13" s="136">
        <v>2545</v>
      </c>
      <c r="AH13" s="136">
        <v>2545</v>
      </c>
      <c r="AI13" s="136">
        <v>2545</v>
      </c>
      <c r="AJ13" s="543">
        <v>30540</v>
      </c>
      <c r="AK13" s="544">
        <v>30540</v>
      </c>
      <c r="AL13" s="512"/>
      <c r="AM13" s="179"/>
      <c r="AN13" s="179"/>
      <c r="AO13" s="110"/>
      <c r="AP13" s="1009" t="s">
        <v>278</v>
      </c>
      <c r="AQ13" s="1111" t="s">
        <v>236</v>
      </c>
      <c r="AR13" s="672" t="s">
        <v>435</v>
      </c>
      <c r="AS13" s="27"/>
      <c r="AT13" s="101">
        <f>MAX(L13,M13,N13,R13,S13,T13,Y13,Z13,X13,AD13,AE13,AF13)-E13</f>
        <v>0</v>
      </c>
      <c r="AU13" s="101">
        <f>SUM(O13,P13,Q13,U13,V13,W13,AA13,AB13,AC13,AG13,AH13,AI13)-AJ13</f>
        <v>0</v>
      </c>
      <c r="AV13" s="101">
        <f>SUM(AK13,AL13,AM13,AN13,AO13)-AJ13</f>
        <v>0</v>
      </c>
      <c r="AW13" s="27"/>
      <c r="AX13" s="27"/>
      <c r="AY13" s="101"/>
      <c r="AZ13" s="101"/>
      <c r="BA13" s="101"/>
    </row>
    <row r="14" spans="1:53" s="102" customFormat="1" ht="27" customHeight="1" x14ac:dyDescent="0.2">
      <c r="A14" s="1108"/>
      <c r="B14" s="1108"/>
      <c r="C14" s="1128"/>
      <c r="D14" s="1112"/>
      <c r="E14" s="105">
        <f>MAX(L14,M14,N14,R14,S14,T14,X14,Y14,Z14,AD14,AE14,AF14)</f>
        <v>70</v>
      </c>
      <c r="F14" s="23" t="s">
        <v>79</v>
      </c>
      <c r="G14" s="1130"/>
      <c r="H14" s="1114"/>
      <c r="I14" s="1018"/>
      <c r="J14" s="1018"/>
      <c r="K14" s="1018"/>
      <c r="L14" s="384">
        <f>29+41</f>
        <v>70</v>
      </c>
      <c r="M14" s="384">
        <f>29+41</f>
        <v>70</v>
      </c>
      <c r="N14" s="384">
        <f>29+41</f>
        <v>70</v>
      </c>
      <c r="O14" s="136">
        <v>635</v>
      </c>
      <c r="P14" s="136">
        <v>635</v>
      </c>
      <c r="Q14" s="136">
        <v>635</v>
      </c>
      <c r="R14" s="384">
        <f t="shared" ref="R14:T14" si="3">29+41</f>
        <v>70</v>
      </c>
      <c r="S14" s="384">
        <f t="shared" si="3"/>
        <v>70</v>
      </c>
      <c r="T14" s="384">
        <f t="shared" si="3"/>
        <v>70</v>
      </c>
      <c r="U14" s="136">
        <v>635</v>
      </c>
      <c r="V14" s="136">
        <v>635</v>
      </c>
      <c r="W14" s="136">
        <v>635</v>
      </c>
      <c r="X14" s="384">
        <f t="shared" ref="X14:Z14" si="4">29+41</f>
        <v>70</v>
      </c>
      <c r="Y14" s="384">
        <f t="shared" si="4"/>
        <v>70</v>
      </c>
      <c r="Z14" s="384">
        <f t="shared" si="4"/>
        <v>70</v>
      </c>
      <c r="AA14" s="136">
        <v>635</v>
      </c>
      <c r="AB14" s="136">
        <v>635</v>
      </c>
      <c r="AC14" s="136">
        <v>635</v>
      </c>
      <c r="AD14" s="384">
        <f t="shared" ref="AD14:AF14" si="5">29+41</f>
        <v>70</v>
      </c>
      <c r="AE14" s="384">
        <f t="shared" si="5"/>
        <v>70</v>
      </c>
      <c r="AF14" s="384">
        <f t="shared" si="5"/>
        <v>70</v>
      </c>
      <c r="AG14" s="136">
        <v>635</v>
      </c>
      <c r="AH14" s="136">
        <v>635</v>
      </c>
      <c r="AI14" s="136">
        <v>635</v>
      </c>
      <c r="AJ14" s="546">
        <v>7620</v>
      </c>
      <c r="AK14" s="74">
        <v>7620</v>
      </c>
      <c r="AL14" s="512"/>
      <c r="AM14" s="179"/>
      <c r="AN14" s="179"/>
      <c r="AO14" s="547"/>
      <c r="AP14" s="1010"/>
      <c r="AQ14" s="1112"/>
      <c r="AR14" s="672" t="s">
        <v>435</v>
      </c>
      <c r="AS14" s="27"/>
      <c r="AT14" s="101">
        <f>MAX(L14,M14,N14,R14,S14,T14,Y14,Z14,X14,AD14,AE14,AF14)-E14</f>
        <v>0</v>
      </c>
      <c r="AU14" s="101">
        <f t="shared" ref="AU14:AU76" si="6">SUM(O14,P14,Q14,U14,V14,W14,AA14,AB14,AC14,AG14,AH14,AI14)-AJ14</f>
        <v>0</v>
      </c>
      <c r="AV14" s="101">
        <f t="shared" ref="AV14:AV76" si="7">SUM(AK14,AL14,AM14,AN14,AO14)-AJ14</f>
        <v>0</v>
      </c>
      <c r="AW14" s="27"/>
      <c r="AX14" s="27"/>
      <c r="AY14" s="101"/>
      <c r="AZ14" s="101"/>
      <c r="BA14" s="101"/>
    </row>
    <row r="15" spans="1:53" s="102" customFormat="1" ht="41.25" customHeight="1" x14ac:dyDescent="0.2">
      <c r="A15" s="92" t="s">
        <v>42</v>
      </c>
      <c r="B15" s="92" t="s">
        <v>43</v>
      </c>
      <c r="C15" s="92" t="s">
        <v>56</v>
      </c>
      <c r="D15" s="26" t="s">
        <v>57</v>
      </c>
      <c r="E15" s="93"/>
      <c r="F15" s="148"/>
      <c r="G15" s="26"/>
      <c r="H15" s="26"/>
      <c r="I15" s="548">
        <v>5</v>
      </c>
      <c r="J15" s="548">
        <v>5</v>
      </c>
      <c r="K15" s="549"/>
      <c r="L15" s="151"/>
      <c r="M15" s="151"/>
      <c r="N15" s="151"/>
      <c r="O15" s="151">
        <v>2769</v>
      </c>
      <c r="P15" s="151">
        <v>2769</v>
      </c>
      <c r="Q15" s="151">
        <v>2769</v>
      </c>
      <c r="R15" s="151"/>
      <c r="S15" s="151"/>
      <c r="T15" s="151"/>
      <c r="U15" s="151">
        <v>2769</v>
      </c>
      <c r="V15" s="151">
        <v>2769</v>
      </c>
      <c r="W15" s="151">
        <v>2769</v>
      </c>
      <c r="X15" s="34"/>
      <c r="Y15" s="34"/>
      <c r="Z15" s="34"/>
      <c r="AA15" s="151">
        <v>2769</v>
      </c>
      <c r="AB15" s="151">
        <v>2769</v>
      </c>
      <c r="AC15" s="151">
        <v>2769</v>
      </c>
      <c r="AD15" s="34"/>
      <c r="AE15" s="34"/>
      <c r="AF15" s="34"/>
      <c r="AG15" s="151">
        <v>2769</v>
      </c>
      <c r="AH15" s="151">
        <v>2769</v>
      </c>
      <c r="AI15" s="151">
        <v>2769</v>
      </c>
      <c r="AJ15" s="550">
        <v>33228</v>
      </c>
      <c r="AK15" s="551">
        <v>33228</v>
      </c>
      <c r="AL15" s="552"/>
      <c r="AM15" s="553"/>
      <c r="AN15" s="553"/>
      <c r="AO15" s="151"/>
      <c r="AP15" s="60"/>
      <c r="AQ15" s="554"/>
      <c r="AR15" s="542"/>
      <c r="AS15" s="27"/>
      <c r="AT15" s="101">
        <f t="shared" ref="AT15:AT76" si="8">SUM(L15,M15,N15,R15,S15,T15,Y15,Z15,X15,AD15,AE15,AF15)-E15</f>
        <v>0</v>
      </c>
      <c r="AU15" s="101">
        <f t="shared" si="6"/>
        <v>0</v>
      </c>
      <c r="AV15" s="101">
        <f t="shared" si="7"/>
        <v>0</v>
      </c>
      <c r="AW15" s="27"/>
      <c r="AX15" s="27"/>
      <c r="AY15" s="101"/>
      <c r="AZ15" s="101"/>
      <c r="BA15" s="101"/>
    </row>
    <row r="16" spans="1:53" s="102" customFormat="1" ht="27.75" customHeight="1" x14ac:dyDescent="0.2">
      <c r="A16" s="1107" t="s">
        <v>42</v>
      </c>
      <c r="B16" s="1107" t="s">
        <v>43</v>
      </c>
      <c r="C16" s="1109" t="s">
        <v>212</v>
      </c>
      <c r="D16" s="1111" t="s">
        <v>213</v>
      </c>
      <c r="E16" s="24">
        <v>170</v>
      </c>
      <c r="F16" s="23" t="s">
        <v>76</v>
      </c>
      <c r="G16" s="1125" t="s">
        <v>214</v>
      </c>
      <c r="H16" s="1115" t="s">
        <v>78</v>
      </c>
      <c r="I16" s="1131"/>
      <c r="J16" s="1131"/>
      <c r="K16" s="1133">
        <v>100</v>
      </c>
      <c r="L16" s="157">
        <v>170</v>
      </c>
      <c r="M16" s="157">
        <v>170</v>
      </c>
      <c r="N16" s="157">
        <v>170</v>
      </c>
      <c r="O16" s="157">
        <v>2101</v>
      </c>
      <c r="P16" s="157">
        <v>2101</v>
      </c>
      <c r="Q16" s="157">
        <v>2101</v>
      </c>
      <c r="R16" s="157">
        <v>170</v>
      </c>
      <c r="S16" s="157">
        <v>170</v>
      </c>
      <c r="T16" s="157">
        <v>170</v>
      </c>
      <c r="U16" s="157">
        <v>2101</v>
      </c>
      <c r="V16" s="157">
        <v>2101</v>
      </c>
      <c r="W16" s="157">
        <v>2101</v>
      </c>
      <c r="X16" s="157">
        <v>170</v>
      </c>
      <c r="Y16" s="157">
        <v>170</v>
      </c>
      <c r="Z16" s="157">
        <v>170</v>
      </c>
      <c r="AA16" s="157">
        <v>2101</v>
      </c>
      <c r="AB16" s="157">
        <v>2101</v>
      </c>
      <c r="AC16" s="157">
        <v>2101</v>
      </c>
      <c r="AD16" s="157">
        <v>170</v>
      </c>
      <c r="AE16" s="157">
        <v>170</v>
      </c>
      <c r="AF16" s="157">
        <v>170</v>
      </c>
      <c r="AG16" s="157">
        <v>2101</v>
      </c>
      <c r="AH16" s="157">
        <v>2101</v>
      </c>
      <c r="AI16" s="157">
        <v>2101</v>
      </c>
      <c r="AJ16" s="555">
        <v>25212</v>
      </c>
      <c r="AK16" s="556">
        <v>25212</v>
      </c>
      <c r="AL16" s="342"/>
      <c r="AM16" s="434"/>
      <c r="AN16" s="434"/>
      <c r="AO16" s="157"/>
      <c r="AP16" s="1009" t="s">
        <v>278</v>
      </c>
      <c r="AQ16" s="1111" t="s">
        <v>236</v>
      </c>
      <c r="AR16" s="672" t="s">
        <v>435</v>
      </c>
      <c r="AS16" s="27"/>
      <c r="AT16" s="101">
        <f t="shared" ref="AT16:AT17" si="9">MAX(L16,M16,N16,R16,S16,T16,Y16,Z16,X16,AD16,AE16,AF16)-E16</f>
        <v>0</v>
      </c>
      <c r="AU16" s="101">
        <f t="shared" si="6"/>
        <v>0</v>
      </c>
      <c r="AV16" s="101">
        <f t="shared" si="7"/>
        <v>0</v>
      </c>
      <c r="AW16" s="27"/>
      <c r="AX16" s="27"/>
      <c r="AY16" s="101"/>
      <c r="AZ16" s="101"/>
      <c r="BA16" s="101"/>
    </row>
    <row r="17" spans="1:55" s="102" customFormat="1" ht="28.5" customHeight="1" x14ac:dyDescent="0.2">
      <c r="A17" s="1108"/>
      <c r="B17" s="1108"/>
      <c r="C17" s="1110"/>
      <c r="D17" s="1112"/>
      <c r="E17" s="24">
        <v>53</v>
      </c>
      <c r="F17" s="25" t="s">
        <v>79</v>
      </c>
      <c r="G17" s="1126"/>
      <c r="H17" s="1116"/>
      <c r="I17" s="1132"/>
      <c r="J17" s="1132"/>
      <c r="K17" s="1134"/>
      <c r="L17" s="157">
        <v>53</v>
      </c>
      <c r="M17" s="157">
        <v>53</v>
      </c>
      <c r="N17" s="157">
        <v>53</v>
      </c>
      <c r="O17" s="157">
        <v>668</v>
      </c>
      <c r="P17" s="157">
        <v>668</v>
      </c>
      <c r="Q17" s="157">
        <v>668</v>
      </c>
      <c r="R17" s="157">
        <v>53</v>
      </c>
      <c r="S17" s="157">
        <v>53</v>
      </c>
      <c r="T17" s="157">
        <v>53</v>
      </c>
      <c r="U17" s="157">
        <v>668</v>
      </c>
      <c r="V17" s="157">
        <v>668</v>
      </c>
      <c r="W17" s="157">
        <v>668</v>
      </c>
      <c r="X17" s="157">
        <v>53</v>
      </c>
      <c r="Y17" s="157">
        <v>53</v>
      </c>
      <c r="Z17" s="157">
        <v>53</v>
      </c>
      <c r="AA17" s="157">
        <v>668</v>
      </c>
      <c r="AB17" s="157">
        <v>668</v>
      </c>
      <c r="AC17" s="157">
        <v>668</v>
      </c>
      <c r="AD17" s="157">
        <v>53</v>
      </c>
      <c r="AE17" s="157">
        <v>53</v>
      </c>
      <c r="AF17" s="157">
        <v>53</v>
      </c>
      <c r="AG17" s="157">
        <v>668</v>
      </c>
      <c r="AH17" s="157">
        <v>668</v>
      </c>
      <c r="AI17" s="157">
        <v>668</v>
      </c>
      <c r="AJ17" s="557">
        <v>8016</v>
      </c>
      <c r="AK17" s="558">
        <v>8016</v>
      </c>
      <c r="AL17" s="342"/>
      <c r="AM17" s="434"/>
      <c r="AN17" s="434"/>
      <c r="AO17" s="157"/>
      <c r="AP17" s="1010"/>
      <c r="AQ17" s="1112"/>
      <c r="AR17" s="672" t="s">
        <v>435</v>
      </c>
      <c r="AS17" s="27"/>
      <c r="AT17" s="101">
        <f t="shared" si="9"/>
        <v>0</v>
      </c>
      <c r="AU17" s="101">
        <f t="shared" si="6"/>
        <v>0</v>
      </c>
      <c r="AV17" s="101">
        <f t="shared" si="7"/>
        <v>0</v>
      </c>
      <c r="AW17" s="27"/>
      <c r="AX17" s="27"/>
      <c r="AY17" s="101"/>
      <c r="AZ17" s="101"/>
      <c r="BA17" s="101"/>
    </row>
    <row r="18" spans="1:55" s="166" customFormat="1" ht="38.25" customHeight="1" x14ac:dyDescent="0.2">
      <c r="A18" s="92" t="s">
        <v>42</v>
      </c>
      <c r="B18" s="92" t="s">
        <v>43</v>
      </c>
      <c r="C18" s="92" t="s">
        <v>63</v>
      </c>
      <c r="D18" s="26" t="s">
        <v>64</v>
      </c>
      <c r="E18" s="93"/>
      <c r="F18" s="148"/>
      <c r="G18" s="26"/>
      <c r="H18" s="26"/>
      <c r="I18" s="33">
        <v>5</v>
      </c>
      <c r="J18" s="33">
        <v>5</v>
      </c>
      <c r="K18" s="559"/>
      <c r="L18" s="34"/>
      <c r="M18" s="34"/>
      <c r="N18" s="34"/>
      <c r="O18" s="67">
        <v>2692</v>
      </c>
      <c r="P18" s="67">
        <v>2692</v>
      </c>
      <c r="Q18" s="67">
        <v>2692</v>
      </c>
      <c r="R18" s="35"/>
      <c r="S18" s="35"/>
      <c r="T18" s="35"/>
      <c r="U18" s="560">
        <v>2692</v>
      </c>
      <c r="V18" s="560">
        <v>2692</v>
      </c>
      <c r="W18" s="560">
        <v>2692</v>
      </c>
      <c r="X18" s="35"/>
      <c r="Y18" s="35"/>
      <c r="Z18" s="35"/>
      <c r="AA18" s="560">
        <v>2692</v>
      </c>
      <c r="AB18" s="560">
        <v>2692</v>
      </c>
      <c r="AC18" s="560">
        <v>2692</v>
      </c>
      <c r="AD18" s="35"/>
      <c r="AE18" s="35"/>
      <c r="AF18" s="35"/>
      <c r="AG18" s="561">
        <v>2692</v>
      </c>
      <c r="AH18" s="560">
        <v>2692</v>
      </c>
      <c r="AI18" s="560">
        <v>2692</v>
      </c>
      <c r="AJ18" s="540">
        <v>32304</v>
      </c>
      <c r="AK18" s="562">
        <v>32304</v>
      </c>
      <c r="AL18" s="36"/>
      <c r="AM18" s="553"/>
      <c r="AN18" s="553"/>
      <c r="AO18" s="151"/>
      <c r="AP18" s="563"/>
      <c r="AQ18" s="564"/>
      <c r="AR18" s="26"/>
      <c r="AS18" s="27"/>
      <c r="AT18" s="101">
        <f t="shared" si="8"/>
        <v>0</v>
      </c>
      <c r="AU18" s="101">
        <f t="shared" si="6"/>
        <v>0</v>
      </c>
      <c r="AV18" s="101">
        <f t="shared" si="7"/>
        <v>0</v>
      </c>
      <c r="AW18" s="27"/>
      <c r="AX18" s="27"/>
      <c r="AY18" s="101"/>
      <c r="AZ18" s="101"/>
      <c r="BA18" s="101"/>
    </row>
    <row r="19" spans="1:55" s="166" customFormat="1" ht="29.25" customHeight="1" x14ac:dyDescent="0.2">
      <c r="A19" s="1107" t="s">
        <v>42</v>
      </c>
      <c r="B19" s="1107" t="s">
        <v>43</v>
      </c>
      <c r="C19" s="1109" t="s">
        <v>215</v>
      </c>
      <c r="D19" s="1111" t="s">
        <v>216</v>
      </c>
      <c r="E19" s="24">
        <v>140</v>
      </c>
      <c r="F19" s="23" t="s">
        <v>76</v>
      </c>
      <c r="G19" s="1113" t="s">
        <v>217</v>
      </c>
      <c r="H19" s="1115" t="s">
        <v>78</v>
      </c>
      <c r="I19" s="1017"/>
      <c r="J19" s="1017"/>
      <c r="K19" s="1017">
        <v>100</v>
      </c>
      <c r="L19" s="565">
        <v>140</v>
      </c>
      <c r="M19" s="565">
        <v>140</v>
      </c>
      <c r="N19" s="565">
        <v>140</v>
      </c>
      <c r="O19" s="566">
        <v>2183</v>
      </c>
      <c r="P19" s="566">
        <v>2183</v>
      </c>
      <c r="Q19" s="566">
        <v>2183</v>
      </c>
      <c r="R19" s="565">
        <v>140</v>
      </c>
      <c r="S19" s="565">
        <v>140</v>
      </c>
      <c r="T19" s="565">
        <v>140</v>
      </c>
      <c r="U19" s="566">
        <v>2183</v>
      </c>
      <c r="V19" s="566">
        <v>2183</v>
      </c>
      <c r="W19" s="566">
        <v>2183</v>
      </c>
      <c r="X19" s="565">
        <v>140</v>
      </c>
      <c r="Y19" s="565">
        <v>140</v>
      </c>
      <c r="Z19" s="565">
        <v>140</v>
      </c>
      <c r="AA19" s="566">
        <v>2183</v>
      </c>
      <c r="AB19" s="566">
        <v>2183</v>
      </c>
      <c r="AC19" s="566">
        <v>2183</v>
      </c>
      <c r="AD19" s="565">
        <v>140</v>
      </c>
      <c r="AE19" s="565">
        <v>140</v>
      </c>
      <c r="AF19" s="565">
        <v>140</v>
      </c>
      <c r="AG19" s="566">
        <v>2183</v>
      </c>
      <c r="AH19" s="566">
        <v>2183</v>
      </c>
      <c r="AI19" s="566">
        <v>2183</v>
      </c>
      <c r="AJ19" s="567">
        <v>26196</v>
      </c>
      <c r="AK19" s="41">
        <v>26196</v>
      </c>
      <c r="AL19" s="74"/>
      <c r="AM19" s="401"/>
      <c r="AN19" s="401"/>
      <c r="AO19" s="401"/>
      <c r="AP19" s="1009" t="s">
        <v>278</v>
      </c>
      <c r="AQ19" s="1111" t="s">
        <v>236</v>
      </c>
      <c r="AR19" s="672" t="s">
        <v>435</v>
      </c>
      <c r="AS19" s="27"/>
      <c r="AT19" s="101">
        <f t="shared" ref="AT19:AT20" si="10">MAX(L19,M19,N19,R19,S19,T19,Y19,Z19,X19,AD19,AE19,AF19)-E19</f>
        <v>0</v>
      </c>
      <c r="AU19" s="101">
        <f t="shared" si="6"/>
        <v>0</v>
      </c>
      <c r="AV19" s="101">
        <f t="shared" si="7"/>
        <v>0</v>
      </c>
      <c r="AW19" s="27"/>
      <c r="AX19" s="27"/>
      <c r="AY19" s="101"/>
      <c r="AZ19" s="101"/>
      <c r="BA19" s="101"/>
    </row>
    <row r="20" spans="1:55" s="166" customFormat="1" ht="33" customHeight="1" x14ac:dyDescent="0.2">
      <c r="A20" s="1108"/>
      <c r="B20" s="1108"/>
      <c r="C20" s="1110"/>
      <c r="D20" s="1112"/>
      <c r="E20" s="24">
        <v>29</v>
      </c>
      <c r="F20" s="23" t="s">
        <v>79</v>
      </c>
      <c r="G20" s="1114"/>
      <c r="H20" s="1116"/>
      <c r="I20" s="1018"/>
      <c r="J20" s="1018"/>
      <c r="K20" s="1018"/>
      <c r="L20" s="565">
        <v>29</v>
      </c>
      <c r="M20" s="565">
        <v>29</v>
      </c>
      <c r="N20" s="565">
        <v>29</v>
      </c>
      <c r="O20" s="566">
        <v>509</v>
      </c>
      <c r="P20" s="566">
        <v>509</v>
      </c>
      <c r="Q20" s="566">
        <v>509</v>
      </c>
      <c r="R20" s="565">
        <v>29</v>
      </c>
      <c r="S20" s="565">
        <v>29</v>
      </c>
      <c r="T20" s="565">
        <v>29</v>
      </c>
      <c r="U20" s="566">
        <v>509</v>
      </c>
      <c r="V20" s="566">
        <v>509</v>
      </c>
      <c r="W20" s="566">
        <v>509</v>
      </c>
      <c r="X20" s="565">
        <v>29</v>
      </c>
      <c r="Y20" s="565">
        <v>29</v>
      </c>
      <c r="Z20" s="565">
        <v>29</v>
      </c>
      <c r="AA20" s="566">
        <v>509</v>
      </c>
      <c r="AB20" s="566">
        <v>509</v>
      </c>
      <c r="AC20" s="566">
        <v>509</v>
      </c>
      <c r="AD20" s="565">
        <v>29</v>
      </c>
      <c r="AE20" s="565">
        <v>29</v>
      </c>
      <c r="AF20" s="565">
        <v>29</v>
      </c>
      <c r="AG20" s="566">
        <v>509</v>
      </c>
      <c r="AH20" s="566">
        <v>509</v>
      </c>
      <c r="AI20" s="566">
        <v>509</v>
      </c>
      <c r="AJ20" s="567">
        <v>6108</v>
      </c>
      <c r="AK20" s="41">
        <v>6108</v>
      </c>
      <c r="AL20" s="74"/>
      <c r="AM20" s="401"/>
      <c r="AN20" s="401"/>
      <c r="AO20" s="401"/>
      <c r="AP20" s="1010"/>
      <c r="AQ20" s="1112"/>
      <c r="AR20" s="672" t="s">
        <v>435</v>
      </c>
      <c r="AS20" s="27"/>
      <c r="AT20" s="101">
        <f t="shared" si="10"/>
        <v>0</v>
      </c>
      <c r="AU20" s="101">
        <f t="shared" si="6"/>
        <v>0</v>
      </c>
      <c r="AV20" s="101">
        <f t="shared" si="7"/>
        <v>0</v>
      </c>
      <c r="AW20" s="27"/>
      <c r="AX20" s="27"/>
      <c r="AY20" s="101"/>
      <c r="AZ20" s="101"/>
      <c r="BA20" s="101"/>
    </row>
    <row r="21" spans="1:55" s="102" customFormat="1" ht="34.5" customHeight="1" x14ac:dyDescent="0.2">
      <c r="A21" s="92" t="s">
        <v>42</v>
      </c>
      <c r="B21" s="92" t="s">
        <v>80</v>
      </c>
      <c r="C21" s="92" t="s">
        <v>81</v>
      </c>
      <c r="D21" s="26" t="s">
        <v>82</v>
      </c>
      <c r="E21" s="93"/>
      <c r="F21" s="148"/>
      <c r="G21" s="26"/>
      <c r="H21" s="26"/>
      <c r="I21" s="569">
        <v>71</v>
      </c>
      <c r="J21" s="569">
        <v>71</v>
      </c>
      <c r="K21" s="570"/>
      <c r="L21" s="35"/>
      <c r="M21" s="35"/>
      <c r="N21" s="35"/>
      <c r="O21" s="151">
        <v>40850</v>
      </c>
      <c r="P21" s="151">
        <v>40850</v>
      </c>
      <c r="Q21" s="151">
        <v>40850</v>
      </c>
      <c r="R21" s="35"/>
      <c r="S21" s="35"/>
      <c r="T21" s="35"/>
      <c r="U21" s="151">
        <v>40850</v>
      </c>
      <c r="V21" s="151">
        <v>40850</v>
      </c>
      <c r="W21" s="151">
        <v>40850</v>
      </c>
      <c r="X21" s="35"/>
      <c r="Y21" s="35"/>
      <c r="Z21" s="35"/>
      <c r="AA21" s="151">
        <v>40850</v>
      </c>
      <c r="AB21" s="151">
        <v>40850</v>
      </c>
      <c r="AC21" s="151">
        <v>40850</v>
      </c>
      <c r="AD21" s="35"/>
      <c r="AE21" s="35"/>
      <c r="AF21" s="35"/>
      <c r="AG21" s="151">
        <v>40850</v>
      </c>
      <c r="AH21" s="151">
        <v>40850</v>
      </c>
      <c r="AI21" s="151">
        <v>40853</v>
      </c>
      <c r="AJ21" s="540">
        <v>490203</v>
      </c>
      <c r="AK21" s="562">
        <v>490203</v>
      </c>
      <c r="AL21" s="29"/>
      <c r="AM21" s="35"/>
      <c r="AN21" s="35"/>
      <c r="AO21" s="151"/>
      <c r="AP21" s="195"/>
      <c r="AQ21" s="564"/>
      <c r="AR21" s="542"/>
      <c r="AS21" s="27"/>
      <c r="AT21" s="101">
        <f t="shared" si="8"/>
        <v>0</v>
      </c>
      <c r="AU21" s="101">
        <f t="shared" si="6"/>
        <v>0</v>
      </c>
      <c r="AV21" s="101">
        <f t="shared" si="7"/>
        <v>0</v>
      </c>
      <c r="AW21" s="27"/>
      <c r="AX21" s="27"/>
      <c r="AY21" s="101"/>
      <c r="AZ21" s="101"/>
      <c r="BA21" s="101"/>
      <c r="BC21" s="196"/>
    </row>
    <row r="22" spans="1:55" s="102" customFormat="1" ht="32.25" customHeight="1" x14ac:dyDescent="0.2">
      <c r="A22" s="1024" t="s">
        <v>42</v>
      </c>
      <c r="B22" s="1024" t="s">
        <v>80</v>
      </c>
      <c r="C22" s="1135" t="s">
        <v>83</v>
      </c>
      <c r="D22" s="1009" t="s">
        <v>84</v>
      </c>
      <c r="E22" s="74">
        <v>3289</v>
      </c>
      <c r="F22" s="54" t="s">
        <v>76</v>
      </c>
      <c r="G22" s="1043" t="s">
        <v>279</v>
      </c>
      <c r="H22" s="1043" t="s">
        <v>85</v>
      </c>
      <c r="I22" s="1017"/>
      <c r="J22" s="1017"/>
      <c r="K22" s="1017">
        <v>100</v>
      </c>
      <c r="L22" s="110">
        <v>3289</v>
      </c>
      <c r="M22" s="110">
        <v>3289</v>
      </c>
      <c r="N22" s="110">
        <v>3289</v>
      </c>
      <c r="O22" s="110">
        <v>26165</v>
      </c>
      <c r="P22" s="110">
        <v>26165</v>
      </c>
      <c r="Q22" s="110">
        <v>26165</v>
      </c>
      <c r="R22" s="110">
        <v>3289</v>
      </c>
      <c r="S22" s="110">
        <v>3289</v>
      </c>
      <c r="T22" s="110">
        <v>3289</v>
      </c>
      <c r="U22" s="110">
        <v>26165</v>
      </c>
      <c r="V22" s="110">
        <v>26165</v>
      </c>
      <c r="W22" s="110">
        <v>26165</v>
      </c>
      <c r="X22" s="110">
        <v>3289</v>
      </c>
      <c r="Y22" s="110">
        <v>3289</v>
      </c>
      <c r="Z22" s="110">
        <v>3289</v>
      </c>
      <c r="AA22" s="110">
        <v>26165</v>
      </c>
      <c r="AB22" s="110">
        <v>26165</v>
      </c>
      <c r="AC22" s="110">
        <v>26165</v>
      </c>
      <c r="AD22" s="110">
        <v>3289</v>
      </c>
      <c r="AE22" s="110">
        <v>3289</v>
      </c>
      <c r="AF22" s="110">
        <v>3289</v>
      </c>
      <c r="AG22" s="110">
        <v>26165</v>
      </c>
      <c r="AH22" s="110">
        <v>26165</v>
      </c>
      <c r="AI22" s="110">
        <v>26165</v>
      </c>
      <c r="AJ22" s="546">
        <v>313980</v>
      </c>
      <c r="AK22" s="74">
        <v>313980</v>
      </c>
      <c r="AL22" s="74"/>
      <c r="AM22" s="110"/>
      <c r="AN22" s="110"/>
      <c r="AO22" s="110"/>
      <c r="AP22" s="1009" t="s">
        <v>278</v>
      </c>
      <c r="AQ22" s="1111" t="s">
        <v>236</v>
      </c>
      <c r="AR22" s="672" t="s">
        <v>435</v>
      </c>
      <c r="AS22" s="27"/>
      <c r="AT22" s="101">
        <f t="shared" ref="AT22:AT23" si="11">MAX(L22,M22,N22,R22,S22,T22,Y22,Z22,X22,AD22,AE22,AF22)-E22</f>
        <v>0</v>
      </c>
      <c r="AU22" s="101">
        <f t="shared" si="6"/>
        <v>0</v>
      </c>
      <c r="AV22" s="101">
        <f t="shared" si="7"/>
        <v>0</v>
      </c>
      <c r="AW22" s="27"/>
      <c r="AX22" s="27"/>
      <c r="AY22" s="101"/>
      <c r="AZ22" s="101"/>
      <c r="BA22" s="101"/>
    </row>
    <row r="23" spans="1:55" s="102" customFormat="1" ht="32.25" customHeight="1" x14ac:dyDescent="0.2">
      <c r="A23" s="1025"/>
      <c r="B23" s="1025"/>
      <c r="C23" s="1136"/>
      <c r="D23" s="1010"/>
      <c r="E23" s="74">
        <v>1574</v>
      </c>
      <c r="F23" s="54" t="s">
        <v>79</v>
      </c>
      <c r="G23" s="1044"/>
      <c r="H23" s="1044"/>
      <c r="I23" s="1018"/>
      <c r="J23" s="1018"/>
      <c r="K23" s="1018"/>
      <c r="L23" s="179">
        <v>1574</v>
      </c>
      <c r="M23" s="179">
        <v>1574</v>
      </c>
      <c r="N23" s="179">
        <v>1574</v>
      </c>
      <c r="O23" s="179">
        <v>14685</v>
      </c>
      <c r="P23" s="179">
        <v>14685</v>
      </c>
      <c r="Q23" s="179">
        <v>14685</v>
      </c>
      <c r="R23" s="179">
        <v>1574</v>
      </c>
      <c r="S23" s="179">
        <v>1574</v>
      </c>
      <c r="T23" s="179">
        <v>1574</v>
      </c>
      <c r="U23" s="179">
        <v>14685</v>
      </c>
      <c r="V23" s="179">
        <v>14685</v>
      </c>
      <c r="W23" s="179">
        <v>14685</v>
      </c>
      <c r="X23" s="179">
        <v>1574</v>
      </c>
      <c r="Y23" s="179">
        <v>1574</v>
      </c>
      <c r="Z23" s="179">
        <v>1574</v>
      </c>
      <c r="AA23" s="179">
        <v>14685</v>
      </c>
      <c r="AB23" s="179">
        <v>14685</v>
      </c>
      <c r="AC23" s="179">
        <v>14685</v>
      </c>
      <c r="AD23" s="179">
        <v>1574</v>
      </c>
      <c r="AE23" s="179">
        <v>1574</v>
      </c>
      <c r="AF23" s="179">
        <v>1574</v>
      </c>
      <c r="AG23" s="179">
        <v>14685</v>
      </c>
      <c r="AH23" s="179">
        <v>14685</v>
      </c>
      <c r="AI23" s="179">
        <v>14688</v>
      </c>
      <c r="AJ23" s="546">
        <v>176223</v>
      </c>
      <c r="AK23" s="74">
        <v>176223</v>
      </c>
      <c r="AL23" s="512"/>
      <c r="AM23" s="179"/>
      <c r="AN23" s="179"/>
      <c r="AO23" s="179"/>
      <c r="AP23" s="1010"/>
      <c r="AQ23" s="1112"/>
      <c r="AR23" s="672" t="s">
        <v>435</v>
      </c>
      <c r="AS23" s="190"/>
      <c r="AT23" s="101">
        <f t="shared" si="11"/>
        <v>0</v>
      </c>
      <c r="AU23" s="101">
        <f t="shared" si="6"/>
        <v>0</v>
      </c>
      <c r="AV23" s="101">
        <f t="shared" si="7"/>
        <v>0</v>
      </c>
      <c r="AW23" s="27"/>
      <c r="AX23" s="27"/>
      <c r="AY23" s="101"/>
      <c r="AZ23" s="101"/>
      <c r="BA23" s="101"/>
    </row>
    <row r="24" spans="1:55" s="102" customFormat="1" ht="42.75" customHeight="1" x14ac:dyDescent="0.2">
      <c r="A24" s="28" t="s">
        <v>42</v>
      </c>
      <c r="B24" s="28" t="s">
        <v>200</v>
      </c>
      <c r="C24" s="28" t="s">
        <v>201</v>
      </c>
      <c r="D24" s="9" t="s">
        <v>202</v>
      </c>
      <c r="E24" s="29"/>
      <c r="F24" s="30"/>
      <c r="G24" s="31"/>
      <c r="H24" s="32"/>
      <c r="I24" s="33">
        <v>5</v>
      </c>
      <c r="J24" s="33">
        <v>5</v>
      </c>
      <c r="K24" s="10"/>
      <c r="L24" s="34"/>
      <c r="M24" s="34"/>
      <c r="N24" s="35"/>
      <c r="O24" s="34">
        <v>5615</v>
      </c>
      <c r="P24" s="34">
        <v>5615</v>
      </c>
      <c r="Q24" s="34">
        <v>5615</v>
      </c>
      <c r="R24" s="34"/>
      <c r="S24" s="34"/>
      <c r="T24" s="35"/>
      <c r="U24" s="36">
        <v>5615</v>
      </c>
      <c r="V24" s="34"/>
      <c r="W24" s="34"/>
      <c r="X24" s="34"/>
      <c r="Y24" s="34"/>
      <c r="Z24" s="35"/>
      <c r="AA24" s="34"/>
      <c r="AB24" s="34"/>
      <c r="AC24" s="34"/>
      <c r="AD24" s="34"/>
      <c r="AE24" s="34"/>
      <c r="AF24" s="34"/>
      <c r="AG24" s="34"/>
      <c r="AH24" s="34">
        <v>5615</v>
      </c>
      <c r="AI24" s="34">
        <v>5615</v>
      </c>
      <c r="AJ24" s="37">
        <v>33690</v>
      </c>
      <c r="AK24" s="36">
        <v>33690</v>
      </c>
      <c r="AL24" s="36"/>
      <c r="AM24" s="38"/>
      <c r="AN24" s="38"/>
      <c r="AO24" s="38"/>
      <c r="AP24" s="9"/>
      <c r="AQ24" s="39"/>
      <c r="AR24" s="40"/>
      <c r="AS24" s="190"/>
      <c r="AT24" s="101">
        <f t="shared" si="8"/>
        <v>0</v>
      </c>
      <c r="AU24" s="101">
        <f t="shared" si="6"/>
        <v>0</v>
      </c>
      <c r="AV24" s="101">
        <f t="shared" si="7"/>
        <v>0</v>
      </c>
      <c r="AW24" s="27"/>
      <c r="AX24" s="27"/>
      <c r="AY24" s="101"/>
      <c r="AZ24" s="101"/>
      <c r="BA24" s="101"/>
    </row>
    <row r="25" spans="1:55" s="102" customFormat="1" ht="28.5" customHeight="1" x14ac:dyDescent="0.2">
      <c r="A25" s="1107" t="s">
        <v>42</v>
      </c>
      <c r="B25" s="1107" t="s">
        <v>200</v>
      </c>
      <c r="C25" s="1109" t="s">
        <v>220</v>
      </c>
      <c r="D25" s="1111" t="s">
        <v>221</v>
      </c>
      <c r="E25" s="41">
        <v>152</v>
      </c>
      <c r="F25" s="23" t="s">
        <v>76</v>
      </c>
      <c r="G25" s="1111" t="s">
        <v>222</v>
      </c>
      <c r="H25" s="1115" t="s">
        <v>78</v>
      </c>
      <c r="I25" s="1017"/>
      <c r="J25" s="1017"/>
      <c r="K25" s="1017">
        <v>100</v>
      </c>
      <c r="L25" s="571">
        <v>152</v>
      </c>
      <c r="M25" s="571">
        <v>152</v>
      </c>
      <c r="N25" s="571">
        <v>152</v>
      </c>
      <c r="O25" s="571">
        <v>4861</v>
      </c>
      <c r="P25" s="571">
        <v>4861</v>
      </c>
      <c r="Q25" s="571">
        <v>4861</v>
      </c>
      <c r="R25" s="571">
        <v>152</v>
      </c>
      <c r="S25" s="571"/>
      <c r="T25" s="571"/>
      <c r="U25" s="571">
        <v>4861</v>
      </c>
      <c r="V25" s="179"/>
      <c r="W25" s="179"/>
      <c r="X25" s="571"/>
      <c r="Y25" s="571"/>
      <c r="Z25" s="571"/>
      <c r="AA25" s="179"/>
      <c r="AB25" s="179"/>
      <c r="AC25" s="179"/>
      <c r="AD25" s="571"/>
      <c r="AE25" s="571">
        <v>152</v>
      </c>
      <c r="AF25" s="571">
        <v>152</v>
      </c>
      <c r="AG25" s="179"/>
      <c r="AH25" s="571">
        <v>4861</v>
      </c>
      <c r="AI25" s="571">
        <v>4861</v>
      </c>
      <c r="AJ25" s="543">
        <v>29166</v>
      </c>
      <c r="AK25" s="512">
        <v>29166</v>
      </c>
      <c r="AL25" s="512"/>
      <c r="AM25" s="179"/>
      <c r="AN25" s="179"/>
      <c r="AO25" s="179"/>
      <c r="AP25" s="1009" t="s">
        <v>278</v>
      </c>
      <c r="AQ25" s="1111" t="s">
        <v>236</v>
      </c>
      <c r="AR25" s="672" t="s">
        <v>435</v>
      </c>
      <c r="AS25" s="190"/>
      <c r="AT25" s="101">
        <f>MAX(L25,M25,N25,R25,S25,T25,Y25,Z25,X25,AD25,AE25,AF25)-E25</f>
        <v>0</v>
      </c>
      <c r="AU25" s="101">
        <f t="shared" si="6"/>
        <v>0</v>
      </c>
      <c r="AV25" s="101">
        <f t="shared" si="7"/>
        <v>0</v>
      </c>
      <c r="AW25" s="27"/>
      <c r="AX25" s="27"/>
      <c r="AY25" s="101"/>
      <c r="AZ25" s="101"/>
      <c r="BA25" s="101"/>
    </row>
    <row r="26" spans="1:55" s="102" customFormat="1" ht="26.25" customHeight="1" x14ac:dyDescent="0.2">
      <c r="A26" s="1108"/>
      <c r="B26" s="1108"/>
      <c r="C26" s="1110"/>
      <c r="D26" s="1112"/>
      <c r="E26" s="42">
        <v>22</v>
      </c>
      <c r="F26" s="25" t="s">
        <v>79</v>
      </c>
      <c r="G26" s="1112"/>
      <c r="H26" s="1116"/>
      <c r="I26" s="1018"/>
      <c r="J26" s="1018"/>
      <c r="K26" s="1018"/>
      <c r="L26" s="571">
        <v>22</v>
      </c>
      <c r="M26" s="571">
        <v>22</v>
      </c>
      <c r="N26" s="571">
        <v>22</v>
      </c>
      <c r="O26" s="571">
        <v>754</v>
      </c>
      <c r="P26" s="571">
        <v>754</v>
      </c>
      <c r="Q26" s="571">
        <v>754</v>
      </c>
      <c r="R26" s="571">
        <v>22</v>
      </c>
      <c r="S26" s="571"/>
      <c r="T26" s="571"/>
      <c r="U26" s="571">
        <v>754</v>
      </c>
      <c r="V26" s="179"/>
      <c r="W26" s="179"/>
      <c r="X26" s="571"/>
      <c r="Y26" s="571"/>
      <c r="Z26" s="571"/>
      <c r="AA26" s="179"/>
      <c r="AB26" s="179"/>
      <c r="AC26" s="179"/>
      <c r="AD26" s="571"/>
      <c r="AE26" s="571">
        <v>22</v>
      </c>
      <c r="AF26" s="571">
        <v>22</v>
      </c>
      <c r="AG26" s="179"/>
      <c r="AH26" s="571">
        <v>754</v>
      </c>
      <c r="AI26" s="571">
        <v>754</v>
      </c>
      <c r="AJ26" s="543">
        <v>4524</v>
      </c>
      <c r="AK26" s="512">
        <v>4524</v>
      </c>
      <c r="AL26" s="512"/>
      <c r="AM26" s="179"/>
      <c r="AN26" s="179"/>
      <c r="AO26" s="179"/>
      <c r="AP26" s="1010"/>
      <c r="AQ26" s="1112"/>
      <c r="AR26" s="672" t="s">
        <v>435</v>
      </c>
      <c r="AS26" s="190"/>
      <c r="AT26" s="101">
        <f>MAX(L26,M26,N26,R26,S26,T26,Y26,Z26,X26,AD26,AE26,AF26)-E26</f>
        <v>0</v>
      </c>
      <c r="AU26" s="101">
        <f t="shared" si="6"/>
        <v>0</v>
      </c>
      <c r="AV26" s="101">
        <f t="shared" si="7"/>
        <v>0</v>
      </c>
      <c r="AW26" s="27"/>
      <c r="AX26" s="27"/>
      <c r="AY26" s="101"/>
      <c r="AZ26" s="101"/>
      <c r="BA26" s="101"/>
    </row>
    <row r="27" spans="1:55" s="102" customFormat="1" ht="47.25" customHeight="1" x14ac:dyDescent="0.2">
      <c r="A27" s="43" t="s">
        <v>157</v>
      </c>
      <c r="B27" s="44" t="s">
        <v>203</v>
      </c>
      <c r="C27" s="28" t="s">
        <v>204</v>
      </c>
      <c r="D27" s="45" t="s">
        <v>205</v>
      </c>
      <c r="E27" s="93"/>
      <c r="F27" s="148"/>
      <c r="G27" s="32"/>
      <c r="H27" s="32"/>
      <c r="I27" s="33">
        <v>5</v>
      </c>
      <c r="J27" s="33">
        <v>5</v>
      </c>
      <c r="K27" s="212"/>
      <c r="L27" s="96"/>
      <c r="M27" s="96"/>
      <c r="N27" s="96"/>
      <c r="O27" s="572"/>
      <c r="P27" s="96"/>
      <c r="Q27" s="96">
        <v>7560</v>
      </c>
      <c r="R27" s="96"/>
      <c r="S27" s="96"/>
      <c r="T27" s="96"/>
      <c r="U27" s="96"/>
      <c r="V27" s="35"/>
      <c r="W27" s="35">
        <v>7560</v>
      </c>
      <c r="X27" s="96"/>
      <c r="Y27" s="96"/>
      <c r="Z27" s="96"/>
      <c r="AA27" s="35"/>
      <c r="AB27" s="35"/>
      <c r="AC27" s="35">
        <v>7560</v>
      </c>
      <c r="AD27" s="96"/>
      <c r="AE27" s="96"/>
      <c r="AF27" s="96"/>
      <c r="AG27" s="35"/>
      <c r="AH27" s="96"/>
      <c r="AI27" s="96">
        <v>7560</v>
      </c>
      <c r="AJ27" s="540">
        <v>30240</v>
      </c>
      <c r="AK27" s="562">
        <v>30240</v>
      </c>
      <c r="AL27" s="29"/>
      <c r="AM27" s="35"/>
      <c r="AN27" s="35"/>
      <c r="AO27" s="35"/>
      <c r="AP27" s="31"/>
      <c r="AQ27" s="541"/>
      <c r="AR27" s="32"/>
      <c r="AS27" s="27"/>
      <c r="AT27" s="101">
        <f t="shared" si="8"/>
        <v>0</v>
      </c>
      <c r="AU27" s="101">
        <f t="shared" si="6"/>
        <v>0</v>
      </c>
      <c r="AV27" s="101">
        <f t="shared" si="7"/>
        <v>0</v>
      </c>
      <c r="AW27" s="27"/>
      <c r="AX27" s="27"/>
      <c r="AY27" s="101"/>
      <c r="AZ27" s="101"/>
      <c r="BA27" s="101"/>
    </row>
    <row r="28" spans="1:55" s="102" customFormat="1" ht="63" customHeight="1" x14ac:dyDescent="0.2">
      <c r="A28" s="46" t="s">
        <v>157</v>
      </c>
      <c r="B28" s="47" t="s">
        <v>203</v>
      </c>
      <c r="C28" s="664" t="s">
        <v>223</v>
      </c>
      <c r="D28" s="23" t="s">
        <v>224</v>
      </c>
      <c r="E28" s="49">
        <v>175</v>
      </c>
      <c r="F28" s="23" t="s">
        <v>79</v>
      </c>
      <c r="G28" s="50" t="s">
        <v>225</v>
      </c>
      <c r="H28" s="51" t="s">
        <v>50</v>
      </c>
      <c r="I28" s="197"/>
      <c r="J28" s="197"/>
      <c r="K28" s="125">
        <v>100</v>
      </c>
      <c r="L28" s="218"/>
      <c r="M28" s="218"/>
      <c r="N28" s="219">
        <v>42</v>
      </c>
      <c r="O28" s="219"/>
      <c r="P28" s="218"/>
      <c r="Q28" s="219">
        <v>7560</v>
      </c>
      <c r="R28" s="218"/>
      <c r="S28" s="218"/>
      <c r="T28" s="219">
        <v>45</v>
      </c>
      <c r="U28" s="218"/>
      <c r="V28" s="218"/>
      <c r="W28" s="219">
        <v>7560</v>
      </c>
      <c r="X28" s="218"/>
      <c r="Y28" s="218"/>
      <c r="Z28" s="218">
        <v>45</v>
      </c>
      <c r="AA28" s="218"/>
      <c r="AB28" s="218"/>
      <c r="AC28" s="219">
        <v>7560</v>
      </c>
      <c r="AD28" s="218"/>
      <c r="AE28" s="218"/>
      <c r="AF28" s="218">
        <v>43</v>
      </c>
      <c r="AG28" s="218"/>
      <c r="AH28" s="218"/>
      <c r="AI28" s="219">
        <v>7560</v>
      </c>
      <c r="AJ28" s="573">
        <v>30240</v>
      </c>
      <c r="AK28" s="574">
        <v>30240</v>
      </c>
      <c r="AL28" s="125"/>
      <c r="AM28" s="218"/>
      <c r="AN28" s="218"/>
      <c r="AO28" s="218"/>
      <c r="AP28" s="575" t="s">
        <v>278</v>
      </c>
      <c r="AQ28" s="576" t="s">
        <v>236</v>
      </c>
      <c r="AR28" s="670"/>
      <c r="AS28" s="27"/>
      <c r="AT28" s="101">
        <f t="shared" si="8"/>
        <v>0</v>
      </c>
      <c r="AU28" s="101">
        <f t="shared" si="6"/>
        <v>0</v>
      </c>
      <c r="AV28" s="101">
        <f t="shared" si="7"/>
        <v>0</v>
      </c>
      <c r="AW28" s="27"/>
      <c r="AX28" s="27"/>
      <c r="AY28" s="101"/>
      <c r="AZ28" s="101"/>
      <c r="BA28" s="101"/>
    </row>
    <row r="29" spans="1:55" s="102" customFormat="1" ht="47.25" customHeight="1" x14ac:dyDescent="0.2">
      <c r="A29" s="52" t="s">
        <v>157</v>
      </c>
      <c r="B29" s="44" t="s">
        <v>206</v>
      </c>
      <c r="C29" s="43" t="s">
        <v>207</v>
      </c>
      <c r="D29" s="45" t="s">
        <v>208</v>
      </c>
      <c r="E29" s="93"/>
      <c r="F29" s="211"/>
      <c r="G29" s="32"/>
      <c r="H29" s="32"/>
      <c r="I29" s="33">
        <v>3</v>
      </c>
      <c r="J29" s="33">
        <v>3</v>
      </c>
      <c r="K29" s="212"/>
      <c r="L29" s="96"/>
      <c r="M29" s="96"/>
      <c r="N29" s="96"/>
      <c r="O29" s="572"/>
      <c r="P29" s="96"/>
      <c r="Q29" s="96">
        <v>4866</v>
      </c>
      <c r="R29" s="96"/>
      <c r="S29" s="96"/>
      <c r="T29" s="96"/>
      <c r="U29" s="96"/>
      <c r="V29" s="96"/>
      <c r="W29" s="96">
        <v>4788</v>
      </c>
      <c r="X29" s="96"/>
      <c r="Y29" s="96"/>
      <c r="Z29" s="96"/>
      <c r="AA29" s="96"/>
      <c r="AB29" s="96"/>
      <c r="AC29" s="96">
        <v>4788</v>
      </c>
      <c r="AD29" s="96"/>
      <c r="AE29" s="96"/>
      <c r="AF29" s="96"/>
      <c r="AG29" s="96"/>
      <c r="AH29" s="96"/>
      <c r="AI29" s="96">
        <v>4788</v>
      </c>
      <c r="AJ29" s="540">
        <v>19230</v>
      </c>
      <c r="AK29" s="562">
        <v>19230</v>
      </c>
      <c r="AL29" s="212"/>
      <c r="AM29" s="96"/>
      <c r="AN29" s="96"/>
      <c r="AO29" s="96"/>
      <c r="AP29" s="577"/>
      <c r="AQ29" s="541"/>
      <c r="AR29" s="32"/>
      <c r="AS29" s="27"/>
      <c r="AT29" s="101">
        <f t="shared" si="8"/>
        <v>0</v>
      </c>
      <c r="AU29" s="101">
        <f t="shared" si="6"/>
        <v>0</v>
      </c>
      <c r="AV29" s="101">
        <f t="shared" si="7"/>
        <v>0</v>
      </c>
      <c r="AW29" s="27"/>
      <c r="AX29" s="27"/>
      <c r="AY29" s="101"/>
      <c r="AZ29" s="101"/>
      <c r="BA29" s="101"/>
    </row>
    <row r="30" spans="1:55" s="102" customFormat="1" ht="31.5" customHeight="1" x14ac:dyDescent="0.2">
      <c r="A30" s="1107" t="s">
        <v>157</v>
      </c>
      <c r="B30" s="1107" t="s">
        <v>206</v>
      </c>
      <c r="C30" s="1109" t="s">
        <v>226</v>
      </c>
      <c r="D30" s="1111" t="s">
        <v>227</v>
      </c>
      <c r="E30" s="53">
        <v>171</v>
      </c>
      <c r="F30" s="23" t="s">
        <v>76</v>
      </c>
      <c r="G30" s="1111" t="s">
        <v>228</v>
      </c>
      <c r="H30" s="1113" t="s">
        <v>50</v>
      </c>
      <c r="I30" s="1017"/>
      <c r="J30" s="1017"/>
      <c r="K30" s="1019">
        <v>100</v>
      </c>
      <c r="L30" s="218"/>
      <c r="M30" s="218"/>
      <c r="N30" s="218">
        <v>42</v>
      </c>
      <c r="O30" s="219"/>
      <c r="P30" s="218"/>
      <c r="Q30" s="218">
        <v>3623</v>
      </c>
      <c r="R30" s="218"/>
      <c r="S30" s="218"/>
      <c r="T30" s="218">
        <v>43</v>
      </c>
      <c r="U30" s="218"/>
      <c r="V30" s="218"/>
      <c r="W30" s="218">
        <v>3586</v>
      </c>
      <c r="X30" s="218"/>
      <c r="Y30" s="218"/>
      <c r="Z30" s="218">
        <v>43</v>
      </c>
      <c r="AA30" s="218"/>
      <c r="AB30" s="218"/>
      <c r="AC30" s="218">
        <v>3586</v>
      </c>
      <c r="AD30" s="218"/>
      <c r="AE30" s="218"/>
      <c r="AF30" s="218">
        <v>43</v>
      </c>
      <c r="AG30" s="218"/>
      <c r="AH30" s="218"/>
      <c r="AI30" s="218">
        <v>3586</v>
      </c>
      <c r="AJ30" s="573">
        <v>14381</v>
      </c>
      <c r="AK30" s="574">
        <v>14381</v>
      </c>
      <c r="AL30" s="218"/>
      <c r="AM30" s="218"/>
      <c r="AN30" s="218"/>
      <c r="AO30" s="218"/>
      <c r="AP30" s="1009" t="s">
        <v>278</v>
      </c>
      <c r="AQ30" s="1111" t="s">
        <v>236</v>
      </c>
      <c r="AR30" s="670"/>
      <c r="AS30" s="27"/>
      <c r="AT30" s="101">
        <f t="shared" si="8"/>
        <v>0</v>
      </c>
      <c r="AU30" s="101">
        <f t="shared" si="6"/>
        <v>0</v>
      </c>
      <c r="AV30" s="101">
        <f t="shared" si="7"/>
        <v>0</v>
      </c>
      <c r="AW30" s="27"/>
      <c r="AX30" s="27"/>
      <c r="AY30" s="101"/>
      <c r="AZ30" s="101"/>
      <c r="BA30" s="101"/>
    </row>
    <row r="31" spans="1:55" s="102" customFormat="1" ht="22.5" customHeight="1" x14ac:dyDescent="0.2">
      <c r="A31" s="1108"/>
      <c r="B31" s="1108"/>
      <c r="C31" s="1110"/>
      <c r="D31" s="1112"/>
      <c r="E31" s="53">
        <v>57</v>
      </c>
      <c r="F31" s="23" t="s">
        <v>79</v>
      </c>
      <c r="G31" s="1112"/>
      <c r="H31" s="1114"/>
      <c r="I31" s="1018"/>
      <c r="J31" s="1018"/>
      <c r="K31" s="1020"/>
      <c r="L31" s="383"/>
      <c r="M31" s="439"/>
      <c r="N31" s="439">
        <v>14</v>
      </c>
      <c r="O31" s="439"/>
      <c r="P31" s="439"/>
      <c r="Q31" s="439">
        <v>1243</v>
      </c>
      <c r="R31" s="439"/>
      <c r="S31" s="439"/>
      <c r="T31" s="439">
        <v>14</v>
      </c>
      <c r="U31" s="439"/>
      <c r="V31" s="439"/>
      <c r="W31" s="439">
        <v>1202</v>
      </c>
      <c r="X31" s="439"/>
      <c r="Y31" s="439"/>
      <c r="Z31" s="439">
        <v>14</v>
      </c>
      <c r="AA31" s="439"/>
      <c r="AB31" s="439"/>
      <c r="AC31" s="439">
        <v>1202</v>
      </c>
      <c r="AD31" s="439"/>
      <c r="AE31" s="439"/>
      <c r="AF31" s="439">
        <v>15</v>
      </c>
      <c r="AG31" s="439"/>
      <c r="AH31" s="439"/>
      <c r="AI31" s="439">
        <v>1202</v>
      </c>
      <c r="AJ31" s="578">
        <v>4849</v>
      </c>
      <c r="AK31" s="42">
        <v>4849</v>
      </c>
      <c r="AL31" s="579"/>
      <c r="AM31" s="579"/>
      <c r="AN31" s="579"/>
      <c r="AO31" s="579"/>
      <c r="AP31" s="1010"/>
      <c r="AQ31" s="1112"/>
      <c r="AR31" s="580"/>
      <c r="AS31" s="27"/>
      <c r="AT31" s="101">
        <f t="shared" si="8"/>
        <v>0</v>
      </c>
      <c r="AU31" s="101">
        <f t="shared" si="6"/>
        <v>0</v>
      </c>
      <c r="AV31" s="101">
        <f t="shared" si="7"/>
        <v>0</v>
      </c>
      <c r="AW31" s="27"/>
      <c r="AX31" s="27"/>
      <c r="AY31" s="101"/>
      <c r="AZ31" s="101"/>
      <c r="BA31" s="101"/>
    </row>
    <row r="32" spans="1:55" s="102" customFormat="1" ht="33.75" customHeight="1" x14ac:dyDescent="0.2">
      <c r="A32" s="581"/>
      <c r="B32" s="581"/>
      <c r="C32" s="582"/>
      <c r="D32" s="288" t="s">
        <v>280</v>
      </c>
      <c r="E32" s="582"/>
      <c r="F32" s="582"/>
      <c r="G32" s="582"/>
      <c r="H32" s="582"/>
      <c r="I32" s="582"/>
      <c r="J32" s="582"/>
      <c r="K32" s="582"/>
      <c r="L32" s="582"/>
      <c r="M32" s="582"/>
      <c r="N32" s="582"/>
      <c r="O32" s="534">
        <f>SUM(O33,O39,O43,O48,O50,O54,O59,O62,O64,O66,O69,O71,O75)</f>
        <v>1002454.0900000001</v>
      </c>
      <c r="P32" s="534">
        <f>SUM(P33,P39,P43,P48,P50,P54,P59,P62,P64,P66,P69,P71,P75)</f>
        <v>337540.53</v>
      </c>
      <c r="Q32" s="534">
        <f>SUM(Q33,Q39,Q43,Q48,Q50,Q54,Q59,Q62,Q64,Q66,Q69,Q71,Q75)</f>
        <v>777212.95</v>
      </c>
      <c r="R32" s="582"/>
      <c r="S32" s="582"/>
      <c r="T32" s="582"/>
      <c r="U32" s="534">
        <f>SUM(U33,U39,U43,U48,U50,U54,U59,U62,U64,U66,U69,U71,U75)</f>
        <v>620925.24</v>
      </c>
      <c r="V32" s="534">
        <f>SUM(V33,V39,V43,V48,V50,V54,V59,V62,V64,V66,V69,V71,V75)</f>
        <v>743624.92000000016</v>
      </c>
      <c r="W32" s="534">
        <f>SUM(W33,W39,W43,W48,W50,W54,W59,W62,W64,W66,W69,W71,W75)</f>
        <v>1650746.4700000002</v>
      </c>
      <c r="X32" s="582"/>
      <c r="Y32" s="582"/>
      <c r="Z32" s="582"/>
      <c r="AA32" s="534">
        <f>SUM(AA33,AA39,AA43,AA48,AA50,AA54,AA59,AA62,AA64,AA66,AA69,AA71,AA75)</f>
        <v>283564.3</v>
      </c>
      <c r="AB32" s="534">
        <f>SUM(AB33,AB39,AB43,AB48,AB50,AB54,AB59,AB62,AB64,AB66,AB69,AB71,AB75)</f>
        <v>328988.63</v>
      </c>
      <c r="AC32" s="534">
        <f>SUM(AC33,AC39,AC43,AC48,AC50,AC54,AC59,AC62,AC64,AC66,AC69,AC71,AC75)</f>
        <v>939224.67</v>
      </c>
      <c r="AD32" s="582"/>
      <c r="AE32" s="582"/>
      <c r="AF32" s="582"/>
      <c r="AG32" s="534">
        <f t="shared" ref="AG32:AO32" si="12">SUM(AG33,AG39,AG43,AG48,AG50,AG54,AG59,AG62,AG64,AG66,AG69,AG71,AG75)</f>
        <v>296926.96999999997</v>
      </c>
      <c r="AH32" s="534">
        <f t="shared" si="12"/>
        <v>526789.77</v>
      </c>
      <c r="AI32" s="534">
        <f t="shared" si="12"/>
        <v>2025507.5699999998</v>
      </c>
      <c r="AJ32" s="534">
        <f t="shared" si="12"/>
        <v>9533506.1099999994</v>
      </c>
      <c r="AK32" s="534">
        <f t="shared" si="12"/>
        <v>6592486.1099999994</v>
      </c>
      <c r="AL32" s="534"/>
      <c r="AM32" s="534">
        <f t="shared" si="12"/>
        <v>881965</v>
      </c>
      <c r="AN32" s="534">
        <f t="shared" si="12"/>
        <v>598705</v>
      </c>
      <c r="AO32" s="534">
        <f t="shared" si="12"/>
        <v>1460350</v>
      </c>
      <c r="AP32" s="582"/>
      <c r="AQ32" s="582"/>
      <c r="AR32" s="531"/>
      <c r="AT32" s="101">
        <f t="shared" si="8"/>
        <v>0</v>
      </c>
      <c r="AU32" s="101">
        <f t="shared" si="6"/>
        <v>0</v>
      </c>
      <c r="AV32" s="101">
        <f t="shared" si="7"/>
        <v>0</v>
      </c>
    </row>
    <row r="33" spans="1:48" s="102" customFormat="1" ht="52.5" customHeight="1" x14ac:dyDescent="0.2">
      <c r="A33" s="583" t="s">
        <v>42</v>
      </c>
      <c r="B33" s="583" t="s">
        <v>43</v>
      </c>
      <c r="C33" s="583" t="s">
        <v>44</v>
      </c>
      <c r="D33" s="40" t="s">
        <v>45</v>
      </c>
      <c r="E33" s="539"/>
      <c r="F33" s="539"/>
      <c r="G33" s="32"/>
      <c r="H33" s="32"/>
      <c r="I33" s="33">
        <v>10</v>
      </c>
      <c r="J33" s="33">
        <v>10</v>
      </c>
      <c r="K33" s="212"/>
      <c r="L33" s="96"/>
      <c r="M33" s="96"/>
      <c r="N33" s="96"/>
      <c r="O33" s="96">
        <v>10154</v>
      </c>
      <c r="P33" s="96">
        <v>10154</v>
      </c>
      <c r="Q33" s="96">
        <v>55708</v>
      </c>
      <c r="R33" s="96"/>
      <c r="S33" s="96"/>
      <c r="T33" s="96"/>
      <c r="U33" s="96">
        <v>10154</v>
      </c>
      <c r="V33" s="96">
        <v>10154</v>
      </c>
      <c r="W33" s="96">
        <v>475258</v>
      </c>
      <c r="X33" s="96"/>
      <c r="Y33" s="96"/>
      <c r="Z33" s="96"/>
      <c r="AA33" s="96">
        <v>10154</v>
      </c>
      <c r="AB33" s="96">
        <v>15654</v>
      </c>
      <c r="AC33" s="96">
        <v>15654</v>
      </c>
      <c r="AD33" s="96"/>
      <c r="AE33" s="96"/>
      <c r="AF33" s="96"/>
      <c r="AG33" s="96">
        <v>10154</v>
      </c>
      <c r="AH33" s="96">
        <v>31284</v>
      </c>
      <c r="AI33" s="96">
        <v>375166</v>
      </c>
      <c r="AJ33" s="584">
        <v>1029648</v>
      </c>
      <c r="AK33" s="212">
        <v>761218</v>
      </c>
      <c r="AL33" s="212"/>
      <c r="AM33" s="212">
        <v>268430</v>
      </c>
      <c r="AN33" s="212"/>
      <c r="AO33" s="212"/>
      <c r="AP33" s="541"/>
      <c r="AQ33" s="563"/>
      <c r="AR33" s="585"/>
      <c r="AT33" s="101">
        <f t="shared" si="8"/>
        <v>0</v>
      </c>
      <c r="AU33" s="101">
        <f t="shared" si="6"/>
        <v>0</v>
      </c>
      <c r="AV33" s="101">
        <f t="shared" si="7"/>
        <v>0</v>
      </c>
    </row>
    <row r="34" spans="1:48" s="102" customFormat="1" ht="36.75" customHeight="1" x14ac:dyDescent="0.2">
      <c r="A34" s="586" t="s">
        <v>42</v>
      </c>
      <c r="B34" s="586" t="s">
        <v>43</v>
      </c>
      <c r="C34" s="666" t="s">
        <v>46</v>
      </c>
      <c r="D34" s="104" t="s">
        <v>47</v>
      </c>
      <c r="E34" s="105">
        <v>1800</v>
      </c>
      <c r="F34" s="587" t="s">
        <v>48</v>
      </c>
      <c r="G34" s="104" t="s">
        <v>49</v>
      </c>
      <c r="H34" s="588" t="s">
        <v>50</v>
      </c>
      <c r="I34" s="108"/>
      <c r="J34" s="108"/>
      <c r="K34" s="108">
        <v>2</v>
      </c>
      <c r="L34" s="589"/>
      <c r="M34" s="590"/>
      <c r="N34" s="590"/>
      <c r="O34" s="179"/>
      <c r="P34" s="590"/>
      <c r="Q34" s="590"/>
      <c r="R34" s="589"/>
      <c r="S34" s="590"/>
      <c r="T34" s="590"/>
      <c r="U34" s="591"/>
      <c r="V34" s="591"/>
      <c r="W34" s="591"/>
      <c r="X34" s="589"/>
      <c r="Y34" s="589">
        <v>500</v>
      </c>
      <c r="Z34" s="590">
        <v>500</v>
      </c>
      <c r="AA34" s="589"/>
      <c r="AB34" s="110">
        <v>5500</v>
      </c>
      <c r="AC34" s="590">
        <v>5500</v>
      </c>
      <c r="AD34" s="589"/>
      <c r="AE34" s="590">
        <v>400</v>
      </c>
      <c r="AF34" s="590">
        <v>400</v>
      </c>
      <c r="AG34" s="382"/>
      <c r="AH34" s="590">
        <v>4400</v>
      </c>
      <c r="AI34" s="590">
        <v>4400</v>
      </c>
      <c r="AJ34" s="592">
        <v>19800</v>
      </c>
      <c r="AK34" s="593">
        <v>19800</v>
      </c>
      <c r="AL34" s="594"/>
      <c r="AM34" s="594"/>
      <c r="AN34" s="594"/>
      <c r="AO34" s="218"/>
      <c r="AP34" s="568" t="s">
        <v>280</v>
      </c>
      <c r="AQ34" s="595" t="s">
        <v>177</v>
      </c>
      <c r="AR34" s="596"/>
      <c r="AT34" s="101">
        <f t="shared" si="8"/>
        <v>0</v>
      </c>
      <c r="AU34" s="101">
        <f t="shared" si="6"/>
        <v>0</v>
      </c>
      <c r="AV34" s="101">
        <f t="shared" si="7"/>
        <v>0</v>
      </c>
    </row>
    <row r="35" spans="1:48" s="102" customFormat="1" ht="51" customHeight="1" x14ac:dyDescent="0.2">
      <c r="A35" s="586" t="s">
        <v>42</v>
      </c>
      <c r="B35" s="586" t="s">
        <v>43</v>
      </c>
      <c r="C35" s="666" t="s">
        <v>52</v>
      </c>
      <c r="D35" s="104" t="s">
        <v>53</v>
      </c>
      <c r="E35" s="105">
        <f>SUM(L35,M35,N35,R35,S35,T35,X35,Y35,Z35,AD35,AE35,AF35)</f>
        <v>1640</v>
      </c>
      <c r="F35" s="587" t="s">
        <v>54</v>
      </c>
      <c r="G35" s="104" t="s">
        <v>55</v>
      </c>
      <c r="H35" s="588" t="s">
        <v>50</v>
      </c>
      <c r="I35" s="108"/>
      <c r="J35" s="108"/>
      <c r="K35" s="108">
        <v>85</v>
      </c>
      <c r="L35" s="380"/>
      <c r="M35" s="380"/>
      <c r="N35" s="380">
        <v>90</v>
      </c>
      <c r="O35" s="129"/>
      <c r="P35" s="129"/>
      <c r="Q35" s="129">
        <v>45554</v>
      </c>
      <c r="R35" s="380"/>
      <c r="S35" s="380"/>
      <c r="T35" s="129">
        <v>850</v>
      </c>
      <c r="U35" s="129"/>
      <c r="V35" s="380"/>
      <c r="W35" s="129">
        <v>465104</v>
      </c>
      <c r="X35" s="380"/>
      <c r="Y35" s="380"/>
      <c r="Z35" s="380"/>
      <c r="AA35" s="129"/>
      <c r="AB35" s="129"/>
      <c r="AC35" s="129"/>
      <c r="AD35" s="597"/>
      <c r="AE35" s="382"/>
      <c r="AF35" s="382">
        <v>700</v>
      </c>
      <c r="AG35" s="382"/>
      <c r="AH35" s="129"/>
      <c r="AI35" s="382">
        <v>360612</v>
      </c>
      <c r="AJ35" s="598">
        <v>871270</v>
      </c>
      <c r="AK35" s="125">
        <v>602840</v>
      </c>
      <c r="AL35" s="594"/>
      <c r="AM35" s="594">
        <v>268430</v>
      </c>
      <c r="AN35" s="594"/>
      <c r="AO35" s="218"/>
      <c r="AP35" s="568" t="s">
        <v>280</v>
      </c>
      <c r="AQ35" s="595" t="s">
        <v>178</v>
      </c>
      <c r="AR35" s="596"/>
      <c r="AT35" s="101">
        <f t="shared" si="8"/>
        <v>0</v>
      </c>
      <c r="AU35" s="101">
        <f t="shared" si="6"/>
        <v>0</v>
      </c>
      <c r="AV35" s="101">
        <f t="shared" si="7"/>
        <v>0</v>
      </c>
    </row>
    <row r="36" spans="1:48" s="102" customFormat="1" ht="24" customHeight="1" x14ac:dyDescent="0.2">
      <c r="A36" s="1107" t="s">
        <v>42</v>
      </c>
      <c r="B36" s="1107" t="s">
        <v>43</v>
      </c>
      <c r="C36" s="1127" t="s">
        <v>209</v>
      </c>
      <c r="D36" s="1111" t="s">
        <v>210</v>
      </c>
      <c r="E36" s="105">
        <f>MAX(L36,M36,N36,R36,S36,T36,X36,Y36,Z36,AD36,AE36,AF36)</f>
        <v>896</v>
      </c>
      <c r="F36" s="23" t="s">
        <v>76</v>
      </c>
      <c r="G36" s="1129" t="s">
        <v>211</v>
      </c>
      <c r="H36" s="1113" t="s">
        <v>50</v>
      </c>
      <c r="I36" s="1017"/>
      <c r="J36" s="1017"/>
      <c r="K36" s="1017">
        <v>11</v>
      </c>
      <c r="L36" s="384">
        <v>896</v>
      </c>
      <c r="M36" s="384">
        <v>896</v>
      </c>
      <c r="N36" s="384">
        <v>896</v>
      </c>
      <c r="O36" s="136">
        <v>8476</v>
      </c>
      <c r="P36" s="136">
        <v>8476</v>
      </c>
      <c r="Q36" s="136">
        <v>8476</v>
      </c>
      <c r="R36" s="384">
        <v>896</v>
      </c>
      <c r="S36" s="384">
        <v>896</v>
      </c>
      <c r="T36" s="384">
        <v>896</v>
      </c>
      <c r="U36" s="136">
        <v>8476</v>
      </c>
      <c r="V36" s="136">
        <v>8476</v>
      </c>
      <c r="W36" s="136">
        <v>8476</v>
      </c>
      <c r="X36" s="384">
        <v>896</v>
      </c>
      <c r="Y36" s="384">
        <v>896</v>
      </c>
      <c r="Z36" s="384">
        <v>896</v>
      </c>
      <c r="AA36" s="136">
        <v>8476</v>
      </c>
      <c r="AB36" s="136">
        <v>8476</v>
      </c>
      <c r="AC36" s="136">
        <v>8476</v>
      </c>
      <c r="AD36" s="384">
        <v>896</v>
      </c>
      <c r="AE36" s="384">
        <v>896</v>
      </c>
      <c r="AF36" s="384">
        <v>896</v>
      </c>
      <c r="AG36" s="136">
        <v>8476</v>
      </c>
      <c r="AH36" s="136">
        <v>8476</v>
      </c>
      <c r="AI36" s="136">
        <v>8476</v>
      </c>
      <c r="AJ36" s="546">
        <v>101712</v>
      </c>
      <c r="AK36" s="74">
        <v>101712</v>
      </c>
      <c r="AL36" s="179"/>
      <c r="AM36" s="179"/>
      <c r="AN36" s="179"/>
      <c r="AO36" s="110"/>
      <c r="AP36" s="1009" t="s">
        <v>280</v>
      </c>
      <c r="AQ36" s="1111" t="s">
        <v>236</v>
      </c>
      <c r="AR36" s="672" t="s">
        <v>435</v>
      </c>
      <c r="AT36" s="101">
        <f t="shared" ref="AT36:AT37" si="13">MAX(L36,M36,N36,R36,S36,T36,Y36,Z36,X36,AD36,AE36,AF36)-E36</f>
        <v>0</v>
      </c>
      <c r="AU36" s="101">
        <f t="shared" si="6"/>
        <v>0</v>
      </c>
      <c r="AV36" s="101">
        <f t="shared" si="7"/>
        <v>0</v>
      </c>
    </row>
    <row r="37" spans="1:48" s="102" customFormat="1" ht="32.25" customHeight="1" x14ac:dyDescent="0.2">
      <c r="A37" s="1108"/>
      <c r="B37" s="1108"/>
      <c r="C37" s="1128"/>
      <c r="D37" s="1112"/>
      <c r="E37" s="105">
        <f>MAX(L37,M37,N37,R37,S37,T37,X37,Y37,Z37,AD37,AE37,AF37)</f>
        <v>185</v>
      </c>
      <c r="F37" s="23" t="s">
        <v>79</v>
      </c>
      <c r="G37" s="1130"/>
      <c r="H37" s="1114"/>
      <c r="I37" s="1018"/>
      <c r="J37" s="1018"/>
      <c r="K37" s="1018"/>
      <c r="L37" s="384">
        <v>185</v>
      </c>
      <c r="M37" s="384">
        <v>185</v>
      </c>
      <c r="N37" s="384">
        <v>185</v>
      </c>
      <c r="O37" s="136">
        <v>1678</v>
      </c>
      <c r="P37" s="136">
        <v>1678</v>
      </c>
      <c r="Q37" s="136">
        <v>1678</v>
      </c>
      <c r="R37" s="384">
        <v>185</v>
      </c>
      <c r="S37" s="384">
        <v>185</v>
      </c>
      <c r="T37" s="384">
        <v>185</v>
      </c>
      <c r="U37" s="136">
        <v>1678</v>
      </c>
      <c r="V37" s="136">
        <v>1678</v>
      </c>
      <c r="W37" s="136">
        <v>1678</v>
      </c>
      <c r="X37" s="384">
        <v>185</v>
      </c>
      <c r="Y37" s="384">
        <v>185</v>
      </c>
      <c r="Z37" s="384">
        <v>185</v>
      </c>
      <c r="AA37" s="136">
        <v>1678</v>
      </c>
      <c r="AB37" s="136">
        <v>1678</v>
      </c>
      <c r="AC37" s="136">
        <v>1678</v>
      </c>
      <c r="AD37" s="384">
        <v>185</v>
      </c>
      <c r="AE37" s="384">
        <v>185</v>
      </c>
      <c r="AF37" s="384">
        <v>185</v>
      </c>
      <c r="AG37" s="136">
        <v>1678</v>
      </c>
      <c r="AH37" s="136">
        <v>1678</v>
      </c>
      <c r="AI37" s="136">
        <v>1678</v>
      </c>
      <c r="AJ37" s="546">
        <v>20136</v>
      </c>
      <c r="AK37" s="74">
        <v>20136</v>
      </c>
      <c r="AL37" s="179"/>
      <c r="AM37" s="179"/>
      <c r="AN37" s="179"/>
      <c r="AO37" s="110"/>
      <c r="AP37" s="1010"/>
      <c r="AQ37" s="1112"/>
      <c r="AR37" s="672" t="s">
        <v>435</v>
      </c>
      <c r="AT37" s="101">
        <f t="shared" si="13"/>
        <v>0</v>
      </c>
      <c r="AU37" s="101">
        <f t="shared" si="6"/>
        <v>0</v>
      </c>
      <c r="AV37" s="101">
        <f t="shared" si="7"/>
        <v>0</v>
      </c>
    </row>
    <row r="38" spans="1:48" s="102" customFormat="1" ht="51" x14ac:dyDescent="0.2">
      <c r="A38" s="586" t="s">
        <v>42</v>
      </c>
      <c r="B38" s="586" t="s">
        <v>43</v>
      </c>
      <c r="C38" s="666" t="s">
        <v>156</v>
      </c>
      <c r="D38" s="104" t="s">
        <v>163</v>
      </c>
      <c r="E38" s="125">
        <v>2</v>
      </c>
      <c r="F38" s="587" t="s">
        <v>60</v>
      </c>
      <c r="G38" s="124" t="s">
        <v>61</v>
      </c>
      <c r="H38" s="124" t="s">
        <v>62</v>
      </c>
      <c r="I38" s="139"/>
      <c r="J38" s="139"/>
      <c r="K38" s="108">
        <v>2</v>
      </c>
      <c r="L38" s="384"/>
      <c r="M38" s="384"/>
      <c r="N38" s="384"/>
      <c r="O38" s="136"/>
      <c r="P38" s="136"/>
      <c r="Q38" s="136"/>
      <c r="R38" s="384"/>
      <c r="S38" s="384"/>
      <c r="T38" s="136"/>
      <c r="U38" s="136"/>
      <c r="V38" s="384"/>
      <c r="W38" s="136"/>
      <c r="X38" s="384"/>
      <c r="Y38" s="384"/>
      <c r="Z38" s="384"/>
      <c r="AA38" s="136"/>
      <c r="AB38" s="136"/>
      <c r="AC38" s="136"/>
      <c r="AD38" s="599"/>
      <c r="AE38" s="386">
        <v>2</v>
      </c>
      <c r="AF38" s="386"/>
      <c r="AG38" s="386"/>
      <c r="AH38" s="136">
        <v>16730</v>
      </c>
      <c r="AI38" s="386"/>
      <c r="AJ38" s="600">
        <v>16730</v>
      </c>
      <c r="AK38" s="544">
        <v>16730</v>
      </c>
      <c r="AL38" s="601"/>
      <c r="AM38" s="601"/>
      <c r="AN38" s="601"/>
      <c r="AO38" s="110"/>
      <c r="AP38" s="568" t="s">
        <v>280</v>
      </c>
      <c r="AQ38" s="293" t="s">
        <v>179</v>
      </c>
      <c r="AR38" s="596"/>
      <c r="AT38" s="101">
        <f t="shared" si="8"/>
        <v>0</v>
      </c>
      <c r="AU38" s="101">
        <f t="shared" si="6"/>
        <v>0</v>
      </c>
      <c r="AV38" s="101">
        <f t="shared" si="7"/>
        <v>0</v>
      </c>
    </row>
    <row r="39" spans="1:48" s="102" customFormat="1" ht="58.5" customHeight="1" x14ac:dyDescent="0.2">
      <c r="A39" s="92" t="s">
        <v>42</v>
      </c>
      <c r="B39" s="92" t="s">
        <v>43</v>
      </c>
      <c r="C39" s="92" t="s">
        <v>56</v>
      </c>
      <c r="D39" s="20" t="s">
        <v>57</v>
      </c>
      <c r="E39" s="93"/>
      <c r="F39" s="148"/>
      <c r="G39" s="26"/>
      <c r="H39" s="26"/>
      <c r="I39" s="548">
        <v>1</v>
      </c>
      <c r="J39" s="548">
        <v>1</v>
      </c>
      <c r="K39" s="549"/>
      <c r="L39" s="151"/>
      <c r="M39" s="151"/>
      <c r="N39" s="151"/>
      <c r="O39" s="151">
        <v>3445</v>
      </c>
      <c r="P39" s="151">
        <v>3445</v>
      </c>
      <c r="Q39" s="151">
        <v>3445</v>
      </c>
      <c r="R39" s="151"/>
      <c r="S39" s="151"/>
      <c r="T39" s="151"/>
      <c r="U39" s="151">
        <v>3445</v>
      </c>
      <c r="V39" s="151">
        <v>3445</v>
      </c>
      <c r="W39" s="151">
        <v>3445</v>
      </c>
      <c r="X39" s="34"/>
      <c r="Y39" s="34"/>
      <c r="Z39" s="34"/>
      <c r="AA39" s="151">
        <v>3445</v>
      </c>
      <c r="AB39" s="151">
        <v>3445</v>
      </c>
      <c r="AC39" s="151">
        <v>3445</v>
      </c>
      <c r="AD39" s="34"/>
      <c r="AE39" s="34"/>
      <c r="AF39" s="34"/>
      <c r="AG39" s="151">
        <v>11808</v>
      </c>
      <c r="AH39" s="151">
        <v>3445</v>
      </c>
      <c r="AI39" s="151">
        <v>3445</v>
      </c>
      <c r="AJ39" s="550">
        <v>49703</v>
      </c>
      <c r="AK39" s="551">
        <v>49703</v>
      </c>
      <c r="AL39" s="553"/>
      <c r="AM39" s="553"/>
      <c r="AN39" s="553"/>
      <c r="AO39" s="151"/>
      <c r="AP39" s="60"/>
      <c r="AQ39" s="554"/>
      <c r="AR39" s="542"/>
      <c r="AT39" s="101">
        <f t="shared" si="8"/>
        <v>0</v>
      </c>
      <c r="AU39" s="101">
        <f t="shared" si="6"/>
        <v>0</v>
      </c>
      <c r="AV39" s="101">
        <f t="shared" si="7"/>
        <v>0</v>
      </c>
    </row>
    <row r="40" spans="1:48" s="102" customFormat="1" ht="24" customHeight="1" x14ac:dyDescent="0.2">
      <c r="A40" s="1137" t="s">
        <v>42</v>
      </c>
      <c r="B40" s="1107" t="s">
        <v>43</v>
      </c>
      <c r="C40" s="1139" t="s">
        <v>212</v>
      </c>
      <c r="D40" s="1111" t="s">
        <v>213</v>
      </c>
      <c r="E40" s="24">
        <v>234</v>
      </c>
      <c r="F40" s="23" t="s">
        <v>76</v>
      </c>
      <c r="G40" s="1125" t="s">
        <v>214</v>
      </c>
      <c r="H40" s="1115" t="s">
        <v>78</v>
      </c>
      <c r="I40" s="1131"/>
      <c r="J40" s="1131"/>
      <c r="K40" s="1133">
        <v>83</v>
      </c>
      <c r="L40" s="157">
        <v>234</v>
      </c>
      <c r="M40" s="157">
        <v>234</v>
      </c>
      <c r="N40" s="157">
        <v>234</v>
      </c>
      <c r="O40" s="157">
        <v>2891</v>
      </c>
      <c r="P40" s="157">
        <v>2891</v>
      </c>
      <c r="Q40" s="157">
        <v>2891</v>
      </c>
      <c r="R40" s="157">
        <v>234</v>
      </c>
      <c r="S40" s="157">
        <v>234</v>
      </c>
      <c r="T40" s="157">
        <v>234</v>
      </c>
      <c r="U40" s="157">
        <v>2891</v>
      </c>
      <c r="V40" s="157">
        <v>2891</v>
      </c>
      <c r="W40" s="157">
        <v>2891</v>
      </c>
      <c r="X40" s="157">
        <v>234</v>
      </c>
      <c r="Y40" s="157">
        <v>234</v>
      </c>
      <c r="Z40" s="157">
        <v>234</v>
      </c>
      <c r="AA40" s="157">
        <v>2891</v>
      </c>
      <c r="AB40" s="157">
        <v>2891</v>
      </c>
      <c r="AC40" s="157">
        <v>2891</v>
      </c>
      <c r="AD40" s="157">
        <v>234</v>
      </c>
      <c r="AE40" s="157">
        <v>234</v>
      </c>
      <c r="AF40" s="157">
        <v>234</v>
      </c>
      <c r="AG40" s="157">
        <v>2891</v>
      </c>
      <c r="AH40" s="157">
        <v>2891</v>
      </c>
      <c r="AI40" s="157">
        <v>2891</v>
      </c>
      <c r="AJ40" s="557">
        <v>34692</v>
      </c>
      <c r="AK40" s="558">
        <v>34692</v>
      </c>
      <c r="AL40" s="434"/>
      <c r="AM40" s="434"/>
      <c r="AN40" s="434"/>
      <c r="AO40" s="157"/>
      <c r="AP40" s="1009" t="s">
        <v>280</v>
      </c>
      <c r="AQ40" s="1111" t="s">
        <v>236</v>
      </c>
      <c r="AR40" s="672" t="s">
        <v>435</v>
      </c>
      <c r="AT40" s="101">
        <f t="shared" ref="AT40:AT41" si="14">MAX(L40,M40,N40,R40,S40,T40,Y40,Z40,X40,AD40,AE40,AF40)-E40</f>
        <v>0</v>
      </c>
      <c r="AU40" s="101">
        <f t="shared" si="6"/>
        <v>0</v>
      </c>
      <c r="AV40" s="101">
        <f t="shared" si="7"/>
        <v>0</v>
      </c>
    </row>
    <row r="41" spans="1:48" s="102" customFormat="1" ht="33.75" customHeight="1" x14ac:dyDescent="0.2">
      <c r="A41" s="1138"/>
      <c r="B41" s="1108"/>
      <c r="C41" s="1140"/>
      <c r="D41" s="1112"/>
      <c r="E41" s="24">
        <v>44</v>
      </c>
      <c r="F41" s="25" t="s">
        <v>79</v>
      </c>
      <c r="G41" s="1126"/>
      <c r="H41" s="1116"/>
      <c r="I41" s="1132"/>
      <c r="J41" s="1132"/>
      <c r="K41" s="1134"/>
      <c r="L41" s="157">
        <v>44</v>
      </c>
      <c r="M41" s="157">
        <v>44</v>
      </c>
      <c r="N41" s="157">
        <v>44</v>
      </c>
      <c r="O41" s="157">
        <v>554</v>
      </c>
      <c r="P41" s="157">
        <v>554</v>
      </c>
      <c r="Q41" s="157">
        <v>554</v>
      </c>
      <c r="R41" s="157">
        <v>44</v>
      </c>
      <c r="S41" s="157">
        <v>44</v>
      </c>
      <c r="T41" s="157">
        <v>44</v>
      </c>
      <c r="U41" s="157">
        <v>554</v>
      </c>
      <c r="V41" s="157">
        <v>554</v>
      </c>
      <c r="W41" s="157">
        <v>554</v>
      </c>
      <c r="X41" s="157">
        <v>44</v>
      </c>
      <c r="Y41" s="157">
        <v>44</v>
      </c>
      <c r="Z41" s="157">
        <v>44</v>
      </c>
      <c r="AA41" s="157">
        <v>554</v>
      </c>
      <c r="AB41" s="157">
        <v>554</v>
      </c>
      <c r="AC41" s="157">
        <v>554</v>
      </c>
      <c r="AD41" s="157">
        <v>44</v>
      </c>
      <c r="AE41" s="157">
        <v>44</v>
      </c>
      <c r="AF41" s="157">
        <v>44</v>
      </c>
      <c r="AG41" s="157">
        <v>554</v>
      </c>
      <c r="AH41" s="157">
        <v>554</v>
      </c>
      <c r="AI41" s="157">
        <v>554</v>
      </c>
      <c r="AJ41" s="557">
        <v>6648</v>
      </c>
      <c r="AK41" s="558">
        <v>6648</v>
      </c>
      <c r="AL41" s="434"/>
      <c r="AM41" s="434"/>
      <c r="AN41" s="434"/>
      <c r="AO41" s="157"/>
      <c r="AP41" s="1010"/>
      <c r="AQ41" s="1112"/>
      <c r="AR41" s="672" t="s">
        <v>435</v>
      </c>
      <c r="AT41" s="101">
        <f t="shared" si="14"/>
        <v>0</v>
      </c>
      <c r="AU41" s="101">
        <f t="shared" si="6"/>
        <v>0</v>
      </c>
      <c r="AV41" s="101">
        <f t="shared" si="7"/>
        <v>0</v>
      </c>
    </row>
    <row r="42" spans="1:48" s="102" customFormat="1" ht="51" x14ac:dyDescent="0.2">
      <c r="A42" s="163" t="s">
        <v>42</v>
      </c>
      <c r="B42" s="163" t="s">
        <v>43</v>
      </c>
      <c r="C42" s="666" t="s">
        <v>58</v>
      </c>
      <c r="D42" s="104" t="s">
        <v>59</v>
      </c>
      <c r="E42" s="74">
        <v>1</v>
      </c>
      <c r="F42" s="587" t="s">
        <v>60</v>
      </c>
      <c r="G42" s="124" t="s">
        <v>61</v>
      </c>
      <c r="H42" s="124" t="s">
        <v>62</v>
      </c>
      <c r="I42" s="128"/>
      <c r="J42" s="128"/>
      <c r="K42" s="128">
        <v>17</v>
      </c>
      <c r="L42" s="401"/>
      <c r="M42" s="401"/>
      <c r="N42" s="401"/>
      <c r="O42" s="401"/>
      <c r="P42" s="401"/>
      <c r="Q42" s="401"/>
      <c r="R42" s="401"/>
      <c r="S42" s="401"/>
      <c r="T42" s="401"/>
      <c r="U42" s="401"/>
      <c r="V42" s="401"/>
      <c r="W42" s="401"/>
      <c r="X42" s="401"/>
      <c r="Y42" s="401"/>
      <c r="Z42" s="401"/>
      <c r="AA42" s="401"/>
      <c r="AB42" s="401"/>
      <c r="AC42" s="401"/>
      <c r="AD42" s="401">
        <v>1</v>
      </c>
      <c r="AE42" s="401"/>
      <c r="AF42" s="401"/>
      <c r="AG42" s="401">
        <v>8363</v>
      </c>
      <c r="AH42" s="401"/>
      <c r="AI42" s="401"/>
      <c r="AJ42" s="600">
        <v>8363</v>
      </c>
      <c r="AK42" s="544">
        <v>8363</v>
      </c>
      <c r="AL42" s="401"/>
      <c r="AM42" s="401"/>
      <c r="AN42" s="401"/>
      <c r="AO42" s="401"/>
      <c r="AP42" s="568" t="s">
        <v>280</v>
      </c>
      <c r="AQ42" s="293" t="s">
        <v>180</v>
      </c>
      <c r="AR42" s="672"/>
      <c r="AT42" s="101">
        <f t="shared" si="8"/>
        <v>0</v>
      </c>
      <c r="AU42" s="101">
        <f t="shared" si="6"/>
        <v>0</v>
      </c>
      <c r="AV42" s="101">
        <f t="shared" si="7"/>
        <v>0</v>
      </c>
    </row>
    <row r="43" spans="1:48" s="102" customFormat="1" ht="51" customHeight="1" x14ac:dyDescent="0.2">
      <c r="A43" s="92" t="s">
        <v>42</v>
      </c>
      <c r="B43" s="92" t="s">
        <v>43</v>
      </c>
      <c r="C43" s="92" t="s">
        <v>63</v>
      </c>
      <c r="D43" s="20" t="s">
        <v>64</v>
      </c>
      <c r="E43" s="93"/>
      <c r="F43" s="148"/>
      <c r="G43" s="26"/>
      <c r="H43" s="26"/>
      <c r="I43" s="33">
        <v>5</v>
      </c>
      <c r="J43" s="33">
        <v>5</v>
      </c>
      <c r="K43" s="559"/>
      <c r="L43" s="34"/>
      <c r="M43" s="34"/>
      <c r="N43" s="34"/>
      <c r="O43" s="67">
        <v>29627.800000000003</v>
      </c>
      <c r="P43" s="67">
        <v>31536.800000000003</v>
      </c>
      <c r="Q43" s="67">
        <v>39982.050000000003</v>
      </c>
      <c r="R43" s="35"/>
      <c r="S43" s="35"/>
      <c r="T43" s="35"/>
      <c r="U43" s="560">
        <v>69613.05</v>
      </c>
      <c r="V43" s="560">
        <v>73659.3</v>
      </c>
      <c r="W43" s="560">
        <v>50626.8</v>
      </c>
      <c r="X43" s="35"/>
      <c r="Y43" s="35"/>
      <c r="Z43" s="35"/>
      <c r="AA43" s="602">
        <v>35064.300000000003</v>
      </c>
      <c r="AB43" s="602">
        <v>34026.800000000003</v>
      </c>
      <c r="AC43" s="602">
        <v>29358.050000000003</v>
      </c>
      <c r="AD43" s="35"/>
      <c r="AE43" s="35"/>
      <c r="AF43" s="35"/>
      <c r="AG43" s="561">
        <v>37513.550000000003</v>
      </c>
      <c r="AH43" s="602">
        <v>29150.550000000003</v>
      </c>
      <c r="AI43" s="602">
        <f>SUM(AI44:AI47)</f>
        <v>28734.95</v>
      </c>
      <c r="AJ43" s="540">
        <v>488894</v>
      </c>
      <c r="AK43" s="562">
        <v>488894</v>
      </c>
      <c r="AL43" s="34"/>
      <c r="AM43" s="553"/>
      <c r="AN43" s="553"/>
      <c r="AO43" s="151"/>
      <c r="AP43" s="563"/>
      <c r="AQ43" s="564"/>
      <c r="AR43" s="26"/>
      <c r="AT43" s="101">
        <f t="shared" si="8"/>
        <v>0</v>
      </c>
      <c r="AU43" s="101">
        <f t="shared" si="6"/>
        <v>0</v>
      </c>
      <c r="AV43" s="101">
        <f t="shared" si="7"/>
        <v>0</v>
      </c>
    </row>
    <row r="44" spans="1:48" s="102" customFormat="1" ht="63.75" x14ac:dyDescent="0.2">
      <c r="A44" s="163" t="s">
        <v>42</v>
      </c>
      <c r="B44" s="163" t="s">
        <v>43</v>
      </c>
      <c r="C44" s="666" t="s">
        <v>65</v>
      </c>
      <c r="D44" s="545" t="s">
        <v>66</v>
      </c>
      <c r="E44" s="74">
        <v>91704</v>
      </c>
      <c r="F44" s="54" t="s">
        <v>67</v>
      </c>
      <c r="G44" s="124" t="s">
        <v>68</v>
      </c>
      <c r="H44" s="124" t="s">
        <v>69</v>
      </c>
      <c r="I44" s="128"/>
      <c r="J44" s="128"/>
      <c r="K44" s="128">
        <v>78</v>
      </c>
      <c r="L44" s="565">
        <f>'[7]PROT,ANA,DOC,PLANTAS'!$B$88</f>
        <v>5132</v>
      </c>
      <c r="M44" s="565">
        <f>'[7]PROT,ANA,DOC,PLANTAS'!$C$88</f>
        <v>5592</v>
      </c>
      <c r="N44" s="565">
        <f>'[7]PROT,ANA,DOC,PLANTAS'!$D$88</f>
        <v>7627</v>
      </c>
      <c r="O44" s="603">
        <v>21297.800000000003</v>
      </c>
      <c r="P44" s="603">
        <v>23206.800000000003</v>
      </c>
      <c r="Q44" s="603">
        <v>31652.050000000003</v>
      </c>
      <c r="R44" s="604">
        <f>'[7]PROT,ANA,DOC,PLANTAS'!$F$88</f>
        <v>14767</v>
      </c>
      <c r="S44" s="604">
        <f>'[7]PROT,ANA,DOC,PLANTAS'!$G$88</f>
        <v>15742</v>
      </c>
      <c r="T44" s="604">
        <f>'[7]PROT,ANA,DOC,PLANTAS'!$H$88</f>
        <v>10192</v>
      </c>
      <c r="U44" s="565">
        <f>'[7]PROT,ANA,DOC,PLANTAS'!$F$91</f>
        <v>61283.05</v>
      </c>
      <c r="V44" s="565">
        <f>'[7]PROT,ANA,DOC,PLANTAS'!$G$91</f>
        <v>65329.3</v>
      </c>
      <c r="W44" s="565">
        <f>'[7]PROT,ANA,DOC,PLANTAS'!$H$91</f>
        <v>42296.800000000003</v>
      </c>
      <c r="X44" s="604">
        <f>'[7]PROT,ANA,DOC,PLANTAS'!$J$88</f>
        <v>6442</v>
      </c>
      <c r="Y44" s="604">
        <f>'[7]PROT,ANA,DOC,PLANTAS'!$K$88</f>
        <v>6192</v>
      </c>
      <c r="Z44" s="604">
        <f>'[7]PROT,ANA,DOC,PLANTAS'!$L$88</f>
        <v>5067</v>
      </c>
      <c r="AA44" s="604">
        <f>'[7]PROT,ANA,DOC,PLANTAS'!$J$91</f>
        <v>26734.300000000003</v>
      </c>
      <c r="AB44" s="604">
        <f>'[7]PROT,ANA,DOC,PLANTAS'!$K$91</f>
        <v>25696.800000000003</v>
      </c>
      <c r="AC44" s="604">
        <f>'[7]PROT,ANA,DOC,PLANTAS'!$L$91</f>
        <v>21028.050000000003</v>
      </c>
      <c r="AD44" s="604">
        <f>'[7]PROT,ANA,DOC,PLANTAS'!$N$88</f>
        <v>5017</v>
      </c>
      <c r="AE44" s="604">
        <f>'[7]PROT,ANA,DOC,PLANTAS'!$O$88</f>
        <v>5017</v>
      </c>
      <c r="AF44" s="604">
        <f>'[7]PROT,ANA,DOC,PLANTAS'!$P$88</f>
        <v>4917</v>
      </c>
      <c r="AG44" s="604">
        <f>'[7]PROT,ANA,DOC,PLANTAS'!$N$91</f>
        <v>20820.550000000003</v>
      </c>
      <c r="AH44" s="604">
        <f>'[7]PROT,ANA,DOC,PLANTAS'!$O$91</f>
        <v>20820.550000000003</v>
      </c>
      <c r="AI44" s="604">
        <f>20405.55-0.6</f>
        <v>20404.95</v>
      </c>
      <c r="AJ44" s="578">
        <v>380571</v>
      </c>
      <c r="AK44" s="42">
        <v>380571</v>
      </c>
      <c r="AL44" s="110"/>
      <c r="AM44" s="401"/>
      <c r="AN44" s="401"/>
      <c r="AO44" s="401"/>
      <c r="AP44" s="568" t="s">
        <v>280</v>
      </c>
      <c r="AQ44" s="293" t="s">
        <v>181</v>
      </c>
      <c r="AR44" s="672" t="s">
        <v>281</v>
      </c>
      <c r="AT44" s="101">
        <f t="shared" si="8"/>
        <v>0</v>
      </c>
      <c r="AU44" s="101">
        <f t="shared" si="6"/>
        <v>0</v>
      </c>
      <c r="AV44" s="101">
        <f t="shared" si="7"/>
        <v>0</v>
      </c>
    </row>
    <row r="45" spans="1:48" s="102" customFormat="1" ht="24.75" customHeight="1" x14ac:dyDescent="0.2">
      <c r="A45" s="1107" t="s">
        <v>42</v>
      </c>
      <c r="B45" s="1107" t="s">
        <v>43</v>
      </c>
      <c r="C45" s="1139" t="s">
        <v>215</v>
      </c>
      <c r="D45" s="1111" t="s">
        <v>216</v>
      </c>
      <c r="E45" s="24">
        <v>406</v>
      </c>
      <c r="F45" s="23" t="s">
        <v>76</v>
      </c>
      <c r="G45" s="1113" t="s">
        <v>217</v>
      </c>
      <c r="H45" s="1115" t="s">
        <v>78</v>
      </c>
      <c r="I45" s="1017"/>
      <c r="J45" s="1017"/>
      <c r="K45" s="1017">
        <v>20</v>
      </c>
      <c r="L45" s="565">
        <v>406</v>
      </c>
      <c r="M45" s="565">
        <v>406</v>
      </c>
      <c r="N45" s="565">
        <v>406</v>
      </c>
      <c r="O45" s="566">
        <v>6330</v>
      </c>
      <c r="P45" s="566">
        <v>6330</v>
      </c>
      <c r="Q45" s="566">
        <v>6330</v>
      </c>
      <c r="R45" s="565">
        <v>406</v>
      </c>
      <c r="S45" s="565">
        <v>406</v>
      </c>
      <c r="T45" s="565">
        <v>406</v>
      </c>
      <c r="U45" s="566">
        <v>6330</v>
      </c>
      <c r="V45" s="566">
        <v>6330</v>
      </c>
      <c r="W45" s="566">
        <v>6330</v>
      </c>
      <c r="X45" s="565">
        <v>406</v>
      </c>
      <c r="Y45" s="565">
        <v>406</v>
      </c>
      <c r="Z45" s="565">
        <v>406</v>
      </c>
      <c r="AA45" s="566">
        <v>6330</v>
      </c>
      <c r="AB45" s="566">
        <v>6330</v>
      </c>
      <c r="AC45" s="566">
        <v>6330</v>
      </c>
      <c r="AD45" s="565">
        <v>406</v>
      </c>
      <c r="AE45" s="565">
        <v>406</v>
      </c>
      <c r="AF45" s="565">
        <v>406</v>
      </c>
      <c r="AG45" s="566">
        <v>6330</v>
      </c>
      <c r="AH45" s="566">
        <v>6330</v>
      </c>
      <c r="AI45" s="566">
        <v>6330</v>
      </c>
      <c r="AJ45" s="567">
        <v>75960</v>
      </c>
      <c r="AK45" s="41">
        <v>75960</v>
      </c>
      <c r="AL45" s="110"/>
      <c r="AM45" s="401"/>
      <c r="AN45" s="401"/>
      <c r="AO45" s="401"/>
      <c r="AP45" s="1009" t="s">
        <v>280</v>
      </c>
      <c r="AQ45" s="1111" t="s">
        <v>236</v>
      </c>
      <c r="AR45" s="672" t="s">
        <v>435</v>
      </c>
      <c r="AT45" s="101">
        <f t="shared" ref="AT45:AT46" si="15">MAX(L45,M45,N45,R45,S45,T45,Y45,Z45,X45,AD45,AE45,AF45)-E45</f>
        <v>0</v>
      </c>
      <c r="AU45" s="101">
        <f t="shared" si="6"/>
        <v>0</v>
      </c>
      <c r="AV45" s="101">
        <f t="shared" si="7"/>
        <v>0</v>
      </c>
    </row>
    <row r="46" spans="1:48" s="102" customFormat="1" ht="31.5" customHeight="1" x14ac:dyDescent="0.2">
      <c r="A46" s="1108"/>
      <c r="B46" s="1108"/>
      <c r="C46" s="1140"/>
      <c r="D46" s="1112"/>
      <c r="E46" s="24">
        <v>114</v>
      </c>
      <c r="F46" s="23" t="s">
        <v>79</v>
      </c>
      <c r="G46" s="1114"/>
      <c r="H46" s="1116"/>
      <c r="I46" s="1018"/>
      <c r="J46" s="1018"/>
      <c r="K46" s="1018"/>
      <c r="L46" s="565">
        <v>114</v>
      </c>
      <c r="M46" s="565">
        <v>114</v>
      </c>
      <c r="N46" s="565">
        <v>114</v>
      </c>
      <c r="O46" s="566">
        <v>2000</v>
      </c>
      <c r="P46" s="566">
        <v>2000</v>
      </c>
      <c r="Q46" s="566">
        <v>2000</v>
      </c>
      <c r="R46" s="565">
        <v>114</v>
      </c>
      <c r="S46" s="565">
        <v>114</v>
      </c>
      <c r="T46" s="565">
        <v>114</v>
      </c>
      <c r="U46" s="566">
        <v>2000</v>
      </c>
      <c r="V46" s="566">
        <v>2000</v>
      </c>
      <c r="W46" s="566">
        <v>2000</v>
      </c>
      <c r="X46" s="565">
        <v>114</v>
      </c>
      <c r="Y46" s="565">
        <v>114</v>
      </c>
      <c r="Z46" s="565">
        <v>114</v>
      </c>
      <c r="AA46" s="566">
        <v>2000</v>
      </c>
      <c r="AB46" s="566">
        <v>2000</v>
      </c>
      <c r="AC46" s="566">
        <v>2000</v>
      </c>
      <c r="AD46" s="565">
        <v>114</v>
      </c>
      <c r="AE46" s="565">
        <v>114</v>
      </c>
      <c r="AF46" s="565">
        <v>114</v>
      </c>
      <c r="AG46" s="566">
        <v>2000</v>
      </c>
      <c r="AH46" s="566">
        <v>2000</v>
      </c>
      <c r="AI46" s="566">
        <v>2000</v>
      </c>
      <c r="AJ46" s="567">
        <v>24000</v>
      </c>
      <c r="AK46" s="41">
        <v>24000</v>
      </c>
      <c r="AL46" s="110"/>
      <c r="AM46" s="401"/>
      <c r="AN46" s="401"/>
      <c r="AO46" s="401"/>
      <c r="AP46" s="1010"/>
      <c r="AQ46" s="1112"/>
      <c r="AR46" s="672" t="s">
        <v>435</v>
      </c>
      <c r="AT46" s="101">
        <f t="shared" si="15"/>
        <v>0</v>
      </c>
      <c r="AU46" s="101">
        <f t="shared" si="6"/>
        <v>0</v>
      </c>
      <c r="AV46" s="101">
        <f t="shared" si="7"/>
        <v>0</v>
      </c>
    </row>
    <row r="47" spans="1:48" s="102" customFormat="1" ht="46.5" customHeight="1" x14ac:dyDescent="0.2">
      <c r="A47" s="163" t="s">
        <v>42</v>
      </c>
      <c r="B47" s="163" t="s">
        <v>43</v>
      </c>
      <c r="C47" s="666" t="s">
        <v>70</v>
      </c>
      <c r="D47" s="545" t="s">
        <v>71</v>
      </c>
      <c r="E47" s="74">
        <v>1</v>
      </c>
      <c r="F47" s="54" t="s">
        <v>60</v>
      </c>
      <c r="G47" s="124" t="s">
        <v>61</v>
      </c>
      <c r="H47" s="124" t="s">
        <v>62</v>
      </c>
      <c r="I47" s="128"/>
      <c r="J47" s="128"/>
      <c r="K47" s="128">
        <v>2</v>
      </c>
      <c r="L47" s="413"/>
      <c r="M47" s="413"/>
      <c r="N47" s="413"/>
      <c r="O47" s="179"/>
      <c r="P47" s="179"/>
      <c r="Q47" s="179"/>
      <c r="R47" s="179"/>
      <c r="S47" s="179"/>
      <c r="T47" s="179"/>
      <c r="U47" s="179"/>
      <c r="V47" s="179"/>
      <c r="W47" s="179"/>
      <c r="X47" s="179"/>
      <c r="Y47" s="179"/>
      <c r="Z47" s="401"/>
      <c r="AA47" s="401"/>
      <c r="AB47" s="401"/>
      <c r="AC47" s="401"/>
      <c r="AD47" s="512">
        <v>1</v>
      </c>
      <c r="AE47" s="179"/>
      <c r="AF47" s="179"/>
      <c r="AG47" s="512">
        <v>8363</v>
      </c>
      <c r="AH47" s="179"/>
      <c r="AI47" s="179"/>
      <c r="AJ47" s="543">
        <v>8363</v>
      </c>
      <c r="AK47" s="512">
        <v>8363</v>
      </c>
      <c r="AL47" s="110"/>
      <c r="AM47" s="401"/>
      <c r="AN47" s="401"/>
      <c r="AO47" s="401"/>
      <c r="AP47" s="568" t="s">
        <v>280</v>
      </c>
      <c r="AQ47" s="293" t="s">
        <v>181</v>
      </c>
      <c r="AR47" s="672"/>
      <c r="AT47" s="101">
        <f t="shared" si="8"/>
        <v>0</v>
      </c>
      <c r="AU47" s="101">
        <f t="shared" si="6"/>
        <v>0</v>
      </c>
      <c r="AV47" s="101">
        <f t="shared" si="7"/>
        <v>0</v>
      </c>
    </row>
    <row r="48" spans="1:48" s="102" customFormat="1" ht="54.75" customHeight="1" x14ac:dyDescent="0.2">
      <c r="A48" s="58" t="s">
        <v>42</v>
      </c>
      <c r="B48" s="58" t="s">
        <v>43</v>
      </c>
      <c r="C48" s="60" t="s">
        <v>167</v>
      </c>
      <c r="D48" s="605" t="s">
        <v>169</v>
      </c>
      <c r="E48" s="29"/>
      <c r="F48" s="30"/>
      <c r="G48" s="26"/>
      <c r="H48" s="26"/>
      <c r="I48" s="94">
        <v>1</v>
      </c>
      <c r="J48" s="94">
        <v>1</v>
      </c>
      <c r="K48" s="94"/>
      <c r="L48" s="417"/>
      <c r="M48" s="417"/>
      <c r="N48" s="417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68"/>
      <c r="AA48" s="553"/>
      <c r="AB48" s="553"/>
      <c r="AC48" s="553"/>
      <c r="AD48" s="34"/>
      <c r="AE48" s="34"/>
      <c r="AF48" s="34"/>
      <c r="AG48" s="34"/>
      <c r="AH48" s="34">
        <v>8363</v>
      </c>
      <c r="AI48" s="34"/>
      <c r="AJ48" s="37">
        <v>8363</v>
      </c>
      <c r="AK48" s="36">
        <v>8363</v>
      </c>
      <c r="AL48" s="35"/>
      <c r="AM48" s="68"/>
      <c r="AN48" s="68"/>
      <c r="AO48" s="68"/>
      <c r="AP48" s="541"/>
      <c r="AQ48" s="554"/>
      <c r="AR48" s="585"/>
      <c r="AT48" s="101">
        <f t="shared" si="8"/>
        <v>0</v>
      </c>
      <c r="AU48" s="101">
        <f t="shared" si="6"/>
        <v>0</v>
      </c>
      <c r="AV48" s="101">
        <f t="shared" si="7"/>
        <v>0</v>
      </c>
    </row>
    <row r="49" spans="1:48" s="102" customFormat="1" ht="51" x14ac:dyDescent="0.2">
      <c r="A49" s="163" t="s">
        <v>42</v>
      </c>
      <c r="B49" s="163" t="s">
        <v>43</v>
      </c>
      <c r="C49" s="666" t="s">
        <v>168</v>
      </c>
      <c r="D49" s="545" t="s">
        <v>170</v>
      </c>
      <c r="E49" s="74">
        <v>1</v>
      </c>
      <c r="F49" s="54" t="s">
        <v>60</v>
      </c>
      <c r="G49" s="124" t="s">
        <v>61</v>
      </c>
      <c r="H49" s="124" t="s">
        <v>62</v>
      </c>
      <c r="I49" s="128"/>
      <c r="J49" s="128"/>
      <c r="K49" s="128">
        <v>100</v>
      </c>
      <c r="L49" s="413"/>
      <c r="M49" s="413"/>
      <c r="N49" s="413"/>
      <c r="O49" s="179"/>
      <c r="P49" s="179"/>
      <c r="Q49" s="179"/>
      <c r="R49" s="179"/>
      <c r="S49" s="179"/>
      <c r="T49" s="179"/>
      <c r="U49" s="179"/>
      <c r="V49" s="179"/>
      <c r="W49" s="179"/>
      <c r="X49" s="179"/>
      <c r="Y49" s="179"/>
      <c r="Z49" s="401"/>
      <c r="AA49" s="434"/>
      <c r="AB49" s="434"/>
      <c r="AC49" s="434"/>
      <c r="AD49" s="179"/>
      <c r="AE49" s="512">
        <v>1</v>
      </c>
      <c r="AF49" s="179"/>
      <c r="AG49" s="179"/>
      <c r="AH49" s="512">
        <v>8363</v>
      </c>
      <c r="AI49" s="179"/>
      <c r="AJ49" s="543">
        <v>8363</v>
      </c>
      <c r="AK49" s="512">
        <v>8363</v>
      </c>
      <c r="AL49" s="110"/>
      <c r="AM49" s="401"/>
      <c r="AN49" s="401"/>
      <c r="AO49" s="401"/>
      <c r="AP49" s="568" t="s">
        <v>280</v>
      </c>
      <c r="AQ49" s="293" t="s">
        <v>182</v>
      </c>
      <c r="AR49" s="672"/>
      <c r="AT49" s="101">
        <f t="shared" si="8"/>
        <v>0</v>
      </c>
      <c r="AU49" s="101">
        <f t="shared" si="6"/>
        <v>0</v>
      </c>
      <c r="AV49" s="101">
        <f t="shared" si="7"/>
        <v>0</v>
      </c>
    </row>
    <row r="50" spans="1:48" s="102" customFormat="1" ht="32.25" customHeight="1" x14ac:dyDescent="0.2">
      <c r="A50" s="92" t="s">
        <v>42</v>
      </c>
      <c r="B50" s="92" t="s">
        <v>43</v>
      </c>
      <c r="C50" s="92" t="s">
        <v>72</v>
      </c>
      <c r="D50" s="20" t="s">
        <v>73</v>
      </c>
      <c r="E50" s="93"/>
      <c r="F50" s="148"/>
      <c r="G50" s="26"/>
      <c r="H50" s="26"/>
      <c r="I50" s="70">
        <v>1</v>
      </c>
      <c r="J50" s="70">
        <v>1</v>
      </c>
      <c r="K50" s="570"/>
      <c r="L50" s="68"/>
      <c r="M50" s="68"/>
      <c r="N50" s="68"/>
      <c r="O50" s="151">
        <v>11207</v>
      </c>
      <c r="P50" s="151">
        <v>11207</v>
      </c>
      <c r="Q50" s="151">
        <v>11207</v>
      </c>
      <c r="R50" s="35"/>
      <c r="S50" s="35"/>
      <c r="T50" s="35"/>
      <c r="U50" s="151">
        <v>11207</v>
      </c>
      <c r="V50" s="151">
        <v>11207</v>
      </c>
      <c r="W50" s="151">
        <v>11207</v>
      </c>
      <c r="X50" s="35"/>
      <c r="Y50" s="35"/>
      <c r="Z50" s="35"/>
      <c r="AA50" s="151">
        <v>11207</v>
      </c>
      <c r="AB50" s="151">
        <v>11207</v>
      </c>
      <c r="AC50" s="151">
        <v>11207</v>
      </c>
      <c r="AD50" s="35"/>
      <c r="AE50" s="35"/>
      <c r="AF50" s="35"/>
      <c r="AG50" s="151">
        <v>11207</v>
      </c>
      <c r="AH50" s="151">
        <v>11200</v>
      </c>
      <c r="AI50" s="151">
        <v>19568</v>
      </c>
      <c r="AJ50" s="540">
        <v>142838</v>
      </c>
      <c r="AK50" s="562">
        <v>142838</v>
      </c>
      <c r="AL50" s="68"/>
      <c r="AM50" s="68"/>
      <c r="AN50" s="68"/>
      <c r="AO50" s="68"/>
      <c r="AP50" s="60"/>
      <c r="AQ50" s="564"/>
      <c r="AR50" s="542"/>
      <c r="AT50" s="101">
        <f t="shared" si="8"/>
        <v>0</v>
      </c>
      <c r="AU50" s="101">
        <f t="shared" si="6"/>
        <v>0</v>
      </c>
      <c r="AV50" s="101">
        <f t="shared" si="7"/>
        <v>0</v>
      </c>
    </row>
    <row r="51" spans="1:48" s="102" customFormat="1" ht="63.75" x14ac:dyDescent="0.2">
      <c r="A51" s="1107" t="s">
        <v>42</v>
      </c>
      <c r="B51" s="1107" t="s">
        <v>43</v>
      </c>
      <c r="C51" s="1139" t="s">
        <v>74</v>
      </c>
      <c r="D51" s="1115" t="s">
        <v>75</v>
      </c>
      <c r="E51" s="74">
        <v>1</v>
      </c>
      <c r="F51" s="54" t="s">
        <v>60</v>
      </c>
      <c r="G51" s="124" t="s">
        <v>61</v>
      </c>
      <c r="H51" s="124" t="s">
        <v>62</v>
      </c>
      <c r="I51" s="606"/>
      <c r="J51" s="606"/>
      <c r="K51" s="1131">
        <v>100</v>
      </c>
      <c r="L51" s="401"/>
      <c r="M51" s="401"/>
      <c r="N51" s="401"/>
      <c r="O51" s="401"/>
      <c r="P51" s="401"/>
      <c r="Q51" s="401"/>
      <c r="R51" s="401"/>
      <c r="S51" s="401"/>
      <c r="T51" s="401"/>
      <c r="U51" s="401"/>
      <c r="V51" s="401"/>
      <c r="W51" s="401"/>
      <c r="X51" s="401"/>
      <c r="Y51" s="401"/>
      <c r="Z51" s="401"/>
      <c r="AA51" s="401"/>
      <c r="AB51" s="401"/>
      <c r="AC51" s="401"/>
      <c r="AD51" s="401"/>
      <c r="AE51" s="401"/>
      <c r="AF51" s="354">
        <v>1</v>
      </c>
      <c r="AG51" s="179"/>
      <c r="AH51" s="179"/>
      <c r="AI51" s="401">
        <v>8363</v>
      </c>
      <c r="AJ51" s="546">
        <v>8363</v>
      </c>
      <c r="AK51" s="74">
        <v>8363</v>
      </c>
      <c r="AL51" s="401"/>
      <c r="AM51" s="401"/>
      <c r="AN51" s="401"/>
      <c r="AO51" s="401"/>
      <c r="AP51" s="568" t="s">
        <v>280</v>
      </c>
      <c r="AQ51" s="50" t="s">
        <v>183</v>
      </c>
      <c r="AR51" s="545"/>
      <c r="AT51" s="101">
        <f t="shared" si="8"/>
        <v>0</v>
      </c>
      <c r="AU51" s="101">
        <f t="shared" si="6"/>
        <v>0</v>
      </c>
      <c r="AV51" s="101">
        <f t="shared" si="7"/>
        <v>0</v>
      </c>
    </row>
    <row r="52" spans="1:48" s="102" customFormat="1" ht="51" x14ac:dyDescent="0.2">
      <c r="A52" s="1141"/>
      <c r="B52" s="1141"/>
      <c r="C52" s="1142"/>
      <c r="D52" s="1143"/>
      <c r="E52" s="74">
        <v>250</v>
      </c>
      <c r="F52" s="54" t="s">
        <v>76</v>
      </c>
      <c r="G52" s="1113" t="s">
        <v>77</v>
      </c>
      <c r="H52" s="1043" t="s">
        <v>78</v>
      </c>
      <c r="I52" s="1131"/>
      <c r="J52" s="1131"/>
      <c r="K52" s="1144"/>
      <c r="L52" s="401">
        <v>250</v>
      </c>
      <c r="M52" s="401">
        <v>250</v>
      </c>
      <c r="N52" s="401">
        <v>250</v>
      </c>
      <c r="O52" s="401">
        <v>9838</v>
      </c>
      <c r="P52" s="401">
        <v>9838</v>
      </c>
      <c r="Q52" s="401">
        <v>9838</v>
      </c>
      <c r="R52" s="401">
        <v>250</v>
      </c>
      <c r="S52" s="401">
        <v>250</v>
      </c>
      <c r="T52" s="401">
        <v>250</v>
      </c>
      <c r="U52" s="401">
        <v>9838</v>
      </c>
      <c r="V52" s="401">
        <v>9838</v>
      </c>
      <c r="W52" s="401">
        <v>9838</v>
      </c>
      <c r="X52" s="401">
        <v>250</v>
      </c>
      <c r="Y52" s="401">
        <v>250</v>
      </c>
      <c r="Z52" s="401">
        <v>250</v>
      </c>
      <c r="AA52" s="401">
        <v>9838</v>
      </c>
      <c r="AB52" s="401">
        <v>9838</v>
      </c>
      <c r="AC52" s="401">
        <v>9838</v>
      </c>
      <c r="AD52" s="401">
        <v>250</v>
      </c>
      <c r="AE52" s="401">
        <v>250</v>
      </c>
      <c r="AF52" s="401">
        <v>250</v>
      </c>
      <c r="AG52" s="401">
        <v>9838</v>
      </c>
      <c r="AH52" s="401">
        <v>9831</v>
      </c>
      <c r="AI52" s="401">
        <v>9838</v>
      </c>
      <c r="AJ52" s="546">
        <v>118049</v>
      </c>
      <c r="AK52" s="74">
        <v>118049</v>
      </c>
      <c r="AL52" s="401"/>
      <c r="AM52" s="401"/>
      <c r="AN52" s="401"/>
      <c r="AO52" s="401"/>
      <c r="AP52" s="1009" t="s">
        <v>280</v>
      </c>
      <c r="AQ52" s="1111" t="s">
        <v>236</v>
      </c>
      <c r="AR52" s="671" t="s">
        <v>436</v>
      </c>
      <c r="AT52" s="101">
        <f t="shared" ref="AT52:AT53" si="16">MAX(L52,M52,N52,R52,S52,T52,Y52,Z52,X52,AD52,AE52,AF52)-E52</f>
        <v>0</v>
      </c>
      <c r="AU52" s="101">
        <f t="shared" si="6"/>
        <v>0</v>
      </c>
      <c r="AV52" s="101">
        <f t="shared" si="7"/>
        <v>0</v>
      </c>
    </row>
    <row r="53" spans="1:48" s="102" customFormat="1" ht="51" x14ac:dyDescent="0.2">
      <c r="A53" s="1108"/>
      <c r="B53" s="1108"/>
      <c r="C53" s="1140"/>
      <c r="D53" s="1116"/>
      <c r="E53" s="544">
        <v>35</v>
      </c>
      <c r="F53" s="54" t="s">
        <v>79</v>
      </c>
      <c r="G53" s="1114"/>
      <c r="H53" s="1044"/>
      <c r="I53" s="1132"/>
      <c r="J53" s="1132"/>
      <c r="K53" s="1132"/>
      <c r="L53" s="423">
        <v>35</v>
      </c>
      <c r="M53" s="423">
        <v>35</v>
      </c>
      <c r="N53" s="423">
        <v>35</v>
      </c>
      <c r="O53" s="423">
        <v>1369</v>
      </c>
      <c r="P53" s="423">
        <v>1369</v>
      </c>
      <c r="Q53" s="423">
        <v>1369</v>
      </c>
      <c r="R53" s="423">
        <v>35</v>
      </c>
      <c r="S53" s="423">
        <v>35</v>
      </c>
      <c r="T53" s="423">
        <v>35</v>
      </c>
      <c r="U53" s="423">
        <v>1369</v>
      </c>
      <c r="V53" s="423">
        <v>1369</v>
      </c>
      <c r="W53" s="423">
        <v>1369</v>
      </c>
      <c r="X53" s="423">
        <v>35</v>
      </c>
      <c r="Y53" s="423">
        <v>35</v>
      </c>
      <c r="Z53" s="423">
        <v>35</v>
      </c>
      <c r="AA53" s="423">
        <v>1369</v>
      </c>
      <c r="AB53" s="423">
        <v>1369</v>
      </c>
      <c r="AC53" s="423">
        <v>1369</v>
      </c>
      <c r="AD53" s="423">
        <v>35</v>
      </c>
      <c r="AE53" s="423">
        <v>35</v>
      </c>
      <c r="AF53" s="423">
        <v>35</v>
      </c>
      <c r="AG53" s="423">
        <v>1369</v>
      </c>
      <c r="AH53" s="423">
        <v>1369</v>
      </c>
      <c r="AI53" s="423">
        <v>1367</v>
      </c>
      <c r="AJ53" s="600">
        <v>16426</v>
      </c>
      <c r="AK53" s="544">
        <v>16426</v>
      </c>
      <c r="AL53" s="423"/>
      <c r="AM53" s="423"/>
      <c r="AN53" s="423"/>
      <c r="AO53" s="423"/>
      <c r="AP53" s="1010"/>
      <c r="AQ53" s="1112"/>
      <c r="AR53" s="671" t="s">
        <v>436</v>
      </c>
      <c r="AT53" s="101">
        <f t="shared" si="16"/>
        <v>0</v>
      </c>
      <c r="AU53" s="101">
        <f t="shared" si="6"/>
        <v>0</v>
      </c>
      <c r="AV53" s="101">
        <f t="shared" si="7"/>
        <v>0</v>
      </c>
    </row>
    <row r="54" spans="1:48" s="102" customFormat="1" ht="28.5" customHeight="1" x14ac:dyDescent="0.2">
      <c r="A54" s="92" t="s">
        <v>42</v>
      </c>
      <c r="B54" s="92" t="s">
        <v>80</v>
      </c>
      <c r="C54" s="92" t="s">
        <v>81</v>
      </c>
      <c r="D54" s="20" t="s">
        <v>82</v>
      </c>
      <c r="E54" s="93"/>
      <c r="F54" s="148"/>
      <c r="G54" s="26"/>
      <c r="H54" s="26"/>
      <c r="I54" s="569">
        <v>18</v>
      </c>
      <c r="J54" s="569">
        <v>18</v>
      </c>
      <c r="K54" s="570"/>
      <c r="L54" s="35"/>
      <c r="M54" s="35"/>
      <c r="N54" s="35"/>
      <c r="O54" s="151">
        <v>66238</v>
      </c>
      <c r="P54" s="151">
        <v>66238</v>
      </c>
      <c r="Q54" s="151">
        <v>167169</v>
      </c>
      <c r="R54" s="35"/>
      <c r="S54" s="35"/>
      <c r="T54" s="35"/>
      <c r="U54" s="151">
        <v>66238</v>
      </c>
      <c r="V54" s="151">
        <v>66238</v>
      </c>
      <c r="W54" s="151">
        <v>317169</v>
      </c>
      <c r="X54" s="35"/>
      <c r="Y54" s="35"/>
      <c r="Z54" s="35"/>
      <c r="AA54" s="151">
        <v>66238</v>
      </c>
      <c r="AB54" s="151">
        <v>66238</v>
      </c>
      <c r="AC54" s="151">
        <v>317169</v>
      </c>
      <c r="AD54" s="35"/>
      <c r="AE54" s="35"/>
      <c r="AF54" s="35"/>
      <c r="AG54" s="151">
        <v>66238</v>
      </c>
      <c r="AH54" s="151">
        <v>66238</v>
      </c>
      <c r="AI54" s="151">
        <v>467175</v>
      </c>
      <c r="AJ54" s="540">
        <v>1798586</v>
      </c>
      <c r="AK54" s="562">
        <v>798586</v>
      </c>
      <c r="AL54" s="35"/>
      <c r="AM54" s="35"/>
      <c r="AN54" s="35"/>
      <c r="AO54" s="151">
        <v>1000000</v>
      </c>
      <c r="AP54" s="195"/>
      <c r="AQ54" s="564"/>
      <c r="AR54" s="542"/>
      <c r="AT54" s="101">
        <f t="shared" si="8"/>
        <v>0</v>
      </c>
      <c r="AU54" s="101">
        <f t="shared" si="6"/>
        <v>0</v>
      </c>
      <c r="AV54" s="101">
        <f t="shared" si="7"/>
        <v>0</v>
      </c>
    </row>
    <row r="55" spans="1:48" s="102" customFormat="1" ht="24" customHeight="1" x14ac:dyDescent="0.2">
      <c r="A55" s="1024" t="s">
        <v>42</v>
      </c>
      <c r="B55" s="1024" t="s">
        <v>80</v>
      </c>
      <c r="C55" s="1145" t="s">
        <v>83</v>
      </c>
      <c r="D55" s="1009" t="s">
        <v>84</v>
      </c>
      <c r="E55" s="74">
        <v>5472</v>
      </c>
      <c r="F55" s="54" t="s">
        <v>76</v>
      </c>
      <c r="G55" s="1043" t="s">
        <v>279</v>
      </c>
      <c r="H55" s="1043" t="s">
        <v>85</v>
      </c>
      <c r="I55" s="1017"/>
      <c r="J55" s="1017"/>
      <c r="K55" s="1017">
        <v>100</v>
      </c>
      <c r="L55" s="110">
        <v>5472</v>
      </c>
      <c r="M55" s="110">
        <v>5472</v>
      </c>
      <c r="N55" s="110">
        <v>5472</v>
      </c>
      <c r="O55" s="110">
        <v>43520</v>
      </c>
      <c r="P55" s="110">
        <v>43520</v>
      </c>
      <c r="Q55" s="110">
        <v>43520</v>
      </c>
      <c r="R55" s="110">
        <v>5472</v>
      </c>
      <c r="S55" s="110">
        <v>5472</v>
      </c>
      <c r="T55" s="110">
        <v>5472</v>
      </c>
      <c r="U55" s="110">
        <v>43520</v>
      </c>
      <c r="V55" s="110">
        <v>43520</v>
      </c>
      <c r="W55" s="110">
        <v>43520</v>
      </c>
      <c r="X55" s="110">
        <v>5472</v>
      </c>
      <c r="Y55" s="110">
        <v>5472</v>
      </c>
      <c r="Z55" s="110">
        <v>5472</v>
      </c>
      <c r="AA55" s="110">
        <v>43520</v>
      </c>
      <c r="AB55" s="110">
        <v>43520</v>
      </c>
      <c r="AC55" s="110">
        <v>43520</v>
      </c>
      <c r="AD55" s="110">
        <v>5472</v>
      </c>
      <c r="AE55" s="110">
        <v>5472</v>
      </c>
      <c r="AF55" s="110">
        <v>5472</v>
      </c>
      <c r="AG55" s="110">
        <v>43520</v>
      </c>
      <c r="AH55" s="110">
        <v>43520</v>
      </c>
      <c r="AI55" s="110">
        <v>43526</v>
      </c>
      <c r="AJ55" s="546">
        <v>522246</v>
      </c>
      <c r="AK55" s="74">
        <v>522246</v>
      </c>
      <c r="AL55" s="110"/>
      <c r="AM55" s="110"/>
      <c r="AN55" s="110"/>
      <c r="AO55" s="110"/>
      <c r="AP55" s="1009" t="s">
        <v>280</v>
      </c>
      <c r="AQ55" s="1111" t="s">
        <v>236</v>
      </c>
      <c r="AR55" s="672" t="s">
        <v>435</v>
      </c>
      <c r="AT55" s="101">
        <f t="shared" ref="AT55:AT56" si="17">MAX(L55,M55,N55,R55,S55,T55,Y55,Z55,X55,AD55,AE55,AF55)-E55</f>
        <v>0</v>
      </c>
      <c r="AU55" s="101">
        <f t="shared" si="6"/>
        <v>0</v>
      </c>
      <c r="AV55" s="101">
        <f t="shared" si="7"/>
        <v>0</v>
      </c>
    </row>
    <row r="56" spans="1:48" s="102" customFormat="1" ht="34.5" customHeight="1" x14ac:dyDescent="0.2">
      <c r="A56" s="1025"/>
      <c r="B56" s="1025"/>
      <c r="C56" s="1146"/>
      <c r="D56" s="1058"/>
      <c r="E56" s="74">
        <v>2435</v>
      </c>
      <c r="F56" s="54" t="s">
        <v>79</v>
      </c>
      <c r="G56" s="1044"/>
      <c r="H56" s="1044"/>
      <c r="I56" s="1018"/>
      <c r="J56" s="1018"/>
      <c r="K56" s="1050"/>
      <c r="L56" s="179">
        <v>2435</v>
      </c>
      <c r="M56" s="179">
        <v>2435</v>
      </c>
      <c r="N56" s="179">
        <v>2435</v>
      </c>
      <c r="O56" s="179">
        <v>22718</v>
      </c>
      <c r="P56" s="179">
        <v>22718</v>
      </c>
      <c r="Q56" s="179">
        <v>22718</v>
      </c>
      <c r="R56" s="179">
        <v>2435</v>
      </c>
      <c r="S56" s="179">
        <v>2435</v>
      </c>
      <c r="T56" s="179">
        <v>2435</v>
      </c>
      <c r="U56" s="179">
        <v>22718</v>
      </c>
      <c r="V56" s="179">
        <v>22718</v>
      </c>
      <c r="W56" s="179">
        <v>22718</v>
      </c>
      <c r="X56" s="179">
        <v>2435</v>
      </c>
      <c r="Y56" s="179">
        <v>2435</v>
      </c>
      <c r="Z56" s="179">
        <v>2435</v>
      </c>
      <c r="AA56" s="179">
        <v>22718</v>
      </c>
      <c r="AB56" s="179">
        <v>22718</v>
      </c>
      <c r="AC56" s="179">
        <v>22718</v>
      </c>
      <c r="AD56" s="179">
        <v>2435</v>
      </c>
      <c r="AE56" s="179">
        <v>2435</v>
      </c>
      <c r="AF56" s="179">
        <v>2435</v>
      </c>
      <c r="AG56" s="179">
        <v>22718</v>
      </c>
      <c r="AH56" s="179">
        <v>22718</v>
      </c>
      <c r="AI56" s="179">
        <v>22718</v>
      </c>
      <c r="AJ56" s="546">
        <v>272616</v>
      </c>
      <c r="AK56" s="74">
        <v>272616</v>
      </c>
      <c r="AL56" s="179"/>
      <c r="AM56" s="179"/>
      <c r="AN56" s="179"/>
      <c r="AO56" s="179"/>
      <c r="AP56" s="1010"/>
      <c r="AQ56" s="1112"/>
      <c r="AR56" s="672" t="s">
        <v>435</v>
      </c>
      <c r="AT56" s="101">
        <f t="shared" si="17"/>
        <v>0</v>
      </c>
      <c r="AU56" s="101">
        <f t="shared" si="6"/>
        <v>0</v>
      </c>
      <c r="AV56" s="101">
        <f t="shared" si="7"/>
        <v>0</v>
      </c>
    </row>
    <row r="57" spans="1:48" s="102" customFormat="1" ht="25.5" x14ac:dyDescent="0.2">
      <c r="A57" s="1025"/>
      <c r="B57" s="1025"/>
      <c r="C57" s="1146"/>
      <c r="D57" s="1058"/>
      <c r="E57" s="74">
        <v>4</v>
      </c>
      <c r="F57" s="54" t="s">
        <v>50</v>
      </c>
      <c r="G57" s="55" t="s">
        <v>218</v>
      </c>
      <c r="H57" s="56" t="s">
        <v>219</v>
      </c>
      <c r="I57" s="197"/>
      <c r="J57" s="197"/>
      <c r="K57" s="1050"/>
      <c r="L57" s="179"/>
      <c r="M57" s="179"/>
      <c r="N57" s="110">
        <v>1</v>
      </c>
      <c r="O57" s="179"/>
      <c r="P57" s="179"/>
      <c r="Q57" s="179">
        <v>931</v>
      </c>
      <c r="R57" s="179"/>
      <c r="S57" s="179"/>
      <c r="T57" s="110">
        <v>1</v>
      </c>
      <c r="U57" s="179"/>
      <c r="V57" s="179"/>
      <c r="W57" s="179">
        <v>931</v>
      </c>
      <c r="X57" s="179"/>
      <c r="Y57" s="179"/>
      <c r="Z57" s="110">
        <v>1</v>
      </c>
      <c r="AA57" s="179"/>
      <c r="AB57" s="179"/>
      <c r="AC57" s="179">
        <v>931</v>
      </c>
      <c r="AD57" s="179"/>
      <c r="AE57" s="179"/>
      <c r="AF57" s="179">
        <v>1</v>
      </c>
      <c r="AG57" s="179"/>
      <c r="AH57" s="179"/>
      <c r="AI57" s="179">
        <v>931</v>
      </c>
      <c r="AJ57" s="543">
        <v>3724</v>
      </c>
      <c r="AK57" s="512">
        <v>3724</v>
      </c>
      <c r="AL57" s="179"/>
      <c r="AM57" s="179"/>
      <c r="AN57" s="179"/>
      <c r="AO57" s="179"/>
      <c r="AP57" s="55"/>
      <c r="AQ57" s="54"/>
      <c r="AR57" s="670"/>
      <c r="AT57" s="101">
        <f t="shared" si="8"/>
        <v>0</v>
      </c>
      <c r="AU57" s="101">
        <f t="shared" si="6"/>
        <v>0</v>
      </c>
      <c r="AV57" s="101">
        <f t="shared" si="7"/>
        <v>0</v>
      </c>
    </row>
    <row r="58" spans="1:48" s="102" customFormat="1" ht="83.25" customHeight="1" x14ac:dyDescent="0.2">
      <c r="A58" s="1026"/>
      <c r="B58" s="1026"/>
      <c r="C58" s="1147"/>
      <c r="D58" s="1010"/>
      <c r="E58" s="74">
        <v>100</v>
      </c>
      <c r="F58" s="510" t="s">
        <v>231</v>
      </c>
      <c r="G58" s="509" t="s">
        <v>282</v>
      </c>
      <c r="H58" s="511" t="s">
        <v>50</v>
      </c>
      <c r="I58" s="197"/>
      <c r="J58" s="197"/>
      <c r="K58" s="1018"/>
      <c r="L58" s="607"/>
      <c r="M58" s="607"/>
      <c r="N58" s="571">
        <v>10</v>
      </c>
      <c r="O58" s="179"/>
      <c r="P58" s="179"/>
      <c r="Q58" s="179">
        <v>100000</v>
      </c>
      <c r="R58" s="179"/>
      <c r="S58" s="179"/>
      <c r="T58" s="110">
        <v>25</v>
      </c>
      <c r="U58" s="179"/>
      <c r="V58" s="179"/>
      <c r="W58" s="179">
        <v>250000</v>
      </c>
      <c r="X58" s="179"/>
      <c r="Y58" s="179"/>
      <c r="Z58" s="110">
        <v>25</v>
      </c>
      <c r="AA58" s="179"/>
      <c r="AB58" s="179"/>
      <c r="AC58" s="179">
        <v>250000</v>
      </c>
      <c r="AD58" s="179"/>
      <c r="AE58" s="179"/>
      <c r="AF58" s="179">
        <v>40</v>
      </c>
      <c r="AG58" s="179"/>
      <c r="AH58" s="179"/>
      <c r="AI58" s="179">
        <v>400000</v>
      </c>
      <c r="AJ58" s="543">
        <v>1000000</v>
      </c>
      <c r="AK58" s="512"/>
      <c r="AL58" s="179"/>
      <c r="AM58" s="179"/>
      <c r="AN58" s="179"/>
      <c r="AO58" s="179">
        <v>1000000</v>
      </c>
      <c r="AP58" s="568" t="s">
        <v>280</v>
      </c>
      <c r="AQ58" s="568" t="s">
        <v>247</v>
      </c>
      <c r="AR58" s="670"/>
      <c r="AT58" s="101">
        <f t="shared" si="8"/>
        <v>0</v>
      </c>
      <c r="AU58" s="101">
        <f t="shared" si="6"/>
        <v>0</v>
      </c>
      <c r="AV58" s="101">
        <f t="shared" si="7"/>
        <v>0</v>
      </c>
    </row>
    <row r="59" spans="1:48" s="102" customFormat="1" ht="32.25" customHeight="1" x14ac:dyDescent="0.2">
      <c r="A59" s="28" t="s">
        <v>42</v>
      </c>
      <c r="B59" s="28" t="s">
        <v>200</v>
      </c>
      <c r="C59" s="28" t="s">
        <v>201</v>
      </c>
      <c r="D59" s="9" t="s">
        <v>202</v>
      </c>
      <c r="E59" s="29"/>
      <c r="F59" s="30"/>
      <c r="G59" s="31"/>
      <c r="H59" s="32"/>
      <c r="I59" s="33">
        <v>1</v>
      </c>
      <c r="J59" s="33">
        <v>1</v>
      </c>
      <c r="K59" s="10"/>
      <c r="L59" s="34"/>
      <c r="M59" s="34"/>
      <c r="N59" s="35"/>
      <c r="O59" s="34">
        <v>9483</v>
      </c>
      <c r="P59" s="34">
        <v>9483</v>
      </c>
      <c r="Q59" s="34">
        <v>9483</v>
      </c>
      <c r="R59" s="34"/>
      <c r="S59" s="34"/>
      <c r="T59" s="35"/>
      <c r="U59" s="34">
        <v>9483</v>
      </c>
      <c r="V59" s="34"/>
      <c r="W59" s="34"/>
      <c r="X59" s="34"/>
      <c r="Y59" s="34"/>
      <c r="Z59" s="35"/>
      <c r="AA59" s="34"/>
      <c r="AB59" s="34"/>
      <c r="AC59" s="34"/>
      <c r="AD59" s="34"/>
      <c r="AE59" s="34"/>
      <c r="AF59" s="34"/>
      <c r="AG59" s="34"/>
      <c r="AH59" s="34">
        <v>9483</v>
      </c>
      <c r="AI59" s="34">
        <v>9483</v>
      </c>
      <c r="AJ59" s="37">
        <v>56898</v>
      </c>
      <c r="AK59" s="57">
        <v>56898</v>
      </c>
      <c r="AL59" s="38"/>
      <c r="AM59" s="38"/>
      <c r="AN59" s="38"/>
      <c r="AO59" s="38"/>
      <c r="AP59" s="9"/>
      <c r="AQ59" s="39"/>
      <c r="AR59" s="40"/>
      <c r="AT59" s="101">
        <f t="shared" si="8"/>
        <v>0</v>
      </c>
      <c r="AU59" s="101">
        <f t="shared" si="6"/>
        <v>0</v>
      </c>
      <c r="AV59" s="101">
        <f t="shared" si="7"/>
        <v>0</v>
      </c>
    </row>
    <row r="60" spans="1:48" s="102" customFormat="1" ht="29.25" customHeight="1" x14ac:dyDescent="0.2">
      <c r="A60" s="1107" t="s">
        <v>42</v>
      </c>
      <c r="B60" s="1107" t="s">
        <v>200</v>
      </c>
      <c r="C60" s="1139" t="s">
        <v>220</v>
      </c>
      <c r="D60" s="1111" t="s">
        <v>221</v>
      </c>
      <c r="E60" s="41">
        <v>274</v>
      </c>
      <c r="F60" s="23" t="s">
        <v>76</v>
      </c>
      <c r="G60" s="1111" t="s">
        <v>222</v>
      </c>
      <c r="H60" s="1115" t="s">
        <v>78</v>
      </c>
      <c r="I60" s="1017"/>
      <c r="J60" s="1017"/>
      <c r="K60" s="1017">
        <v>100</v>
      </c>
      <c r="L60" s="571">
        <v>274</v>
      </c>
      <c r="M60" s="571">
        <v>274</v>
      </c>
      <c r="N60" s="571">
        <v>274</v>
      </c>
      <c r="O60" s="571">
        <v>8763</v>
      </c>
      <c r="P60" s="571">
        <v>8763</v>
      </c>
      <c r="Q60" s="571">
        <v>8763</v>
      </c>
      <c r="R60" s="571">
        <v>274</v>
      </c>
      <c r="S60" s="571"/>
      <c r="T60" s="571"/>
      <c r="U60" s="571">
        <v>8763</v>
      </c>
      <c r="V60" s="179"/>
      <c r="W60" s="179"/>
      <c r="X60" s="571"/>
      <c r="Y60" s="571"/>
      <c r="Z60" s="571"/>
      <c r="AA60" s="179"/>
      <c r="AB60" s="179"/>
      <c r="AC60" s="179"/>
      <c r="AD60" s="571"/>
      <c r="AE60" s="571">
        <v>274</v>
      </c>
      <c r="AF60" s="571">
        <v>274</v>
      </c>
      <c r="AG60" s="179"/>
      <c r="AH60" s="571">
        <v>8763</v>
      </c>
      <c r="AI60" s="571">
        <v>8763</v>
      </c>
      <c r="AJ60" s="543">
        <v>52578</v>
      </c>
      <c r="AK60" s="512">
        <v>52578</v>
      </c>
      <c r="AL60" s="179"/>
      <c r="AM60" s="179"/>
      <c r="AN60" s="179"/>
      <c r="AO60" s="179"/>
      <c r="AP60" s="1009" t="s">
        <v>280</v>
      </c>
      <c r="AQ60" s="1111" t="s">
        <v>236</v>
      </c>
      <c r="AR60" s="672" t="s">
        <v>435</v>
      </c>
      <c r="AT60" s="101">
        <f t="shared" ref="AT60:AT61" si="18">MAX(L60,M60,N60,R60,S60,T60,Y60,Z60,X60,AD60,AE60,AF60)-E60</f>
        <v>0</v>
      </c>
      <c r="AU60" s="101">
        <f t="shared" si="6"/>
        <v>0</v>
      </c>
      <c r="AV60" s="101">
        <f t="shared" si="7"/>
        <v>0</v>
      </c>
    </row>
    <row r="61" spans="1:48" s="102" customFormat="1" ht="29.25" customHeight="1" x14ac:dyDescent="0.2">
      <c r="A61" s="1108"/>
      <c r="B61" s="1108"/>
      <c r="C61" s="1140"/>
      <c r="D61" s="1112"/>
      <c r="E61" s="42">
        <v>21</v>
      </c>
      <c r="F61" s="25" t="s">
        <v>79</v>
      </c>
      <c r="G61" s="1112"/>
      <c r="H61" s="1116"/>
      <c r="I61" s="1018"/>
      <c r="J61" s="1018"/>
      <c r="K61" s="1018"/>
      <c r="L61" s="571">
        <v>21</v>
      </c>
      <c r="M61" s="571">
        <v>21</v>
      </c>
      <c r="N61" s="571">
        <v>21</v>
      </c>
      <c r="O61" s="571">
        <v>720</v>
      </c>
      <c r="P61" s="571">
        <v>720</v>
      </c>
      <c r="Q61" s="571">
        <v>720</v>
      </c>
      <c r="R61" s="571">
        <v>21</v>
      </c>
      <c r="S61" s="571"/>
      <c r="T61" s="571"/>
      <c r="U61" s="571">
        <v>720</v>
      </c>
      <c r="V61" s="179"/>
      <c r="W61" s="179"/>
      <c r="X61" s="571"/>
      <c r="Y61" s="571"/>
      <c r="Z61" s="571"/>
      <c r="AA61" s="179"/>
      <c r="AB61" s="179"/>
      <c r="AC61" s="179"/>
      <c r="AD61" s="571"/>
      <c r="AE61" s="571">
        <v>21</v>
      </c>
      <c r="AF61" s="571">
        <v>21</v>
      </c>
      <c r="AG61" s="179"/>
      <c r="AH61" s="571">
        <v>720</v>
      </c>
      <c r="AI61" s="571">
        <v>720</v>
      </c>
      <c r="AJ61" s="543">
        <v>4320</v>
      </c>
      <c r="AK61" s="512">
        <v>4320</v>
      </c>
      <c r="AL61" s="179"/>
      <c r="AM61" s="179"/>
      <c r="AN61" s="179"/>
      <c r="AO61" s="179"/>
      <c r="AP61" s="1010"/>
      <c r="AQ61" s="1112"/>
      <c r="AR61" s="672" t="s">
        <v>435</v>
      </c>
      <c r="AT61" s="101">
        <f t="shared" si="18"/>
        <v>0</v>
      </c>
      <c r="AU61" s="101">
        <f t="shared" si="6"/>
        <v>0</v>
      </c>
      <c r="AV61" s="101">
        <f t="shared" si="7"/>
        <v>0</v>
      </c>
    </row>
    <row r="62" spans="1:48" s="102" customFormat="1" ht="57" customHeight="1" x14ac:dyDescent="0.2">
      <c r="A62" s="58" t="s">
        <v>42</v>
      </c>
      <c r="B62" s="58" t="s">
        <v>87</v>
      </c>
      <c r="C62" s="58" t="s">
        <v>88</v>
      </c>
      <c r="D62" s="20" t="s">
        <v>89</v>
      </c>
      <c r="E62" s="93"/>
      <c r="F62" s="148"/>
      <c r="G62" s="26"/>
      <c r="H62" s="26"/>
      <c r="I62" s="94">
        <v>1</v>
      </c>
      <c r="J62" s="94">
        <v>1</v>
      </c>
      <c r="K62" s="29"/>
      <c r="L62" s="35"/>
      <c r="M62" s="35"/>
      <c r="N62" s="35"/>
      <c r="O62" s="561">
        <v>3000</v>
      </c>
      <c r="P62" s="35"/>
      <c r="Q62" s="35"/>
      <c r="R62" s="35"/>
      <c r="S62" s="35"/>
      <c r="T62" s="35"/>
      <c r="U62" s="35"/>
      <c r="V62" s="35"/>
      <c r="W62" s="35"/>
      <c r="X62" s="35"/>
      <c r="Y62" s="35"/>
      <c r="Z62" s="35"/>
      <c r="AA62" s="35"/>
      <c r="AB62" s="35"/>
      <c r="AC62" s="35"/>
      <c r="AD62" s="35"/>
      <c r="AE62" s="35"/>
      <c r="AF62" s="35"/>
      <c r="AG62" s="35"/>
      <c r="AH62" s="35"/>
      <c r="AI62" s="35"/>
      <c r="AJ62" s="540">
        <v>3000</v>
      </c>
      <c r="AK62" s="562">
        <v>3000</v>
      </c>
      <c r="AL62" s="35"/>
      <c r="AM62" s="35"/>
      <c r="AN62" s="35"/>
      <c r="AO62" s="35"/>
      <c r="AP62" s="31"/>
      <c r="AQ62" s="541"/>
      <c r="AR62" s="26"/>
      <c r="AT62" s="101">
        <f t="shared" si="8"/>
        <v>0</v>
      </c>
      <c r="AU62" s="101">
        <f t="shared" si="6"/>
        <v>0</v>
      </c>
      <c r="AV62" s="101">
        <f t="shared" si="7"/>
        <v>0</v>
      </c>
    </row>
    <row r="63" spans="1:48" s="102" customFormat="1" ht="76.5" x14ac:dyDescent="0.2">
      <c r="A63" s="163" t="s">
        <v>42</v>
      </c>
      <c r="B63" s="201" t="s">
        <v>87</v>
      </c>
      <c r="C63" s="666" t="s">
        <v>90</v>
      </c>
      <c r="D63" s="202" t="s">
        <v>91</v>
      </c>
      <c r="E63" s="74">
        <v>1</v>
      </c>
      <c r="F63" s="54" t="s">
        <v>92</v>
      </c>
      <c r="G63" s="202" t="s">
        <v>93</v>
      </c>
      <c r="H63" s="295" t="s">
        <v>50</v>
      </c>
      <c r="I63" s="608"/>
      <c r="J63" s="608"/>
      <c r="K63" s="608">
        <v>100</v>
      </c>
      <c r="L63" s="383">
        <v>1</v>
      </c>
      <c r="M63" s="439"/>
      <c r="N63" s="439"/>
      <c r="O63" s="439">
        <v>3000</v>
      </c>
      <c r="P63" s="439"/>
      <c r="Q63" s="439"/>
      <c r="R63" s="439"/>
      <c r="S63" s="439"/>
      <c r="T63" s="439"/>
      <c r="U63" s="439"/>
      <c r="V63" s="439"/>
      <c r="W63" s="439"/>
      <c r="X63" s="439"/>
      <c r="Y63" s="439"/>
      <c r="Z63" s="439"/>
      <c r="AA63" s="439"/>
      <c r="AB63" s="439"/>
      <c r="AC63" s="439"/>
      <c r="AD63" s="439"/>
      <c r="AE63" s="441"/>
      <c r="AF63" s="441"/>
      <c r="AG63" s="441"/>
      <c r="AH63" s="441"/>
      <c r="AI63" s="441"/>
      <c r="AJ63" s="578">
        <v>3000</v>
      </c>
      <c r="AK63" s="42">
        <v>3000</v>
      </c>
      <c r="AL63" s="579"/>
      <c r="AM63" s="579"/>
      <c r="AN63" s="579"/>
      <c r="AO63" s="579"/>
      <c r="AP63" s="568" t="s">
        <v>280</v>
      </c>
      <c r="AQ63" s="609" t="s">
        <v>184</v>
      </c>
      <c r="AR63" s="580" t="s">
        <v>283</v>
      </c>
      <c r="AT63" s="101">
        <f t="shared" si="8"/>
        <v>0</v>
      </c>
      <c r="AU63" s="101">
        <f t="shared" si="6"/>
        <v>0</v>
      </c>
      <c r="AV63" s="101">
        <f t="shared" si="7"/>
        <v>0</v>
      </c>
    </row>
    <row r="64" spans="1:48" s="102" customFormat="1" ht="45" customHeight="1" x14ac:dyDescent="0.2">
      <c r="A64" s="43" t="s">
        <v>157</v>
      </c>
      <c r="B64" s="44" t="s">
        <v>203</v>
      </c>
      <c r="C64" s="28" t="s">
        <v>204</v>
      </c>
      <c r="D64" s="45" t="s">
        <v>205</v>
      </c>
      <c r="E64" s="93"/>
      <c r="F64" s="211"/>
      <c r="G64" s="32"/>
      <c r="H64" s="32"/>
      <c r="I64" s="33">
        <v>1</v>
      </c>
      <c r="J64" s="33">
        <v>1</v>
      </c>
      <c r="K64" s="212"/>
      <c r="L64" s="96"/>
      <c r="M64" s="96"/>
      <c r="N64" s="96"/>
      <c r="O64" s="572"/>
      <c r="P64" s="96"/>
      <c r="Q64" s="96">
        <v>7560</v>
      </c>
      <c r="R64" s="96"/>
      <c r="S64" s="96"/>
      <c r="T64" s="96"/>
      <c r="U64" s="96"/>
      <c r="V64" s="96"/>
      <c r="W64" s="96">
        <v>7560</v>
      </c>
      <c r="X64" s="96"/>
      <c r="Y64" s="96"/>
      <c r="Z64" s="96"/>
      <c r="AA64" s="96"/>
      <c r="AB64" s="96"/>
      <c r="AC64" s="96">
        <v>7560</v>
      </c>
      <c r="AD64" s="96"/>
      <c r="AE64" s="96"/>
      <c r="AF64" s="96"/>
      <c r="AG64" s="96"/>
      <c r="AH64" s="96"/>
      <c r="AI64" s="96">
        <v>7560</v>
      </c>
      <c r="AJ64" s="540">
        <v>30240</v>
      </c>
      <c r="AK64" s="562">
        <v>30240</v>
      </c>
      <c r="AL64" s="96"/>
      <c r="AM64" s="96"/>
      <c r="AN64" s="96"/>
      <c r="AO64" s="96"/>
      <c r="AP64" s="31"/>
      <c r="AQ64" s="541"/>
      <c r="AR64" s="32"/>
      <c r="AT64" s="101">
        <f t="shared" si="8"/>
        <v>0</v>
      </c>
      <c r="AU64" s="101">
        <f t="shared" si="6"/>
        <v>0</v>
      </c>
      <c r="AV64" s="101">
        <f t="shared" si="7"/>
        <v>0</v>
      </c>
    </row>
    <row r="65" spans="1:48" s="102" customFormat="1" ht="76.5" x14ac:dyDescent="0.2">
      <c r="A65" s="46" t="s">
        <v>157</v>
      </c>
      <c r="B65" s="47" t="s">
        <v>203</v>
      </c>
      <c r="C65" s="666" t="s">
        <v>223</v>
      </c>
      <c r="D65" s="23" t="s">
        <v>224</v>
      </c>
      <c r="E65" s="49">
        <v>175</v>
      </c>
      <c r="F65" s="23" t="s">
        <v>79</v>
      </c>
      <c r="G65" s="50" t="s">
        <v>225</v>
      </c>
      <c r="H65" s="51" t="s">
        <v>50</v>
      </c>
      <c r="I65" s="197"/>
      <c r="J65" s="197"/>
      <c r="K65" s="125">
        <v>100</v>
      </c>
      <c r="L65" s="218"/>
      <c r="M65" s="218"/>
      <c r="N65" s="219">
        <v>42</v>
      </c>
      <c r="O65" s="219"/>
      <c r="P65" s="218"/>
      <c r="Q65" s="219">
        <v>7560</v>
      </c>
      <c r="R65" s="218"/>
      <c r="S65" s="218"/>
      <c r="T65" s="219">
        <v>45</v>
      </c>
      <c r="U65" s="218"/>
      <c r="V65" s="218"/>
      <c r="W65" s="219">
        <v>7560</v>
      </c>
      <c r="X65" s="218"/>
      <c r="Y65" s="218"/>
      <c r="Z65" s="218">
        <v>45</v>
      </c>
      <c r="AA65" s="218"/>
      <c r="AB65" s="218"/>
      <c r="AC65" s="219">
        <v>7560</v>
      </c>
      <c r="AD65" s="218"/>
      <c r="AE65" s="218"/>
      <c r="AF65" s="218">
        <v>43</v>
      </c>
      <c r="AG65" s="218"/>
      <c r="AH65" s="218"/>
      <c r="AI65" s="219">
        <v>7560</v>
      </c>
      <c r="AJ65" s="573">
        <v>30240</v>
      </c>
      <c r="AK65" s="574">
        <v>30240</v>
      </c>
      <c r="AL65" s="218"/>
      <c r="AM65" s="218"/>
      <c r="AN65" s="218"/>
      <c r="AO65" s="218"/>
      <c r="AP65" s="568" t="s">
        <v>280</v>
      </c>
      <c r="AQ65" s="576" t="s">
        <v>236</v>
      </c>
      <c r="AR65" s="670"/>
      <c r="AT65" s="101">
        <f t="shared" si="8"/>
        <v>0</v>
      </c>
      <c r="AU65" s="101">
        <f t="shared" si="6"/>
        <v>0</v>
      </c>
      <c r="AV65" s="101">
        <f t="shared" si="7"/>
        <v>0</v>
      </c>
    </row>
    <row r="66" spans="1:48" s="102" customFormat="1" ht="43.5" customHeight="1" x14ac:dyDescent="0.2">
      <c r="A66" s="52" t="s">
        <v>157</v>
      </c>
      <c r="B66" s="44" t="s">
        <v>206</v>
      </c>
      <c r="C66" s="43" t="s">
        <v>207</v>
      </c>
      <c r="D66" s="45" t="s">
        <v>208</v>
      </c>
      <c r="E66" s="93"/>
      <c r="F66" s="211"/>
      <c r="G66" s="32"/>
      <c r="H66" s="32"/>
      <c r="I66" s="33">
        <v>1</v>
      </c>
      <c r="J66" s="33">
        <v>1</v>
      </c>
      <c r="K66" s="212"/>
      <c r="L66" s="96"/>
      <c r="M66" s="96"/>
      <c r="N66" s="96"/>
      <c r="O66" s="572"/>
      <c r="P66" s="96"/>
      <c r="Q66" s="96">
        <v>10427</v>
      </c>
      <c r="R66" s="96"/>
      <c r="S66" s="96"/>
      <c r="T66" s="96"/>
      <c r="U66" s="96"/>
      <c r="V66" s="96"/>
      <c r="W66" s="96">
        <v>10080</v>
      </c>
      <c r="X66" s="96"/>
      <c r="Y66" s="96"/>
      <c r="Z66" s="96"/>
      <c r="AA66" s="96"/>
      <c r="AB66" s="96"/>
      <c r="AC66" s="96">
        <v>10080</v>
      </c>
      <c r="AD66" s="96"/>
      <c r="AE66" s="96"/>
      <c r="AF66" s="96"/>
      <c r="AG66" s="96"/>
      <c r="AH66" s="96"/>
      <c r="AI66" s="96">
        <v>10080</v>
      </c>
      <c r="AJ66" s="540">
        <v>40667</v>
      </c>
      <c r="AK66" s="562">
        <v>40667</v>
      </c>
      <c r="AL66" s="96"/>
      <c r="AM66" s="96"/>
      <c r="AN66" s="96"/>
      <c r="AO66" s="96"/>
      <c r="AP66" s="31"/>
      <c r="AQ66" s="541"/>
      <c r="AR66" s="32"/>
      <c r="AT66" s="101">
        <f t="shared" si="8"/>
        <v>0</v>
      </c>
      <c r="AU66" s="101">
        <f t="shared" si="6"/>
        <v>0</v>
      </c>
      <c r="AV66" s="101">
        <f t="shared" si="7"/>
        <v>0</v>
      </c>
    </row>
    <row r="67" spans="1:48" s="102" customFormat="1" ht="24.75" customHeight="1" x14ac:dyDescent="0.2">
      <c r="A67" s="1107" t="s">
        <v>157</v>
      </c>
      <c r="B67" s="1107" t="s">
        <v>206</v>
      </c>
      <c r="C67" s="1139" t="s">
        <v>226</v>
      </c>
      <c r="D67" s="1111" t="s">
        <v>227</v>
      </c>
      <c r="E67" s="49">
        <v>360</v>
      </c>
      <c r="F67" s="23" t="s">
        <v>76</v>
      </c>
      <c r="G67" s="1111" t="s">
        <v>228</v>
      </c>
      <c r="H67" s="1113" t="s">
        <v>50</v>
      </c>
      <c r="I67" s="1017"/>
      <c r="J67" s="1017"/>
      <c r="K67" s="1019">
        <v>100</v>
      </c>
      <c r="L67" s="218"/>
      <c r="M67" s="218"/>
      <c r="N67" s="218">
        <v>90</v>
      </c>
      <c r="O67" s="219"/>
      <c r="P67" s="218"/>
      <c r="Q67" s="218">
        <v>7763</v>
      </c>
      <c r="R67" s="218"/>
      <c r="S67" s="218"/>
      <c r="T67" s="218">
        <v>90</v>
      </c>
      <c r="U67" s="218"/>
      <c r="V67" s="218"/>
      <c r="W67" s="218">
        <v>7505</v>
      </c>
      <c r="X67" s="218"/>
      <c r="Y67" s="218"/>
      <c r="Z67" s="218">
        <v>90</v>
      </c>
      <c r="AA67" s="218"/>
      <c r="AB67" s="218"/>
      <c r="AC67" s="218">
        <v>7505</v>
      </c>
      <c r="AD67" s="218"/>
      <c r="AE67" s="218"/>
      <c r="AF67" s="218">
        <v>90</v>
      </c>
      <c r="AG67" s="218"/>
      <c r="AH67" s="218"/>
      <c r="AI67" s="218">
        <v>7505</v>
      </c>
      <c r="AJ67" s="573">
        <v>30278</v>
      </c>
      <c r="AK67" s="574">
        <v>30278</v>
      </c>
      <c r="AL67" s="218"/>
      <c r="AM67" s="218"/>
      <c r="AN67" s="218"/>
      <c r="AO67" s="218"/>
      <c r="AP67" s="1009" t="s">
        <v>280</v>
      </c>
      <c r="AQ67" s="1111" t="s">
        <v>236</v>
      </c>
      <c r="AR67" s="670"/>
      <c r="AT67" s="101">
        <f t="shared" si="8"/>
        <v>0</v>
      </c>
      <c r="AU67" s="101">
        <f t="shared" si="6"/>
        <v>0</v>
      </c>
      <c r="AV67" s="101">
        <f t="shared" si="7"/>
        <v>0</v>
      </c>
    </row>
    <row r="68" spans="1:48" s="102" customFormat="1" ht="33.75" customHeight="1" x14ac:dyDescent="0.2">
      <c r="A68" s="1108"/>
      <c r="B68" s="1108"/>
      <c r="C68" s="1140"/>
      <c r="D68" s="1112"/>
      <c r="E68" s="49">
        <v>120</v>
      </c>
      <c r="F68" s="23" t="s">
        <v>79</v>
      </c>
      <c r="G68" s="1112"/>
      <c r="H68" s="1114"/>
      <c r="I68" s="1018"/>
      <c r="J68" s="1018"/>
      <c r="K68" s="1020"/>
      <c r="L68" s="383"/>
      <c r="M68" s="439"/>
      <c r="N68" s="439">
        <v>30</v>
      </c>
      <c r="O68" s="439"/>
      <c r="P68" s="439"/>
      <c r="Q68" s="439">
        <v>2664</v>
      </c>
      <c r="R68" s="439"/>
      <c r="S68" s="439"/>
      <c r="T68" s="439">
        <v>30</v>
      </c>
      <c r="U68" s="439"/>
      <c r="V68" s="439"/>
      <c r="W68" s="439">
        <v>2575</v>
      </c>
      <c r="X68" s="439"/>
      <c r="Y68" s="439"/>
      <c r="Z68" s="439">
        <v>30</v>
      </c>
      <c r="AA68" s="439"/>
      <c r="AB68" s="439"/>
      <c r="AC68" s="439">
        <v>2575</v>
      </c>
      <c r="AD68" s="439"/>
      <c r="AE68" s="439"/>
      <c r="AF68" s="439">
        <v>30</v>
      </c>
      <c r="AG68" s="439"/>
      <c r="AH68" s="439"/>
      <c r="AI68" s="439">
        <v>2575</v>
      </c>
      <c r="AJ68" s="578">
        <v>10389</v>
      </c>
      <c r="AK68" s="42">
        <v>10389</v>
      </c>
      <c r="AL68" s="579"/>
      <c r="AM68" s="579"/>
      <c r="AN68" s="579"/>
      <c r="AO68" s="579"/>
      <c r="AP68" s="1010"/>
      <c r="AQ68" s="1112"/>
      <c r="AR68" s="580"/>
      <c r="AT68" s="101">
        <f t="shared" si="8"/>
        <v>0</v>
      </c>
      <c r="AU68" s="101">
        <f t="shared" si="6"/>
        <v>0</v>
      </c>
      <c r="AV68" s="101">
        <f t="shared" si="7"/>
        <v>0</v>
      </c>
    </row>
    <row r="69" spans="1:48" s="102" customFormat="1" ht="54.75" customHeight="1" x14ac:dyDescent="0.2">
      <c r="A69" s="610" t="s">
        <v>157</v>
      </c>
      <c r="B69" s="610" t="s">
        <v>158</v>
      </c>
      <c r="C69" s="611" t="s">
        <v>159</v>
      </c>
      <c r="D69" s="225" t="s">
        <v>171</v>
      </c>
      <c r="E69" s="29"/>
      <c r="F69" s="30"/>
      <c r="G69" s="226"/>
      <c r="H69" s="62"/>
      <c r="I69" s="63">
        <v>1</v>
      </c>
      <c r="J69" s="63">
        <v>1</v>
      </c>
      <c r="K69" s="63"/>
      <c r="L69" s="65"/>
      <c r="M69" s="65"/>
      <c r="N69" s="65"/>
      <c r="O69" s="65">
        <v>3000</v>
      </c>
      <c r="P69" s="65"/>
      <c r="Q69" s="65"/>
      <c r="R69" s="65"/>
      <c r="S69" s="65"/>
      <c r="T69" s="65"/>
      <c r="U69" s="65"/>
      <c r="V69" s="65"/>
      <c r="W69" s="65"/>
      <c r="X69" s="65"/>
      <c r="Y69" s="65"/>
      <c r="Z69" s="65"/>
      <c r="AA69" s="65"/>
      <c r="AB69" s="65"/>
      <c r="AC69" s="65"/>
      <c r="AD69" s="65"/>
      <c r="AE69" s="65"/>
      <c r="AF69" s="65"/>
      <c r="AG69" s="65"/>
      <c r="AH69" s="65"/>
      <c r="AI69" s="65"/>
      <c r="AJ69" s="69">
        <v>3000</v>
      </c>
      <c r="AK69" s="570">
        <v>3000</v>
      </c>
      <c r="AL69" s="612"/>
      <c r="AM69" s="612"/>
      <c r="AN69" s="612"/>
      <c r="AO69" s="612"/>
      <c r="AP69" s="613"/>
      <c r="AQ69" s="613"/>
      <c r="AR69" s="614"/>
      <c r="AT69" s="101">
        <f t="shared" si="8"/>
        <v>0</v>
      </c>
      <c r="AU69" s="101">
        <f t="shared" si="6"/>
        <v>0</v>
      </c>
      <c r="AV69" s="101">
        <f t="shared" si="7"/>
        <v>0</v>
      </c>
    </row>
    <row r="70" spans="1:48" s="102" customFormat="1" ht="89.25" x14ac:dyDescent="0.2">
      <c r="A70" s="46" t="s">
        <v>157</v>
      </c>
      <c r="B70" s="292" t="s">
        <v>158</v>
      </c>
      <c r="C70" s="666" t="s">
        <v>160</v>
      </c>
      <c r="D70" s="202" t="s">
        <v>161</v>
      </c>
      <c r="E70" s="74">
        <v>1</v>
      </c>
      <c r="F70" s="54" t="s">
        <v>172</v>
      </c>
      <c r="G70" s="615" t="s">
        <v>162</v>
      </c>
      <c r="H70" s="51" t="s">
        <v>50</v>
      </c>
      <c r="I70" s="608"/>
      <c r="J70" s="608"/>
      <c r="K70" s="608">
        <v>100</v>
      </c>
      <c r="L70" s="439">
        <v>1</v>
      </c>
      <c r="M70" s="439"/>
      <c r="N70" s="439"/>
      <c r="O70" s="439">
        <v>3000</v>
      </c>
      <c r="P70" s="439"/>
      <c r="Q70" s="439"/>
      <c r="R70" s="439"/>
      <c r="S70" s="439"/>
      <c r="T70" s="439"/>
      <c r="U70" s="439"/>
      <c r="V70" s="439"/>
      <c r="W70" s="439"/>
      <c r="X70" s="439"/>
      <c r="Y70" s="439"/>
      <c r="Z70" s="439"/>
      <c r="AA70" s="439"/>
      <c r="AB70" s="439"/>
      <c r="AC70" s="439"/>
      <c r="AD70" s="439"/>
      <c r="AE70" s="441"/>
      <c r="AF70" s="441"/>
      <c r="AG70" s="441"/>
      <c r="AH70" s="441"/>
      <c r="AI70" s="441"/>
      <c r="AJ70" s="578">
        <v>3000</v>
      </c>
      <c r="AK70" s="42">
        <v>3000</v>
      </c>
      <c r="AL70" s="579"/>
      <c r="AM70" s="579"/>
      <c r="AN70" s="579"/>
      <c r="AO70" s="579"/>
      <c r="AP70" s="568" t="s">
        <v>280</v>
      </c>
      <c r="AQ70" s="609" t="s">
        <v>184</v>
      </c>
      <c r="AR70" s="580" t="s">
        <v>284</v>
      </c>
      <c r="AT70" s="101">
        <f t="shared" si="8"/>
        <v>0</v>
      </c>
      <c r="AU70" s="101">
        <f t="shared" si="6"/>
        <v>0</v>
      </c>
      <c r="AV70" s="101">
        <f t="shared" si="7"/>
        <v>0</v>
      </c>
    </row>
    <row r="71" spans="1:48" s="102" customFormat="1" ht="43.5" customHeight="1" x14ac:dyDescent="0.2">
      <c r="A71" s="58" t="s">
        <v>196</v>
      </c>
      <c r="B71" s="59" t="s">
        <v>197</v>
      </c>
      <c r="C71" s="60" t="s">
        <v>198</v>
      </c>
      <c r="D71" s="5" t="s">
        <v>199</v>
      </c>
      <c r="E71" s="29"/>
      <c r="F71" s="30"/>
      <c r="G71" s="61"/>
      <c r="H71" s="62"/>
      <c r="I71" s="63">
        <v>9</v>
      </c>
      <c r="J71" s="63">
        <v>9</v>
      </c>
      <c r="K71" s="64"/>
      <c r="L71" s="65"/>
      <c r="M71" s="65"/>
      <c r="N71" s="65"/>
      <c r="O71" s="66"/>
      <c r="P71" s="66"/>
      <c r="Q71" s="67">
        <v>157272</v>
      </c>
      <c r="R71" s="65"/>
      <c r="S71" s="65"/>
      <c r="T71" s="67"/>
      <c r="U71" s="67"/>
      <c r="V71" s="67"/>
      <c r="W71" s="67">
        <v>304971</v>
      </c>
      <c r="X71" s="65"/>
      <c r="Y71" s="65"/>
      <c r="Z71" s="65"/>
      <c r="AA71" s="67"/>
      <c r="AB71" s="67"/>
      <c r="AC71" s="67">
        <v>282099</v>
      </c>
      <c r="AD71" s="68"/>
      <c r="AE71" s="65"/>
      <c r="AF71" s="65"/>
      <c r="AG71" s="67"/>
      <c r="AH71" s="67"/>
      <c r="AI71" s="67">
        <v>121150</v>
      </c>
      <c r="AJ71" s="69">
        <v>865492</v>
      </c>
      <c r="AK71" s="70"/>
      <c r="AL71" s="71"/>
      <c r="AM71" s="71"/>
      <c r="AN71" s="67">
        <v>538242</v>
      </c>
      <c r="AO71" s="67">
        <v>327250</v>
      </c>
      <c r="AP71" s="72"/>
      <c r="AQ71" s="72"/>
      <c r="AR71" s="73"/>
      <c r="AT71" s="101">
        <f t="shared" si="8"/>
        <v>0</v>
      </c>
      <c r="AU71" s="101">
        <f t="shared" si="6"/>
        <v>0</v>
      </c>
      <c r="AV71" s="101">
        <f t="shared" si="7"/>
        <v>0</v>
      </c>
    </row>
    <row r="72" spans="1:48" s="102" customFormat="1" ht="89.25" x14ac:dyDescent="0.2">
      <c r="A72" s="1022"/>
      <c r="B72" s="1025"/>
      <c r="C72" s="1142" t="s">
        <v>229</v>
      </c>
      <c r="D72" s="1031" t="s">
        <v>285</v>
      </c>
      <c r="E72" s="74">
        <v>100</v>
      </c>
      <c r="F72" s="23" t="s">
        <v>231</v>
      </c>
      <c r="G72" s="75" t="s">
        <v>233</v>
      </c>
      <c r="H72" s="51" t="s">
        <v>50</v>
      </c>
      <c r="I72" s="608"/>
      <c r="J72" s="608"/>
      <c r="K72" s="1148">
        <v>100</v>
      </c>
      <c r="L72" s="439"/>
      <c r="M72" s="439"/>
      <c r="N72" s="439">
        <v>6</v>
      </c>
      <c r="O72" s="439"/>
      <c r="P72" s="439"/>
      <c r="Q72" s="439">
        <v>32797</v>
      </c>
      <c r="R72" s="439"/>
      <c r="S72" s="439"/>
      <c r="T72" s="439">
        <v>43</v>
      </c>
      <c r="U72" s="439"/>
      <c r="V72" s="439"/>
      <c r="W72" s="439">
        <v>229700</v>
      </c>
      <c r="X72" s="439"/>
      <c r="Y72" s="439"/>
      <c r="Z72" s="439">
        <v>40</v>
      </c>
      <c r="AA72" s="439"/>
      <c r="AB72" s="439"/>
      <c r="AC72" s="439">
        <v>214370</v>
      </c>
      <c r="AD72" s="439"/>
      <c r="AE72" s="439"/>
      <c r="AF72" s="439">
        <v>11</v>
      </c>
      <c r="AG72" s="439"/>
      <c r="AH72" s="439"/>
      <c r="AI72" s="439">
        <v>61375</v>
      </c>
      <c r="AJ72" s="578">
        <v>538242</v>
      </c>
      <c r="AK72" s="42"/>
      <c r="AL72" s="579"/>
      <c r="AM72" s="579"/>
      <c r="AN72" s="579">
        <v>538242</v>
      </c>
      <c r="AO72" s="579"/>
      <c r="AP72" s="568" t="s">
        <v>280</v>
      </c>
      <c r="AQ72" s="609" t="s">
        <v>286</v>
      </c>
      <c r="AR72" s="580"/>
      <c r="AT72" s="101">
        <f t="shared" si="8"/>
        <v>0</v>
      </c>
      <c r="AU72" s="101">
        <f t="shared" si="6"/>
        <v>0</v>
      </c>
      <c r="AV72" s="101">
        <f t="shared" si="7"/>
        <v>0</v>
      </c>
    </row>
    <row r="73" spans="1:48" s="102" customFormat="1" ht="71.25" customHeight="1" x14ac:dyDescent="0.2">
      <c r="A73" s="1022"/>
      <c r="B73" s="1025"/>
      <c r="C73" s="1142"/>
      <c r="D73" s="1031"/>
      <c r="E73" s="74">
        <v>100</v>
      </c>
      <c r="F73" s="23" t="s">
        <v>231</v>
      </c>
      <c r="G73" s="75" t="s">
        <v>234</v>
      </c>
      <c r="H73" s="51" t="s">
        <v>50</v>
      </c>
      <c r="I73" s="608"/>
      <c r="J73" s="608"/>
      <c r="K73" s="1149"/>
      <c r="L73" s="439"/>
      <c r="M73" s="439"/>
      <c r="N73" s="439">
        <v>20</v>
      </c>
      <c r="O73" s="439"/>
      <c r="P73" s="439"/>
      <c r="Q73" s="439">
        <v>5170</v>
      </c>
      <c r="R73" s="439"/>
      <c r="S73" s="439"/>
      <c r="T73" s="439">
        <v>26</v>
      </c>
      <c r="U73" s="439"/>
      <c r="V73" s="439"/>
      <c r="W73" s="439">
        <v>6721</v>
      </c>
      <c r="X73" s="439"/>
      <c r="Y73" s="439"/>
      <c r="Z73" s="439">
        <v>27</v>
      </c>
      <c r="AA73" s="439"/>
      <c r="AB73" s="439"/>
      <c r="AC73" s="439">
        <v>6979</v>
      </c>
      <c r="AD73" s="439"/>
      <c r="AE73" s="441"/>
      <c r="AF73" s="441">
        <v>27</v>
      </c>
      <c r="AG73" s="441"/>
      <c r="AH73" s="441"/>
      <c r="AI73" s="441">
        <v>6975</v>
      </c>
      <c r="AJ73" s="578">
        <v>25845</v>
      </c>
      <c r="AK73" s="42"/>
      <c r="AL73" s="579"/>
      <c r="AM73" s="579"/>
      <c r="AN73" s="579"/>
      <c r="AO73" s="579">
        <v>25845</v>
      </c>
      <c r="AP73" s="568" t="s">
        <v>280</v>
      </c>
      <c r="AQ73" s="609" t="s">
        <v>287</v>
      </c>
      <c r="AR73" s="580"/>
      <c r="AT73" s="101">
        <f t="shared" si="8"/>
        <v>0</v>
      </c>
      <c r="AU73" s="101">
        <f t="shared" si="6"/>
        <v>0</v>
      </c>
      <c r="AV73" s="101">
        <f t="shared" si="7"/>
        <v>0</v>
      </c>
    </row>
    <row r="74" spans="1:48" s="102" customFormat="1" ht="119.25" customHeight="1" x14ac:dyDescent="0.2">
      <c r="A74" s="1023"/>
      <c r="B74" s="1026"/>
      <c r="C74" s="1140"/>
      <c r="D74" s="1032"/>
      <c r="E74" s="74">
        <v>100</v>
      </c>
      <c r="F74" s="23" t="s">
        <v>231</v>
      </c>
      <c r="G74" s="75" t="s">
        <v>235</v>
      </c>
      <c r="H74" s="51" t="s">
        <v>50</v>
      </c>
      <c r="I74" s="608"/>
      <c r="J74" s="608"/>
      <c r="K74" s="1150"/>
      <c r="L74" s="439"/>
      <c r="M74" s="439"/>
      <c r="N74" s="439">
        <v>25</v>
      </c>
      <c r="O74" s="439"/>
      <c r="P74" s="439"/>
      <c r="Q74" s="439">
        <v>119305</v>
      </c>
      <c r="R74" s="439"/>
      <c r="S74" s="439"/>
      <c r="T74" s="439">
        <v>15</v>
      </c>
      <c r="U74" s="439"/>
      <c r="V74" s="439"/>
      <c r="W74" s="439">
        <v>68550</v>
      </c>
      <c r="X74" s="439"/>
      <c r="Y74" s="439"/>
      <c r="Z74" s="439">
        <v>30</v>
      </c>
      <c r="AA74" s="439"/>
      <c r="AB74" s="439"/>
      <c r="AC74" s="439">
        <v>60750</v>
      </c>
      <c r="AD74" s="439"/>
      <c r="AE74" s="441"/>
      <c r="AF74" s="441">
        <v>30</v>
      </c>
      <c r="AG74" s="441"/>
      <c r="AH74" s="441"/>
      <c r="AI74" s="441">
        <v>52800</v>
      </c>
      <c r="AJ74" s="578">
        <v>301405</v>
      </c>
      <c r="AK74" s="42"/>
      <c r="AL74" s="579"/>
      <c r="AM74" s="579"/>
      <c r="AN74" s="579"/>
      <c r="AO74" s="579">
        <v>301405</v>
      </c>
      <c r="AP74" s="568" t="s">
        <v>280</v>
      </c>
      <c r="AQ74" s="609" t="s">
        <v>288</v>
      </c>
      <c r="AR74" s="580"/>
      <c r="AT74" s="101">
        <f t="shared" si="8"/>
        <v>0</v>
      </c>
      <c r="AU74" s="101">
        <f t="shared" si="6"/>
        <v>0</v>
      </c>
      <c r="AV74" s="101">
        <f t="shared" si="7"/>
        <v>0</v>
      </c>
    </row>
    <row r="75" spans="1:48" s="102" customFormat="1" ht="50.25" customHeight="1" x14ac:dyDescent="0.2">
      <c r="A75" s="616" t="s">
        <v>94</v>
      </c>
      <c r="B75" s="616" t="s">
        <v>95</v>
      </c>
      <c r="C75" s="617" t="s">
        <v>96</v>
      </c>
      <c r="D75" s="20" t="s">
        <v>97</v>
      </c>
      <c r="E75" s="93"/>
      <c r="F75" s="148"/>
      <c r="G75" s="26"/>
      <c r="H75" s="26"/>
      <c r="I75" s="569">
        <v>50</v>
      </c>
      <c r="J75" s="569">
        <v>50</v>
      </c>
      <c r="K75" s="618"/>
      <c r="L75" s="68"/>
      <c r="M75" s="68"/>
      <c r="N75" s="68"/>
      <c r="O75" s="68">
        <v>866299.29</v>
      </c>
      <c r="P75" s="68">
        <v>205476.73</v>
      </c>
      <c r="Q75" s="68">
        <v>314959.90000000002</v>
      </c>
      <c r="R75" s="68"/>
      <c r="S75" s="68"/>
      <c r="T75" s="68"/>
      <c r="U75" s="68">
        <f t="shared" ref="U75" si="19">SUM(U76:U91)</f>
        <v>450785.19</v>
      </c>
      <c r="V75" s="68">
        <f t="shared" ref="V75" si="20">SUM(V76:V91)</f>
        <v>578921.62000000011</v>
      </c>
      <c r="W75" s="68">
        <f t="shared" ref="W75" si="21">SUM(W76:W91)</f>
        <v>470429.67000000004</v>
      </c>
      <c r="X75" s="68"/>
      <c r="Y75" s="68"/>
      <c r="Z75" s="68"/>
      <c r="AA75" s="68">
        <f t="shared" ref="AA75" si="22">SUM(AA76:AA91)</f>
        <v>157456</v>
      </c>
      <c r="AB75" s="68">
        <f t="shared" ref="AB75" si="23">SUM(AB76:AB91)</f>
        <v>198417.83000000002</v>
      </c>
      <c r="AC75" s="68">
        <f t="shared" ref="AC75" si="24">SUM(AC76:AC91)</f>
        <v>262652.62</v>
      </c>
      <c r="AD75" s="68"/>
      <c r="AE75" s="68"/>
      <c r="AF75" s="68"/>
      <c r="AG75" s="68">
        <f t="shared" ref="AG75" si="25">SUM(AG76:AG91)</f>
        <v>160006.42000000001</v>
      </c>
      <c r="AH75" s="68">
        <f t="shared" ref="AH75" si="26">SUM(AH76:AH91)</f>
        <v>367626.22000000003</v>
      </c>
      <c r="AI75" s="68">
        <f t="shared" ref="AI75" si="27">SUM(AI76:AI91)</f>
        <v>983145.62</v>
      </c>
      <c r="AJ75" s="68">
        <f t="shared" ref="AJ75" si="28">SUM(AJ76:AJ91)</f>
        <v>5016177.1099999994</v>
      </c>
      <c r="AK75" s="68">
        <f t="shared" ref="AK75:AO75" si="29">SUM(AK76:AK91)</f>
        <v>4209079.1099999994</v>
      </c>
      <c r="AL75" s="68"/>
      <c r="AM75" s="68">
        <f t="shared" si="29"/>
        <v>613535</v>
      </c>
      <c r="AN75" s="68">
        <f t="shared" si="29"/>
        <v>60463</v>
      </c>
      <c r="AO75" s="68">
        <f t="shared" si="29"/>
        <v>133100</v>
      </c>
      <c r="AP75" s="195"/>
      <c r="AQ75" s="619"/>
      <c r="AR75" s="620"/>
      <c r="AT75" s="101">
        <f t="shared" si="8"/>
        <v>0</v>
      </c>
      <c r="AU75" s="101">
        <f t="shared" si="6"/>
        <v>0</v>
      </c>
      <c r="AV75" s="101">
        <f t="shared" si="7"/>
        <v>0</v>
      </c>
    </row>
    <row r="76" spans="1:48" s="102" customFormat="1" ht="51" x14ac:dyDescent="0.2">
      <c r="A76" s="294" t="s">
        <v>94</v>
      </c>
      <c r="B76" s="294" t="s">
        <v>95</v>
      </c>
      <c r="C76" s="294" t="s">
        <v>98</v>
      </c>
      <c r="D76" s="296" t="s">
        <v>99</v>
      </c>
      <c r="E76" s="653">
        <v>84</v>
      </c>
      <c r="F76" s="54" t="s">
        <v>100</v>
      </c>
      <c r="G76" s="296" t="s">
        <v>101</v>
      </c>
      <c r="H76" s="296" t="s">
        <v>102</v>
      </c>
      <c r="I76" s="197"/>
      <c r="J76" s="197"/>
      <c r="K76" s="197">
        <v>3</v>
      </c>
      <c r="L76" s="621">
        <v>10</v>
      </c>
      <c r="M76" s="621">
        <v>2</v>
      </c>
      <c r="N76" s="621">
        <v>14</v>
      </c>
      <c r="O76" s="622">
        <v>12827</v>
      </c>
      <c r="P76" s="622">
        <v>12827</v>
      </c>
      <c r="Q76" s="622">
        <v>12827</v>
      </c>
      <c r="R76" s="623">
        <v>8</v>
      </c>
      <c r="S76" s="623">
        <v>2</v>
      </c>
      <c r="T76" s="623">
        <v>11</v>
      </c>
      <c r="U76" s="622">
        <v>12827</v>
      </c>
      <c r="V76" s="622">
        <v>12827</v>
      </c>
      <c r="W76" s="622">
        <v>12827</v>
      </c>
      <c r="X76" s="624">
        <v>8</v>
      </c>
      <c r="Y76" s="624">
        <v>2</v>
      </c>
      <c r="Z76" s="624">
        <v>7</v>
      </c>
      <c r="AA76" s="625">
        <v>12827</v>
      </c>
      <c r="AB76" s="625">
        <v>12827</v>
      </c>
      <c r="AC76" s="625">
        <v>12827</v>
      </c>
      <c r="AD76" s="621">
        <v>5</v>
      </c>
      <c r="AE76" s="621">
        <v>3</v>
      </c>
      <c r="AF76" s="621">
        <v>12</v>
      </c>
      <c r="AG76" s="622">
        <v>12827</v>
      </c>
      <c r="AH76" s="622">
        <v>12827</v>
      </c>
      <c r="AI76" s="622">
        <v>12835</v>
      </c>
      <c r="AJ76" s="578">
        <v>153932</v>
      </c>
      <c r="AK76" s="42">
        <v>153932</v>
      </c>
      <c r="AL76" s="579"/>
      <c r="AM76" s="579"/>
      <c r="AN76" s="579"/>
      <c r="AO76" s="579"/>
      <c r="AP76" s="568" t="s">
        <v>280</v>
      </c>
      <c r="AQ76" s="75" t="s">
        <v>185</v>
      </c>
      <c r="AR76" s="580"/>
      <c r="AT76" s="101">
        <f t="shared" si="8"/>
        <v>0</v>
      </c>
      <c r="AU76" s="101">
        <f t="shared" si="6"/>
        <v>0</v>
      </c>
      <c r="AV76" s="101">
        <f t="shared" si="7"/>
        <v>0</v>
      </c>
    </row>
    <row r="77" spans="1:48" s="102" customFormat="1" ht="51" x14ac:dyDescent="0.2">
      <c r="A77" s="294" t="s">
        <v>94</v>
      </c>
      <c r="B77" s="294" t="s">
        <v>95</v>
      </c>
      <c r="C77" s="667" t="s">
        <v>104</v>
      </c>
      <c r="D77" s="545" t="s">
        <v>105</v>
      </c>
      <c r="E77" s="626">
        <v>12</v>
      </c>
      <c r="F77" s="50" t="s">
        <v>50</v>
      </c>
      <c r="G77" s="545" t="s">
        <v>106</v>
      </c>
      <c r="H77" s="545" t="s">
        <v>50</v>
      </c>
      <c r="I77" s="128"/>
      <c r="J77" s="128"/>
      <c r="K77" s="128">
        <v>4</v>
      </c>
      <c r="L77" s="491">
        <v>1</v>
      </c>
      <c r="M77" s="491">
        <v>1</v>
      </c>
      <c r="N77" s="491">
        <v>1</v>
      </c>
      <c r="O77" s="491">
        <v>16803</v>
      </c>
      <c r="P77" s="491">
        <v>16803</v>
      </c>
      <c r="Q77" s="491">
        <v>16803</v>
      </c>
      <c r="R77" s="491">
        <v>1</v>
      </c>
      <c r="S77" s="491">
        <v>1</v>
      </c>
      <c r="T77" s="491">
        <v>1</v>
      </c>
      <c r="U77" s="491">
        <v>16803</v>
      </c>
      <c r="V77" s="491">
        <v>16803</v>
      </c>
      <c r="W77" s="491">
        <v>16803</v>
      </c>
      <c r="X77" s="491">
        <v>1</v>
      </c>
      <c r="Y77" s="491">
        <v>1</v>
      </c>
      <c r="Z77" s="491">
        <v>1</v>
      </c>
      <c r="AA77" s="491">
        <v>16803</v>
      </c>
      <c r="AB77" s="491">
        <v>16803</v>
      </c>
      <c r="AC77" s="491">
        <v>16803</v>
      </c>
      <c r="AD77" s="491">
        <v>1</v>
      </c>
      <c r="AE77" s="491">
        <v>1</v>
      </c>
      <c r="AF77" s="491">
        <v>1</v>
      </c>
      <c r="AG77" s="491">
        <v>16803</v>
      </c>
      <c r="AH77" s="491">
        <v>16803</v>
      </c>
      <c r="AI77" s="491">
        <v>16806</v>
      </c>
      <c r="AJ77" s="578">
        <v>201639</v>
      </c>
      <c r="AK77" s="42">
        <v>201639</v>
      </c>
      <c r="AL77" s="627"/>
      <c r="AM77" s="627"/>
      <c r="AN77" s="627"/>
      <c r="AO77" s="627"/>
      <c r="AP77" s="568" t="s">
        <v>280</v>
      </c>
      <c r="AQ77" s="23" t="s">
        <v>186</v>
      </c>
      <c r="AR77" s="628"/>
      <c r="AT77" s="101">
        <f t="shared" ref="AT77:AT138" si="30">SUM(L77,M77,N77,R77,S77,T77,Y77,Z77,X77,AD77,AE77,AF77)-E77</f>
        <v>0</v>
      </c>
      <c r="AU77" s="101">
        <f t="shared" ref="AU77:AU138" si="31">SUM(O77,P77,Q77,U77,V77,W77,AA77,AB77,AC77,AG77,AH77,AI77)-AJ77</f>
        <v>0</v>
      </c>
      <c r="AV77" s="101">
        <f t="shared" ref="AV77:AV138" si="32">SUM(AK77,AL77,AM77,AN77,AO77)-AJ77</f>
        <v>0</v>
      </c>
    </row>
    <row r="78" spans="1:48" s="102" customFormat="1" ht="76.5" x14ac:dyDescent="0.2">
      <c r="A78" s="294" t="s">
        <v>94</v>
      </c>
      <c r="B78" s="294" t="s">
        <v>95</v>
      </c>
      <c r="C78" s="667" t="s">
        <v>107</v>
      </c>
      <c r="D78" s="545" t="s">
        <v>166</v>
      </c>
      <c r="E78" s="42">
        <v>12</v>
      </c>
      <c r="F78" s="50" t="s">
        <v>108</v>
      </c>
      <c r="G78" s="545" t="s">
        <v>109</v>
      </c>
      <c r="H78" s="545" t="s">
        <v>50</v>
      </c>
      <c r="I78" s="128"/>
      <c r="J78" s="128"/>
      <c r="K78" s="128">
        <v>1</v>
      </c>
      <c r="L78" s="42">
        <v>1</v>
      </c>
      <c r="M78" s="42">
        <v>1</v>
      </c>
      <c r="N78" s="42">
        <v>1</v>
      </c>
      <c r="O78" s="42">
        <v>4104.76</v>
      </c>
      <c r="P78" s="42">
        <v>4104.76</v>
      </c>
      <c r="Q78" s="42">
        <v>4104</v>
      </c>
      <c r="R78" s="42">
        <v>1</v>
      </c>
      <c r="S78" s="42">
        <v>1</v>
      </c>
      <c r="T78" s="42">
        <v>1</v>
      </c>
      <c r="U78" s="42">
        <v>4104.76</v>
      </c>
      <c r="V78" s="42">
        <v>4104.76</v>
      </c>
      <c r="W78" s="42">
        <v>4104</v>
      </c>
      <c r="X78" s="42">
        <v>1</v>
      </c>
      <c r="Y78" s="42">
        <v>1</v>
      </c>
      <c r="Z78" s="42">
        <v>1</v>
      </c>
      <c r="AA78" s="42">
        <v>4104.76</v>
      </c>
      <c r="AB78" s="42">
        <v>4104.76</v>
      </c>
      <c r="AC78" s="42">
        <v>4104</v>
      </c>
      <c r="AD78" s="42">
        <v>1</v>
      </c>
      <c r="AE78" s="42">
        <v>1</v>
      </c>
      <c r="AF78" s="42">
        <v>1</v>
      </c>
      <c r="AG78" s="42">
        <v>4104.76</v>
      </c>
      <c r="AH78" s="42">
        <v>4104.76</v>
      </c>
      <c r="AI78" s="42">
        <f>4104.76+2.16</f>
        <v>4106.92</v>
      </c>
      <c r="AJ78" s="578">
        <v>49257</v>
      </c>
      <c r="AK78" s="42">
        <v>49257</v>
      </c>
      <c r="AL78" s="627"/>
      <c r="AM78" s="627"/>
      <c r="AN78" s="627"/>
      <c r="AO78" s="627"/>
      <c r="AP78" s="568" t="s">
        <v>280</v>
      </c>
      <c r="AQ78" s="23" t="s">
        <v>187</v>
      </c>
      <c r="AR78" s="628"/>
      <c r="AT78" s="101">
        <f t="shared" si="30"/>
        <v>0</v>
      </c>
      <c r="AU78" s="101">
        <f t="shared" si="31"/>
        <v>0</v>
      </c>
      <c r="AV78" s="101">
        <f t="shared" si="32"/>
        <v>0</v>
      </c>
    </row>
    <row r="79" spans="1:48" s="102" customFormat="1" ht="79.5" customHeight="1" x14ac:dyDescent="0.2">
      <c r="A79" s="294" t="s">
        <v>94</v>
      </c>
      <c r="B79" s="294" t="s">
        <v>95</v>
      </c>
      <c r="C79" s="667" t="s">
        <v>110</v>
      </c>
      <c r="D79" s="545" t="s">
        <v>111</v>
      </c>
      <c r="E79" s="630">
        <v>1080</v>
      </c>
      <c r="F79" s="50" t="s">
        <v>100</v>
      </c>
      <c r="G79" s="545" t="s">
        <v>112</v>
      </c>
      <c r="H79" s="545" t="s">
        <v>50</v>
      </c>
      <c r="I79" s="128"/>
      <c r="J79" s="128"/>
      <c r="K79" s="128">
        <v>3</v>
      </c>
      <c r="L79" s="629">
        <v>90</v>
      </c>
      <c r="M79" s="629">
        <v>90</v>
      </c>
      <c r="N79" s="629">
        <v>90</v>
      </c>
      <c r="O79" s="491">
        <v>13535</v>
      </c>
      <c r="P79" s="491">
        <v>13535</v>
      </c>
      <c r="Q79" s="491">
        <v>13535</v>
      </c>
      <c r="R79" s="629">
        <v>90</v>
      </c>
      <c r="S79" s="629">
        <v>90</v>
      </c>
      <c r="T79" s="629">
        <v>90</v>
      </c>
      <c r="U79" s="491">
        <v>13535</v>
      </c>
      <c r="V79" s="491">
        <v>13535</v>
      </c>
      <c r="W79" s="491">
        <v>13535</v>
      </c>
      <c r="X79" s="629">
        <v>90</v>
      </c>
      <c r="Y79" s="629">
        <v>90</v>
      </c>
      <c r="Z79" s="629">
        <v>90</v>
      </c>
      <c r="AA79" s="491">
        <v>13535</v>
      </c>
      <c r="AB79" s="491">
        <v>13535</v>
      </c>
      <c r="AC79" s="491">
        <v>13535</v>
      </c>
      <c r="AD79" s="629">
        <v>90</v>
      </c>
      <c r="AE79" s="629">
        <v>90</v>
      </c>
      <c r="AF79" s="629">
        <v>90</v>
      </c>
      <c r="AG79" s="491">
        <v>13535</v>
      </c>
      <c r="AH79" s="491">
        <v>13535</v>
      </c>
      <c r="AI79" s="491">
        <v>13541</v>
      </c>
      <c r="AJ79" s="578">
        <v>162426</v>
      </c>
      <c r="AK79" s="42">
        <v>162426</v>
      </c>
      <c r="AL79" s="627"/>
      <c r="AM79" s="627"/>
      <c r="AN79" s="627"/>
      <c r="AO79" s="627"/>
      <c r="AP79" s="568" t="s">
        <v>280</v>
      </c>
      <c r="AQ79" s="50" t="s">
        <v>238</v>
      </c>
      <c r="AR79" s="628"/>
      <c r="AT79" s="101">
        <f t="shared" si="30"/>
        <v>0</v>
      </c>
      <c r="AU79" s="101">
        <f t="shared" si="31"/>
        <v>0</v>
      </c>
      <c r="AV79" s="101">
        <f t="shared" si="32"/>
        <v>0</v>
      </c>
    </row>
    <row r="80" spans="1:48" s="102" customFormat="1" ht="80.25" customHeight="1" x14ac:dyDescent="0.2">
      <c r="A80" s="294" t="s">
        <v>94</v>
      </c>
      <c r="B80" s="294" t="s">
        <v>95</v>
      </c>
      <c r="C80" s="667" t="s">
        <v>113</v>
      </c>
      <c r="D80" s="545" t="s">
        <v>114</v>
      </c>
      <c r="E80" s="630">
        <v>2700</v>
      </c>
      <c r="F80" s="50" t="s">
        <v>100</v>
      </c>
      <c r="G80" s="545" t="s">
        <v>115</v>
      </c>
      <c r="H80" s="545" t="s">
        <v>50</v>
      </c>
      <c r="I80" s="128"/>
      <c r="J80" s="128"/>
      <c r="K80" s="128">
        <v>2</v>
      </c>
      <c r="L80" s="42">
        <v>225</v>
      </c>
      <c r="M80" s="42">
        <v>225</v>
      </c>
      <c r="N80" s="42">
        <v>225</v>
      </c>
      <c r="O80" s="42">
        <v>9682</v>
      </c>
      <c r="P80" s="42">
        <v>9682</v>
      </c>
      <c r="Q80" s="42">
        <v>9681</v>
      </c>
      <c r="R80" s="42">
        <v>225</v>
      </c>
      <c r="S80" s="42">
        <v>225</v>
      </c>
      <c r="T80" s="42">
        <v>225</v>
      </c>
      <c r="U80" s="42">
        <v>9682</v>
      </c>
      <c r="V80" s="42">
        <v>9682</v>
      </c>
      <c r="W80" s="42">
        <v>9681</v>
      </c>
      <c r="X80" s="42">
        <v>225</v>
      </c>
      <c r="Y80" s="42">
        <v>225</v>
      </c>
      <c r="Z80" s="42">
        <v>225</v>
      </c>
      <c r="AA80" s="42">
        <v>9682</v>
      </c>
      <c r="AB80" s="42">
        <v>9682</v>
      </c>
      <c r="AC80" s="42">
        <v>9681</v>
      </c>
      <c r="AD80" s="42">
        <v>225</v>
      </c>
      <c r="AE80" s="42">
        <v>225</v>
      </c>
      <c r="AF80" s="42">
        <v>225</v>
      </c>
      <c r="AG80" s="42">
        <v>9682</v>
      </c>
      <c r="AH80" s="42">
        <v>9682</v>
      </c>
      <c r="AI80" s="42">
        <v>9681</v>
      </c>
      <c r="AJ80" s="578">
        <v>116180</v>
      </c>
      <c r="AK80" s="42">
        <v>116180</v>
      </c>
      <c r="AL80" s="627"/>
      <c r="AM80" s="627"/>
      <c r="AN80" s="627"/>
      <c r="AO80" s="627"/>
      <c r="AP80" s="568" t="s">
        <v>280</v>
      </c>
      <c r="AQ80" s="50" t="s">
        <v>289</v>
      </c>
      <c r="AR80" s="628"/>
      <c r="AT80" s="101">
        <f t="shared" si="30"/>
        <v>0</v>
      </c>
      <c r="AU80" s="101">
        <f t="shared" si="31"/>
        <v>0</v>
      </c>
      <c r="AV80" s="101">
        <f t="shared" si="32"/>
        <v>0</v>
      </c>
    </row>
    <row r="81" spans="1:48" s="102" customFormat="1" ht="80.25" customHeight="1" x14ac:dyDescent="0.2">
      <c r="A81" s="294" t="s">
        <v>94</v>
      </c>
      <c r="B81" s="294" t="s">
        <v>95</v>
      </c>
      <c r="C81" s="667" t="s">
        <v>116</v>
      </c>
      <c r="D81" s="545" t="s">
        <v>117</v>
      </c>
      <c r="E81" s="626">
        <v>36</v>
      </c>
      <c r="F81" s="50" t="s">
        <v>50</v>
      </c>
      <c r="G81" s="545" t="s">
        <v>118</v>
      </c>
      <c r="H81" s="545" t="s">
        <v>50</v>
      </c>
      <c r="I81" s="128"/>
      <c r="J81" s="128"/>
      <c r="K81" s="128">
        <v>1</v>
      </c>
      <c r="L81" s="42">
        <v>3</v>
      </c>
      <c r="M81" s="42">
        <v>3</v>
      </c>
      <c r="N81" s="42">
        <v>3</v>
      </c>
      <c r="O81" s="42">
        <v>5663</v>
      </c>
      <c r="P81" s="42">
        <v>5663</v>
      </c>
      <c r="Q81" s="42">
        <v>5663</v>
      </c>
      <c r="R81" s="42">
        <v>3</v>
      </c>
      <c r="S81" s="42">
        <v>3</v>
      </c>
      <c r="T81" s="42">
        <v>3</v>
      </c>
      <c r="U81" s="42">
        <v>5663</v>
      </c>
      <c r="V81" s="42">
        <v>5663</v>
      </c>
      <c r="W81" s="42">
        <v>5663</v>
      </c>
      <c r="X81" s="42">
        <v>3</v>
      </c>
      <c r="Y81" s="42">
        <v>3</v>
      </c>
      <c r="Z81" s="42">
        <v>3</v>
      </c>
      <c r="AA81" s="42">
        <v>5663</v>
      </c>
      <c r="AB81" s="42">
        <v>5663</v>
      </c>
      <c r="AC81" s="42">
        <v>5663</v>
      </c>
      <c r="AD81" s="42">
        <v>3</v>
      </c>
      <c r="AE81" s="42">
        <v>3</v>
      </c>
      <c r="AF81" s="42">
        <v>3</v>
      </c>
      <c r="AG81" s="42">
        <v>5663</v>
      </c>
      <c r="AH81" s="42">
        <v>5663</v>
      </c>
      <c r="AI81" s="42">
        <v>5663</v>
      </c>
      <c r="AJ81" s="578">
        <v>67956</v>
      </c>
      <c r="AK81" s="42">
        <v>67956</v>
      </c>
      <c r="AL81" s="627"/>
      <c r="AM81" s="627"/>
      <c r="AN81" s="627"/>
      <c r="AO81" s="627"/>
      <c r="AP81" s="568" t="s">
        <v>280</v>
      </c>
      <c r="AQ81" s="50" t="s">
        <v>188</v>
      </c>
      <c r="AR81" s="628"/>
      <c r="AT81" s="101">
        <f t="shared" si="30"/>
        <v>0</v>
      </c>
      <c r="AU81" s="101">
        <f t="shared" si="31"/>
        <v>0</v>
      </c>
      <c r="AV81" s="101">
        <f t="shared" si="32"/>
        <v>0</v>
      </c>
    </row>
    <row r="82" spans="1:48" s="102" customFormat="1" ht="51" x14ac:dyDescent="0.2">
      <c r="A82" s="294" t="s">
        <v>94</v>
      </c>
      <c r="B82" s="294" t="s">
        <v>95</v>
      </c>
      <c r="C82" s="667" t="s">
        <v>119</v>
      </c>
      <c r="D82" s="296" t="s">
        <v>120</v>
      </c>
      <c r="E82" s="630">
        <v>4</v>
      </c>
      <c r="F82" s="54" t="s">
        <v>100</v>
      </c>
      <c r="G82" s="631" t="s">
        <v>121</v>
      </c>
      <c r="H82" s="295" t="s">
        <v>50</v>
      </c>
      <c r="I82" s="197"/>
      <c r="J82" s="197"/>
      <c r="K82" s="197">
        <v>2</v>
      </c>
      <c r="L82" s="491"/>
      <c r="M82" s="491"/>
      <c r="N82" s="491">
        <v>1</v>
      </c>
      <c r="O82" s="491"/>
      <c r="P82" s="491"/>
      <c r="Q82" s="491">
        <v>29888</v>
      </c>
      <c r="R82" s="491"/>
      <c r="S82" s="491"/>
      <c r="T82" s="491">
        <v>1</v>
      </c>
      <c r="U82" s="491"/>
      <c r="V82" s="491"/>
      <c r="W82" s="491">
        <v>29888</v>
      </c>
      <c r="X82" s="491"/>
      <c r="Y82" s="491"/>
      <c r="Z82" s="491">
        <v>1</v>
      </c>
      <c r="AA82" s="491"/>
      <c r="AB82" s="491"/>
      <c r="AC82" s="491">
        <v>29888</v>
      </c>
      <c r="AD82" s="491"/>
      <c r="AE82" s="491"/>
      <c r="AF82" s="491">
        <v>1</v>
      </c>
      <c r="AG82" s="491"/>
      <c r="AH82" s="491"/>
      <c r="AI82" s="491">
        <v>29888</v>
      </c>
      <c r="AJ82" s="592">
        <v>119552</v>
      </c>
      <c r="AK82" s="593">
        <v>119552</v>
      </c>
      <c r="AL82" s="579"/>
      <c r="AM82" s="579"/>
      <c r="AN82" s="579"/>
      <c r="AO82" s="579"/>
      <c r="AP82" s="568" t="s">
        <v>280</v>
      </c>
      <c r="AQ82" s="54" t="s">
        <v>189</v>
      </c>
      <c r="AR82" s="580"/>
      <c r="AT82" s="101">
        <f t="shared" si="30"/>
        <v>0</v>
      </c>
      <c r="AU82" s="101">
        <f t="shared" si="31"/>
        <v>0</v>
      </c>
      <c r="AV82" s="101">
        <f t="shared" si="32"/>
        <v>0</v>
      </c>
    </row>
    <row r="83" spans="1:48" s="102" customFormat="1" ht="51" x14ac:dyDescent="0.2">
      <c r="A83" s="294" t="s">
        <v>94</v>
      </c>
      <c r="B83" s="294" t="s">
        <v>95</v>
      </c>
      <c r="C83" s="667" t="s">
        <v>122</v>
      </c>
      <c r="D83" s="545" t="s">
        <v>123</v>
      </c>
      <c r="E83" s="630">
        <v>12</v>
      </c>
      <c r="F83" s="50" t="s">
        <v>50</v>
      </c>
      <c r="G83" s="632" t="s">
        <v>124</v>
      </c>
      <c r="H83" s="51" t="s">
        <v>50</v>
      </c>
      <c r="I83" s="128"/>
      <c r="J83" s="128"/>
      <c r="K83" s="128">
        <v>2</v>
      </c>
      <c r="L83" s="491">
        <v>1</v>
      </c>
      <c r="M83" s="491">
        <v>1</v>
      </c>
      <c r="N83" s="491">
        <v>1</v>
      </c>
      <c r="O83" s="491">
        <v>8479.36</v>
      </c>
      <c r="P83" s="491">
        <v>8479.36</v>
      </c>
      <c r="Q83" s="491">
        <v>9235.7800000000007</v>
      </c>
      <c r="R83" s="42">
        <v>1</v>
      </c>
      <c r="S83" s="42">
        <v>1</v>
      </c>
      <c r="T83" s="491">
        <v>1</v>
      </c>
      <c r="U83" s="491">
        <v>8479.36</v>
      </c>
      <c r="V83" s="491">
        <v>8479.36</v>
      </c>
      <c r="W83" s="491">
        <v>8479.36</v>
      </c>
      <c r="X83" s="491">
        <v>1</v>
      </c>
      <c r="Y83" s="491">
        <v>1</v>
      </c>
      <c r="Z83" s="491">
        <v>1</v>
      </c>
      <c r="AA83" s="491">
        <v>9170.0400000000009</v>
      </c>
      <c r="AB83" s="491">
        <v>8479.36</v>
      </c>
      <c r="AC83" s="491">
        <v>8479.36</v>
      </c>
      <c r="AD83" s="491">
        <v>1</v>
      </c>
      <c r="AE83" s="491">
        <v>1</v>
      </c>
      <c r="AF83" s="491">
        <v>1</v>
      </c>
      <c r="AG83" s="491">
        <v>8479.36</v>
      </c>
      <c r="AH83" s="491">
        <v>8479.36</v>
      </c>
      <c r="AI83" s="491">
        <v>13369.8</v>
      </c>
      <c r="AJ83" s="592">
        <v>108089.86</v>
      </c>
      <c r="AK83" s="593">
        <v>108089.86</v>
      </c>
      <c r="AL83" s="627"/>
      <c r="AM83" s="627"/>
      <c r="AN83" s="627"/>
      <c r="AO83" s="627"/>
      <c r="AP83" s="568" t="s">
        <v>280</v>
      </c>
      <c r="AQ83" s="50" t="s">
        <v>190</v>
      </c>
      <c r="AR83" s="628"/>
      <c r="AT83" s="101">
        <f t="shared" si="30"/>
        <v>0</v>
      </c>
      <c r="AU83" s="101">
        <f t="shared" si="31"/>
        <v>0</v>
      </c>
      <c r="AV83" s="101">
        <f t="shared" si="32"/>
        <v>0</v>
      </c>
    </row>
    <row r="84" spans="1:48" s="102" customFormat="1" ht="68.25" customHeight="1" x14ac:dyDescent="0.2">
      <c r="A84" s="294" t="s">
        <v>94</v>
      </c>
      <c r="B84" s="294" t="s">
        <v>95</v>
      </c>
      <c r="C84" s="667" t="s">
        <v>125</v>
      </c>
      <c r="D84" s="545" t="s">
        <v>126</v>
      </c>
      <c r="E84" s="630">
        <v>12</v>
      </c>
      <c r="F84" s="50" t="s">
        <v>50</v>
      </c>
      <c r="G84" s="632" t="s">
        <v>127</v>
      </c>
      <c r="H84" s="51" t="s">
        <v>50</v>
      </c>
      <c r="I84" s="128"/>
      <c r="J84" s="128"/>
      <c r="K84" s="128">
        <v>15</v>
      </c>
      <c r="L84" s="491">
        <v>1</v>
      </c>
      <c r="M84" s="491">
        <v>1</v>
      </c>
      <c r="N84" s="491">
        <v>1</v>
      </c>
      <c r="O84" s="491">
        <v>46724</v>
      </c>
      <c r="P84" s="491">
        <v>46724</v>
      </c>
      <c r="Q84" s="491">
        <v>80932</v>
      </c>
      <c r="R84" s="491">
        <v>1</v>
      </c>
      <c r="S84" s="491">
        <v>1</v>
      </c>
      <c r="T84" s="491">
        <v>1</v>
      </c>
      <c r="U84" s="491">
        <v>46724</v>
      </c>
      <c r="V84" s="491">
        <v>46724</v>
      </c>
      <c r="W84" s="491">
        <v>80932</v>
      </c>
      <c r="X84" s="491">
        <v>1</v>
      </c>
      <c r="Y84" s="491">
        <v>1</v>
      </c>
      <c r="Z84" s="491">
        <v>1</v>
      </c>
      <c r="AA84" s="491">
        <v>46724</v>
      </c>
      <c r="AB84" s="491">
        <v>46724</v>
      </c>
      <c r="AC84" s="491">
        <v>80932</v>
      </c>
      <c r="AD84" s="491">
        <v>1</v>
      </c>
      <c r="AE84" s="491">
        <v>1</v>
      </c>
      <c r="AF84" s="491">
        <v>1</v>
      </c>
      <c r="AG84" s="491">
        <v>46724</v>
      </c>
      <c r="AH84" s="491">
        <v>46724</v>
      </c>
      <c r="AI84" s="491">
        <v>124327</v>
      </c>
      <c r="AJ84" s="578">
        <v>740915</v>
      </c>
      <c r="AK84" s="42">
        <v>604090</v>
      </c>
      <c r="AL84" s="627"/>
      <c r="AM84" s="627">
        <v>136825</v>
      </c>
      <c r="AN84" s="627"/>
      <c r="AO84" s="627"/>
      <c r="AP84" s="568" t="s">
        <v>280</v>
      </c>
      <c r="AQ84" s="50" t="s">
        <v>194</v>
      </c>
      <c r="AR84" s="628"/>
      <c r="AT84" s="101">
        <f t="shared" si="30"/>
        <v>0</v>
      </c>
      <c r="AU84" s="101">
        <f t="shared" si="31"/>
        <v>0</v>
      </c>
      <c r="AV84" s="101">
        <f t="shared" si="32"/>
        <v>0</v>
      </c>
    </row>
    <row r="85" spans="1:48" s="102" customFormat="1" ht="121.5" customHeight="1" x14ac:dyDescent="0.2">
      <c r="A85" s="294" t="s">
        <v>94</v>
      </c>
      <c r="B85" s="294" t="s">
        <v>95</v>
      </c>
      <c r="C85" s="667" t="s">
        <v>128</v>
      </c>
      <c r="D85" s="545" t="s">
        <v>129</v>
      </c>
      <c r="E85" s="630">
        <v>12</v>
      </c>
      <c r="F85" s="50" t="s">
        <v>50</v>
      </c>
      <c r="G85" s="632" t="s">
        <v>130</v>
      </c>
      <c r="H85" s="51" t="s">
        <v>50</v>
      </c>
      <c r="I85" s="128"/>
      <c r="J85" s="128"/>
      <c r="K85" s="128">
        <v>3</v>
      </c>
      <c r="L85" s="491">
        <v>1</v>
      </c>
      <c r="M85" s="491">
        <v>1</v>
      </c>
      <c r="N85" s="491">
        <v>1</v>
      </c>
      <c r="O85" s="491">
        <v>13574.2</v>
      </c>
      <c r="P85" s="491">
        <v>13574.2</v>
      </c>
      <c r="Q85" s="491">
        <v>13574.2</v>
      </c>
      <c r="R85" s="491">
        <v>1</v>
      </c>
      <c r="S85" s="491">
        <v>1</v>
      </c>
      <c r="T85" s="491">
        <v>1</v>
      </c>
      <c r="U85" s="491">
        <v>13574.2</v>
      </c>
      <c r="V85" s="491">
        <v>13574.2</v>
      </c>
      <c r="W85" s="491">
        <v>13574.2</v>
      </c>
      <c r="X85" s="491">
        <v>1</v>
      </c>
      <c r="Y85" s="491">
        <v>1</v>
      </c>
      <c r="Z85" s="491">
        <v>1</v>
      </c>
      <c r="AA85" s="491">
        <v>13574.2</v>
      </c>
      <c r="AB85" s="491">
        <v>13574.2</v>
      </c>
      <c r="AC85" s="491">
        <v>13574.2</v>
      </c>
      <c r="AD85" s="491">
        <v>1</v>
      </c>
      <c r="AE85" s="491">
        <v>1</v>
      </c>
      <c r="AF85" s="491">
        <v>1</v>
      </c>
      <c r="AG85" s="491">
        <v>13574.2</v>
      </c>
      <c r="AH85" s="491">
        <v>13574.2</v>
      </c>
      <c r="AI85" s="491">
        <v>13574.2</v>
      </c>
      <c r="AJ85" s="592">
        <v>162890.40000000002</v>
      </c>
      <c r="AK85" s="593">
        <v>162890.40000000002</v>
      </c>
      <c r="AL85" s="627"/>
      <c r="AM85" s="627"/>
      <c r="AN85" s="627"/>
      <c r="AO85" s="627"/>
      <c r="AP85" s="568" t="s">
        <v>280</v>
      </c>
      <c r="AQ85" s="50" t="s">
        <v>191</v>
      </c>
      <c r="AR85" s="628"/>
      <c r="AT85" s="101">
        <f t="shared" si="30"/>
        <v>0</v>
      </c>
      <c r="AU85" s="101">
        <f t="shared" si="31"/>
        <v>0</v>
      </c>
      <c r="AV85" s="101">
        <f t="shared" si="32"/>
        <v>0</v>
      </c>
    </row>
    <row r="86" spans="1:48" s="102" customFormat="1" ht="63.75" x14ac:dyDescent="0.2">
      <c r="A86" s="294" t="s">
        <v>94</v>
      </c>
      <c r="B86" s="294" t="s">
        <v>95</v>
      </c>
      <c r="C86" s="667" t="s">
        <v>131</v>
      </c>
      <c r="D86" s="353" t="s">
        <v>132</v>
      </c>
      <c r="E86" s="630">
        <v>12</v>
      </c>
      <c r="F86" s="633" t="s">
        <v>50</v>
      </c>
      <c r="G86" s="353" t="s">
        <v>133</v>
      </c>
      <c r="H86" s="51" t="s">
        <v>50</v>
      </c>
      <c r="I86" s="128"/>
      <c r="J86" s="128"/>
      <c r="K86" s="128">
        <v>1</v>
      </c>
      <c r="L86" s="491">
        <v>1</v>
      </c>
      <c r="M86" s="491">
        <v>1</v>
      </c>
      <c r="N86" s="491">
        <v>1</v>
      </c>
      <c r="O86" s="491">
        <v>2532</v>
      </c>
      <c r="P86" s="491">
        <v>2532</v>
      </c>
      <c r="Q86" s="491">
        <v>2532</v>
      </c>
      <c r="R86" s="491">
        <v>1</v>
      </c>
      <c r="S86" s="491">
        <v>1</v>
      </c>
      <c r="T86" s="491">
        <v>1</v>
      </c>
      <c r="U86" s="491">
        <v>2532</v>
      </c>
      <c r="V86" s="491">
        <v>2532</v>
      </c>
      <c r="W86" s="491">
        <v>2532</v>
      </c>
      <c r="X86" s="491">
        <v>1</v>
      </c>
      <c r="Y86" s="491">
        <v>1</v>
      </c>
      <c r="Z86" s="491">
        <v>1</v>
      </c>
      <c r="AA86" s="491">
        <v>2532</v>
      </c>
      <c r="AB86" s="491">
        <v>2532</v>
      </c>
      <c r="AC86" s="491">
        <v>2532</v>
      </c>
      <c r="AD86" s="491">
        <v>1</v>
      </c>
      <c r="AE86" s="491">
        <v>1</v>
      </c>
      <c r="AF86" s="491">
        <v>1</v>
      </c>
      <c r="AG86" s="491">
        <v>2532</v>
      </c>
      <c r="AH86" s="491">
        <v>2532</v>
      </c>
      <c r="AI86" s="491">
        <v>2539</v>
      </c>
      <c r="AJ86" s="592">
        <v>30391</v>
      </c>
      <c r="AK86" s="593">
        <v>30391</v>
      </c>
      <c r="AL86" s="627"/>
      <c r="AM86" s="627"/>
      <c r="AN86" s="627"/>
      <c r="AO86" s="627"/>
      <c r="AP86" s="568" t="s">
        <v>280</v>
      </c>
      <c r="AQ86" s="50" t="s">
        <v>192</v>
      </c>
      <c r="AR86" s="628"/>
      <c r="AT86" s="101">
        <f t="shared" si="30"/>
        <v>0</v>
      </c>
      <c r="AU86" s="101">
        <f t="shared" si="31"/>
        <v>0</v>
      </c>
      <c r="AV86" s="101">
        <f t="shared" si="32"/>
        <v>0</v>
      </c>
    </row>
    <row r="87" spans="1:48" s="102" customFormat="1" ht="64.5" customHeight="1" x14ac:dyDescent="0.2">
      <c r="A87" s="294" t="s">
        <v>94</v>
      </c>
      <c r="B87" s="294" t="s">
        <v>95</v>
      </c>
      <c r="C87" s="667" t="s">
        <v>134</v>
      </c>
      <c r="D87" s="545" t="s">
        <v>135</v>
      </c>
      <c r="E87" s="593">
        <v>15</v>
      </c>
      <c r="F87" s="50" t="s">
        <v>50</v>
      </c>
      <c r="G87" s="632" t="s">
        <v>136</v>
      </c>
      <c r="H87" s="51" t="s">
        <v>50</v>
      </c>
      <c r="I87" s="128"/>
      <c r="J87" s="128"/>
      <c r="K87" s="128">
        <v>3</v>
      </c>
      <c r="L87" s="42">
        <v>3</v>
      </c>
      <c r="M87" s="42">
        <v>1</v>
      </c>
      <c r="N87" s="42">
        <v>1</v>
      </c>
      <c r="O87" s="42">
        <v>15641</v>
      </c>
      <c r="P87" s="42">
        <v>15641</v>
      </c>
      <c r="Q87" s="42">
        <v>15641</v>
      </c>
      <c r="R87" s="42">
        <v>1</v>
      </c>
      <c r="S87" s="42">
        <v>1</v>
      </c>
      <c r="T87" s="42">
        <v>1</v>
      </c>
      <c r="U87" s="42">
        <v>15641</v>
      </c>
      <c r="V87" s="42">
        <v>15641</v>
      </c>
      <c r="W87" s="42">
        <v>15641</v>
      </c>
      <c r="X87" s="42">
        <v>2</v>
      </c>
      <c r="Y87" s="42">
        <v>1</v>
      </c>
      <c r="Z87" s="42">
        <v>1</v>
      </c>
      <c r="AA87" s="42">
        <v>15641</v>
      </c>
      <c r="AB87" s="42">
        <v>15641</v>
      </c>
      <c r="AC87" s="42">
        <v>15641</v>
      </c>
      <c r="AD87" s="48">
        <v>1</v>
      </c>
      <c r="AE87" s="48">
        <v>1</v>
      </c>
      <c r="AF87" s="48">
        <v>1</v>
      </c>
      <c r="AG87" s="42">
        <v>15641</v>
      </c>
      <c r="AH87" s="42">
        <v>15641</v>
      </c>
      <c r="AI87" s="42">
        <v>15648</v>
      </c>
      <c r="AJ87" s="592">
        <v>187699</v>
      </c>
      <c r="AK87" s="593">
        <v>187699</v>
      </c>
      <c r="AL87" s="627"/>
      <c r="AM87" s="627"/>
      <c r="AN87" s="627"/>
      <c r="AO87" s="627"/>
      <c r="AP87" s="568" t="s">
        <v>280</v>
      </c>
      <c r="AQ87" s="23" t="s">
        <v>193</v>
      </c>
      <c r="AR87" s="628"/>
      <c r="AT87" s="101">
        <f t="shared" si="30"/>
        <v>0</v>
      </c>
      <c r="AU87" s="101">
        <f t="shared" si="31"/>
        <v>0</v>
      </c>
      <c r="AV87" s="101">
        <f t="shared" si="32"/>
        <v>0</v>
      </c>
    </row>
    <row r="88" spans="1:48" s="102" customFormat="1" ht="116.25" customHeight="1" x14ac:dyDescent="0.2">
      <c r="A88" s="294" t="s">
        <v>94</v>
      </c>
      <c r="B88" s="294" t="s">
        <v>95</v>
      </c>
      <c r="C88" s="667" t="s">
        <v>137</v>
      </c>
      <c r="D88" s="490" t="s">
        <v>138</v>
      </c>
      <c r="E88" s="74">
        <v>27</v>
      </c>
      <c r="F88" s="634" t="s">
        <v>100</v>
      </c>
      <c r="G88" s="490" t="s">
        <v>139</v>
      </c>
      <c r="H88" s="490" t="s">
        <v>140</v>
      </c>
      <c r="I88" s="608"/>
      <c r="J88" s="608"/>
      <c r="K88" s="608">
        <v>1</v>
      </c>
      <c r="L88" s="635">
        <v>0</v>
      </c>
      <c r="M88" s="635">
        <v>0</v>
      </c>
      <c r="N88" s="635">
        <v>2</v>
      </c>
      <c r="O88" s="380">
        <v>0</v>
      </c>
      <c r="P88" s="380">
        <v>0</v>
      </c>
      <c r="Q88" s="413">
        <v>441.1</v>
      </c>
      <c r="R88" s="635">
        <v>0</v>
      </c>
      <c r="S88" s="635">
        <v>4</v>
      </c>
      <c r="T88" s="635">
        <v>3</v>
      </c>
      <c r="U88" s="380">
        <v>0</v>
      </c>
      <c r="V88" s="413">
        <v>882.2</v>
      </c>
      <c r="W88" s="129">
        <v>661.65000000000009</v>
      </c>
      <c r="X88" s="635">
        <v>0</v>
      </c>
      <c r="Y88" s="635">
        <v>2</v>
      </c>
      <c r="Z88" s="635">
        <v>3</v>
      </c>
      <c r="AA88" s="380">
        <v>0</v>
      </c>
      <c r="AB88" s="129">
        <v>441.1</v>
      </c>
      <c r="AC88" s="129">
        <v>661.65000000000009</v>
      </c>
      <c r="AD88" s="636">
        <v>2</v>
      </c>
      <c r="AE88" s="637">
        <v>7</v>
      </c>
      <c r="AF88" s="637">
        <v>4</v>
      </c>
      <c r="AG88" s="590">
        <v>441.1</v>
      </c>
      <c r="AH88" s="590">
        <v>1543.8500000000001</v>
      </c>
      <c r="AI88" s="590">
        <v>882.2</v>
      </c>
      <c r="AJ88" s="638">
        <v>5954.85</v>
      </c>
      <c r="AK88" s="639">
        <v>5954.85</v>
      </c>
      <c r="AL88" s="579"/>
      <c r="AM88" s="579"/>
      <c r="AN88" s="579"/>
      <c r="AO88" s="579"/>
      <c r="AP88" s="568" t="s">
        <v>280</v>
      </c>
      <c r="AQ88" s="609" t="s">
        <v>195</v>
      </c>
      <c r="AR88" s="580"/>
      <c r="AT88" s="101">
        <f t="shared" si="30"/>
        <v>0</v>
      </c>
      <c r="AU88" s="101">
        <f t="shared" si="31"/>
        <v>0</v>
      </c>
      <c r="AV88" s="101">
        <f t="shared" si="32"/>
        <v>0</v>
      </c>
    </row>
    <row r="89" spans="1:48" s="102" customFormat="1" ht="306" x14ac:dyDescent="0.2">
      <c r="A89" s="294" t="s">
        <v>94</v>
      </c>
      <c r="B89" s="294" t="s">
        <v>95</v>
      </c>
      <c r="C89" s="667" t="s">
        <v>141</v>
      </c>
      <c r="D89" s="490" t="s">
        <v>142</v>
      </c>
      <c r="E89" s="74">
        <v>51</v>
      </c>
      <c r="F89" s="634" t="s">
        <v>143</v>
      </c>
      <c r="G89" s="490" t="s">
        <v>144</v>
      </c>
      <c r="H89" s="490" t="s">
        <v>145</v>
      </c>
      <c r="I89" s="608"/>
      <c r="J89" s="608"/>
      <c r="K89" s="608">
        <v>56</v>
      </c>
      <c r="L89" s="637">
        <v>17</v>
      </c>
      <c r="M89" s="637">
        <v>1</v>
      </c>
      <c r="N89" s="637">
        <v>2</v>
      </c>
      <c r="O89" s="640">
        <v>706373.97000000009</v>
      </c>
      <c r="P89" s="640">
        <v>41551.410000000003</v>
      </c>
      <c r="Q89" s="640">
        <v>83102.820000000007</v>
      </c>
      <c r="R89" s="637">
        <v>7</v>
      </c>
      <c r="S89" s="637">
        <v>10</v>
      </c>
      <c r="T89" s="637">
        <v>6</v>
      </c>
      <c r="U89" s="640">
        <v>290859.87</v>
      </c>
      <c r="V89" s="640">
        <v>415514.10000000003</v>
      </c>
      <c r="W89" s="640">
        <v>249308.46000000002</v>
      </c>
      <c r="X89" s="637">
        <v>0</v>
      </c>
      <c r="Y89" s="637">
        <v>1</v>
      </c>
      <c r="Z89" s="637">
        <v>1</v>
      </c>
      <c r="AA89" s="640">
        <v>0</v>
      </c>
      <c r="AB89" s="640">
        <v>41551.410000000003</v>
      </c>
      <c r="AC89" s="640">
        <v>41551.410000000003</v>
      </c>
      <c r="AD89" s="637">
        <v>0</v>
      </c>
      <c r="AE89" s="637">
        <v>5</v>
      </c>
      <c r="AF89" s="637">
        <v>1</v>
      </c>
      <c r="AG89" s="640">
        <v>0</v>
      </c>
      <c r="AH89" s="640">
        <v>207757.05000000002</v>
      </c>
      <c r="AI89" s="640">
        <f>711927-2.5</f>
        <v>711924.5</v>
      </c>
      <c r="AJ89" s="638">
        <v>2789495</v>
      </c>
      <c r="AK89" s="639">
        <f>2119221.91+0.09</f>
        <v>2119222</v>
      </c>
      <c r="AL89" s="579"/>
      <c r="AM89" s="579">
        <v>476710</v>
      </c>
      <c r="AN89" s="579">
        <v>60463</v>
      </c>
      <c r="AO89" s="579">
        <v>133100</v>
      </c>
      <c r="AP89" s="568" t="s">
        <v>280</v>
      </c>
      <c r="AQ89" s="609" t="s">
        <v>176</v>
      </c>
      <c r="AR89" s="580" t="s">
        <v>290</v>
      </c>
      <c r="AT89" s="101">
        <f t="shared" si="30"/>
        <v>0</v>
      </c>
      <c r="AU89" s="101">
        <f t="shared" si="31"/>
        <v>0</v>
      </c>
      <c r="AV89" s="101">
        <f t="shared" si="32"/>
        <v>0</v>
      </c>
    </row>
    <row r="90" spans="1:48" s="102" customFormat="1" ht="66.75" customHeight="1" x14ac:dyDescent="0.2">
      <c r="A90" s="294" t="s">
        <v>94</v>
      </c>
      <c r="B90" s="294" t="s">
        <v>95</v>
      </c>
      <c r="C90" s="667" t="s">
        <v>146</v>
      </c>
      <c r="D90" s="490" t="s">
        <v>147</v>
      </c>
      <c r="E90" s="74">
        <v>1</v>
      </c>
      <c r="F90" s="641" t="s">
        <v>148</v>
      </c>
      <c r="G90" s="490" t="s">
        <v>149</v>
      </c>
      <c r="H90" s="490" t="s">
        <v>140</v>
      </c>
      <c r="I90" s="608"/>
      <c r="J90" s="608"/>
      <c r="K90" s="608">
        <v>1</v>
      </c>
      <c r="L90" s="637"/>
      <c r="M90" s="637"/>
      <c r="N90" s="637">
        <v>1</v>
      </c>
      <c r="O90" s="590"/>
      <c r="P90" s="590"/>
      <c r="Q90" s="590">
        <v>3000</v>
      </c>
      <c r="R90" s="637"/>
      <c r="S90" s="637"/>
      <c r="T90" s="637"/>
      <c r="U90" s="590"/>
      <c r="V90" s="590"/>
      <c r="W90" s="590"/>
      <c r="X90" s="637"/>
      <c r="Y90" s="637"/>
      <c r="Z90" s="637"/>
      <c r="AA90" s="590"/>
      <c r="AB90" s="590"/>
      <c r="AC90" s="590"/>
      <c r="AD90" s="637"/>
      <c r="AE90" s="637"/>
      <c r="AF90" s="637"/>
      <c r="AG90" s="590"/>
      <c r="AH90" s="590"/>
      <c r="AI90" s="590"/>
      <c r="AJ90" s="592">
        <v>3000</v>
      </c>
      <c r="AK90" s="593">
        <v>3000</v>
      </c>
      <c r="AL90" s="579"/>
      <c r="AM90" s="579"/>
      <c r="AN90" s="579"/>
      <c r="AO90" s="579"/>
      <c r="AP90" s="568" t="s">
        <v>280</v>
      </c>
      <c r="AQ90" s="609" t="s">
        <v>174</v>
      </c>
      <c r="AR90" s="580"/>
      <c r="AT90" s="101">
        <f t="shared" si="30"/>
        <v>0</v>
      </c>
      <c r="AU90" s="101">
        <f t="shared" si="31"/>
        <v>0</v>
      </c>
      <c r="AV90" s="101">
        <f t="shared" si="32"/>
        <v>0</v>
      </c>
    </row>
    <row r="91" spans="1:48" s="102" customFormat="1" ht="300" customHeight="1" x14ac:dyDescent="0.2">
      <c r="A91" s="294" t="s">
        <v>94</v>
      </c>
      <c r="B91" s="294" t="s">
        <v>95</v>
      </c>
      <c r="C91" s="667" t="s">
        <v>150</v>
      </c>
      <c r="D91" s="490" t="s">
        <v>151</v>
      </c>
      <c r="E91" s="74">
        <v>29200</v>
      </c>
      <c r="F91" s="641" t="s">
        <v>152</v>
      </c>
      <c r="G91" s="490" t="s">
        <v>153</v>
      </c>
      <c r="H91" s="490" t="s">
        <v>50</v>
      </c>
      <c r="I91" s="608"/>
      <c r="J91" s="608"/>
      <c r="K91" s="608">
        <v>2</v>
      </c>
      <c r="L91" s="637">
        <v>2590</v>
      </c>
      <c r="M91" s="637">
        <v>3590</v>
      </c>
      <c r="N91" s="637">
        <v>3500</v>
      </c>
      <c r="O91" s="590">
        <v>10360</v>
      </c>
      <c r="P91" s="590">
        <v>14360</v>
      </c>
      <c r="Q91" s="590">
        <v>14000</v>
      </c>
      <c r="R91" s="642">
        <v>2590</v>
      </c>
      <c r="S91" s="642">
        <v>3240</v>
      </c>
      <c r="T91" s="642">
        <v>1700</v>
      </c>
      <c r="U91" s="590">
        <v>10360</v>
      </c>
      <c r="V91" s="590">
        <v>12960</v>
      </c>
      <c r="W91" s="590">
        <v>6800</v>
      </c>
      <c r="X91" s="642">
        <v>1800</v>
      </c>
      <c r="Y91" s="642">
        <v>1715</v>
      </c>
      <c r="Z91" s="642">
        <v>1695</v>
      </c>
      <c r="AA91" s="590">
        <v>7200</v>
      </c>
      <c r="AB91" s="590">
        <v>6860</v>
      </c>
      <c r="AC91" s="590">
        <v>6780</v>
      </c>
      <c r="AD91" s="642">
        <v>2500</v>
      </c>
      <c r="AE91" s="642">
        <v>2190</v>
      </c>
      <c r="AF91" s="642">
        <v>2090</v>
      </c>
      <c r="AG91" s="590">
        <v>10000</v>
      </c>
      <c r="AH91" s="590">
        <v>8760</v>
      </c>
      <c r="AI91" s="590">
        <v>8360</v>
      </c>
      <c r="AJ91" s="638">
        <v>116800</v>
      </c>
      <c r="AK91" s="639">
        <v>116800</v>
      </c>
      <c r="AL91" s="579"/>
      <c r="AM91" s="579"/>
      <c r="AN91" s="579"/>
      <c r="AO91" s="579"/>
      <c r="AP91" s="568" t="s">
        <v>280</v>
      </c>
      <c r="AQ91" s="609" t="s">
        <v>175</v>
      </c>
      <c r="AR91" s="580"/>
      <c r="AT91" s="101">
        <f t="shared" si="30"/>
        <v>0</v>
      </c>
      <c r="AU91" s="101">
        <f t="shared" si="31"/>
        <v>0</v>
      </c>
      <c r="AV91" s="101">
        <f t="shared" si="32"/>
        <v>0</v>
      </c>
    </row>
    <row r="92" spans="1:48" s="102" customFormat="1" ht="30" customHeight="1" x14ac:dyDescent="0.2">
      <c r="A92" s="581"/>
      <c r="B92" s="581"/>
      <c r="C92" s="582"/>
      <c r="D92" s="288" t="s">
        <v>291</v>
      </c>
      <c r="E92" s="582"/>
      <c r="F92" s="582"/>
      <c r="G92" s="582"/>
      <c r="H92" s="582"/>
      <c r="I92" s="582"/>
      <c r="J92" s="582"/>
      <c r="K92" s="582"/>
      <c r="L92" s="582"/>
      <c r="M92" s="582"/>
      <c r="N92" s="582"/>
      <c r="O92" s="534">
        <f>SUM(O93,O96,O99,O102,O105,O108,O111)</f>
        <v>56929</v>
      </c>
      <c r="P92" s="534">
        <f>SUM(P93,P96,P99,P102,P105,P108,P111)</f>
        <v>56929</v>
      </c>
      <c r="Q92" s="534">
        <f>SUM(Q93,Q96,Q99,Q102,Q105,Q108,Q111)</f>
        <v>62492</v>
      </c>
      <c r="R92" s="582"/>
      <c r="S92" s="582"/>
      <c r="T92" s="582"/>
      <c r="U92" s="534">
        <f>SUM(U93,U96,U99,U102,U105,U108,U111)</f>
        <v>56929</v>
      </c>
      <c r="V92" s="534">
        <f>SUM(V93,V96,V99,V102,V105,V108,V111)</f>
        <v>54901</v>
      </c>
      <c r="W92" s="534">
        <f>SUM(W93,W96,W99,W102,W105,W108,W111)</f>
        <v>60865</v>
      </c>
      <c r="X92" s="582"/>
      <c r="Y92" s="582"/>
      <c r="Z92" s="582"/>
      <c r="AA92" s="534">
        <f>SUM(AA93,AA96,AA99,AA102,AA105,AA108,AA111)</f>
        <v>54901</v>
      </c>
      <c r="AB92" s="534">
        <f>SUM(AB93,AB96,AB99,AB102,AB105,AB108,AB111)</f>
        <v>54901</v>
      </c>
      <c r="AC92" s="534">
        <f>SUM(AC93,AC96,AC99,AC102,AC105,AC108,AC111)</f>
        <v>60865</v>
      </c>
      <c r="AD92" s="582"/>
      <c r="AE92" s="582"/>
      <c r="AF92" s="582"/>
      <c r="AG92" s="534">
        <f>SUM(AG93,AG96,AG99,AG102,AG105,AG108,AG111)</f>
        <v>54901</v>
      </c>
      <c r="AH92" s="534">
        <f>SUM(AH93,AH96,AH99,AH102,AH105,AH108,AH111)</f>
        <v>56929</v>
      </c>
      <c r="AI92" s="534">
        <f>SUM(AI93,AI96,AI99,AI102,AI105,AI108,AI111)</f>
        <v>62893</v>
      </c>
      <c r="AJ92" s="534">
        <f>SUM(AJ93,AJ96,AJ99,AJ102,AJ105,AJ108,AJ111)</f>
        <v>694435</v>
      </c>
      <c r="AK92" s="534">
        <f>SUM(AK93,AK96,AK99,AK102,AK105,AK108,AK111)</f>
        <v>694435</v>
      </c>
      <c r="AL92" s="582"/>
      <c r="AM92" s="582"/>
      <c r="AN92" s="582"/>
      <c r="AO92" s="582"/>
      <c r="AP92" s="582"/>
      <c r="AQ92" s="582"/>
      <c r="AR92" s="531"/>
      <c r="AT92" s="101">
        <f t="shared" si="30"/>
        <v>0</v>
      </c>
      <c r="AU92" s="101">
        <f t="shared" si="31"/>
        <v>0</v>
      </c>
      <c r="AV92" s="101">
        <f t="shared" si="32"/>
        <v>0</v>
      </c>
    </row>
    <row r="93" spans="1:48" s="102" customFormat="1" ht="54.75" customHeight="1" x14ac:dyDescent="0.2">
      <c r="A93" s="583" t="s">
        <v>42</v>
      </c>
      <c r="B93" s="583" t="s">
        <v>43</v>
      </c>
      <c r="C93" s="583" t="s">
        <v>44</v>
      </c>
      <c r="D93" s="40" t="s">
        <v>45</v>
      </c>
      <c r="E93" s="539"/>
      <c r="F93" s="539"/>
      <c r="G93" s="32"/>
      <c r="H93" s="32"/>
      <c r="I93" s="33">
        <v>2</v>
      </c>
      <c r="J93" s="33">
        <v>2</v>
      </c>
      <c r="K93" s="212"/>
      <c r="L93" s="96"/>
      <c r="M93" s="96"/>
      <c r="N93" s="96"/>
      <c r="O93" s="96">
        <v>1183</v>
      </c>
      <c r="P93" s="96">
        <v>1183</v>
      </c>
      <c r="Q93" s="96">
        <v>1183</v>
      </c>
      <c r="R93" s="96"/>
      <c r="S93" s="96"/>
      <c r="T93" s="96"/>
      <c r="U93" s="96">
        <v>1183</v>
      </c>
      <c r="V93" s="96">
        <v>1183</v>
      </c>
      <c r="W93" s="96">
        <v>1183</v>
      </c>
      <c r="X93" s="96"/>
      <c r="Y93" s="96"/>
      <c r="Z93" s="96"/>
      <c r="AA93" s="96">
        <v>1183</v>
      </c>
      <c r="AB93" s="96">
        <v>1183</v>
      </c>
      <c r="AC93" s="96">
        <v>1183</v>
      </c>
      <c r="AD93" s="96"/>
      <c r="AE93" s="96"/>
      <c r="AF93" s="96"/>
      <c r="AG93" s="96">
        <v>1183</v>
      </c>
      <c r="AH93" s="96">
        <v>1183</v>
      </c>
      <c r="AI93" s="96">
        <v>1183</v>
      </c>
      <c r="AJ93" s="550">
        <v>14196</v>
      </c>
      <c r="AK93" s="96">
        <f>SUM(AK94:AK95)</f>
        <v>14196</v>
      </c>
      <c r="AL93" s="96"/>
      <c r="AM93" s="96"/>
      <c r="AN93" s="96"/>
      <c r="AO93" s="96"/>
      <c r="AP93" s="541"/>
      <c r="AQ93" s="563"/>
      <c r="AR93" s="585"/>
      <c r="AT93" s="101">
        <f t="shared" si="30"/>
        <v>0</v>
      </c>
      <c r="AU93" s="101">
        <f t="shared" si="31"/>
        <v>0</v>
      </c>
      <c r="AV93" s="101">
        <f t="shared" si="32"/>
        <v>0</v>
      </c>
    </row>
    <row r="94" spans="1:48" s="102" customFormat="1" ht="27" customHeight="1" x14ac:dyDescent="0.2">
      <c r="A94" s="1107" t="s">
        <v>42</v>
      </c>
      <c r="B94" s="1107" t="s">
        <v>43</v>
      </c>
      <c r="C94" s="1127" t="s">
        <v>209</v>
      </c>
      <c r="D94" s="1111" t="s">
        <v>210</v>
      </c>
      <c r="E94" s="105">
        <f>MAX(L94,M94,N94,R94,S94,T94,X94,Y94,Z94,AD94,AE94,AF94)</f>
        <v>123</v>
      </c>
      <c r="F94" s="23" t="s">
        <v>76</v>
      </c>
      <c r="G94" s="1129" t="s">
        <v>211</v>
      </c>
      <c r="H94" s="1113" t="s">
        <v>50</v>
      </c>
      <c r="I94" s="1017"/>
      <c r="J94" s="1017"/>
      <c r="K94" s="1017">
        <v>100</v>
      </c>
      <c r="L94" s="384">
        <v>123</v>
      </c>
      <c r="M94" s="384">
        <v>123</v>
      </c>
      <c r="N94" s="384">
        <v>123</v>
      </c>
      <c r="O94" s="136">
        <v>1164</v>
      </c>
      <c r="P94" s="136">
        <v>1164</v>
      </c>
      <c r="Q94" s="136">
        <v>1164</v>
      </c>
      <c r="R94" s="384">
        <v>123</v>
      </c>
      <c r="S94" s="384">
        <v>123</v>
      </c>
      <c r="T94" s="384">
        <v>123</v>
      </c>
      <c r="U94" s="136">
        <v>1164</v>
      </c>
      <c r="V94" s="136">
        <v>1164</v>
      </c>
      <c r="W94" s="136">
        <v>1164</v>
      </c>
      <c r="X94" s="384">
        <v>123</v>
      </c>
      <c r="Y94" s="384">
        <v>123</v>
      </c>
      <c r="Z94" s="384">
        <v>123</v>
      </c>
      <c r="AA94" s="136">
        <v>1164</v>
      </c>
      <c r="AB94" s="136">
        <v>1164</v>
      </c>
      <c r="AC94" s="136">
        <v>1164</v>
      </c>
      <c r="AD94" s="384">
        <v>123</v>
      </c>
      <c r="AE94" s="384">
        <v>123</v>
      </c>
      <c r="AF94" s="384">
        <v>123</v>
      </c>
      <c r="AG94" s="136">
        <v>1164</v>
      </c>
      <c r="AH94" s="136">
        <v>1164</v>
      </c>
      <c r="AI94" s="136">
        <v>1164</v>
      </c>
      <c r="AJ94" s="546">
        <v>13968</v>
      </c>
      <c r="AK94" s="74">
        <v>13968</v>
      </c>
      <c r="AL94" s="179"/>
      <c r="AM94" s="179"/>
      <c r="AN94" s="179"/>
      <c r="AO94" s="110"/>
      <c r="AP94" s="1009" t="s">
        <v>291</v>
      </c>
      <c r="AQ94" s="1111" t="s">
        <v>236</v>
      </c>
      <c r="AR94" s="672" t="s">
        <v>435</v>
      </c>
      <c r="AT94" s="101">
        <f t="shared" ref="AT94:AT95" si="33">MAX(L94,M94,N94,R94,S94,T94,Y94,Z94,X94,AD94,AE94,AF94)-E94</f>
        <v>0</v>
      </c>
      <c r="AU94" s="101">
        <f t="shared" si="31"/>
        <v>0</v>
      </c>
      <c r="AV94" s="101">
        <f t="shared" si="32"/>
        <v>0</v>
      </c>
    </row>
    <row r="95" spans="1:48" s="102" customFormat="1" ht="29.25" customHeight="1" x14ac:dyDescent="0.2">
      <c r="A95" s="1108"/>
      <c r="B95" s="1108"/>
      <c r="C95" s="1128"/>
      <c r="D95" s="1112"/>
      <c r="E95" s="105">
        <f>MAX(L95,M95,N95,R95,S95,T95,X95,Y95,Z95,AD95,AE95,AF95)</f>
        <v>2</v>
      </c>
      <c r="F95" s="23" t="s">
        <v>79</v>
      </c>
      <c r="G95" s="1130"/>
      <c r="H95" s="1114"/>
      <c r="I95" s="1018"/>
      <c r="J95" s="1018"/>
      <c r="K95" s="1018"/>
      <c r="L95" s="384">
        <v>2</v>
      </c>
      <c r="M95" s="384">
        <v>2</v>
      </c>
      <c r="N95" s="384">
        <v>2</v>
      </c>
      <c r="O95" s="136">
        <v>19</v>
      </c>
      <c r="P95" s="136">
        <v>19</v>
      </c>
      <c r="Q95" s="136">
        <v>19</v>
      </c>
      <c r="R95" s="384">
        <v>2</v>
      </c>
      <c r="S95" s="384">
        <v>2</v>
      </c>
      <c r="T95" s="384">
        <v>2</v>
      </c>
      <c r="U95" s="136">
        <v>19</v>
      </c>
      <c r="V95" s="136">
        <v>19</v>
      </c>
      <c r="W95" s="136">
        <v>19</v>
      </c>
      <c r="X95" s="384">
        <v>2</v>
      </c>
      <c r="Y95" s="384">
        <v>2</v>
      </c>
      <c r="Z95" s="384">
        <v>2</v>
      </c>
      <c r="AA95" s="136">
        <v>19</v>
      </c>
      <c r="AB95" s="136">
        <v>19</v>
      </c>
      <c r="AC95" s="136">
        <v>19</v>
      </c>
      <c r="AD95" s="384">
        <v>2</v>
      </c>
      <c r="AE95" s="384">
        <v>2</v>
      </c>
      <c r="AF95" s="384">
        <v>2</v>
      </c>
      <c r="AG95" s="136">
        <v>19</v>
      </c>
      <c r="AH95" s="136">
        <v>19</v>
      </c>
      <c r="AI95" s="136">
        <v>19</v>
      </c>
      <c r="AJ95" s="600">
        <v>228</v>
      </c>
      <c r="AK95" s="544">
        <v>228</v>
      </c>
      <c r="AL95" s="179"/>
      <c r="AM95" s="179"/>
      <c r="AN95" s="179"/>
      <c r="AO95" s="547"/>
      <c r="AP95" s="1010"/>
      <c r="AQ95" s="1112"/>
      <c r="AR95" s="672" t="s">
        <v>435</v>
      </c>
      <c r="AT95" s="101">
        <f t="shared" si="33"/>
        <v>0</v>
      </c>
      <c r="AU95" s="101">
        <f t="shared" si="31"/>
        <v>0</v>
      </c>
      <c r="AV95" s="101">
        <f t="shared" si="32"/>
        <v>0</v>
      </c>
    </row>
    <row r="96" spans="1:48" s="102" customFormat="1" ht="55.5" customHeight="1" x14ac:dyDescent="0.2">
      <c r="A96" s="92" t="s">
        <v>42</v>
      </c>
      <c r="B96" s="92" t="s">
        <v>43</v>
      </c>
      <c r="C96" s="92" t="s">
        <v>56</v>
      </c>
      <c r="D96" s="20" t="s">
        <v>57</v>
      </c>
      <c r="E96" s="93"/>
      <c r="F96" s="148"/>
      <c r="G96" s="26"/>
      <c r="H96" s="26"/>
      <c r="I96" s="548">
        <v>2</v>
      </c>
      <c r="J96" s="548">
        <v>2</v>
      </c>
      <c r="K96" s="549"/>
      <c r="L96" s="151"/>
      <c r="M96" s="151"/>
      <c r="N96" s="151"/>
      <c r="O96" s="151">
        <v>1228</v>
      </c>
      <c r="P96" s="151">
        <v>1228</v>
      </c>
      <c r="Q96" s="151">
        <v>1228</v>
      </c>
      <c r="R96" s="151"/>
      <c r="S96" s="151"/>
      <c r="T96" s="151"/>
      <c r="U96" s="151">
        <v>1228</v>
      </c>
      <c r="V96" s="151">
        <v>1228</v>
      </c>
      <c r="W96" s="151">
        <v>1228</v>
      </c>
      <c r="X96" s="34"/>
      <c r="Y96" s="34"/>
      <c r="Z96" s="34"/>
      <c r="AA96" s="151">
        <v>1228</v>
      </c>
      <c r="AB96" s="151">
        <v>1228</v>
      </c>
      <c r="AC96" s="151">
        <v>1228</v>
      </c>
      <c r="AD96" s="34"/>
      <c r="AE96" s="34"/>
      <c r="AF96" s="34"/>
      <c r="AG96" s="151">
        <v>1228</v>
      </c>
      <c r="AH96" s="151">
        <v>1228</v>
      </c>
      <c r="AI96" s="151">
        <v>1228</v>
      </c>
      <c r="AJ96" s="550">
        <v>14736</v>
      </c>
      <c r="AK96" s="96">
        <f>SUM(AK97:AK98)</f>
        <v>14736</v>
      </c>
      <c r="AL96" s="553"/>
      <c r="AM96" s="553"/>
      <c r="AN96" s="553"/>
      <c r="AO96" s="151"/>
      <c r="AP96" s="60"/>
      <c r="AQ96" s="554"/>
      <c r="AR96" s="542"/>
      <c r="AT96" s="101">
        <f t="shared" si="30"/>
        <v>0</v>
      </c>
      <c r="AU96" s="101">
        <f t="shared" si="31"/>
        <v>0</v>
      </c>
      <c r="AV96" s="101">
        <f t="shared" si="32"/>
        <v>0</v>
      </c>
    </row>
    <row r="97" spans="1:55" s="102" customFormat="1" ht="30.75" customHeight="1" x14ac:dyDescent="0.2">
      <c r="A97" s="1107" t="s">
        <v>42</v>
      </c>
      <c r="B97" s="1107" t="s">
        <v>43</v>
      </c>
      <c r="C97" s="1109" t="s">
        <v>212</v>
      </c>
      <c r="D97" s="1111" t="s">
        <v>213</v>
      </c>
      <c r="E97" s="24">
        <v>77</v>
      </c>
      <c r="F97" s="23" t="s">
        <v>76</v>
      </c>
      <c r="G97" s="1125" t="s">
        <v>214</v>
      </c>
      <c r="H97" s="1115" t="s">
        <v>78</v>
      </c>
      <c r="I97" s="1131"/>
      <c r="J97" s="1131"/>
      <c r="K97" s="1133">
        <v>100</v>
      </c>
      <c r="L97" s="157">
        <v>77</v>
      </c>
      <c r="M97" s="157">
        <v>77</v>
      </c>
      <c r="N97" s="157">
        <v>77</v>
      </c>
      <c r="O97" s="157">
        <v>951</v>
      </c>
      <c r="P97" s="157">
        <v>951</v>
      </c>
      <c r="Q97" s="157">
        <v>951</v>
      </c>
      <c r="R97" s="157">
        <v>77</v>
      </c>
      <c r="S97" s="157">
        <v>77</v>
      </c>
      <c r="T97" s="157">
        <v>77</v>
      </c>
      <c r="U97" s="157">
        <v>951</v>
      </c>
      <c r="V97" s="157">
        <v>951</v>
      </c>
      <c r="W97" s="157">
        <v>951</v>
      </c>
      <c r="X97" s="157">
        <v>77</v>
      </c>
      <c r="Y97" s="157">
        <v>77</v>
      </c>
      <c r="Z97" s="157">
        <v>77</v>
      </c>
      <c r="AA97" s="157">
        <v>951</v>
      </c>
      <c r="AB97" s="157">
        <v>951</v>
      </c>
      <c r="AC97" s="157">
        <v>951</v>
      </c>
      <c r="AD97" s="157">
        <v>77</v>
      </c>
      <c r="AE97" s="157">
        <v>77</v>
      </c>
      <c r="AF97" s="157">
        <v>77</v>
      </c>
      <c r="AG97" s="157">
        <v>951</v>
      </c>
      <c r="AH97" s="157">
        <v>951</v>
      </c>
      <c r="AI97" s="157">
        <v>951</v>
      </c>
      <c r="AJ97" s="557">
        <v>11412</v>
      </c>
      <c r="AK97" s="558">
        <v>11412</v>
      </c>
      <c r="AL97" s="434"/>
      <c r="AM97" s="434"/>
      <c r="AN97" s="434"/>
      <c r="AO97" s="157"/>
      <c r="AP97" s="1009" t="s">
        <v>291</v>
      </c>
      <c r="AQ97" s="1111" t="s">
        <v>236</v>
      </c>
      <c r="AR97" s="672" t="s">
        <v>435</v>
      </c>
      <c r="AT97" s="101">
        <f t="shared" ref="AT97:AT98" si="34">MAX(L97,M97,N97,R97,S97,T97,Y97,Z97,X97,AD97,AE97,AF97)-E97</f>
        <v>0</v>
      </c>
      <c r="AU97" s="101">
        <f t="shared" si="31"/>
        <v>0</v>
      </c>
      <c r="AV97" s="101">
        <f t="shared" si="32"/>
        <v>0</v>
      </c>
    </row>
    <row r="98" spans="1:55" s="102" customFormat="1" ht="23.25" customHeight="1" x14ac:dyDescent="0.2">
      <c r="A98" s="1108"/>
      <c r="B98" s="1108"/>
      <c r="C98" s="1110"/>
      <c r="D98" s="1112"/>
      <c r="E98" s="24">
        <v>22</v>
      </c>
      <c r="F98" s="25" t="s">
        <v>79</v>
      </c>
      <c r="G98" s="1126"/>
      <c r="H98" s="1116"/>
      <c r="I98" s="1132"/>
      <c r="J98" s="1132"/>
      <c r="K98" s="1134"/>
      <c r="L98" s="157">
        <v>22</v>
      </c>
      <c r="M98" s="157">
        <v>22</v>
      </c>
      <c r="N98" s="157">
        <v>22</v>
      </c>
      <c r="O98" s="157">
        <v>277</v>
      </c>
      <c r="P98" s="157">
        <v>277</v>
      </c>
      <c r="Q98" s="157">
        <v>277</v>
      </c>
      <c r="R98" s="157">
        <v>22</v>
      </c>
      <c r="S98" s="157">
        <v>22</v>
      </c>
      <c r="T98" s="157">
        <v>22</v>
      </c>
      <c r="U98" s="157">
        <v>277</v>
      </c>
      <c r="V98" s="157">
        <v>277</v>
      </c>
      <c r="W98" s="157">
        <v>277</v>
      </c>
      <c r="X98" s="157">
        <v>22</v>
      </c>
      <c r="Y98" s="157">
        <v>22</v>
      </c>
      <c r="Z98" s="157">
        <v>22</v>
      </c>
      <c r="AA98" s="157">
        <v>277</v>
      </c>
      <c r="AB98" s="157">
        <v>277</v>
      </c>
      <c r="AC98" s="157">
        <v>277</v>
      </c>
      <c r="AD98" s="157">
        <v>22</v>
      </c>
      <c r="AE98" s="157">
        <v>22</v>
      </c>
      <c r="AF98" s="157">
        <v>22</v>
      </c>
      <c r="AG98" s="157">
        <v>277</v>
      </c>
      <c r="AH98" s="157">
        <v>277</v>
      </c>
      <c r="AI98" s="157">
        <v>277</v>
      </c>
      <c r="AJ98" s="555">
        <v>3324</v>
      </c>
      <c r="AK98" s="556">
        <v>3324</v>
      </c>
      <c r="AL98" s="434"/>
      <c r="AM98" s="434"/>
      <c r="AN98" s="434"/>
      <c r="AO98" s="157"/>
      <c r="AP98" s="1010"/>
      <c r="AQ98" s="1112"/>
      <c r="AR98" s="672" t="s">
        <v>435</v>
      </c>
      <c r="AT98" s="101">
        <f t="shared" si="34"/>
        <v>0</v>
      </c>
      <c r="AU98" s="101">
        <f t="shared" si="31"/>
        <v>0</v>
      </c>
      <c r="AV98" s="101">
        <f t="shared" si="32"/>
        <v>0</v>
      </c>
    </row>
    <row r="99" spans="1:55" s="102" customFormat="1" ht="51" customHeight="1" x14ac:dyDescent="0.2">
      <c r="A99" s="92" t="s">
        <v>42</v>
      </c>
      <c r="B99" s="92" t="s">
        <v>43</v>
      </c>
      <c r="C99" s="92" t="s">
        <v>63</v>
      </c>
      <c r="D99" s="20" t="s">
        <v>64</v>
      </c>
      <c r="E99" s="93"/>
      <c r="F99" s="148"/>
      <c r="G99" s="26"/>
      <c r="H99" s="26"/>
      <c r="I99" s="94">
        <v>3</v>
      </c>
      <c r="J99" s="94">
        <v>3</v>
      </c>
      <c r="K99" s="559"/>
      <c r="L99" s="34"/>
      <c r="M99" s="34"/>
      <c r="N99" s="34"/>
      <c r="O99" s="67">
        <v>1817</v>
      </c>
      <c r="P99" s="67">
        <v>1817</v>
      </c>
      <c r="Q99" s="67">
        <v>1817</v>
      </c>
      <c r="R99" s="35"/>
      <c r="S99" s="35"/>
      <c r="T99" s="35"/>
      <c r="U99" s="560">
        <v>1817</v>
      </c>
      <c r="V99" s="560">
        <v>1817</v>
      </c>
      <c r="W99" s="560">
        <v>1817</v>
      </c>
      <c r="X99" s="35"/>
      <c r="Y99" s="35"/>
      <c r="Z99" s="35"/>
      <c r="AA99" s="560">
        <v>1817</v>
      </c>
      <c r="AB99" s="560">
        <v>1817</v>
      </c>
      <c r="AC99" s="560">
        <v>1817</v>
      </c>
      <c r="AD99" s="35"/>
      <c r="AE99" s="35"/>
      <c r="AF99" s="35"/>
      <c r="AG99" s="561">
        <v>1817</v>
      </c>
      <c r="AH99" s="560">
        <v>1817</v>
      </c>
      <c r="AI99" s="560">
        <v>1817</v>
      </c>
      <c r="AJ99" s="540">
        <v>21804</v>
      </c>
      <c r="AK99" s="96">
        <f>SUM(AK100:AK101)</f>
        <v>21804</v>
      </c>
      <c r="AL99" s="34"/>
      <c r="AM99" s="553"/>
      <c r="AN99" s="553"/>
      <c r="AO99" s="151"/>
      <c r="AP99" s="563"/>
      <c r="AQ99" s="564"/>
      <c r="AR99" s="26"/>
      <c r="AT99" s="101">
        <f t="shared" si="30"/>
        <v>0</v>
      </c>
      <c r="AU99" s="101">
        <f t="shared" si="31"/>
        <v>0</v>
      </c>
      <c r="AV99" s="101">
        <f t="shared" si="32"/>
        <v>0</v>
      </c>
    </row>
    <row r="100" spans="1:55" s="102" customFormat="1" ht="26.25" customHeight="1" x14ac:dyDescent="0.2">
      <c r="A100" s="1107" t="s">
        <v>42</v>
      </c>
      <c r="B100" s="1107" t="s">
        <v>43</v>
      </c>
      <c r="C100" s="1109" t="s">
        <v>215</v>
      </c>
      <c r="D100" s="1111" t="s">
        <v>216</v>
      </c>
      <c r="E100" s="24">
        <v>103</v>
      </c>
      <c r="F100" s="23" t="s">
        <v>76</v>
      </c>
      <c r="G100" s="1113" t="s">
        <v>217</v>
      </c>
      <c r="H100" s="1115" t="s">
        <v>78</v>
      </c>
      <c r="I100" s="1017"/>
      <c r="J100" s="1017"/>
      <c r="K100" s="1017">
        <v>100</v>
      </c>
      <c r="L100" s="565">
        <v>103</v>
      </c>
      <c r="M100" s="565">
        <v>103</v>
      </c>
      <c r="N100" s="565">
        <v>103</v>
      </c>
      <c r="O100" s="566">
        <v>1606</v>
      </c>
      <c r="P100" s="566">
        <v>1606</v>
      </c>
      <c r="Q100" s="566">
        <v>1606</v>
      </c>
      <c r="R100" s="565">
        <v>103</v>
      </c>
      <c r="S100" s="565">
        <v>103</v>
      </c>
      <c r="T100" s="565">
        <v>103</v>
      </c>
      <c r="U100" s="566">
        <v>1606</v>
      </c>
      <c r="V100" s="566">
        <v>1606</v>
      </c>
      <c r="W100" s="566">
        <v>1606</v>
      </c>
      <c r="X100" s="565">
        <v>103</v>
      </c>
      <c r="Y100" s="565">
        <v>103</v>
      </c>
      <c r="Z100" s="565">
        <v>103</v>
      </c>
      <c r="AA100" s="566">
        <v>1606</v>
      </c>
      <c r="AB100" s="566">
        <v>1606</v>
      </c>
      <c r="AC100" s="566">
        <v>1606</v>
      </c>
      <c r="AD100" s="565">
        <v>103</v>
      </c>
      <c r="AE100" s="565">
        <v>103</v>
      </c>
      <c r="AF100" s="565">
        <v>103</v>
      </c>
      <c r="AG100" s="566">
        <v>1606</v>
      </c>
      <c r="AH100" s="566">
        <v>1606</v>
      </c>
      <c r="AI100" s="566">
        <v>1606</v>
      </c>
      <c r="AJ100" s="567">
        <v>19272</v>
      </c>
      <c r="AK100" s="41">
        <v>19272</v>
      </c>
      <c r="AL100" s="110"/>
      <c r="AM100" s="401"/>
      <c r="AN100" s="401"/>
      <c r="AO100" s="401"/>
      <c r="AP100" s="1009" t="s">
        <v>291</v>
      </c>
      <c r="AQ100" s="1111" t="s">
        <v>236</v>
      </c>
      <c r="AR100" s="672" t="s">
        <v>435</v>
      </c>
      <c r="AT100" s="101">
        <f t="shared" ref="AT100:AT101" si="35">MAX(L100,M100,N100,R100,S100,T100,Y100,Z100,X100,AD100,AE100,AF100)-E100</f>
        <v>0</v>
      </c>
      <c r="AU100" s="101">
        <f t="shared" si="31"/>
        <v>0</v>
      </c>
      <c r="AV100" s="101">
        <f t="shared" si="32"/>
        <v>0</v>
      </c>
    </row>
    <row r="101" spans="1:55" s="102" customFormat="1" ht="28.5" customHeight="1" x14ac:dyDescent="0.2">
      <c r="A101" s="1108"/>
      <c r="B101" s="1108"/>
      <c r="C101" s="1110"/>
      <c r="D101" s="1112"/>
      <c r="E101" s="24">
        <v>12</v>
      </c>
      <c r="F101" s="23" t="s">
        <v>79</v>
      </c>
      <c r="G101" s="1114"/>
      <c r="H101" s="1116"/>
      <c r="I101" s="1018"/>
      <c r="J101" s="1018"/>
      <c r="K101" s="1018"/>
      <c r="L101" s="565">
        <v>12</v>
      </c>
      <c r="M101" s="565">
        <v>12</v>
      </c>
      <c r="N101" s="565">
        <v>12</v>
      </c>
      <c r="O101" s="566">
        <v>211</v>
      </c>
      <c r="P101" s="566">
        <v>211</v>
      </c>
      <c r="Q101" s="566">
        <v>211</v>
      </c>
      <c r="R101" s="565">
        <v>12</v>
      </c>
      <c r="S101" s="565">
        <v>12</v>
      </c>
      <c r="T101" s="565">
        <v>12</v>
      </c>
      <c r="U101" s="566">
        <v>211</v>
      </c>
      <c r="V101" s="566">
        <v>211</v>
      </c>
      <c r="W101" s="566">
        <v>211</v>
      </c>
      <c r="X101" s="565">
        <v>12</v>
      </c>
      <c r="Y101" s="565">
        <v>12</v>
      </c>
      <c r="Z101" s="565">
        <v>12</v>
      </c>
      <c r="AA101" s="566">
        <v>211</v>
      </c>
      <c r="AB101" s="566">
        <v>211</v>
      </c>
      <c r="AC101" s="566">
        <v>211</v>
      </c>
      <c r="AD101" s="565">
        <v>12</v>
      </c>
      <c r="AE101" s="565">
        <v>12</v>
      </c>
      <c r="AF101" s="565">
        <v>12</v>
      </c>
      <c r="AG101" s="566">
        <v>211</v>
      </c>
      <c r="AH101" s="566">
        <v>211</v>
      </c>
      <c r="AI101" s="566">
        <v>211</v>
      </c>
      <c r="AJ101" s="567">
        <v>2532</v>
      </c>
      <c r="AK101" s="41">
        <v>2532</v>
      </c>
      <c r="AL101" s="110"/>
      <c r="AM101" s="401"/>
      <c r="AN101" s="401"/>
      <c r="AO101" s="401"/>
      <c r="AP101" s="1010"/>
      <c r="AQ101" s="1112"/>
      <c r="AR101" s="672" t="s">
        <v>435</v>
      </c>
      <c r="AT101" s="101">
        <f t="shared" si="35"/>
        <v>0</v>
      </c>
      <c r="AU101" s="101">
        <f t="shared" si="31"/>
        <v>0</v>
      </c>
      <c r="AV101" s="101">
        <f t="shared" si="32"/>
        <v>0</v>
      </c>
    </row>
    <row r="102" spans="1:55" s="102" customFormat="1" ht="30.75" customHeight="1" x14ac:dyDescent="0.2">
      <c r="A102" s="92" t="s">
        <v>42</v>
      </c>
      <c r="B102" s="92" t="s">
        <v>43</v>
      </c>
      <c r="C102" s="92" t="s">
        <v>72</v>
      </c>
      <c r="D102" s="20" t="s">
        <v>73</v>
      </c>
      <c r="E102" s="93"/>
      <c r="F102" s="148"/>
      <c r="G102" s="26"/>
      <c r="H102" s="26"/>
      <c r="I102" s="70">
        <v>22</v>
      </c>
      <c r="J102" s="70">
        <v>22</v>
      </c>
      <c r="K102" s="570"/>
      <c r="L102" s="68"/>
      <c r="M102" s="68"/>
      <c r="N102" s="68"/>
      <c r="O102" s="151">
        <v>12548</v>
      </c>
      <c r="P102" s="151">
        <v>12548</v>
      </c>
      <c r="Q102" s="151">
        <v>12548</v>
      </c>
      <c r="R102" s="68"/>
      <c r="S102" s="68"/>
      <c r="T102" s="68"/>
      <c r="U102" s="151">
        <v>12548</v>
      </c>
      <c r="V102" s="151">
        <v>12548</v>
      </c>
      <c r="W102" s="151">
        <v>12548</v>
      </c>
      <c r="X102" s="68"/>
      <c r="Y102" s="68"/>
      <c r="Z102" s="68"/>
      <c r="AA102" s="151">
        <v>12548</v>
      </c>
      <c r="AB102" s="151">
        <v>12548</v>
      </c>
      <c r="AC102" s="151">
        <v>12548</v>
      </c>
      <c r="AD102" s="68"/>
      <c r="AE102" s="68"/>
      <c r="AF102" s="68"/>
      <c r="AG102" s="151">
        <v>12548</v>
      </c>
      <c r="AH102" s="151">
        <v>12548</v>
      </c>
      <c r="AI102" s="151">
        <v>12548</v>
      </c>
      <c r="AJ102" s="540">
        <v>150576</v>
      </c>
      <c r="AK102" s="96">
        <f>SUM(AK103:AK104)</f>
        <v>150576</v>
      </c>
      <c r="AL102" s="68"/>
      <c r="AM102" s="68"/>
      <c r="AN102" s="68"/>
      <c r="AO102" s="68"/>
      <c r="AP102" s="60"/>
      <c r="AQ102" s="564"/>
      <c r="AR102" s="542"/>
      <c r="AT102" s="101">
        <f t="shared" si="30"/>
        <v>0</v>
      </c>
      <c r="AU102" s="101">
        <f t="shared" si="31"/>
        <v>0</v>
      </c>
      <c r="AV102" s="101">
        <f t="shared" si="32"/>
        <v>0</v>
      </c>
    </row>
    <row r="103" spans="1:55" s="102" customFormat="1" ht="51" x14ac:dyDescent="0.2">
      <c r="A103" s="1107" t="s">
        <v>42</v>
      </c>
      <c r="B103" s="1107" t="s">
        <v>43</v>
      </c>
      <c r="C103" s="1109" t="s">
        <v>74</v>
      </c>
      <c r="D103" s="1111" t="s">
        <v>75</v>
      </c>
      <c r="E103" s="74">
        <v>299</v>
      </c>
      <c r="F103" s="54" t="s">
        <v>76</v>
      </c>
      <c r="G103" s="1113" t="s">
        <v>77</v>
      </c>
      <c r="H103" s="1043" t="s">
        <v>78</v>
      </c>
      <c r="I103" s="1131"/>
      <c r="J103" s="1131"/>
      <c r="K103" s="1131">
        <v>100</v>
      </c>
      <c r="L103" s="401">
        <v>299</v>
      </c>
      <c r="M103" s="401">
        <v>299</v>
      </c>
      <c r="N103" s="401">
        <v>299</v>
      </c>
      <c r="O103" s="401">
        <v>11766</v>
      </c>
      <c r="P103" s="401">
        <v>11766</v>
      </c>
      <c r="Q103" s="401">
        <v>11766</v>
      </c>
      <c r="R103" s="401">
        <v>299</v>
      </c>
      <c r="S103" s="401">
        <v>299</v>
      </c>
      <c r="T103" s="401">
        <v>299</v>
      </c>
      <c r="U103" s="401">
        <v>11766</v>
      </c>
      <c r="V103" s="401">
        <v>11766</v>
      </c>
      <c r="W103" s="401">
        <v>11766</v>
      </c>
      <c r="X103" s="401">
        <v>299</v>
      </c>
      <c r="Y103" s="401">
        <v>299</v>
      </c>
      <c r="Z103" s="401">
        <v>299</v>
      </c>
      <c r="AA103" s="401">
        <v>11766</v>
      </c>
      <c r="AB103" s="401">
        <v>11766</v>
      </c>
      <c r="AC103" s="401">
        <v>11766</v>
      </c>
      <c r="AD103" s="401">
        <v>299</v>
      </c>
      <c r="AE103" s="401">
        <v>299</v>
      </c>
      <c r="AF103" s="401">
        <v>299</v>
      </c>
      <c r="AG103" s="401">
        <v>11766</v>
      </c>
      <c r="AH103" s="401">
        <v>11766</v>
      </c>
      <c r="AI103" s="401">
        <v>11766</v>
      </c>
      <c r="AJ103" s="546">
        <v>141192</v>
      </c>
      <c r="AK103" s="74">
        <v>141192</v>
      </c>
      <c r="AL103" s="401"/>
      <c r="AM103" s="401"/>
      <c r="AN103" s="401"/>
      <c r="AO103" s="401"/>
      <c r="AP103" s="1009" t="s">
        <v>291</v>
      </c>
      <c r="AQ103" s="1111" t="s">
        <v>236</v>
      </c>
      <c r="AR103" s="671" t="s">
        <v>436</v>
      </c>
      <c r="AT103" s="101">
        <f t="shared" ref="AT103:AT104" si="36">MAX(L103,M103,N103,R103,S103,T103,Y103,Z103,X103,AD103,AE103,AF103)-E103</f>
        <v>0</v>
      </c>
      <c r="AU103" s="101">
        <f t="shared" si="31"/>
        <v>0</v>
      </c>
      <c r="AV103" s="101">
        <f t="shared" si="32"/>
        <v>0</v>
      </c>
    </row>
    <row r="104" spans="1:55" s="102" customFormat="1" ht="51" x14ac:dyDescent="0.2">
      <c r="A104" s="1108"/>
      <c r="B104" s="1108"/>
      <c r="C104" s="1110"/>
      <c r="D104" s="1112"/>
      <c r="E104" s="544">
        <v>20</v>
      </c>
      <c r="F104" s="54" t="s">
        <v>79</v>
      </c>
      <c r="G104" s="1114"/>
      <c r="H104" s="1044"/>
      <c r="I104" s="1132"/>
      <c r="J104" s="1132"/>
      <c r="K104" s="1132"/>
      <c r="L104" s="423">
        <v>20</v>
      </c>
      <c r="M104" s="423">
        <v>20</v>
      </c>
      <c r="N104" s="423">
        <v>20</v>
      </c>
      <c r="O104" s="423">
        <v>782</v>
      </c>
      <c r="P104" s="423">
        <v>782</v>
      </c>
      <c r="Q104" s="423">
        <v>782</v>
      </c>
      <c r="R104" s="423">
        <v>20</v>
      </c>
      <c r="S104" s="423">
        <v>20</v>
      </c>
      <c r="T104" s="423">
        <v>20</v>
      </c>
      <c r="U104" s="423">
        <v>782</v>
      </c>
      <c r="V104" s="423">
        <v>782</v>
      </c>
      <c r="W104" s="423">
        <v>782</v>
      </c>
      <c r="X104" s="423">
        <v>20</v>
      </c>
      <c r="Y104" s="423">
        <v>20</v>
      </c>
      <c r="Z104" s="423">
        <v>20</v>
      </c>
      <c r="AA104" s="423">
        <v>782</v>
      </c>
      <c r="AB104" s="423">
        <v>782</v>
      </c>
      <c r="AC104" s="423">
        <v>782</v>
      </c>
      <c r="AD104" s="423">
        <v>20</v>
      </c>
      <c r="AE104" s="423">
        <v>20</v>
      </c>
      <c r="AF104" s="423">
        <v>20</v>
      </c>
      <c r="AG104" s="423">
        <v>782</v>
      </c>
      <c r="AH104" s="423">
        <v>782</v>
      </c>
      <c r="AI104" s="423">
        <v>782</v>
      </c>
      <c r="AJ104" s="600">
        <v>9384</v>
      </c>
      <c r="AK104" s="544">
        <v>9384</v>
      </c>
      <c r="AL104" s="423"/>
      <c r="AM104" s="423"/>
      <c r="AN104" s="423"/>
      <c r="AO104" s="423"/>
      <c r="AP104" s="1010"/>
      <c r="AQ104" s="1112"/>
      <c r="AR104" s="671" t="s">
        <v>436</v>
      </c>
      <c r="AT104" s="101">
        <f t="shared" si="36"/>
        <v>0</v>
      </c>
      <c r="AU104" s="101">
        <f t="shared" si="31"/>
        <v>0</v>
      </c>
      <c r="AV104" s="101">
        <f t="shared" si="32"/>
        <v>0</v>
      </c>
    </row>
    <row r="105" spans="1:55" s="102" customFormat="1" ht="30.75" customHeight="1" x14ac:dyDescent="0.2">
      <c r="A105" s="92" t="s">
        <v>42</v>
      </c>
      <c r="B105" s="92" t="s">
        <v>80</v>
      </c>
      <c r="C105" s="92" t="s">
        <v>81</v>
      </c>
      <c r="D105" s="20" t="s">
        <v>82</v>
      </c>
      <c r="E105" s="93"/>
      <c r="F105" s="148"/>
      <c r="G105" s="26"/>
      <c r="H105" s="26"/>
      <c r="I105" s="569">
        <v>66</v>
      </c>
      <c r="J105" s="569">
        <v>66</v>
      </c>
      <c r="K105" s="570"/>
      <c r="L105" s="35"/>
      <c r="M105" s="35"/>
      <c r="N105" s="35"/>
      <c r="O105" s="151">
        <v>38125</v>
      </c>
      <c r="P105" s="151">
        <v>38125</v>
      </c>
      <c r="Q105" s="151">
        <v>38125</v>
      </c>
      <c r="R105" s="35"/>
      <c r="S105" s="35"/>
      <c r="T105" s="35"/>
      <c r="U105" s="151">
        <v>38125</v>
      </c>
      <c r="V105" s="151">
        <v>38125</v>
      </c>
      <c r="W105" s="151">
        <v>38125</v>
      </c>
      <c r="X105" s="35"/>
      <c r="Y105" s="35"/>
      <c r="Z105" s="35"/>
      <c r="AA105" s="151">
        <v>38125</v>
      </c>
      <c r="AB105" s="151">
        <v>38125</v>
      </c>
      <c r="AC105" s="151">
        <v>38125</v>
      </c>
      <c r="AD105" s="35"/>
      <c r="AE105" s="35"/>
      <c r="AF105" s="35"/>
      <c r="AG105" s="151">
        <v>38125</v>
      </c>
      <c r="AH105" s="151">
        <v>38125</v>
      </c>
      <c r="AI105" s="151">
        <v>38125</v>
      </c>
      <c r="AJ105" s="540">
        <v>457500</v>
      </c>
      <c r="AK105" s="96">
        <f>SUM(AK106:AK107)</f>
        <v>457500</v>
      </c>
      <c r="AL105" s="35"/>
      <c r="AM105" s="35"/>
      <c r="AN105" s="35"/>
      <c r="AO105" s="151"/>
      <c r="AP105" s="195"/>
      <c r="AQ105" s="564"/>
      <c r="AR105" s="542"/>
      <c r="AT105" s="101">
        <f t="shared" si="30"/>
        <v>0</v>
      </c>
      <c r="AU105" s="101">
        <f t="shared" si="31"/>
        <v>0</v>
      </c>
      <c r="AV105" s="101">
        <f t="shared" si="32"/>
        <v>0</v>
      </c>
    </row>
    <row r="106" spans="1:55" s="102" customFormat="1" ht="26.25" customHeight="1" x14ac:dyDescent="0.2">
      <c r="A106" s="1024" t="s">
        <v>42</v>
      </c>
      <c r="B106" s="1024" t="s">
        <v>80</v>
      </c>
      <c r="C106" s="1135" t="s">
        <v>83</v>
      </c>
      <c r="D106" s="1009" t="s">
        <v>84</v>
      </c>
      <c r="E106" s="74">
        <v>3225</v>
      </c>
      <c r="F106" s="54" t="s">
        <v>76</v>
      </c>
      <c r="G106" s="1043" t="s">
        <v>279</v>
      </c>
      <c r="H106" s="1043" t="s">
        <v>85</v>
      </c>
      <c r="I106" s="1017"/>
      <c r="J106" s="1017"/>
      <c r="K106" s="1017">
        <v>100</v>
      </c>
      <c r="L106" s="110">
        <v>3225</v>
      </c>
      <c r="M106" s="110">
        <v>3225</v>
      </c>
      <c r="N106" s="110">
        <v>3225</v>
      </c>
      <c r="O106" s="110">
        <v>25656</v>
      </c>
      <c r="P106" s="110">
        <v>25656</v>
      </c>
      <c r="Q106" s="110">
        <v>25656</v>
      </c>
      <c r="R106" s="110">
        <v>3225</v>
      </c>
      <c r="S106" s="110">
        <v>3225</v>
      </c>
      <c r="T106" s="110">
        <v>3225</v>
      </c>
      <c r="U106" s="110">
        <v>25656</v>
      </c>
      <c r="V106" s="110">
        <v>25656</v>
      </c>
      <c r="W106" s="110">
        <v>25656</v>
      </c>
      <c r="X106" s="110">
        <v>3225</v>
      </c>
      <c r="Y106" s="110">
        <v>3225</v>
      </c>
      <c r="Z106" s="110">
        <v>3225</v>
      </c>
      <c r="AA106" s="110">
        <v>25656</v>
      </c>
      <c r="AB106" s="110">
        <v>25656</v>
      </c>
      <c r="AC106" s="110">
        <v>25656</v>
      </c>
      <c r="AD106" s="110">
        <v>3225</v>
      </c>
      <c r="AE106" s="110">
        <v>3225</v>
      </c>
      <c r="AF106" s="110">
        <v>3225</v>
      </c>
      <c r="AG106" s="110">
        <v>25656</v>
      </c>
      <c r="AH106" s="110">
        <v>25656</v>
      </c>
      <c r="AI106" s="110">
        <v>25656</v>
      </c>
      <c r="AJ106" s="546">
        <v>307872</v>
      </c>
      <c r="AK106" s="74">
        <v>307872</v>
      </c>
      <c r="AL106" s="110"/>
      <c r="AM106" s="110"/>
      <c r="AN106" s="110"/>
      <c r="AO106" s="110"/>
      <c r="AP106" s="1009" t="s">
        <v>291</v>
      </c>
      <c r="AQ106" s="1111" t="s">
        <v>236</v>
      </c>
      <c r="AR106" s="672" t="s">
        <v>435</v>
      </c>
      <c r="AT106" s="101">
        <f t="shared" ref="AT106:AT107" si="37">MAX(L106,M106,N106,R106,S106,T106,Y106,Z106,X106,AD106,AE106,AF106)-E106</f>
        <v>0</v>
      </c>
      <c r="AU106" s="101">
        <f t="shared" si="31"/>
        <v>0</v>
      </c>
      <c r="AV106" s="101">
        <f t="shared" si="32"/>
        <v>0</v>
      </c>
    </row>
    <row r="107" spans="1:55" s="102" customFormat="1" ht="33" customHeight="1" x14ac:dyDescent="0.2">
      <c r="A107" s="1025"/>
      <c r="B107" s="1025"/>
      <c r="C107" s="1136"/>
      <c r="D107" s="1010"/>
      <c r="E107" s="74">
        <v>1336</v>
      </c>
      <c r="F107" s="54" t="s">
        <v>79</v>
      </c>
      <c r="G107" s="1044"/>
      <c r="H107" s="1044"/>
      <c r="I107" s="1018"/>
      <c r="J107" s="1018"/>
      <c r="K107" s="1018"/>
      <c r="L107" s="179">
        <v>1336</v>
      </c>
      <c r="M107" s="179">
        <v>1336</v>
      </c>
      <c r="N107" s="179">
        <v>1336</v>
      </c>
      <c r="O107" s="179">
        <v>12469</v>
      </c>
      <c r="P107" s="179">
        <v>12469</v>
      </c>
      <c r="Q107" s="179">
        <v>12469</v>
      </c>
      <c r="R107" s="179">
        <v>1336</v>
      </c>
      <c r="S107" s="179">
        <v>1336</v>
      </c>
      <c r="T107" s="179">
        <v>1336</v>
      </c>
      <c r="U107" s="179">
        <v>12469</v>
      </c>
      <c r="V107" s="179">
        <v>12469</v>
      </c>
      <c r="W107" s="179">
        <v>12469</v>
      </c>
      <c r="X107" s="179">
        <v>1336</v>
      </c>
      <c r="Y107" s="179">
        <v>1336</v>
      </c>
      <c r="Z107" s="179">
        <v>1336</v>
      </c>
      <c r="AA107" s="179">
        <v>12469</v>
      </c>
      <c r="AB107" s="179">
        <v>12469</v>
      </c>
      <c r="AC107" s="179">
        <v>12469</v>
      </c>
      <c r="AD107" s="179">
        <v>1336</v>
      </c>
      <c r="AE107" s="179">
        <v>1336</v>
      </c>
      <c r="AF107" s="179">
        <v>1336</v>
      </c>
      <c r="AG107" s="179">
        <v>12469</v>
      </c>
      <c r="AH107" s="179">
        <v>12469</v>
      </c>
      <c r="AI107" s="179">
        <v>12469</v>
      </c>
      <c r="AJ107" s="546">
        <v>149628</v>
      </c>
      <c r="AK107" s="74">
        <v>149628</v>
      </c>
      <c r="AL107" s="179"/>
      <c r="AM107" s="179"/>
      <c r="AN107" s="179"/>
      <c r="AO107" s="179"/>
      <c r="AP107" s="1010"/>
      <c r="AQ107" s="1112"/>
      <c r="AR107" s="672" t="s">
        <v>435</v>
      </c>
      <c r="AT107" s="101">
        <f t="shared" si="37"/>
        <v>0</v>
      </c>
      <c r="AU107" s="101">
        <f t="shared" si="31"/>
        <v>0</v>
      </c>
      <c r="AV107" s="101">
        <f t="shared" si="32"/>
        <v>0</v>
      </c>
    </row>
    <row r="108" spans="1:55" s="102" customFormat="1" ht="30.75" customHeight="1" x14ac:dyDescent="0.2">
      <c r="A108" s="28" t="s">
        <v>42</v>
      </c>
      <c r="B108" s="28" t="s">
        <v>200</v>
      </c>
      <c r="C108" s="28" t="s">
        <v>201</v>
      </c>
      <c r="D108" s="9" t="s">
        <v>202</v>
      </c>
      <c r="E108" s="29"/>
      <c r="F108" s="30"/>
      <c r="G108" s="31"/>
      <c r="H108" s="32"/>
      <c r="I108" s="33">
        <v>2</v>
      </c>
      <c r="J108" s="33">
        <v>2</v>
      </c>
      <c r="K108" s="10"/>
      <c r="L108" s="34"/>
      <c r="M108" s="34"/>
      <c r="N108" s="35"/>
      <c r="O108" s="34">
        <v>2028</v>
      </c>
      <c r="P108" s="34">
        <v>2028</v>
      </c>
      <c r="Q108" s="34">
        <v>2028</v>
      </c>
      <c r="R108" s="34"/>
      <c r="S108" s="34"/>
      <c r="T108" s="35"/>
      <c r="U108" s="34">
        <v>2028</v>
      </c>
      <c r="V108" s="34"/>
      <c r="W108" s="34"/>
      <c r="X108" s="34"/>
      <c r="Y108" s="34"/>
      <c r="Z108" s="35"/>
      <c r="AA108" s="34"/>
      <c r="AB108" s="34"/>
      <c r="AC108" s="34"/>
      <c r="AD108" s="34"/>
      <c r="AE108" s="34"/>
      <c r="AF108" s="34"/>
      <c r="AG108" s="34"/>
      <c r="AH108" s="34">
        <v>2028</v>
      </c>
      <c r="AI108" s="34">
        <v>2028</v>
      </c>
      <c r="AJ108" s="37">
        <v>12168</v>
      </c>
      <c r="AK108" s="96">
        <f>SUM(AK109:AK110)</f>
        <v>12168</v>
      </c>
      <c r="AL108" s="38"/>
      <c r="AM108" s="38"/>
      <c r="AN108" s="38"/>
      <c r="AO108" s="38"/>
      <c r="AP108" s="9"/>
      <c r="AQ108" s="39"/>
      <c r="AR108" s="40"/>
      <c r="AT108" s="101">
        <f t="shared" si="30"/>
        <v>0</v>
      </c>
      <c r="AU108" s="101">
        <f t="shared" si="31"/>
        <v>0</v>
      </c>
      <c r="AV108" s="101">
        <f t="shared" si="32"/>
        <v>0</v>
      </c>
    </row>
    <row r="109" spans="1:55" s="102" customFormat="1" ht="22.5" customHeight="1" x14ac:dyDescent="0.2">
      <c r="A109" s="1107" t="s">
        <v>42</v>
      </c>
      <c r="B109" s="1107" t="s">
        <v>200</v>
      </c>
      <c r="C109" s="1109" t="s">
        <v>220</v>
      </c>
      <c r="D109" s="1111" t="s">
        <v>221</v>
      </c>
      <c r="E109" s="41">
        <v>58</v>
      </c>
      <c r="F109" s="23" t="s">
        <v>76</v>
      </c>
      <c r="G109" s="1111" t="s">
        <v>222</v>
      </c>
      <c r="H109" s="1115" t="s">
        <v>78</v>
      </c>
      <c r="I109" s="1017"/>
      <c r="J109" s="1017"/>
      <c r="K109" s="1017">
        <v>100</v>
      </c>
      <c r="L109" s="571">
        <v>58</v>
      </c>
      <c r="M109" s="571">
        <v>58</v>
      </c>
      <c r="N109" s="571">
        <v>58</v>
      </c>
      <c r="O109" s="571">
        <v>1855</v>
      </c>
      <c r="P109" s="571">
        <v>1855</v>
      </c>
      <c r="Q109" s="571">
        <v>1855</v>
      </c>
      <c r="R109" s="571">
        <v>58</v>
      </c>
      <c r="S109" s="571"/>
      <c r="T109" s="571"/>
      <c r="U109" s="571">
        <v>1855</v>
      </c>
      <c r="V109" s="179"/>
      <c r="W109" s="179"/>
      <c r="X109" s="571"/>
      <c r="Y109" s="571"/>
      <c r="Z109" s="571"/>
      <c r="AA109" s="179"/>
      <c r="AB109" s="179"/>
      <c r="AC109" s="179"/>
      <c r="AD109" s="571"/>
      <c r="AE109" s="571">
        <v>58</v>
      </c>
      <c r="AF109" s="571">
        <v>58</v>
      </c>
      <c r="AG109" s="179"/>
      <c r="AH109" s="571">
        <v>1855</v>
      </c>
      <c r="AI109" s="571">
        <v>1855</v>
      </c>
      <c r="AJ109" s="543">
        <v>11130</v>
      </c>
      <c r="AK109" s="512">
        <v>11130</v>
      </c>
      <c r="AL109" s="179"/>
      <c r="AM109" s="179"/>
      <c r="AN109" s="179"/>
      <c r="AO109" s="179"/>
      <c r="AP109" s="1009" t="s">
        <v>291</v>
      </c>
      <c r="AQ109" s="1111" t="s">
        <v>236</v>
      </c>
      <c r="AR109" s="670" t="s">
        <v>435</v>
      </c>
      <c r="AT109" s="101">
        <f t="shared" ref="AT109:AT110" si="38">MAX(L109,M109,N109,R109,S109,T109,Y109,Z109,X109,AD109,AE109,AF109)-E109</f>
        <v>0</v>
      </c>
      <c r="AU109" s="101">
        <f t="shared" si="31"/>
        <v>0</v>
      </c>
      <c r="AV109" s="101">
        <f t="shared" si="32"/>
        <v>0</v>
      </c>
    </row>
    <row r="110" spans="1:55" s="102" customFormat="1" ht="30.75" customHeight="1" x14ac:dyDescent="0.2">
      <c r="A110" s="1108"/>
      <c r="B110" s="1108"/>
      <c r="C110" s="1110"/>
      <c r="D110" s="1112"/>
      <c r="E110" s="42">
        <v>5</v>
      </c>
      <c r="F110" s="23" t="s">
        <v>79</v>
      </c>
      <c r="G110" s="1112"/>
      <c r="H110" s="1116"/>
      <c r="I110" s="1018"/>
      <c r="J110" s="1018"/>
      <c r="K110" s="1018"/>
      <c r="L110" s="571">
        <v>5</v>
      </c>
      <c r="M110" s="571">
        <v>5</v>
      </c>
      <c r="N110" s="571">
        <v>5</v>
      </c>
      <c r="O110" s="571">
        <v>173</v>
      </c>
      <c r="P110" s="571">
        <v>173</v>
      </c>
      <c r="Q110" s="571">
        <v>173</v>
      </c>
      <c r="R110" s="571">
        <v>5</v>
      </c>
      <c r="S110" s="571"/>
      <c r="T110" s="571"/>
      <c r="U110" s="571">
        <v>173</v>
      </c>
      <c r="V110" s="110"/>
      <c r="W110" s="110"/>
      <c r="X110" s="571"/>
      <c r="Y110" s="571"/>
      <c r="Z110" s="571"/>
      <c r="AA110" s="110"/>
      <c r="AB110" s="110"/>
      <c r="AC110" s="110"/>
      <c r="AD110" s="571"/>
      <c r="AE110" s="571">
        <v>5</v>
      </c>
      <c r="AF110" s="571">
        <v>5</v>
      </c>
      <c r="AG110" s="110"/>
      <c r="AH110" s="571">
        <v>173</v>
      </c>
      <c r="AI110" s="571">
        <v>173</v>
      </c>
      <c r="AJ110" s="543">
        <v>1038</v>
      </c>
      <c r="AK110" s="512">
        <v>1038</v>
      </c>
      <c r="AL110" s="110"/>
      <c r="AM110" s="110"/>
      <c r="AN110" s="110"/>
      <c r="AO110" s="110"/>
      <c r="AP110" s="1010"/>
      <c r="AQ110" s="1112"/>
      <c r="AR110" s="670" t="s">
        <v>435</v>
      </c>
      <c r="AT110" s="101">
        <f t="shared" si="38"/>
        <v>0</v>
      </c>
      <c r="AU110" s="101">
        <f t="shared" si="31"/>
        <v>0</v>
      </c>
      <c r="AV110" s="101">
        <f t="shared" si="32"/>
        <v>0</v>
      </c>
    </row>
    <row r="111" spans="1:55" s="289" customFormat="1" ht="42.75" customHeight="1" x14ac:dyDescent="0.2">
      <c r="A111" s="52" t="s">
        <v>157</v>
      </c>
      <c r="B111" s="44" t="s">
        <v>206</v>
      </c>
      <c r="C111" s="43" t="s">
        <v>207</v>
      </c>
      <c r="D111" s="45" t="s">
        <v>208</v>
      </c>
      <c r="E111" s="93"/>
      <c r="F111" s="211"/>
      <c r="G111" s="32"/>
      <c r="H111" s="32"/>
      <c r="I111" s="33">
        <v>3</v>
      </c>
      <c r="J111" s="33">
        <v>3</v>
      </c>
      <c r="K111" s="212"/>
      <c r="L111" s="96"/>
      <c r="M111" s="96"/>
      <c r="N111" s="96"/>
      <c r="O111" s="572"/>
      <c r="P111" s="96"/>
      <c r="Q111" s="96">
        <v>5563</v>
      </c>
      <c r="R111" s="96"/>
      <c r="S111" s="96"/>
      <c r="T111" s="96"/>
      <c r="U111" s="96"/>
      <c r="V111" s="96"/>
      <c r="W111" s="96">
        <v>5964</v>
      </c>
      <c r="X111" s="96"/>
      <c r="Y111" s="96"/>
      <c r="Z111" s="96"/>
      <c r="AA111" s="96"/>
      <c r="AB111" s="96"/>
      <c r="AC111" s="96">
        <v>5964</v>
      </c>
      <c r="AD111" s="96"/>
      <c r="AE111" s="96"/>
      <c r="AF111" s="96"/>
      <c r="AG111" s="96"/>
      <c r="AH111" s="96"/>
      <c r="AI111" s="96">
        <v>5964</v>
      </c>
      <c r="AJ111" s="540">
        <v>23455</v>
      </c>
      <c r="AK111" s="96">
        <f>SUM(AK112:AK113)</f>
        <v>23455</v>
      </c>
      <c r="AL111" s="96"/>
      <c r="AM111" s="96"/>
      <c r="AN111" s="96"/>
      <c r="AO111" s="96"/>
      <c r="AP111" s="577"/>
      <c r="AQ111" s="541"/>
      <c r="AR111" s="32"/>
      <c r="AS111" s="102"/>
      <c r="AT111" s="101">
        <f t="shared" si="30"/>
        <v>0</v>
      </c>
      <c r="AU111" s="101">
        <f t="shared" si="31"/>
        <v>0</v>
      </c>
      <c r="AV111" s="101">
        <f t="shared" si="32"/>
        <v>0</v>
      </c>
      <c r="AW111" s="102"/>
      <c r="AX111" s="102"/>
      <c r="AY111" s="102"/>
      <c r="AZ111" s="102"/>
      <c r="BA111" s="102"/>
      <c r="BB111" s="102"/>
      <c r="BC111" s="102"/>
    </row>
    <row r="112" spans="1:55" s="289" customFormat="1" ht="26.25" customHeight="1" x14ac:dyDescent="0.2">
      <c r="A112" s="1107" t="s">
        <v>157</v>
      </c>
      <c r="B112" s="1107" t="s">
        <v>206</v>
      </c>
      <c r="C112" s="1109" t="s">
        <v>226</v>
      </c>
      <c r="D112" s="1111" t="s">
        <v>227</v>
      </c>
      <c r="E112" s="53">
        <v>207</v>
      </c>
      <c r="F112" s="23" t="s">
        <v>76</v>
      </c>
      <c r="G112" s="1111" t="s">
        <v>228</v>
      </c>
      <c r="H112" s="1113" t="s">
        <v>50</v>
      </c>
      <c r="I112" s="1017"/>
      <c r="J112" s="1017"/>
      <c r="K112" s="1019">
        <v>100</v>
      </c>
      <c r="L112" s="218"/>
      <c r="M112" s="218"/>
      <c r="N112" s="218">
        <v>48</v>
      </c>
      <c r="O112" s="219"/>
      <c r="P112" s="218"/>
      <c r="Q112" s="218">
        <v>4142</v>
      </c>
      <c r="R112" s="218"/>
      <c r="S112" s="218"/>
      <c r="T112" s="218">
        <v>53</v>
      </c>
      <c r="U112" s="218"/>
      <c r="V112" s="218"/>
      <c r="W112" s="218">
        <v>4419</v>
      </c>
      <c r="X112" s="218"/>
      <c r="Y112" s="218"/>
      <c r="Z112" s="218">
        <v>53</v>
      </c>
      <c r="AA112" s="218"/>
      <c r="AB112" s="218"/>
      <c r="AC112" s="218">
        <v>4419</v>
      </c>
      <c r="AD112" s="218"/>
      <c r="AE112" s="218"/>
      <c r="AF112" s="218">
        <v>53</v>
      </c>
      <c r="AG112" s="218"/>
      <c r="AH112" s="218"/>
      <c r="AI112" s="218">
        <v>4419</v>
      </c>
      <c r="AJ112" s="573">
        <v>17399</v>
      </c>
      <c r="AK112" s="574">
        <v>17399</v>
      </c>
      <c r="AL112" s="218"/>
      <c r="AM112" s="218"/>
      <c r="AN112" s="218"/>
      <c r="AO112" s="218"/>
      <c r="AP112" s="1009" t="s">
        <v>291</v>
      </c>
      <c r="AQ112" s="1111" t="s">
        <v>236</v>
      </c>
      <c r="AR112" s="670"/>
      <c r="AS112" s="102"/>
      <c r="AT112" s="101">
        <f t="shared" si="30"/>
        <v>0</v>
      </c>
      <c r="AU112" s="101">
        <f t="shared" si="31"/>
        <v>0</v>
      </c>
      <c r="AV112" s="101">
        <f t="shared" si="32"/>
        <v>0</v>
      </c>
      <c r="AW112" s="102"/>
      <c r="AX112" s="102"/>
      <c r="AY112" s="102"/>
      <c r="AZ112" s="102"/>
      <c r="BA112" s="102"/>
      <c r="BB112" s="102"/>
      <c r="BC112" s="102"/>
    </row>
    <row r="113" spans="1:55" s="289" customFormat="1" ht="37.5" customHeight="1" x14ac:dyDescent="0.2">
      <c r="A113" s="1108"/>
      <c r="B113" s="1108"/>
      <c r="C113" s="1110"/>
      <c r="D113" s="1112"/>
      <c r="E113" s="53">
        <v>69</v>
      </c>
      <c r="F113" s="23" t="s">
        <v>79</v>
      </c>
      <c r="G113" s="1112"/>
      <c r="H113" s="1114"/>
      <c r="I113" s="1018"/>
      <c r="J113" s="1018"/>
      <c r="K113" s="1020"/>
      <c r="L113" s="383"/>
      <c r="M113" s="439"/>
      <c r="N113" s="439">
        <v>16</v>
      </c>
      <c r="O113" s="439"/>
      <c r="P113" s="439"/>
      <c r="Q113" s="439">
        <v>1421</v>
      </c>
      <c r="R113" s="439"/>
      <c r="S113" s="439"/>
      <c r="T113" s="439">
        <v>18</v>
      </c>
      <c r="U113" s="439"/>
      <c r="V113" s="439"/>
      <c r="W113" s="439">
        <v>1545</v>
      </c>
      <c r="X113" s="439"/>
      <c r="Y113" s="439"/>
      <c r="Z113" s="439">
        <v>18</v>
      </c>
      <c r="AA113" s="439"/>
      <c r="AB113" s="439"/>
      <c r="AC113" s="439">
        <v>1545</v>
      </c>
      <c r="AD113" s="439"/>
      <c r="AE113" s="439"/>
      <c r="AF113" s="439">
        <v>17</v>
      </c>
      <c r="AG113" s="439"/>
      <c r="AH113" s="439"/>
      <c r="AI113" s="439">
        <v>1545</v>
      </c>
      <c r="AJ113" s="578">
        <v>6056</v>
      </c>
      <c r="AK113" s="42">
        <v>6056</v>
      </c>
      <c r="AL113" s="579"/>
      <c r="AM113" s="579"/>
      <c r="AN113" s="579"/>
      <c r="AO113" s="579"/>
      <c r="AP113" s="1010"/>
      <c r="AQ113" s="1112"/>
      <c r="AR113" s="580"/>
      <c r="AS113" s="102"/>
      <c r="AT113" s="101">
        <f t="shared" si="30"/>
        <v>0</v>
      </c>
      <c r="AU113" s="101">
        <f t="shared" si="31"/>
        <v>0</v>
      </c>
      <c r="AV113" s="101">
        <f t="shared" si="32"/>
        <v>0</v>
      </c>
      <c r="AW113" s="102"/>
      <c r="AX113" s="102"/>
      <c r="AY113" s="102"/>
      <c r="AZ113" s="102"/>
      <c r="BA113" s="102"/>
      <c r="BB113" s="102"/>
      <c r="BC113" s="102"/>
    </row>
    <row r="114" spans="1:55" s="289" customFormat="1" ht="33" customHeight="1" x14ac:dyDescent="0.2">
      <c r="A114" s="581"/>
      <c r="B114" s="581"/>
      <c r="C114" s="582"/>
      <c r="D114" s="288" t="s">
        <v>292</v>
      </c>
      <c r="E114" s="582"/>
      <c r="F114" s="582"/>
      <c r="G114" s="582"/>
      <c r="H114" s="582"/>
      <c r="I114" s="582"/>
      <c r="J114" s="582"/>
      <c r="K114" s="582"/>
      <c r="L114" s="582"/>
      <c r="M114" s="582"/>
      <c r="N114" s="582"/>
      <c r="O114" s="534">
        <f>SUM(O115,O118,O121,O124,O127,O131,O134,O136,O139)</f>
        <v>104734.58333333333</v>
      </c>
      <c r="P114" s="534">
        <f>SUM(P115,P118,P121,P124,P127,P131,P134,P136,P139)</f>
        <v>104734.58333333333</v>
      </c>
      <c r="Q114" s="534">
        <f>SUM(Q115,Q118,Q121,Q124,Q127,Q131,Q134,Q136,Q139)</f>
        <v>230993.58333333331</v>
      </c>
      <c r="R114" s="582"/>
      <c r="S114" s="582"/>
      <c r="T114" s="582"/>
      <c r="U114" s="534">
        <f>SUM(U115,U118,U121,U124,U127,U131,U134,U136,U139)</f>
        <v>104734.58333333333</v>
      </c>
      <c r="V114" s="534">
        <f>SUM(V115,V118,V121,V124,V127,V131,V134,V136,V139)</f>
        <v>101699.58333333333</v>
      </c>
      <c r="W114" s="534">
        <f>SUM(W115,W118,W121,W124,W127,W131,W134,W136,W139)</f>
        <v>232135.58333333331</v>
      </c>
      <c r="X114" s="582"/>
      <c r="Y114" s="582"/>
      <c r="Z114" s="582"/>
      <c r="AA114" s="534">
        <f>SUM(AA115,AA118,AA121,AA124,AA127,AA131,AA134,AA136,AA139)</f>
        <v>101699.58333333333</v>
      </c>
      <c r="AB114" s="534">
        <f>SUM(AB115,AB118,AB121,AB124,AB127,AB131,AB134,AB136,AB139)</f>
        <v>101699.58333333333</v>
      </c>
      <c r="AC114" s="534">
        <f>SUM(AC115,AC118,AC121,AC124,AC127,AC131,AC134,AC136,AC139)</f>
        <v>126229.58333333333</v>
      </c>
      <c r="AD114" s="582"/>
      <c r="AE114" s="582"/>
      <c r="AF114" s="582"/>
      <c r="AG114" s="534">
        <f>SUM(AG115,AG118,AG121,AG124,AG127,AG131,AG134,AG136,AG139)</f>
        <v>101699.58333333333</v>
      </c>
      <c r="AH114" s="534">
        <f>SUM(AH115,AH118,AH121,AH124,AH127,AH131,AH134,AH136,AH139)</f>
        <v>104734.58333333333</v>
      </c>
      <c r="AI114" s="534">
        <f>SUM(AI115,AI118,AI121,AI124,AI127,AI131,AI134,AI136,AI139)</f>
        <v>129264.58333333333</v>
      </c>
      <c r="AJ114" s="534">
        <f>SUM(AJ115,AJ118,AJ121,AJ124,AJ127,AJ131,AJ134,AJ136,AJ139)</f>
        <v>1544360</v>
      </c>
      <c r="AK114" s="534">
        <f>SUM(AK115,AK118,AK121,AK124,AK127,AK131,AK134,AK136,AK139)</f>
        <v>1336701</v>
      </c>
      <c r="AL114" s="582"/>
      <c r="AM114" s="582"/>
      <c r="AN114" s="534">
        <f>SUM(AN115,AN118,AN121,AN124,AN127,AN131,AN134,AN136,AN139)</f>
        <v>207659</v>
      </c>
      <c r="AO114" s="582"/>
      <c r="AP114" s="582"/>
      <c r="AQ114" s="582"/>
      <c r="AR114" s="531"/>
      <c r="AS114" s="102"/>
      <c r="AT114" s="101">
        <f t="shared" si="30"/>
        <v>0</v>
      </c>
      <c r="AU114" s="101">
        <f t="shared" si="31"/>
        <v>0</v>
      </c>
      <c r="AV114" s="101">
        <f t="shared" si="32"/>
        <v>0</v>
      </c>
      <c r="AW114" s="102"/>
      <c r="AX114" s="102"/>
      <c r="AY114" s="102"/>
      <c r="AZ114" s="102"/>
      <c r="BA114" s="102"/>
      <c r="BB114" s="102"/>
      <c r="BC114" s="102"/>
    </row>
    <row r="115" spans="1:55" s="289" customFormat="1" ht="50.25" customHeight="1" x14ac:dyDescent="0.2">
      <c r="A115" s="583" t="s">
        <v>42</v>
      </c>
      <c r="B115" s="583" t="s">
        <v>43</v>
      </c>
      <c r="C115" s="583" t="s">
        <v>44</v>
      </c>
      <c r="D115" s="40" t="s">
        <v>45</v>
      </c>
      <c r="E115" s="539"/>
      <c r="F115" s="539"/>
      <c r="G115" s="32"/>
      <c r="H115" s="32"/>
      <c r="I115" s="33">
        <v>6</v>
      </c>
      <c r="J115" s="33">
        <v>6</v>
      </c>
      <c r="K115" s="212"/>
      <c r="L115" s="96"/>
      <c r="M115" s="96"/>
      <c r="N115" s="96"/>
      <c r="O115" s="96">
        <v>7747</v>
      </c>
      <c r="P115" s="96">
        <v>7747</v>
      </c>
      <c r="Q115" s="96">
        <v>7747</v>
      </c>
      <c r="R115" s="96"/>
      <c r="S115" s="96"/>
      <c r="T115" s="96"/>
      <c r="U115" s="96">
        <v>7747</v>
      </c>
      <c r="V115" s="96">
        <v>7747</v>
      </c>
      <c r="W115" s="96">
        <v>7747</v>
      </c>
      <c r="X115" s="96"/>
      <c r="Y115" s="96"/>
      <c r="Z115" s="96"/>
      <c r="AA115" s="96">
        <v>7747</v>
      </c>
      <c r="AB115" s="96">
        <v>7747</v>
      </c>
      <c r="AC115" s="96">
        <v>7747</v>
      </c>
      <c r="AD115" s="96"/>
      <c r="AE115" s="96"/>
      <c r="AF115" s="96"/>
      <c r="AG115" s="96">
        <v>7747</v>
      </c>
      <c r="AH115" s="96">
        <v>7747</v>
      </c>
      <c r="AI115" s="96">
        <v>7747</v>
      </c>
      <c r="AJ115" s="584">
        <v>92964</v>
      </c>
      <c r="AK115" s="96">
        <f>SUM(AK116:AK117)</f>
        <v>92964</v>
      </c>
      <c r="AL115" s="96"/>
      <c r="AM115" s="96"/>
      <c r="AN115" s="96"/>
      <c r="AO115" s="96"/>
      <c r="AP115" s="541"/>
      <c r="AQ115" s="563"/>
      <c r="AR115" s="585"/>
      <c r="AS115" s="102"/>
      <c r="AT115" s="101">
        <f t="shared" si="30"/>
        <v>0</v>
      </c>
      <c r="AU115" s="101">
        <f t="shared" si="31"/>
        <v>0</v>
      </c>
      <c r="AV115" s="101">
        <f t="shared" si="32"/>
        <v>0</v>
      </c>
      <c r="AW115" s="102"/>
      <c r="AX115" s="102"/>
      <c r="AY115" s="102"/>
      <c r="AZ115" s="102"/>
      <c r="BA115" s="102"/>
      <c r="BB115" s="102"/>
      <c r="BC115" s="102"/>
    </row>
    <row r="116" spans="1:55" s="289" customFormat="1" ht="27" customHeight="1" x14ac:dyDescent="0.2">
      <c r="A116" s="1107" t="s">
        <v>42</v>
      </c>
      <c r="B116" s="1107" t="s">
        <v>43</v>
      </c>
      <c r="C116" s="1127" t="s">
        <v>209</v>
      </c>
      <c r="D116" s="1111" t="s">
        <v>210</v>
      </c>
      <c r="E116" s="105">
        <f>MAX(L116,M116,N116,R116,S116,T116,X116,Y116,Z116,AD116,AE116,AF116)</f>
        <v>630</v>
      </c>
      <c r="F116" s="23" t="s">
        <v>76</v>
      </c>
      <c r="G116" s="1129" t="s">
        <v>211</v>
      </c>
      <c r="H116" s="1113" t="s">
        <v>50</v>
      </c>
      <c r="I116" s="1017"/>
      <c r="J116" s="1017"/>
      <c r="K116" s="1017">
        <v>100</v>
      </c>
      <c r="L116" s="384">
        <v>630</v>
      </c>
      <c r="M116" s="384">
        <v>630</v>
      </c>
      <c r="N116" s="384">
        <v>630</v>
      </c>
      <c r="O116" s="136">
        <v>5960</v>
      </c>
      <c r="P116" s="136">
        <v>5960</v>
      </c>
      <c r="Q116" s="136">
        <v>5960</v>
      </c>
      <c r="R116" s="384">
        <v>630</v>
      </c>
      <c r="S116" s="384">
        <v>630</v>
      </c>
      <c r="T116" s="384">
        <v>630</v>
      </c>
      <c r="U116" s="136">
        <v>5960</v>
      </c>
      <c r="V116" s="136">
        <v>5960</v>
      </c>
      <c r="W116" s="136">
        <v>5960</v>
      </c>
      <c r="X116" s="384">
        <v>630</v>
      </c>
      <c r="Y116" s="384">
        <v>630</v>
      </c>
      <c r="Z116" s="384">
        <v>630</v>
      </c>
      <c r="AA116" s="136">
        <v>5960</v>
      </c>
      <c r="AB116" s="136">
        <v>5960</v>
      </c>
      <c r="AC116" s="136">
        <v>5960</v>
      </c>
      <c r="AD116" s="384">
        <v>630</v>
      </c>
      <c r="AE116" s="384">
        <v>630</v>
      </c>
      <c r="AF116" s="384">
        <v>630</v>
      </c>
      <c r="AG116" s="136">
        <v>5960</v>
      </c>
      <c r="AH116" s="136">
        <v>5960</v>
      </c>
      <c r="AI116" s="136">
        <v>5960</v>
      </c>
      <c r="AJ116" s="543">
        <v>71520</v>
      </c>
      <c r="AK116" s="544">
        <v>71520</v>
      </c>
      <c r="AL116" s="179"/>
      <c r="AM116" s="179"/>
      <c r="AN116" s="179"/>
      <c r="AO116" s="110"/>
      <c r="AP116" s="1009" t="s">
        <v>292</v>
      </c>
      <c r="AQ116" s="1111" t="s">
        <v>236</v>
      </c>
      <c r="AR116" s="672" t="s">
        <v>435</v>
      </c>
      <c r="AS116" s="102"/>
      <c r="AT116" s="101">
        <f t="shared" ref="AT116:AT117" si="39">MAX(L116,M116,N116,R116,S116,T116,Y116,Z116,X116,AD116,AE116,AF116)-E116</f>
        <v>0</v>
      </c>
      <c r="AU116" s="101">
        <f t="shared" si="31"/>
        <v>0</v>
      </c>
      <c r="AV116" s="101">
        <f t="shared" si="32"/>
        <v>0</v>
      </c>
      <c r="AW116" s="102"/>
      <c r="AX116" s="102"/>
      <c r="AY116" s="102"/>
      <c r="AZ116" s="102"/>
      <c r="BA116" s="102"/>
      <c r="BB116" s="102"/>
      <c r="BC116" s="102"/>
    </row>
    <row r="117" spans="1:55" s="289" customFormat="1" ht="28.5" customHeight="1" x14ac:dyDescent="0.2">
      <c r="A117" s="1108"/>
      <c r="B117" s="1108"/>
      <c r="C117" s="1128"/>
      <c r="D117" s="1112"/>
      <c r="E117" s="105">
        <f>MAX(L117,M117,N117,R117,S117,T117,X117,Y117,Z117,AD117,AE117,AF117)</f>
        <v>197</v>
      </c>
      <c r="F117" s="23" t="s">
        <v>79</v>
      </c>
      <c r="G117" s="1130"/>
      <c r="H117" s="1114"/>
      <c r="I117" s="1018"/>
      <c r="J117" s="1018"/>
      <c r="K117" s="1018"/>
      <c r="L117" s="384">
        <v>197</v>
      </c>
      <c r="M117" s="384">
        <v>197</v>
      </c>
      <c r="N117" s="384">
        <v>197</v>
      </c>
      <c r="O117" s="136">
        <v>1787</v>
      </c>
      <c r="P117" s="136">
        <v>1787</v>
      </c>
      <c r="Q117" s="136">
        <v>1787</v>
      </c>
      <c r="R117" s="384">
        <v>197</v>
      </c>
      <c r="S117" s="384">
        <v>197</v>
      </c>
      <c r="T117" s="384">
        <v>197</v>
      </c>
      <c r="U117" s="136">
        <v>1787</v>
      </c>
      <c r="V117" s="136">
        <v>1787</v>
      </c>
      <c r="W117" s="136">
        <v>1787</v>
      </c>
      <c r="X117" s="384">
        <v>197</v>
      </c>
      <c r="Y117" s="384">
        <v>197</v>
      </c>
      <c r="Z117" s="384">
        <v>197</v>
      </c>
      <c r="AA117" s="136">
        <v>1787</v>
      </c>
      <c r="AB117" s="136">
        <v>1787</v>
      </c>
      <c r="AC117" s="136">
        <v>1787</v>
      </c>
      <c r="AD117" s="384">
        <v>197</v>
      </c>
      <c r="AE117" s="384">
        <v>197</v>
      </c>
      <c r="AF117" s="384">
        <v>197</v>
      </c>
      <c r="AG117" s="136">
        <v>1787</v>
      </c>
      <c r="AH117" s="136">
        <v>1787</v>
      </c>
      <c r="AI117" s="136">
        <v>1787</v>
      </c>
      <c r="AJ117" s="546">
        <v>21444</v>
      </c>
      <c r="AK117" s="74">
        <v>21444</v>
      </c>
      <c r="AL117" s="179"/>
      <c r="AM117" s="179"/>
      <c r="AN117" s="179"/>
      <c r="AO117" s="547"/>
      <c r="AP117" s="1010"/>
      <c r="AQ117" s="1112"/>
      <c r="AR117" s="672" t="s">
        <v>435</v>
      </c>
      <c r="AS117" s="102"/>
      <c r="AT117" s="101">
        <f t="shared" si="39"/>
        <v>0</v>
      </c>
      <c r="AU117" s="101">
        <f t="shared" si="31"/>
        <v>0</v>
      </c>
      <c r="AV117" s="101">
        <f t="shared" si="32"/>
        <v>0</v>
      </c>
      <c r="AW117" s="102"/>
      <c r="AX117" s="102"/>
      <c r="AY117" s="102"/>
      <c r="AZ117" s="102"/>
      <c r="BA117" s="102"/>
      <c r="BB117" s="102"/>
      <c r="BC117" s="102"/>
    </row>
    <row r="118" spans="1:55" s="289" customFormat="1" ht="53.25" customHeight="1" x14ac:dyDescent="0.2">
      <c r="A118" s="92" t="s">
        <v>42</v>
      </c>
      <c r="B118" s="92" t="s">
        <v>43</v>
      </c>
      <c r="C118" s="92" t="s">
        <v>56</v>
      </c>
      <c r="D118" s="20" t="s">
        <v>57</v>
      </c>
      <c r="E118" s="93"/>
      <c r="F118" s="148"/>
      <c r="G118" s="26"/>
      <c r="H118" s="26"/>
      <c r="I118" s="548">
        <v>2</v>
      </c>
      <c r="J118" s="548">
        <v>2</v>
      </c>
      <c r="K118" s="549"/>
      <c r="L118" s="151"/>
      <c r="M118" s="151"/>
      <c r="N118" s="151"/>
      <c r="O118" s="151">
        <v>2981</v>
      </c>
      <c r="P118" s="151">
        <v>2981</v>
      </c>
      <c r="Q118" s="151">
        <v>2981</v>
      </c>
      <c r="R118" s="151"/>
      <c r="S118" s="151"/>
      <c r="T118" s="151"/>
      <c r="U118" s="151">
        <v>2981</v>
      </c>
      <c r="V118" s="151">
        <v>2981</v>
      </c>
      <c r="W118" s="151">
        <v>2981</v>
      </c>
      <c r="X118" s="34"/>
      <c r="Y118" s="34"/>
      <c r="Z118" s="34"/>
      <c r="AA118" s="151">
        <v>2981</v>
      </c>
      <c r="AB118" s="151">
        <v>2981</v>
      </c>
      <c r="AC118" s="151">
        <v>2981</v>
      </c>
      <c r="AD118" s="34"/>
      <c r="AE118" s="34"/>
      <c r="AF118" s="34"/>
      <c r="AG118" s="151">
        <v>2981</v>
      </c>
      <c r="AH118" s="151">
        <v>2981</v>
      </c>
      <c r="AI118" s="151">
        <v>2981</v>
      </c>
      <c r="AJ118" s="550">
        <v>35772</v>
      </c>
      <c r="AK118" s="96">
        <f>SUM(AK119:AK120)</f>
        <v>35772</v>
      </c>
      <c r="AL118" s="553"/>
      <c r="AM118" s="553"/>
      <c r="AN118" s="553"/>
      <c r="AO118" s="151"/>
      <c r="AP118" s="60"/>
      <c r="AQ118" s="554"/>
      <c r="AR118" s="542"/>
      <c r="AS118" s="102"/>
      <c r="AT118" s="101">
        <f t="shared" si="30"/>
        <v>0</v>
      </c>
      <c r="AU118" s="101">
        <f t="shared" si="31"/>
        <v>0</v>
      </c>
      <c r="AV118" s="101">
        <f t="shared" si="32"/>
        <v>0</v>
      </c>
      <c r="AW118" s="102"/>
      <c r="AX118" s="102"/>
      <c r="AY118" s="102"/>
      <c r="AZ118" s="102"/>
      <c r="BA118" s="102"/>
      <c r="BB118" s="102"/>
      <c r="BC118" s="102"/>
    </row>
    <row r="119" spans="1:55" s="289" customFormat="1" ht="22.5" customHeight="1" x14ac:dyDescent="0.2">
      <c r="A119" s="1107" t="s">
        <v>42</v>
      </c>
      <c r="B119" s="1107" t="s">
        <v>43</v>
      </c>
      <c r="C119" s="1109" t="s">
        <v>212</v>
      </c>
      <c r="D119" s="1111" t="s">
        <v>213</v>
      </c>
      <c r="E119" s="24">
        <v>175</v>
      </c>
      <c r="F119" s="23" t="s">
        <v>76</v>
      </c>
      <c r="G119" s="1125" t="s">
        <v>214</v>
      </c>
      <c r="H119" s="1115" t="s">
        <v>78</v>
      </c>
      <c r="I119" s="1131"/>
      <c r="J119" s="1131"/>
      <c r="K119" s="1133">
        <v>100</v>
      </c>
      <c r="L119" s="157">
        <v>175</v>
      </c>
      <c r="M119" s="157">
        <v>175</v>
      </c>
      <c r="N119" s="157">
        <v>175</v>
      </c>
      <c r="O119" s="157">
        <v>2162</v>
      </c>
      <c r="P119" s="157">
        <v>2162</v>
      </c>
      <c r="Q119" s="157">
        <v>2162</v>
      </c>
      <c r="R119" s="157">
        <v>175</v>
      </c>
      <c r="S119" s="157">
        <v>175</v>
      </c>
      <c r="T119" s="157">
        <v>175</v>
      </c>
      <c r="U119" s="157">
        <v>2162</v>
      </c>
      <c r="V119" s="157">
        <v>2162</v>
      </c>
      <c r="W119" s="157">
        <v>2162</v>
      </c>
      <c r="X119" s="157">
        <v>175</v>
      </c>
      <c r="Y119" s="157">
        <v>175</v>
      </c>
      <c r="Z119" s="157">
        <v>175</v>
      </c>
      <c r="AA119" s="157">
        <v>2162</v>
      </c>
      <c r="AB119" s="157">
        <v>2162</v>
      </c>
      <c r="AC119" s="157">
        <v>2162</v>
      </c>
      <c r="AD119" s="157">
        <v>175</v>
      </c>
      <c r="AE119" s="157">
        <v>175</v>
      </c>
      <c r="AF119" s="157">
        <v>175</v>
      </c>
      <c r="AG119" s="157">
        <v>2162</v>
      </c>
      <c r="AH119" s="157">
        <v>2162</v>
      </c>
      <c r="AI119" s="157">
        <v>2162</v>
      </c>
      <c r="AJ119" s="555">
        <v>25944</v>
      </c>
      <c r="AK119" s="556">
        <v>25944</v>
      </c>
      <c r="AL119" s="434"/>
      <c r="AM119" s="434"/>
      <c r="AN119" s="434"/>
      <c r="AO119" s="157"/>
      <c r="AP119" s="1009" t="s">
        <v>292</v>
      </c>
      <c r="AQ119" s="1111" t="s">
        <v>236</v>
      </c>
      <c r="AR119" s="672" t="s">
        <v>435</v>
      </c>
      <c r="AS119" s="166"/>
      <c r="AT119" s="101">
        <f t="shared" ref="AT119:AT120" si="40">MAX(L119,M119,N119,R119,S119,T119,Y119,Z119,X119,AD119,AE119,AF119)-E119</f>
        <v>0</v>
      </c>
      <c r="AU119" s="101">
        <f t="shared" si="31"/>
        <v>0</v>
      </c>
      <c r="AV119" s="101">
        <f t="shared" si="32"/>
        <v>0</v>
      </c>
      <c r="AW119" s="102"/>
      <c r="AX119" s="102"/>
      <c r="AY119" s="102"/>
      <c r="AZ119" s="102"/>
      <c r="BA119" s="102"/>
      <c r="BB119" s="102"/>
      <c r="BC119" s="102"/>
    </row>
    <row r="120" spans="1:55" s="289" customFormat="1" ht="31.5" customHeight="1" x14ac:dyDescent="0.2">
      <c r="A120" s="1108"/>
      <c r="B120" s="1108"/>
      <c r="C120" s="1110"/>
      <c r="D120" s="1112"/>
      <c r="E120" s="24">
        <v>65</v>
      </c>
      <c r="F120" s="25" t="s">
        <v>79</v>
      </c>
      <c r="G120" s="1126"/>
      <c r="H120" s="1116"/>
      <c r="I120" s="1132"/>
      <c r="J120" s="1132"/>
      <c r="K120" s="1134"/>
      <c r="L120" s="157">
        <v>65</v>
      </c>
      <c r="M120" s="157">
        <v>65</v>
      </c>
      <c r="N120" s="157">
        <v>65</v>
      </c>
      <c r="O120" s="157">
        <v>819</v>
      </c>
      <c r="P120" s="157">
        <v>819</v>
      </c>
      <c r="Q120" s="157">
        <v>819</v>
      </c>
      <c r="R120" s="157">
        <v>65</v>
      </c>
      <c r="S120" s="157">
        <v>65</v>
      </c>
      <c r="T120" s="157">
        <v>65</v>
      </c>
      <c r="U120" s="157">
        <v>819</v>
      </c>
      <c r="V120" s="157">
        <v>819</v>
      </c>
      <c r="W120" s="157">
        <v>819</v>
      </c>
      <c r="X120" s="157">
        <v>65</v>
      </c>
      <c r="Y120" s="157">
        <v>65</v>
      </c>
      <c r="Z120" s="157">
        <v>65</v>
      </c>
      <c r="AA120" s="157">
        <v>819</v>
      </c>
      <c r="AB120" s="157">
        <v>819</v>
      </c>
      <c r="AC120" s="157">
        <v>819</v>
      </c>
      <c r="AD120" s="157">
        <v>65</v>
      </c>
      <c r="AE120" s="157">
        <v>65</v>
      </c>
      <c r="AF120" s="157">
        <v>65</v>
      </c>
      <c r="AG120" s="157">
        <v>819</v>
      </c>
      <c r="AH120" s="157">
        <v>819</v>
      </c>
      <c r="AI120" s="157">
        <v>819</v>
      </c>
      <c r="AJ120" s="557">
        <v>9828</v>
      </c>
      <c r="AK120" s="558">
        <v>9828</v>
      </c>
      <c r="AL120" s="434"/>
      <c r="AM120" s="434"/>
      <c r="AN120" s="434"/>
      <c r="AO120" s="157"/>
      <c r="AP120" s="1010"/>
      <c r="AQ120" s="1112"/>
      <c r="AR120" s="672" t="s">
        <v>435</v>
      </c>
      <c r="AS120" s="166"/>
      <c r="AT120" s="101">
        <f t="shared" si="40"/>
        <v>0</v>
      </c>
      <c r="AU120" s="101">
        <f t="shared" si="31"/>
        <v>0</v>
      </c>
      <c r="AV120" s="101">
        <f t="shared" si="32"/>
        <v>0</v>
      </c>
      <c r="AW120" s="102"/>
      <c r="AX120" s="102"/>
      <c r="AY120" s="102"/>
      <c r="AZ120" s="102"/>
      <c r="BA120" s="102"/>
      <c r="BB120" s="102"/>
      <c r="BC120" s="102"/>
    </row>
    <row r="121" spans="1:55" s="289" customFormat="1" ht="57.75" customHeight="1" x14ac:dyDescent="0.2">
      <c r="A121" s="92" t="s">
        <v>42</v>
      </c>
      <c r="B121" s="92" t="s">
        <v>43</v>
      </c>
      <c r="C121" s="92" t="s">
        <v>63</v>
      </c>
      <c r="D121" s="20" t="s">
        <v>64</v>
      </c>
      <c r="E121" s="93"/>
      <c r="F121" s="148"/>
      <c r="G121" s="26"/>
      <c r="H121" s="26"/>
      <c r="I121" s="94">
        <v>2</v>
      </c>
      <c r="J121" s="94">
        <v>2</v>
      </c>
      <c r="K121" s="559"/>
      <c r="L121" s="34"/>
      <c r="M121" s="34"/>
      <c r="N121" s="34"/>
      <c r="O121" s="67">
        <v>1793</v>
      </c>
      <c r="P121" s="67">
        <v>1793</v>
      </c>
      <c r="Q121" s="67">
        <v>1793</v>
      </c>
      <c r="R121" s="35"/>
      <c r="S121" s="35"/>
      <c r="T121" s="35"/>
      <c r="U121" s="560">
        <v>1793</v>
      </c>
      <c r="V121" s="560">
        <v>1793</v>
      </c>
      <c r="W121" s="560">
        <v>1793</v>
      </c>
      <c r="X121" s="35"/>
      <c r="Y121" s="35"/>
      <c r="Z121" s="35"/>
      <c r="AA121" s="560">
        <v>1793</v>
      </c>
      <c r="AB121" s="560">
        <v>1793</v>
      </c>
      <c r="AC121" s="560">
        <v>1793</v>
      </c>
      <c r="AD121" s="35"/>
      <c r="AE121" s="35"/>
      <c r="AF121" s="35"/>
      <c r="AG121" s="561">
        <v>1793</v>
      </c>
      <c r="AH121" s="560">
        <v>1793</v>
      </c>
      <c r="AI121" s="560">
        <v>1793</v>
      </c>
      <c r="AJ121" s="540">
        <v>21516</v>
      </c>
      <c r="AK121" s="96">
        <f>SUM(AK122:AK123)</f>
        <v>21516</v>
      </c>
      <c r="AL121" s="34"/>
      <c r="AM121" s="553"/>
      <c r="AN121" s="553"/>
      <c r="AO121" s="151"/>
      <c r="AP121" s="563"/>
      <c r="AQ121" s="564"/>
      <c r="AR121" s="26"/>
      <c r="AS121" s="102"/>
      <c r="AT121" s="101">
        <f t="shared" si="30"/>
        <v>0</v>
      </c>
      <c r="AU121" s="101">
        <f t="shared" si="31"/>
        <v>0</v>
      </c>
      <c r="AV121" s="101">
        <f t="shared" si="32"/>
        <v>0</v>
      </c>
      <c r="AW121" s="102"/>
      <c r="AX121" s="102"/>
      <c r="AY121" s="102"/>
      <c r="AZ121" s="102"/>
      <c r="BA121" s="102"/>
      <c r="BB121" s="102"/>
      <c r="BC121" s="102"/>
    </row>
    <row r="122" spans="1:55" s="289" customFormat="1" ht="22.5" customHeight="1" x14ac:dyDescent="0.2">
      <c r="A122" s="1107" t="s">
        <v>42</v>
      </c>
      <c r="B122" s="1107" t="s">
        <v>43</v>
      </c>
      <c r="C122" s="1109" t="s">
        <v>215</v>
      </c>
      <c r="D122" s="1111" t="s">
        <v>216</v>
      </c>
      <c r="E122" s="24">
        <v>79</v>
      </c>
      <c r="F122" s="23" t="s">
        <v>76</v>
      </c>
      <c r="G122" s="1113" t="s">
        <v>217</v>
      </c>
      <c r="H122" s="1115" t="s">
        <v>78</v>
      </c>
      <c r="I122" s="1017"/>
      <c r="J122" s="1017"/>
      <c r="K122" s="1017">
        <v>100</v>
      </c>
      <c r="L122" s="565">
        <v>79</v>
      </c>
      <c r="M122" s="565">
        <v>79</v>
      </c>
      <c r="N122" s="565">
        <v>79</v>
      </c>
      <c r="O122" s="566">
        <v>1232</v>
      </c>
      <c r="P122" s="566">
        <v>1232</v>
      </c>
      <c r="Q122" s="566">
        <v>1232</v>
      </c>
      <c r="R122" s="565">
        <v>79</v>
      </c>
      <c r="S122" s="565">
        <v>79</v>
      </c>
      <c r="T122" s="565">
        <v>79</v>
      </c>
      <c r="U122" s="566">
        <v>1232</v>
      </c>
      <c r="V122" s="566">
        <v>1232</v>
      </c>
      <c r="W122" s="566">
        <v>1232</v>
      </c>
      <c r="X122" s="565">
        <v>79</v>
      </c>
      <c r="Y122" s="565">
        <v>79</v>
      </c>
      <c r="Z122" s="565">
        <v>79</v>
      </c>
      <c r="AA122" s="566">
        <v>1232</v>
      </c>
      <c r="AB122" s="566">
        <v>1232</v>
      </c>
      <c r="AC122" s="566">
        <v>1232</v>
      </c>
      <c r="AD122" s="565">
        <v>79</v>
      </c>
      <c r="AE122" s="565">
        <v>79</v>
      </c>
      <c r="AF122" s="565">
        <v>79</v>
      </c>
      <c r="AG122" s="566">
        <v>1232</v>
      </c>
      <c r="AH122" s="566">
        <v>1232</v>
      </c>
      <c r="AI122" s="566">
        <v>1232</v>
      </c>
      <c r="AJ122" s="567">
        <v>14784</v>
      </c>
      <c r="AK122" s="41">
        <v>14784</v>
      </c>
      <c r="AL122" s="110"/>
      <c r="AM122" s="401"/>
      <c r="AN122" s="401"/>
      <c r="AO122" s="401"/>
      <c r="AP122" s="1009" t="s">
        <v>292</v>
      </c>
      <c r="AQ122" s="1111" t="s">
        <v>236</v>
      </c>
      <c r="AR122" s="672" t="s">
        <v>435</v>
      </c>
      <c r="AS122" s="102"/>
      <c r="AT122" s="101">
        <f t="shared" ref="AT122:AT123" si="41">MAX(L122,M122,N122,R122,S122,T122,Y122,Z122,X122,AD122,AE122,AF122)-E122</f>
        <v>0</v>
      </c>
      <c r="AU122" s="101">
        <f t="shared" si="31"/>
        <v>0</v>
      </c>
      <c r="AV122" s="101">
        <f t="shared" si="32"/>
        <v>0</v>
      </c>
      <c r="AW122" s="102"/>
      <c r="AX122" s="102"/>
      <c r="AY122" s="102"/>
      <c r="AZ122" s="102"/>
      <c r="BA122" s="102"/>
      <c r="BB122" s="102"/>
      <c r="BC122" s="102"/>
    </row>
    <row r="123" spans="1:55" s="289" customFormat="1" ht="33" customHeight="1" x14ac:dyDescent="0.2">
      <c r="A123" s="1108"/>
      <c r="B123" s="1108"/>
      <c r="C123" s="1110"/>
      <c r="D123" s="1112"/>
      <c r="E123" s="24">
        <v>32</v>
      </c>
      <c r="F123" s="23" t="s">
        <v>79</v>
      </c>
      <c r="G123" s="1114"/>
      <c r="H123" s="1116"/>
      <c r="I123" s="1018"/>
      <c r="J123" s="1018"/>
      <c r="K123" s="1018"/>
      <c r="L123" s="565">
        <v>32</v>
      </c>
      <c r="M123" s="565">
        <v>32</v>
      </c>
      <c r="N123" s="565">
        <v>32</v>
      </c>
      <c r="O123" s="566">
        <v>561</v>
      </c>
      <c r="P123" s="566">
        <v>561</v>
      </c>
      <c r="Q123" s="566">
        <v>561</v>
      </c>
      <c r="R123" s="565">
        <v>32</v>
      </c>
      <c r="S123" s="565">
        <v>32</v>
      </c>
      <c r="T123" s="565">
        <v>32</v>
      </c>
      <c r="U123" s="566">
        <v>561</v>
      </c>
      <c r="V123" s="566">
        <v>561</v>
      </c>
      <c r="W123" s="566">
        <v>561</v>
      </c>
      <c r="X123" s="565">
        <v>32</v>
      </c>
      <c r="Y123" s="565">
        <v>32</v>
      </c>
      <c r="Z123" s="565">
        <v>32</v>
      </c>
      <c r="AA123" s="566">
        <v>561</v>
      </c>
      <c r="AB123" s="566">
        <v>561</v>
      </c>
      <c r="AC123" s="566">
        <v>561</v>
      </c>
      <c r="AD123" s="565">
        <v>32</v>
      </c>
      <c r="AE123" s="565">
        <v>32</v>
      </c>
      <c r="AF123" s="565">
        <v>32</v>
      </c>
      <c r="AG123" s="566">
        <v>561</v>
      </c>
      <c r="AH123" s="566">
        <v>561</v>
      </c>
      <c r="AI123" s="566">
        <v>561</v>
      </c>
      <c r="AJ123" s="567">
        <v>6732</v>
      </c>
      <c r="AK123" s="41">
        <v>6732</v>
      </c>
      <c r="AL123" s="110"/>
      <c r="AM123" s="401"/>
      <c r="AN123" s="401"/>
      <c r="AO123" s="401"/>
      <c r="AP123" s="1010"/>
      <c r="AQ123" s="1112"/>
      <c r="AR123" s="672" t="s">
        <v>435</v>
      </c>
      <c r="AS123" s="102"/>
      <c r="AT123" s="101">
        <f t="shared" si="41"/>
        <v>0</v>
      </c>
      <c r="AU123" s="101">
        <f t="shared" si="31"/>
        <v>0</v>
      </c>
      <c r="AV123" s="101">
        <f t="shared" si="32"/>
        <v>0</v>
      </c>
      <c r="AW123" s="102"/>
      <c r="AX123" s="102"/>
      <c r="AY123" s="102"/>
      <c r="AZ123" s="102"/>
      <c r="BA123" s="102"/>
      <c r="BB123" s="102"/>
      <c r="BC123" s="102"/>
    </row>
    <row r="124" spans="1:55" s="289" customFormat="1" ht="32.25" customHeight="1" x14ac:dyDescent="0.2">
      <c r="A124" s="92" t="s">
        <v>42</v>
      </c>
      <c r="B124" s="92" t="s">
        <v>43</v>
      </c>
      <c r="C124" s="92" t="s">
        <v>72</v>
      </c>
      <c r="D124" s="20" t="s">
        <v>73</v>
      </c>
      <c r="E124" s="93"/>
      <c r="F124" s="148"/>
      <c r="G124" s="26"/>
      <c r="H124" s="26"/>
      <c r="I124" s="70">
        <v>7</v>
      </c>
      <c r="J124" s="70">
        <v>7</v>
      </c>
      <c r="K124" s="570"/>
      <c r="L124" s="68"/>
      <c r="M124" s="68"/>
      <c r="N124" s="68"/>
      <c r="O124" s="151">
        <v>8844</v>
      </c>
      <c r="P124" s="151">
        <v>8844</v>
      </c>
      <c r="Q124" s="151">
        <v>8844</v>
      </c>
      <c r="R124" s="68"/>
      <c r="S124" s="68"/>
      <c r="T124" s="68"/>
      <c r="U124" s="151">
        <v>8844</v>
      </c>
      <c r="V124" s="151">
        <v>8844</v>
      </c>
      <c r="W124" s="151">
        <v>8844</v>
      </c>
      <c r="X124" s="68"/>
      <c r="Y124" s="68"/>
      <c r="Z124" s="68"/>
      <c r="AA124" s="151">
        <v>8844</v>
      </c>
      <c r="AB124" s="151">
        <v>8844</v>
      </c>
      <c r="AC124" s="151">
        <v>8844</v>
      </c>
      <c r="AD124" s="68"/>
      <c r="AE124" s="68"/>
      <c r="AF124" s="68"/>
      <c r="AG124" s="151">
        <v>8844</v>
      </c>
      <c r="AH124" s="151">
        <v>8844</v>
      </c>
      <c r="AI124" s="151">
        <v>8844</v>
      </c>
      <c r="AJ124" s="540">
        <v>106128</v>
      </c>
      <c r="AK124" s="96">
        <f>SUM(AK125:AK126)</f>
        <v>106128</v>
      </c>
      <c r="AL124" s="68"/>
      <c r="AM124" s="68"/>
      <c r="AN124" s="68"/>
      <c r="AO124" s="68"/>
      <c r="AP124" s="60"/>
      <c r="AQ124" s="564"/>
      <c r="AR124" s="542"/>
      <c r="AS124" s="102"/>
      <c r="AT124" s="101">
        <f t="shared" si="30"/>
        <v>0</v>
      </c>
      <c r="AU124" s="101">
        <f t="shared" si="31"/>
        <v>0</v>
      </c>
      <c r="AV124" s="101">
        <f t="shared" si="32"/>
        <v>0</v>
      </c>
      <c r="AW124" s="102"/>
      <c r="AX124" s="102"/>
      <c r="AY124" s="102"/>
      <c r="AZ124" s="102"/>
      <c r="BA124" s="102"/>
      <c r="BB124" s="102"/>
      <c r="BC124" s="102"/>
    </row>
    <row r="125" spans="1:55" s="289" customFormat="1" ht="51" x14ac:dyDescent="0.2">
      <c r="A125" s="1107" t="s">
        <v>42</v>
      </c>
      <c r="B125" s="1107" t="s">
        <v>43</v>
      </c>
      <c r="C125" s="1109" t="s">
        <v>74</v>
      </c>
      <c r="D125" s="1111" t="s">
        <v>75</v>
      </c>
      <c r="E125" s="74">
        <v>180</v>
      </c>
      <c r="F125" s="54" t="s">
        <v>76</v>
      </c>
      <c r="G125" s="1113" t="s">
        <v>77</v>
      </c>
      <c r="H125" s="1043" t="s">
        <v>78</v>
      </c>
      <c r="I125" s="1131"/>
      <c r="J125" s="1131"/>
      <c r="K125" s="1131">
        <v>100</v>
      </c>
      <c r="L125" s="401">
        <v>180</v>
      </c>
      <c r="M125" s="401">
        <v>180</v>
      </c>
      <c r="N125" s="401">
        <v>180</v>
      </c>
      <c r="O125" s="401">
        <v>7083</v>
      </c>
      <c r="P125" s="401">
        <v>7083</v>
      </c>
      <c r="Q125" s="401">
        <v>7083</v>
      </c>
      <c r="R125" s="401">
        <v>180</v>
      </c>
      <c r="S125" s="401">
        <v>180</v>
      </c>
      <c r="T125" s="401">
        <v>180</v>
      </c>
      <c r="U125" s="401">
        <v>7083</v>
      </c>
      <c r="V125" s="401">
        <v>7083</v>
      </c>
      <c r="W125" s="401">
        <v>7083</v>
      </c>
      <c r="X125" s="401">
        <v>180</v>
      </c>
      <c r="Y125" s="401">
        <v>180</v>
      </c>
      <c r="Z125" s="401">
        <v>180</v>
      </c>
      <c r="AA125" s="401">
        <v>7083</v>
      </c>
      <c r="AB125" s="401">
        <v>7083</v>
      </c>
      <c r="AC125" s="401">
        <v>7083</v>
      </c>
      <c r="AD125" s="401">
        <v>180</v>
      </c>
      <c r="AE125" s="401">
        <v>180</v>
      </c>
      <c r="AF125" s="401">
        <v>180</v>
      </c>
      <c r="AG125" s="401">
        <v>7083</v>
      </c>
      <c r="AH125" s="401">
        <v>7083</v>
      </c>
      <c r="AI125" s="401">
        <v>7083</v>
      </c>
      <c r="AJ125" s="546">
        <v>84996</v>
      </c>
      <c r="AK125" s="74">
        <v>84996</v>
      </c>
      <c r="AL125" s="401"/>
      <c r="AM125" s="401"/>
      <c r="AN125" s="401"/>
      <c r="AO125" s="401"/>
      <c r="AP125" s="1009" t="s">
        <v>292</v>
      </c>
      <c r="AQ125" s="1111" t="s">
        <v>236</v>
      </c>
      <c r="AR125" s="672" t="s">
        <v>436</v>
      </c>
      <c r="AS125" s="102"/>
      <c r="AT125" s="101">
        <f t="shared" ref="AT125:AT126" si="42">MAX(L125,M125,N125,R125,S125,T125,Y125,Z125,X125,AD125,AE125,AF125)-E125</f>
        <v>0</v>
      </c>
      <c r="AU125" s="101">
        <f t="shared" si="31"/>
        <v>0</v>
      </c>
      <c r="AV125" s="101">
        <f t="shared" si="32"/>
        <v>0</v>
      </c>
      <c r="AW125" s="102"/>
      <c r="AX125" s="102"/>
      <c r="AY125" s="102"/>
      <c r="AZ125" s="102"/>
      <c r="BA125" s="102"/>
      <c r="BB125" s="102"/>
      <c r="BC125" s="102"/>
    </row>
    <row r="126" spans="1:55" s="102" customFormat="1" ht="51" x14ac:dyDescent="0.2">
      <c r="A126" s="1108"/>
      <c r="B126" s="1108"/>
      <c r="C126" s="1110"/>
      <c r="D126" s="1112"/>
      <c r="E126" s="544">
        <v>45</v>
      </c>
      <c r="F126" s="54" t="s">
        <v>79</v>
      </c>
      <c r="G126" s="1114"/>
      <c r="H126" s="1044"/>
      <c r="I126" s="1132"/>
      <c r="J126" s="1132"/>
      <c r="K126" s="1132"/>
      <c r="L126" s="423">
        <v>45</v>
      </c>
      <c r="M126" s="423">
        <v>45</v>
      </c>
      <c r="N126" s="423">
        <v>45</v>
      </c>
      <c r="O126" s="423">
        <v>1761</v>
      </c>
      <c r="P126" s="423">
        <v>1761</v>
      </c>
      <c r="Q126" s="423">
        <v>1761</v>
      </c>
      <c r="R126" s="423">
        <v>45</v>
      </c>
      <c r="S126" s="423">
        <v>45</v>
      </c>
      <c r="T126" s="423">
        <v>45</v>
      </c>
      <c r="U126" s="423">
        <v>1761</v>
      </c>
      <c r="V126" s="423">
        <v>1761</v>
      </c>
      <c r="W126" s="423">
        <v>1761</v>
      </c>
      <c r="X126" s="423">
        <v>45</v>
      </c>
      <c r="Y126" s="423">
        <v>45</v>
      </c>
      <c r="Z126" s="423">
        <v>45</v>
      </c>
      <c r="AA126" s="423">
        <v>1761</v>
      </c>
      <c r="AB126" s="423">
        <v>1761</v>
      </c>
      <c r="AC126" s="423">
        <v>1761</v>
      </c>
      <c r="AD126" s="423">
        <v>45</v>
      </c>
      <c r="AE126" s="423">
        <v>45</v>
      </c>
      <c r="AF126" s="423">
        <v>45</v>
      </c>
      <c r="AG126" s="423">
        <v>1761</v>
      </c>
      <c r="AH126" s="423">
        <v>1761</v>
      </c>
      <c r="AI126" s="423">
        <v>1761</v>
      </c>
      <c r="AJ126" s="600">
        <v>21132</v>
      </c>
      <c r="AK126" s="544">
        <v>21132</v>
      </c>
      <c r="AL126" s="423"/>
      <c r="AM126" s="423"/>
      <c r="AN126" s="423"/>
      <c r="AO126" s="423"/>
      <c r="AP126" s="1010"/>
      <c r="AQ126" s="1112"/>
      <c r="AR126" s="672" t="s">
        <v>436</v>
      </c>
      <c r="AT126" s="101">
        <f t="shared" si="42"/>
        <v>0</v>
      </c>
      <c r="AU126" s="101">
        <f t="shared" si="31"/>
        <v>0</v>
      </c>
      <c r="AV126" s="101">
        <f t="shared" si="32"/>
        <v>0</v>
      </c>
    </row>
    <row r="127" spans="1:55" s="102" customFormat="1" ht="25.5" x14ac:dyDescent="0.2">
      <c r="A127" s="92" t="s">
        <v>42</v>
      </c>
      <c r="B127" s="92" t="s">
        <v>80</v>
      </c>
      <c r="C127" s="92" t="s">
        <v>81</v>
      </c>
      <c r="D127" s="20" t="s">
        <v>82</v>
      </c>
      <c r="E127" s="93"/>
      <c r="F127" s="148"/>
      <c r="G127" s="26"/>
      <c r="H127" s="26"/>
      <c r="I127" s="569">
        <v>62</v>
      </c>
      <c r="J127" s="569">
        <v>62</v>
      </c>
      <c r="K127" s="570"/>
      <c r="L127" s="35"/>
      <c r="M127" s="35"/>
      <c r="N127" s="35"/>
      <c r="O127" s="151">
        <v>80334.583333333328</v>
      </c>
      <c r="P127" s="151">
        <v>80334.583333333328</v>
      </c>
      <c r="Q127" s="151">
        <v>80334.583333333328</v>
      </c>
      <c r="R127" s="35"/>
      <c r="S127" s="35"/>
      <c r="T127" s="35"/>
      <c r="U127" s="151">
        <v>80334.583333333328</v>
      </c>
      <c r="V127" s="151">
        <v>80334.583333333328</v>
      </c>
      <c r="W127" s="151">
        <v>80334.583333333328</v>
      </c>
      <c r="X127" s="35"/>
      <c r="Y127" s="35"/>
      <c r="Z127" s="35"/>
      <c r="AA127" s="151">
        <v>80334.583333333328</v>
      </c>
      <c r="AB127" s="151">
        <v>80334.583333333328</v>
      </c>
      <c r="AC127" s="151">
        <v>80334.583333333328</v>
      </c>
      <c r="AD127" s="35"/>
      <c r="AE127" s="35"/>
      <c r="AF127" s="35"/>
      <c r="AG127" s="151">
        <v>80334.583333333328</v>
      </c>
      <c r="AH127" s="151">
        <v>80334.583333333328</v>
      </c>
      <c r="AI127" s="151">
        <v>80334.583333333328</v>
      </c>
      <c r="AJ127" s="540">
        <v>964015</v>
      </c>
      <c r="AK127" s="96">
        <f>SUM(AK128:AK130)</f>
        <v>964015</v>
      </c>
      <c r="AL127" s="35"/>
      <c r="AM127" s="35"/>
      <c r="AN127" s="35"/>
      <c r="AO127" s="151"/>
      <c r="AP127" s="195"/>
      <c r="AQ127" s="564"/>
      <c r="AR127" s="542"/>
      <c r="AT127" s="101">
        <f t="shared" si="30"/>
        <v>0</v>
      </c>
      <c r="AU127" s="101">
        <f t="shared" si="31"/>
        <v>0</v>
      </c>
      <c r="AV127" s="101">
        <f t="shared" si="32"/>
        <v>0</v>
      </c>
    </row>
    <row r="128" spans="1:55" s="102" customFormat="1" ht="29.25" customHeight="1" x14ac:dyDescent="0.2">
      <c r="A128" s="1024" t="s">
        <v>42</v>
      </c>
      <c r="B128" s="1024" t="s">
        <v>80</v>
      </c>
      <c r="C128" s="1135" t="s">
        <v>83</v>
      </c>
      <c r="D128" s="1009" t="s">
        <v>84</v>
      </c>
      <c r="E128" s="74">
        <v>5789</v>
      </c>
      <c r="F128" s="54" t="s">
        <v>76</v>
      </c>
      <c r="G128" s="1043" t="s">
        <v>279</v>
      </c>
      <c r="H128" s="1043" t="s">
        <v>85</v>
      </c>
      <c r="I128" s="1017"/>
      <c r="J128" s="1017"/>
      <c r="K128" s="1017">
        <v>100</v>
      </c>
      <c r="L128" s="110">
        <v>5789</v>
      </c>
      <c r="M128" s="110">
        <v>5789</v>
      </c>
      <c r="N128" s="110">
        <v>5789</v>
      </c>
      <c r="O128" s="110">
        <v>46040</v>
      </c>
      <c r="P128" s="110">
        <v>46040</v>
      </c>
      <c r="Q128" s="110">
        <v>46040</v>
      </c>
      <c r="R128" s="110">
        <v>5789</v>
      </c>
      <c r="S128" s="110">
        <v>5789</v>
      </c>
      <c r="T128" s="110">
        <v>5789</v>
      </c>
      <c r="U128" s="110">
        <v>46040</v>
      </c>
      <c r="V128" s="110">
        <v>46040</v>
      </c>
      <c r="W128" s="110">
        <v>46040</v>
      </c>
      <c r="X128" s="110">
        <v>5789</v>
      </c>
      <c r="Y128" s="110">
        <v>5789</v>
      </c>
      <c r="Z128" s="110">
        <v>5789</v>
      </c>
      <c r="AA128" s="110">
        <v>46040</v>
      </c>
      <c r="AB128" s="110">
        <v>46040</v>
      </c>
      <c r="AC128" s="110">
        <v>46040</v>
      </c>
      <c r="AD128" s="110">
        <v>5789</v>
      </c>
      <c r="AE128" s="110">
        <v>5789</v>
      </c>
      <c r="AF128" s="110">
        <v>5789</v>
      </c>
      <c r="AG128" s="110">
        <v>46040</v>
      </c>
      <c r="AH128" s="110">
        <v>46040</v>
      </c>
      <c r="AI128" s="110">
        <v>46040</v>
      </c>
      <c r="AJ128" s="546">
        <v>552480</v>
      </c>
      <c r="AK128" s="74">
        <v>552480</v>
      </c>
      <c r="AL128" s="110"/>
      <c r="AM128" s="110"/>
      <c r="AN128" s="110"/>
      <c r="AO128" s="110"/>
      <c r="AP128" s="1009" t="s">
        <v>292</v>
      </c>
      <c r="AQ128" s="1111" t="s">
        <v>236</v>
      </c>
      <c r="AR128" s="672" t="s">
        <v>435</v>
      </c>
      <c r="AT128" s="101">
        <f t="shared" ref="AT128:AT129" si="43">MAX(L128,M128,N128,R128,S128,T128,Y128,Z128,X128,AD128,AE128,AF128)-E128</f>
        <v>0</v>
      </c>
      <c r="AU128" s="101">
        <f t="shared" si="31"/>
        <v>0</v>
      </c>
      <c r="AV128" s="101">
        <f t="shared" si="32"/>
        <v>0</v>
      </c>
    </row>
    <row r="129" spans="1:48" s="102" customFormat="1" ht="30" customHeight="1" x14ac:dyDescent="0.2">
      <c r="A129" s="1025"/>
      <c r="B129" s="1025"/>
      <c r="C129" s="1136"/>
      <c r="D129" s="1058"/>
      <c r="E129" s="74">
        <v>3407</v>
      </c>
      <c r="F129" s="54" t="s">
        <v>79</v>
      </c>
      <c r="G129" s="1044"/>
      <c r="H129" s="1044"/>
      <c r="I129" s="1018"/>
      <c r="J129" s="1018"/>
      <c r="K129" s="1050"/>
      <c r="L129" s="179">
        <v>3407</v>
      </c>
      <c r="M129" s="179">
        <v>3407</v>
      </c>
      <c r="N129" s="179">
        <v>3407</v>
      </c>
      <c r="O129" s="179">
        <v>31787</v>
      </c>
      <c r="P129" s="179">
        <v>31787</v>
      </c>
      <c r="Q129" s="179">
        <v>31787</v>
      </c>
      <c r="R129" s="179">
        <v>3407</v>
      </c>
      <c r="S129" s="179">
        <v>3407</v>
      </c>
      <c r="T129" s="179">
        <v>3407</v>
      </c>
      <c r="U129" s="179">
        <v>31787</v>
      </c>
      <c r="V129" s="179">
        <v>31787</v>
      </c>
      <c r="W129" s="179">
        <v>31787</v>
      </c>
      <c r="X129" s="179">
        <v>3407</v>
      </c>
      <c r="Y129" s="179">
        <v>3407</v>
      </c>
      <c r="Z129" s="179">
        <v>3407</v>
      </c>
      <c r="AA129" s="179">
        <v>31787</v>
      </c>
      <c r="AB129" s="179">
        <v>31787</v>
      </c>
      <c r="AC129" s="179">
        <v>31787</v>
      </c>
      <c r="AD129" s="179">
        <v>3407</v>
      </c>
      <c r="AE129" s="179">
        <v>3407</v>
      </c>
      <c r="AF129" s="179">
        <v>3407</v>
      </c>
      <c r="AG129" s="179">
        <v>31787</v>
      </c>
      <c r="AH129" s="179">
        <v>31787</v>
      </c>
      <c r="AI129" s="179">
        <v>31787</v>
      </c>
      <c r="AJ129" s="546">
        <v>381444</v>
      </c>
      <c r="AK129" s="74">
        <v>381444</v>
      </c>
      <c r="AL129" s="179"/>
      <c r="AM129" s="179"/>
      <c r="AN129" s="179"/>
      <c r="AO129" s="179"/>
      <c r="AP129" s="1010"/>
      <c r="AQ129" s="1112"/>
      <c r="AR129" s="672" t="s">
        <v>435</v>
      </c>
      <c r="AT129" s="101">
        <f t="shared" si="43"/>
        <v>0</v>
      </c>
      <c r="AU129" s="101">
        <f t="shared" si="31"/>
        <v>0</v>
      </c>
      <c r="AV129" s="101">
        <f t="shared" si="32"/>
        <v>0</v>
      </c>
    </row>
    <row r="130" spans="1:48" s="102" customFormat="1" ht="84.75" customHeight="1" x14ac:dyDescent="0.2">
      <c r="A130" s="1025"/>
      <c r="B130" s="1025"/>
      <c r="C130" s="1136"/>
      <c r="D130" s="1010"/>
      <c r="E130" s="74">
        <v>304</v>
      </c>
      <c r="F130" s="54" t="s">
        <v>155</v>
      </c>
      <c r="G130" s="56" t="s">
        <v>164</v>
      </c>
      <c r="H130" s="56" t="s">
        <v>165</v>
      </c>
      <c r="I130" s="197"/>
      <c r="J130" s="197"/>
      <c r="K130" s="1018"/>
      <c r="L130" s="571">
        <v>304</v>
      </c>
      <c r="M130" s="571">
        <v>304</v>
      </c>
      <c r="N130" s="571">
        <v>304</v>
      </c>
      <c r="O130" s="179">
        <v>2507.5833333333335</v>
      </c>
      <c r="P130" s="179">
        <v>2507.5833333333335</v>
      </c>
      <c r="Q130" s="179">
        <v>2507.5833333333335</v>
      </c>
      <c r="R130" s="179">
        <v>304</v>
      </c>
      <c r="S130" s="179">
        <v>304</v>
      </c>
      <c r="T130" s="110">
        <v>304</v>
      </c>
      <c r="U130" s="179">
        <v>2507.5833333333335</v>
      </c>
      <c r="V130" s="179">
        <v>2507.5833333333335</v>
      </c>
      <c r="W130" s="179">
        <v>2507.5833333333335</v>
      </c>
      <c r="X130" s="179">
        <v>304</v>
      </c>
      <c r="Y130" s="179">
        <v>304</v>
      </c>
      <c r="Z130" s="110">
        <v>304</v>
      </c>
      <c r="AA130" s="179">
        <v>2507.5833333333335</v>
      </c>
      <c r="AB130" s="179">
        <v>2507.5833333333335</v>
      </c>
      <c r="AC130" s="179">
        <v>2507.5833333333335</v>
      </c>
      <c r="AD130" s="179">
        <v>304</v>
      </c>
      <c r="AE130" s="179">
        <v>304</v>
      </c>
      <c r="AF130" s="179">
        <v>304</v>
      </c>
      <c r="AG130" s="179">
        <v>2507.5833333333335</v>
      </c>
      <c r="AH130" s="179">
        <v>2507.5833333333335</v>
      </c>
      <c r="AI130" s="179">
        <v>2507.5833333333335</v>
      </c>
      <c r="AJ130" s="543">
        <v>30091</v>
      </c>
      <c r="AK130" s="512">
        <v>30091</v>
      </c>
      <c r="AL130" s="179"/>
      <c r="AM130" s="179"/>
      <c r="AN130" s="179"/>
      <c r="AO130" s="179"/>
      <c r="AP130" s="199" t="s">
        <v>292</v>
      </c>
      <c r="AQ130" s="576" t="s">
        <v>236</v>
      </c>
      <c r="AR130" s="672" t="s">
        <v>435</v>
      </c>
      <c r="AT130" s="101">
        <f>MAX(L130,M130,N130,R130,S130,T130,Y130,Z130,X130,AD130,AE130,AF130)-E130</f>
        <v>0</v>
      </c>
      <c r="AU130" s="101">
        <f t="shared" si="31"/>
        <v>0</v>
      </c>
      <c r="AV130" s="101">
        <f t="shared" si="32"/>
        <v>0</v>
      </c>
    </row>
    <row r="131" spans="1:48" s="102" customFormat="1" ht="25.5" x14ac:dyDescent="0.2">
      <c r="A131" s="28" t="s">
        <v>42</v>
      </c>
      <c r="B131" s="28" t="s">
        <v>200</v>
      </c>
      <c r="C131" s="28" t="s">
        <v>201</v>
      </c>
      <c r="D131" s="9" t="s">
        <v>202</v>
      </c>
      <c r="E131" s="29"/>
      <c r="F131" s="30"/>
      <c r="G131" s="31"/>
      <c r="H131" s="32"/>
      <c r="I131" s="33">
        <v>2</v>
      </c>
      <c r="J131" s="33">
        <v>2</v>
      </c>
      <c r="K131" s="10"/>
      <c r="L131" s="34"/>
      <c r="M131" s="34"/>
      <c r="N131" s="35"/>
      <c r="O131" s="34">
        <v>3035</v>
      </c>
      <c r="P131" s="34">
        <v>3035</v>
      </c>
      <c r="Q131" s="34">
        <v>3035</v>
      </c>
      <c r="R131" s="34"/>
      <c r="S131" s="34"/>
      <c r="T131" s="35"/>
      <c r="U131" s="34">
        <v>3035</v>
      </c>
      <c r="V131" s="34"/>
      <c r="W131" s="34"/>
      <c r="X131" s="34"/>
      <c r="Y131" s="34"/>
      <c r="Z131" s="35"/>
      <c r="AA131" s="34"/>
      <c r="AB131" s="34"/>
      <c r="AC131" s="34"/>
      <c r="AD131" s="34"/>
      <c r="AE131" s="34"/>
      <c r="AF131" s="34"/>
      <c r="AG131" s="34"/>
      <c r="AH131" s="34">
        <v>3035</v>
      </c>
      <c r="AI131" s="34">
        <v>3035</v>
      </c>
      <c r="AJ131" s="37">
        <v>18210</v>
      </c>
      <c r="AK131" s="96">
        <f>SUM(AK132:AK133)</f>
        <v>18210</v>
      </c>
      <c r="AL131" s="38"/>
      <c r="AM131" s="38"/>
      <c r="AN131" s="38"/>
      <c r="AO131" s="38"/>
      <c r="AP131" s="9"/>
      <c r="AQ131" s="39"/>
      <c r="AR131" s="40"/>
      <c r="AT131" s="101">
        <f t="shared" si="30"/>
        <v>0</v>
      </c>
      <c r="AU131" s="101">
        <f t="shared" si="31"/>
        <v>0</v>
      </c>
      <c r="AV131" s="101">
        <f t="shared" si="32"/>
        <v>0</v>
      </c>
    </row>
    <row r="132" spans="1:48" s="102" customFormat="1" ht="22.5" customHeight="1" x14ac:dyDescent="0.2">
      <c r="A132" s="1107" t="s">
        <v>42</v>
      </c>
      <c r="B132" s="1107" t="s">
        <v>200</v>
      </c>
      <c r="C132" s="1109" t="s">
        <v>220</v>
      </c>
      <c r="D132" s="1111" t="s">
        <v>221</v>
      </c>
      <c r="E132" s="41">
        <v>66</v>
      </c>
      <c r="F132" s="23" t="s">
        <v>76</v>
      </c>
      <c r="G132" s="1111" t="s">
        <v>222</v>
      </c>
      <c r="H132" s="1115" t="s">
        <v>78</v>
      </c>
      <c r="I132" s="1017"/>
      <c r="J132" s="1017"/>
      <c r="K132" s="1017">
        <v>100</v>
      </c>
      <c r="L132" s="571">
        <v>66</v>
      </c>
      <c r="M132" s="571">
        <v>66</v>
      </c>
      <c r="N132" s="571">
        <v>66</v>
      </c>
      <c r="O132" s="571">
        <v>2110</v>
      </c>
      <c r="P132" s="571">
        <v>2110</v>
      </c>
      <c r="Q132" s="571">
        <v>2110</v>
      </c>
      <c r="R132" s="571">
        <v>66</v>
      </c>
      <c r="S132" s="571"/>
      <c r="T132" s="571"/>
      <c r="U132" s="571">
        <v>2110</v>
      </c>
      <c r="V132" s="179"/>
      <c r="W132" s="179"/>
      <c r="X132" s="571"/>
      <c r="Y132" s="571"/>
      <c r="Z132" s="571"/>
      <c r="AA132" s="179"/>
      <c r="AB132" s="179"/>
      <c r="AC132" s="179"/>
      <c r="AD132" s="571"/>
      <c r="AE132" s="571">
        <v>66</v>
      </c>
      <c r="AF132" s="571">
        <v>66</v>
      </c>
      <c r="AG132" s="179"/>
      <c r="AH132" s="571">
        <v>2110</v>
      </c>
      <c r="AI132" s="571">
        <v>2110</v>
      </c>
      <c r="AJ132" s="543">
        <v>12660</v>
      </c>
      <c r="AK132" s="512">
        <v>12660</v>
      </c>
      <c r="AL132" s="179"/>
      <c r="AM132" s="179"/>
      <c r="AN132" s="179"/>
      <c r="AO132" s="179"/>
      <c r="AP132" s="1009" t="s">
        <v>292</v>
      </c>
      <c r="AQ132" s="1111" t="s">
        <v>236</v>
      </c>
      <c r="AR132" s="670" t="s">
        <v>435</v>
      </c>
      <c r="AT132" s="101">
        <f t="shared" ref="AT132:AT133" si="44">MAX(L132,M132,N132,R132,S132,T132,Y132,Z132,X132,AD132,AE132,AF132)-E132</f>
        <v>0</v>
      </c>
      <c r="AU132" s="101">
        <f t="shared" si="31"/>
        <v>0</v>
      </c>
      <c r="AV132" s="101">
        <f t="shared" si="32"/>
        <v>0</v>
      </c>
    </row>
    <row r="133" spans="1:48" s="102" customFormat="1" ht="38.25" customHeight="1" x14ac:dyDescent="0.2">
      <c r="A133" s="1108"/>
      <c r="B133" s="1108"/>
      <c r="C133" s="1110"/>
      <c r="D133" s="1112"/>
      <c r="E133" s="42">
        <v>27</v>
      </c>
      <c r="F133" s="23" t="s">
        <v>79</v>
      </c>
      <c r="G133" s="1112"/>
      <c r="H133" s="1116"/>
      <c r="I133" s="1018"/>
      <c r="J133" s="1018"/>
      <c r="K133" s="1018"/>
      <c r="L133" s="571">
        <v>27</v>
      </c>
      <c r="M133" s="571">
        <v>27</v>
      </c>
      <c r="N133" s="571">
        <v>27</v>
      </c>
      <c r="O133" s="571">
        <v>925</v>
      </c>
      <c r="P133" s="571">
        <v>925</v>
      </c>
      <c r="Q133" s="571">
        <v>925</v>
      </c>
      <c r="R133" s="571">
        <v>27</v>
      </c>
      <c r="S133" s="571"/>
      <c r="T133" s="571"/>
      <c r="U133" s="571">
        <v>925</v>
      </c>
      <c r="V133" s="179"/>
      <c r="W133" s="179"/>
      <c r="X133" s="571"/>
      <c r="Y133" s="571"/>
      <c r="Z133" s="571"/>
      <c r="AA133" s="179"/>
      <c r="AB133" s="179"/>
      <c r="AC133" s="179"/>
      <c r="AD133" s="571"/>
      <c r="AE133" s="571">
        <v>27</v>
      </c>
      <c r="AF133" s="571">
        <v>27</v>
      </c>
      <c r="AG133" s="179"/>
      <c r="AH133" s="571">
        <v>925</v>
      </c>
      <c r="AI133" s="571">
        <v>925</v>
      </c>
      <c r="AJ133" s="543">
        <v>5550</v>
      </c>
      <c r="AK133" s="512">
        <v>5550</v>
      </c>
      <c r="AL133" s="179"/>
      <c r="AM133" s="179"/>
      <c r="AN133" s="110"/>
      <c r="AO133" s="110"/>
      <c r="AP133" s="1010"/>
      <c r="AQ133" s="1112"/>
      <c r="AR133" s="670" t="s">
        <v>435</v>
      </c>
      <c r="AT133" s="101">
        <f t="shared" si="44"/>
        <v>0</v>
      </c>
      <c r="AU133" s="101">
        <f t="shared" si="31"/>
        <v>0</v>
      </c>
      <c r="AV133" s="101">
        <f t="shared" si="32"/>
        <v>0</v>
      </c>
    </row>
    <row r="134" spans="1:48" s="102" customFormat="1" ht="38.25" x14ac:dyDescent="0.2">
      <c r="A134" s="43" t="s">
        <v>157</v>
      </c>
      <c r="B134" s="44" t="s">
        <v>203</v>
      </c>
      <c r="C134" s="28" t="s">
        <v>204</v>
      </c>
      <c r="D134" s="45" t="s">
        <v>205</v>
      </c>
      <c r="E134" s="93"/>
      <c r="F134" s="211"/>
      <c r="G134" s="32"/>
      <c r="H134" s="32"/>
      <c r="I134" s="33">
        <v>4</v>
      </c>
      <c r="J134" s="33">
        <v>4</v>
      </c>
      <c r="K134" s="212"/>
      <c r="L134" s="96"/>
      <c r="M134" s="96"/>
      <c r="N134" s="96"/>
      <c r="O134" s="572"/>
      <c r="P134" s="96"/>
      <c r="Q134" s="96">
        <v>15121</v>
      </c>
      <c r="R134" s="96"/>
      <c r="S134" s="96"/>
      <c r="T134" s="96"/>
      <c r="U134" s="96"/>
      <c r="V134" s="35"/>
      <c r="W134" s="35">
        <v>15121</v>
      </c>
      <c r="X134" s="96"/>
      <c r="Y134" s="96"/>
      <c r="Z134" s="96"/>
      <c r="AA134" s="35"/>
      <c r="AB134" s="35"/>
      <c r="AC134" s="35">
        <v>15121</v>
      </c>
      <c r="AD134" s="96"/>
      <c r="AE134" s="96"/>
      <c r="AF134" s="96"/>
      <c r="AG134" s="35"/>
      <c r="AH134" s="96"/>
      <c r="AI134" s="96">
        <v>15121</v>
      </c>
      <c r="AJ134" s="540">
        <v>60484</v>
      </c>
      <c r="AK134" s="151">
        <f>SUM(AK135)</f>
        <v>60484</v>
      </c>
      <c r="AL134" s="35"/>
      <c r="AM134" s="35"/>
      <c r="AN134" s="96"/>
      <c r="AO134" s="96"/>
      <c r="AP134" s="31"/>
      <c r="AQ134" s="541"/>
      <c r="AR134" s="32"/>
      <c r="AT134" s="101">
        <f t="shared" si="30"/>
        <v>0</v>
      </c>
      <c r="AU134" s="101">
        <f t="shared" si="31"/>
        <v>0</v>
      </c>
      <c r="AV134" s="101">
        <f t="shared" si="32"/>
        <v>0</v>
      </c>
    </row>
    <row r="135" spans="1:48" s="102" customFormat="1" ht="76.5" x14ac:dyDescent="0.2">
      <c r="A135" s="46" t="s">
        <v>157</v>
      </c>
      <c r="B135" s="47" t="s">
        <v>203</v>
      </c>
      <c r="C135" s="664" t="s">
        <v>223</v>
      </c>
      <c r="D135" s="23" t="s">
        <v>224</v>
      </c>
      <c r="E135" s="49">
        <v>350</v>
      </c>
      <c r="F135" s="23" t="s">
        <v>79</v>
      </c>
      <c r="G135" s="50" t="s">
        <v>225</v>
      </c>
      <c r="H135" s="51" t="s">
        <v>50</v>
      </c>
      <c r="I135" s="197"/>
      <c r="J135" s="197"/>
      <c r="K135" s="125">
        <v>100</v>
      </c>
      <c r="L135" s="218"/>
      <c r="M135" s="218"/>
      <c r="N135" s="219">
        <v>86</v>
      </c>
      <c r="O135" s="219"/>
      <c r="P135" s="218"/>
      <c r="Q135" s="219">
        <v>15121</v>
      </c>
      <c r="R135" s="218"/>
      <c r="S135" s="218"/>
      <c r="T135" s="219">
        <v>90</v>
      </c>
      <c r="U135" s="218"/>
      <c r="V135" s="218"/>
      <c r="W135" s="219">
        <v>15121</v>
      </c>
      <c r="X135" s="218"/>
      <c r="Y135" s="218"/>
      <c r="Z135" s="218">
        <v>90</v>
      </c>
      <c r="AA135" s="218"/>
      <c r="AB135" s="218"/>
      <c r="AC135" s="219">
        <v>15121</v>
      </c>
      <c r="AD135" s="218"/>
      <c r="AE135" s="218"/>
      <c r="AF135" s="218">
        <v>84</v>
      </c>
      <c r="AG135" s="218"/>
      <c r="AH135" s="218"/>
      <c r="AI135" s="219">
        <v>15121</v>
      </c>
      <c r="AJ135" s="573">
        <v>60484</v>
      </c>
      <c r="AK135" s="574">
        <v>60484</v>
      </c>
      <c r="AL135" s="218"/>
      <c r="AM135" s="218"/>
      <c r="AN135" s="218"/>
      <c r="AO135" s="218"/>
      <c r="AP135" s="643" t="s">
        <v>292</v>
      </c>
      <c r="AQ135" s="576" t="s">
        <v>236</v>
      </c>
      <c r="AR135" s="670"/>
      <c r="AT135" s="101">
        <f t="shared" si="30"/>
        <v>0</v>
      </c>
      <c r="AU135" s="101">
        <f t="shared" si="31"/>
        <v>0</v>
      </c>
      <c r="AV135" s="101">
        <f t="shared" si="32"/>
        <v>0</v>
      </c>
    </row>
    <row r="136" spans="1:48" s="102" customFormat="1" ht="42" customHeight="1" x14ac:dyDescent="0.2">
      <c r="A136" s="52" t="s">
        <v>157</v>
      </c>
      <c r="B136" s="44" t="s">
        <v>206</v>
      </c>
      <c r="C136" s="43" t="s">
        <v>207</v>
      </c>
      <c r="D136" s="45" t="s">
        <v>208</v>
      </c>
      <c r="E136" s="93"/>
      <c r="F136" s="211"/>
      <c r="G136" s="32"/>
      <c r="H136" s="32"/>
      <c r="I136" s="33">
        <v>2</v>
      </c>
      <c r="J136" s="33">
        <v>2</v>
      </c>
      <c r="K136" s="212"/>
      <c r="L136" s="96"/>
      <c r="M136" s="96"/>
      <c r="N136" s="96"/>
      <c r="O136" s="572"/>
      <c r="P136" s="96"/>
      <c r="Q136" s="96">
        <v>9385</v>
      </c>
      <c r="R136" s="96"/>
      <c r="S136" s="96"/>
      <c r="T136" s="96"/>
      <c r="U136" s="96"/>
      <c r="V136" s="96"/>
      <c r="W136" s="96">
        <v>9409</v>
      </c>
      <c r="X136" s="96"/>
      <c r="Y136" s="96"/>
      <c r="Z136" s="96"/>
      <c r="AA136" s="96"/>
      <c r="AB136" s="96"/>
      <c r="AC136" s="96">
        <v>9409</v>
      </c>
      <c r="AD136" s="96"/>
      <c r="AE136" s="96"/>
      <c r="AF136" s="96"/>
      <c r="AG136" s="96"/>
      <c r="AH136" s="96"/>
      <c r="AI136" s="96">
        <v>9409</v>
      </c>
      <c r="AJ136" s="540">
        <v>37612</v>
      </c>
      <c r="AK136" s="96">
        <f>SUM(AK137:AK138)</f>
        <v>37612</v>
      </c>
      <c r="AL136" s="96"/>
      <c r="AM136" s="96"/>
      <c r="AN136" s="96"/>
      <c r="AO136" s="96"/>
      <c r="AP136" s="644"/>
      <c r="AQ136" s="541"/>
      <c r="AR136" s="32"/>
      <c r="AT136" s="101">
        <f t="shared" si="30"/>
        <v>0</v>
      </c>
      <c r="AU136" s="101">
        <f t="shared" si="31"/>
        <v>0</v>
      </c>
      <c r="AV136" s="101">
        <f t="shared" si="32"/>
        <v>0</v>
      </c>
    </row>
    <row r="137" spans="1:48" s="102" customFormat="1" ht="26.25" customHeight="1" x14ac:dyDescent="0.2">
      <c r="A137" s="1107" t="s">
        <v>157</v>
      </c>
      <c r="B137" s="1107" t="s">
        <v>206</v>
      </c>
      <c r="C137" s="1109" t="s">
        <v>226</v>
      </c>
      <c r="D137" s="1111" t="s">
        <v>227</v>
      </c>
      <c r="E137" s="53">
        <v>333</v>
      </c>
      <c r="F137" s="23" t="s">
        <v>76</v>
      </c>
      <c r="G137" s="1111" t="s">
        <v>228</v>
      </c>
      <c r="H137" s="1113" t="s">
        <v>50</v>
      </c>
      <c r="I137" s="1017"/>
      <c r="J137" s="1017"/>
      <c r="K137" s="1019">
        <v>100</v>
      </c>
      <c r="L137" s="218"/>
      <c r="M137" s="218"/>
      <c r="N137" s="218">
        <v>81</v>
      </c>
      <c r="O137" s="219"/>
      <c r="P137" s="218"/>
      <c r="Q137" s="218">
        <v>6987</v>
      </c>
      <c r="R137" s="218"/>
      <c r="S137" s="218"/>
      <c r="T137" s="218">
        <v>84</v>
      </c>
      <c r="U137" s="218"/>
      <c r="V137" s="218"/>
      <c r="W137" s="218">
        <v>7005</v>
      </c>
      <c r="X137" s="218"/>
      <c r="Y137" s="218"/>
      <c r="Z137" s="218">
        <v>84</v>
      </c>
      <c r="AA137" s="218"/>
      <c r="AB137" s="218"/>
      <c r="AC137" s="218">
        <v>7005</v>
      </c>
      <c r="AD137" s="218"/>
      <c r="AE137" s="218"/>
      <c r="AF137" s="218">
        <v>84</v>
      </c>
      <c r="AG137" s="218"/>
      <c r="AH137" s="218"/>
      <c r="AI137" s="218">
        <v>7005</v>
      </c>
      <c r="AJ137" s="573">
        <v>28002</v>
      </c>
      <c r="AK137" s="574">
        <v>28002</v>
      </c>
      <c r="AL137" s="218"/>
      <c r="AM137" s="218"/>
      <c r="AN137" s="218"/>
      <c r="AO137" s="218"/>
      <c r="AP137" s="1009" t="s">
        <v>292</v>
      </c>
      <c r="AQ137" s="1111" t="s">
        <v>236</v>
      </c>
      <c r="AR137" s="670"/>
      <c r="AT137" s="101">
        <f t="shared" si="30"/>
        <v>0</v>
      </c>
      <c r="AU137" s="101">
        <f t="shared" si="31"/>
        <v>0</v>
      </c>
      <c r="AV137" s="101">
        <f t="shared" si="32"/>
        <v>0</v>
      </c>
    </row>
    <row r="138" spans="1:48" s="102" customFormat="1" ht="29.25" customHeight="1" x14ac:dyDescent="0.2">
      <c r="A138" s="1108"/>
      <c r="B138" s="1108"/>
      <c r="C138" s="1110"/>
      <c r="D138" s="1112"/>
      <c r="E138" s="53">
        <v>111</v>
      </c>
      <c r="F138" s="23" t="s">
        <v>79</v>
      </c>
      <c r="G138" s="1112"/>
      <c r="H138" s="1114"/>
      <c r="I138" s="1018"/>
      <c r="J138" s="1018"/>
      <c r="K138" s="1020"/>
      <c r="L138" s="383"/>
      <c r="M138" s="439"/>
      <c r="N138" s="439">
        <v>27</v>
      </c>
      <c r="O138" s="439"/>
      <c r="P138" s="439"/>
      <c r="Q138" s="439">
        <v>2398</v>
      </c>
      <c r="R138" s="439"/>
      <c r="S138" s="439"/>
      <c r="T138" s="439">
        <v>28</v>
      </c>
      <c r="U138" s="439"/>
      <c r="V138" s="439"/>
      <c r="W138" s="439">
        <v>2404</v>
      </c>
      <c r="X138" s="439"/>
      <c r="Y138" s="439"/>
      <c r="Z138" s="439">
        <v>28</v>
      </c>
      <c r="AA138" s="439"/>
      <c r="AB138" s="439"/>
      <c r="AC138" s="439">
        <v>2404</v>
      </c>
      <c r="AD138" s="439"/>
      <c r="AE138" s="439"/>
      <c r="AF138" s="439">
        <v>28</v>
      </c>
      <c r="AG138" s="439"/>
      <c r="AH138" s="439"/>
      <c r="AI138" s="439">
        <v>2404</v>
      </c>
      <c r="AJ138" s="578">
        <v>9610</v>
      </c>
      <c r="AK138" s="42">
        <v>9610</v>
      </c>
      <c r="AL138" s="579"/>
      <c r="AM138" s="579"/>
      <c r="AN138" s="579"/>
      <c r="AO138" s="579"/>
      <c r="AP138" s="1010"/>
      <c r="AQ138" s="1112"/>
      <c r="AR138" s="580"/>
      <c r="AT138" s="101">
        <f t="shared" si="30"/>
        <v>0</v>
      </c>
      <c r="AU138" s="101">
        <f t="shared" si="31"/>
        <v>0</v>
      </c>
      <c r="AV138" s="101">
        <f t="shared" si="32"/>
        <v>0</v>
      </c>
    </row>
    <row r="139" spans="1:48" s="102" customFormat="1" ht="42" customHeight="1" x14ac:dyDescent="0.2">
      <c r="A139" s="58" t="s">
        <v>196</v>
      </c>
      <c r="B139" s="59" t="s">
        <v>197</v>
      </c>
      <c r="C139" s="60" t="s">
        <v>198</v>
      </c>
      <c r="D139" s="5" t="s">
        <v>199</v>
      </c>
      <c r="E139" s="29"/>
      <c r="F139" s="30"/>
      <c r="G139" s="61"/>
      <c r="H139" s="62"/>
      <c r="I139" s="63">
        <v>13</v>
      </c>
      <c r="J139" s="63">
        <v>13</v>
      </c>
      <c r="K139" s="64"/>
      <c r="L139" s="65"/>
      <c r="M139" s="65"/>
      <c r="N139" s="65"/>
      <c r="O139" s="66"/>
      <c r="P139" s="66"/>
      <c r="Q139" s="67">
        <v>101753</v>
      </c>
      <c r="R139" s="65"/>
      <c r="S139" s="65"/>
      <c r="T139" s="67"/>
      <c r="U139" s="67"/>
      <c r="V139" s="67"/>
      <c r="W139" s="67">
        <v>105906</v>
      </c>
      <c r="X139" s="65"/>
      <c r="Y139" s="65"/>
      <c r="Z139" s="65"/>
      <c r="AA139" s="67"/>
      <c r="AB139" s="67"/>
      <c r="AC139" s="67"/>
      <c r="AD139" s="68"/>
      <c r="AE139" s="65"/>
      <c r="AF139" s="65"/>
      <c r="AG139" s="67"/>
      <c r="AH139" s="67"/>
      <c r="AI139" s="67"/>
      <c r="AJ139" s="69">
        <v>207659</v>
      </c>
      <c r="AK139" s="66"/>
      <c r="AL139" s="71"/>
      <c r="AM139" s="71"/>
      <c r="AN139" s="151">
        <f>SUM(AN140)</f>
        <v>207659</v>
      </c>
      <c r="AO139" s="66"/>
      <c r="AP139" s="72"/>
      <c r="AQ139" s="72"/>
      <c r="AR139" s="73"/>
      <c r="AT139" s="101">
        <f>SUM(L139,M139,N139,R139,S139,T139,Y139,Z139,X139,AD139,AE139,AF139)-E139</f>
        <v>0</v>
      </c>
      <c r="AU139" s="101">
        <f>SUM(O139,P139,Q139,U139,V139,W139,AA139,AB139,AC139,AG139,AH139,AI139)-AJ139</f>
        <v>0</v>
      </c>
      <c r="AV139" s="101">
        <f>SUM(AK139,AL139,AM139,AN139,AO139)-AJ139</f>
        <v>0</v>
      </c>
    </row>
    <row r="140" spans="1:48" s="102" customFormat="1" ht="96.75" customHeight="1" x14ac:dyDescent="0.2">
      <c r="A140" s="76" t="s">
        <v>196</v>
      </c>
      <c r="B140" s="77" t="s">
        <v>197</v>
      </c>
      <c r="C140" s="665" t="s">
        <v>229</v>
      </c>
      <c r="D140" s="78" t="s">
        <v>230</v>
      </c>
      <c r="E140" s="74">
        <v>100</v>
      </c>
      <c r="F140" s="23" t="s">
        <v>231</v>
      </c>
      <c r="G140" s="23" t="s">
        <v>232</v>
      </c>
      <c r="H140" s="51" t="s">
        <v>50</v>
      </c>
      <c r="I140" s="608"/>
      <c r="J140" s="608"/>
      <c r="K140" s="608">
        <v>100</v>
      </c>
      <c r="L140" s="439"/>
      <c r="M140" s="439"/>
      <c r="N140" s="439">
        <v>49</v>
      </c>
      <c r="O140" s="439"/>
      <c r="P140" s="439"/>
      <c r="Q140" s="439">
        <v>101753</v>
      </c>
      <c r="R140" s="439"/>
      <c r="S140" s="439"/>
      <c r="T140" s="439">
        <v>51</v>
      </c>
      <c r="U140" s="439"/>
      <c r="V140" s="439"/>
      <c r="W140" s="439">
        <v>105906</v>
      </c>
      <c r="X140" s="439"/>
      <c r="Y140" s="439"/>
      <c r="Z140" s="439"/>
      <c r="AA140" s="439"/>
      <c r="AB140" s="439"/>
      <c r="AC140" s="439"/>
      <c r="AD140" s="439"/>
      <c r="AE140" s="439"/>
      <c r="AF140" s="439"/>
      <c r="AG140" s="439"/>
      <c r="AH140" s="439"/>
      <c r="AI140" s="439"/>
      <c r="AJ140" s="578">
        <v>207659</v>
      </c>
      <c r="AK140" s="603"/>
      <c r="AL140" s="579"/>
      <c r="AM140" s="579"/>
      <c r="AN140" s="579">
        <v>207659</v>
      </c>
      <c r="AO140" s="579"/>
      <c r="AP140" s="645" t="s">
        <v>292</v>
      </c>
      <c r="AQ140" s="609" t="s">
        <v>293</v>
      </c>
      <c r="AR140" s="580"/>
      <c r="AT140" s="101">
        <f>SUM(L140,M140,N140,R140,S140,T140,Y140,Z140,X140,AD140,AE140,AF140)-E140</f>
        <v>0</v>
      </c>
      <c r="AU140" s="101">
        <f>SUM(O140,P140,Q140,U140,V140,W140,AA140,AB140,AC140,AG140,AH140,AI140)-AJ140</f>
        <v>0</v>
      </c>
      <c r="AV140" s="101">
        <f>SUM(AK140,AL140,AM140,AN140,AO140)-AJ140</f>
        <v>0</v>
      </c>
    </row>
    <row r="141" spans="1:48" s="102" customFormat="1" ht="20.25" customHeight="1" x14ac:dyDescent="0.2">
      <c r="A141" s="646"/>
      <c r="B141" s="646"/>
      <c r="C141" s="646"/>
      <c r="D141" s="646"/>
      <c r="E141" s="646"/>
      <c r="F141" s="646"/>
      <c r="G141" s="646" t="s">
        <v>299</v>
      </c>
      <c r="H141" s="646"/>
      <c r="I141" s="647"/>
      <c r="J141" s="647"/>
      <c r="K141" s="648"/>
      <c r="L141" s="649"/>
      <c r="M141" s="649"/>
      <c r="N141" s="649"/>
      <c r="O141" s="649">
        <f>SUM(O114,O92,O32,O11)</f>
        <v>1219223.6733333333</v>
      </c>
      <c r="P141" s="649">
        <f>SUM(P114,P92,P32,P11)</f>
        <v>554310.11333333328</v>
      </c>
      <c r="Q141" s="649">
        <f>SUM(Q114,Q92,Q32,Q11)</f>
        <v>1138230.5333333332</v>
      </c>
      <c r="R141" s="649"/>
      <c r="S141" s="649"/>
      <c r="T141" s="649"/>
      <c r="U141" s="649">
        <f>SUM(U114,U92,U32,U11)</f>
        <v>837694.82333333325</v>
      </c>
      <c r="V141" s="649">
        <f>SUM(V114,V92,V32,V11)</f>
        <v>949716.50333333341</v>
      </c>
      <c r="W141" s="649">
        <f>SUM(W114,W92,W32,W11)</f>
        <v>2005586.0533333335</v>
      </c>
      <c r="X141" s="649"/>
      <c r="Y141" s="649"/>
      <c r="Z141" s="649"/>
      <c r="AA141" s="649">
        <f>SUM(AA114,AA92,AA32,AA11)</f>
        <v>489655.8833333333</v>
      </c>
      <c r="AB141" s="649">
        <f>SUM(AB114,AB92,AB32,AB11)</f>
        <v>535080.21333333338</v>
      </c>
      <c r="AC141" s="649">
        <f>SUM(AC114,AC92,AC32,AC11)</f>
        <v>1188158.2533333334</v>
      </c>
      <c r="AD141" s="649"/>
      <c r="AE141" s="649"/>
      <c r="AF141" s="649"/>
      <c r="AG141" s="649">
        <f t="shared" ref="AG141:AO141" si="45">SUM(AG114,AG92,AG32,AG11)</f>
        <v>503018.55333333329</v>
      </c>
      <c r="AH141" s="649">
        <f t="shared" si="45"/>
        <v>743559.35333333327</v>
      </c>
      <c r="AI141" s="649">
        <f t="shared" si="45"/>
        <v>2285122.1533333333</v>
      </c>
      <c r="AJ141" s="649">
        <f t="shared" si="45"/>
        <v>12449356.109999999</v>
      </c>
      <c r="AK141" s="649">
        <f t="shared" si="45"/>
        <v>9300677.1099999994</v>
      </c>
      <c r="AL141" s="649"/>
      <c r="AM141" s="649">
        <f t="shared" si="45"/>
        <v>881965</v>
      </c>
      <c r="AN141" s="649">
        <f t="shared" si="45"/>
        <v>806364</v>
      </c>
      <c r="AO141" s="649">
        <f t="shared" si="45"/>
        <v>1460350</v>
      </c>
      <c r="AP141" s="650"/>
      <c r="AQ141" s="651"/>
      <c r="AR141" s="652"/>
      <c r="AT141" s="101">
        <f>SUM(L141,M141,N141,R141,S141,T141,Y141,Z141,X141,AD141,AE141,AF141)-E141</f>
        <v>0</v>
      </c>
      <c r="AU141" s="101">
        <f>SUM(O141,P141,Q141,U141,V141,W141,AA141,AB141,AC141,AG141,AH141,AI141)-AJ141</f>
        <v>0</v>
      </c>
      <c r="AV141" s="101">
        <f>SUM(AK141,AL141,AM141,AN141,AO141)-AJ141</f>
        <v>0</v>
      </c>
    </row>
    <row r="142" spans="1:48" ht="15" customHeight="1" x14ac:dyDescent="0.2">
      <c r="O142" s="2">
        <f>'POA 2018 CENTA Consolid'!O76-'Anexo 1 POA 2018 CENTA Regiones'!O141</f>
        <v>95544</v>
      </c>
      <c r="P142" s="2">
        <f>'POA 2018 CENTA Consolid'!P76-'Anexo 1 POA 2018 CENTA Regiones'!P141</f>
        <v>95544</v>
      </c>
      <c r="Q142" s="2">
        <f>'POA 2018 CENTA Consolid'!Q76-'Anexo 1 POA 2018 CENTA Regiones'!Q141</f>
        <v>95543</v>
      </c>
      <c r="U142" s="2">
        <f>'POA 2018 CENTA Consolid'!U76-'Anexo 1 POA 2018 CENTA Regiones'!U141</f>
        <v>0</v>
      </c>
      <c r="V142" s="2">
        <f>'POA 2018 CENTA Consolid'!V76-'Anexo 1 POA 2018 CENTA Regiones'!V141</f>
        <v>0</v>
      </c>
      <c r="W142" s="2">
        <f>'POA 2018 CENTA Consolid'!W76-'Anexo 1 POA 2018 CENTA Regiones'!W141</f>
        <v>2600000</v>
      </c>
      <c r="AA142" s="2">
        <f>'POA 2018 CENTA Consolid'!AA76-'Anexo 1 POA 2018 CENTA Regiones'!AA141</f>
        <v>2400000</v>
      </c>
      <c r="AB142" s="2">
        <f>'POA 2018 CENTA Consolid'!AB76-'Anexo 1 POA 2018 CENTA Regiones'!AB141</f>
        <v>0</v>
      </c>
      <c r="AC142" s="2">
        <f>'POA 2018 CENTA Consolid'!AC76-'Anexo 1 POA 2018 CENTA Regiones'!AC141</f>
        <v>0</v>
      </c>
      <c r="AG142" s="2">
        <f>'POA 2018 CENTA Consolid'!AG76-'Anexo 1 POA 2018 CENTA Regiones'!AG141</f>
        <v>0</v>
      </c>
      <c r="AH142" s="290">
        <f>'POA 2018 CENTA Consolid'!AH76-'Anexo 1 POA 2018 CENTA Regiones'!AH141</f>
        <v>0</v>
      </c>
      <c r="AI142" s="290">
        <f>'POA 2018 CENTA Consolid'!AI76-'Anexo 1 POA 2018 CENTA Regiones'!AI141</f>
        <v>-0.10999999986961484</v>
      </c>
      <c r="AJ142" s="2">
        <f>'POA 2018 CENTA Consolid'!AJ76-'Anexo 1 POA 2018 CENTA Regiones'!AJ141</f>
        <v>5286630.8900000006</v>
      </c>
      <c r="AK142" s="2">
        <f>'POA 2018 CENTA Consolid'!AK76-'Anexo 1 POA 2018 CENTA Regiones'!AK141</f>
        <v>-0.10999999940395355</v>
      </c>
      <c r="AL142" s="2">
        <f>'POA 2018 CENTA Consolid'!AL76-'Anexo 1 POA 2018 CENTA Regiones'!AL141</f>
        <v>0</v>
      </c>
      <c r="AM142" s="2">
        <f>'POA 2018 CENTA Consolid'!AM76-'Anexo 1 POA 2018 CENTA Regiones'!AM141</f>
        <v>0</v>
      </c>
      <c r="AN142" s="2">
        <f>'POA 2018 CENTA Consolid'!AN76-'Anexo 1 POA 2018 CENTA Regiones'!AN141</f>
        <v>5286631</v>
      </c>
      <c r="AO142" s="2">
        <f>'POA 2018 CENTA Consolid'!AO76-'Anexo 1 POA 2018 CENTA Regiones'!AO141</f>
        <v>0</v>
      </c>
      <c r="AR142" s="79"/>
      <c r="AT142" s="101">
        <f>SUM(L142,M142,N142,R142,S142,T142,Y142,Z142,X142,AD142,AE142,AF142)-E142</f>
        <v>0</v>
      </c>
      <c r="AU142" s="101">
        <f>SUM(O142,P142,Q142,U142,V142,W142,AA142,AB142,AC142,AG142,AH142,AI142)-AJ142</f>
        <v>0</v>
      </c>
      <c r="AV142" s="101">
        <f>SUM(AK142,AL142,AM142,AN142,AO142)-AJ142</f>
        <v>0</v>
      </c>
    </row>
    <row r="143" spans="1:48" ht="15" customHeight="1" x14ac:dyDescent="0.2">
      <c r="AR143" s="79"/>
      <c r="AT143" s="101"/>
      <c r="AU143" s="101"/>
      <c r="AV143" s="101"/>
    </row>
    <row r="144" spans="1:48" ht="15" customHeight="1" x14ac:dyDescent="0.2">
      <c r="AR144" s="79"/>
      <c r="AT144" s="101"/>
      <c r="AU144" s="101"/>
      <c r="AV144" s="101"/>
    </row>
    <row r="145" spans="1:48" ht="15" customHeight="1" x14ac:dyDescent="0.2">
      <c r="AR145" s="79"/>
      <c r="AT145" s="101"/>
      <c r="AU145" s="101"/>
      <c r="AV145" s="101"/>
    </row>
    <row r="146" spans="1:48" ht="15" customHeight="1" x14ac:dyDescent="0.2">
      <c r="A146" s="1151" t="s">
        <v>294</v>
      </c>
      <c r="B146" s="1152"/>
      <c r="C146" s="1152"/>
      <c r="D146" s="1152"/>
      <c r="E146" s="1152"/>
      <c r="F146" s="1152"/>
      <c r="G146" s="1152"/>
      <c r="H146" s="1152"/>
      <c r="I146" s="1152"/>
      <c r="J146" s="1152"/>
      <c r="K146" s="1152"/>
      <c r="L146" s="1152"/>
      <c r="M146" s="1152"/>
      <c r="N146" s="1152"/>
      <c r="O146" s="1152"/>
      <c r="P146" s="1152"/>
      <c r="Q146" s="1152"/>
      <c r="R146" s="1152"/>
      <c r="S146" s="1152"/>
      <c r="T146" s="1152"/>
      <c r="U146" s="1152"/>
      <c r="V146" s="1152"/>
      <c r="W146" s="1152"/>
      <c r="X146" s="1152"/>
      <c r="Y146" s="1152"/>
      <c r="Z146" s="1152"/>
      <c r="AA146" s="1152"/>
      <c r="AB146" s="1152"/>
      <c r="AC146" s="1152"/>
      <c r="AD146" s="1152"/>
      <c r="AE146" s="1152"/>
      <c r="AF146" s="1152"/>
      <c r="AG146" s="1152"/>
      <c r="AH146" s="1152"/>
      <c r="AI146" s="1152"/>
      <c r="AJ146" s="1152"/>
      <c r="AK146" s="1152"/>
      <c r="AL146" s="1152"/>
      <c r="AM146" s="1152"/>
      <c r="AN146" s="1152"/>
      <c r="AO146" s="1152"/>
      <c r="AP146" s="1152"/>
      <c r="AQ146" s="1152"/>
      <c r="AR146" s="1153"/>
    </row>
    <row r="147" spans="1:48" ht="15" customHeight="1" x14ac:dyDescent="0.2">
      <c r="A147" s="1151" t="s">
        <v>295</v>
      </c>
      <c r="B147" s="1151"/>
      <c r="C147" s="1151"/>
      <c r="D147" s="1151"/>
      <c r="E147" s="1151"/>
      <c r="F147" s="1151"/>
      <c r="G147" s="1151"/>
      <c r="H147" s="1151"/>
      <c r="I147" s="1151"/>
      <c r="J147" s="1151"/>
      <c r="K147" s="1151"/>
      <c r="L147" s="1151"/>
      <c r="M147" s="1151"/>
      <c r="N147" s="1151"/>
      <c r="O147" s="1151"/>
      <c r="P147" s="1151"/>
      <c r="Q147" s="1151"/>
      <c r="R147" s="1151"/>
      <c r="S147" s="1151"/>
      <c r="T147" s="1151"/>
      <c r="U147" s="1151"/>
      <c r="V147" s="1151"/>
      <c r="W147" s="1151"/>
      <c r="X147" s="1151"/>
      <c r="Y147" s="1151"/>
      <c r="Z147" s="1151"/>
      <c r="AA147" s="1151"/>
      <c r="AB147" s="1151"/>
      <c r="AC147" s="1151"/>
      <c r="AD147" s="1151"/>
      <c r="AE147" s="1151"/>
      <c r="AF147" s="1151"/>
      <c r="AG147" s="1151"/>
      <c r="AH147" s="1151"/>
      <c r="AI147" s="1151"/>
      <c r="AJ147" s="1151"/>
      <c r="AK147" s="1151"/>
      <c r="AL147" s="1151"/>
      <c r="AM147" s="1151"/>
      <c r="AN147" s="1151"/>
      <c r="AO147" s="1151"/>
      <c r="AP147" s="1151"/>
      <c r="AQ147" s="1151"/>
      <c r="AR147" s="1154"/>
    </row>
    <row r="148" spans="1:48" ht="15" customHeight="1" x14ac:dyDescent="0.2">
      <c r="AR148" s="79"/>
    </row>
  </sheetData>
  <autoFilter ref="A7:F142">
    <filterColumn colId="0" showButton="0"/>
    <filterColumn colId="1" showButton="0"/>
  </autoFilter>
  <mergeCells count="353">
    <mergeCell ref="A146:AR146"/>
    <mergeCell ref="A147:AR147"/>
    <mergeCell ref="I137:I138"/>
    <mergeCell ref="J137:J138"/>
    <mergeCell ref="K137:K138"/>
    <mergeCell ref="AP137:AP138"/>
    <mergeCell ref="AQ137:AQ138"/>
    <mergeCell ref="J132:J133"/>
    <mergeCell ref="K132:K133"/>
    <mergeCell ref="AP132:AP133"/>
    <mergeCell ref="AQ132:AQ133"/>
    <mergeCell ref="A137:A138"/>
    <mergeCell ref="B137:B138"/>
    <mergeCell ref="C137:C138"/>
    <mergeCell ref="D137:D138"/>
    <mergeCell ref="G137:G138"/>
    <mergeCell ref="H137:H138"/>
    <mergeCell ref="AP128:AP129"/>
    <mergeCell ref="AQ128:AQ129"/>
    <mergeCell ref="A132:A133"/>
    <mergeCell ref="B132:B133"/>
    <mergeCell ref="C132:C133"/>
    <mergeCell ref="D132:D133"/>
    <mergeCell ref="G132:G133"/>
    <mergeCell ref="H132:H133"/>
    <mergeCell ref="I132:I133"/>
    <mergeCell ref="A128:A130"/>
    <mergeCell ref="B128:B130"/>
    <mergeCell ref="C128:C130"/>
    <mergeCell ref="D128:D130"/>
    <mergeCell ref="G128:G129"/>
    <mergeCell ref="H128:H129"/>
    <mergeCell ref="I128:I129"/>
    <mergeCell ref="J128:J129"/>
    <mergeCell ref="K128:K130"/>
    <mergeCell ref="I122:I123"/>
    <mergeCell ref="J122:J123"/>
    <mergeCell ref="K122:K123"/>
    <mergeCell ref="AP122:AP123"/>
    <mergeCell ref="AQ122:AQ123"/>
    <mergeCell ref="A125:A126"/>
    <mergeCell ref="B125:B126"/>
    <mergeCell ref="C125:C126"/>
    <mergeCell ref="D125:D126"/>
    <mergeCell ref="G125:G126"/>
    <mergeCell ref="A122:A123"/>
    <mergeCell ref="B122:B123"/>
    <mergeCell ref="C122:C123"/>
    <mergeCell ref="D122:D123"/>
    <mergeCell ref="G122:G123"/>
    <mergeCell ref="H122:H123"/>
    <mergeCell ref="H125:H126"/>
    <mergeCell ref="I125:I126"/>
    <mergeCell ref="J125:J126"/>
    <mergeCell ref="K125:K126"/>
    <mergeCell ref="AP125:AP126"/>
    <mergeCell ref="AQ125:AQ126"/>
    <mergeCell ref="J116:J117"/>
    <mergeCell ref="K116:K117"/>
    <mergeCell ref="AP116:AP117"/>
    <mergeCell ref="AQ116:AQ117"/>
    <mergeCell ref="H116:H117"/>
    <mergeCell ref="A119:A120"/>
    <mergeCell ref="B119:B120"/>
    <mergeCell ref="C119:C120"/>
    <mergeCell ref="D119:D120"/>
    <mergeCell ref="G119:G120"/>
    <mergeCell ref="A116:A117"/>
    <mergeCell ref="B116:B117"/>
    <mergeCell ref="C116:C117"/>
    <mergeCell ref="D116:D117"/>
    <mergeCell ref="G116:G117"/>
    <mergeCell ref="H119:H120"/>
    <mergeCell ref="I119:I120"/>
    <mergeCell ref="J119:J120"/>
    <mergeCell ref="K119:K120"/>
    <mergeCell ref="AP119:AP120"/>
    <mergeCell ref="AQ119:AQ120"/>
    <mergeCell ref="I116:I117"/>
    <mergeCell ref="B112:B113"/>
    <mergeCell ref="C112:C113"/>
    <mergeCell ref="D112:D113"/>
    <mergeCell ref="G112:G113"/>
    <mergeCell ref="H112:H113"/>
    <mergeCell ref="AP106:AP107"/>
    <mergeCell ref="AQ106:AQ107"/>
    <mergeCell ref="A109:A110"/>
    <mergeCell ref="B109:B110"/>
    <mergeCell ref="C109:C110"/>
    <mergeCell ref="D109:D110"/>
    <mergeCell ref="G109:G110"/>
    <mergeCell ref="H109:H110"/>
    <mergeCell ref="I109:I110"/>
    <mergeCell ref="I112:I113"/>
    <mergeCell ref="J112:J113"/>
    <mergeCell ref="K112:K113"/>
    <mergeCell ref="AP112:AP113"/>
    <mergeCell ref="AQ112:AQ113"/>
    <mergeCell ref="J109:J110"/>
    <mergeCell ref="K109:K110"/>
    <mergeCell ref="AP109:AP110"/>
    <mergeCell ref="AQ109:AQ110"/>
    <mergeCell ref="A112:A113"/>
    <mergeCell ref="H103:H104"/>
    <mergeCell ref="I103:I104"/>
    <mergeCell ref="J103:J104"/>
    <mergeCell ref="K103:K104"/>
    <mergeCell ref="AP103:AP104"/>
    <mergeCell ref="AQ103:AQ104"/>
    <mergeCell ref="A103:A104"/>
    <mergeCell ref="B103:B104"/>
    <mergeCell ref="C103:C104"/>
    <mergeCell ref="D103:D104"/>
    <mergeCell ref="G103:G104"/>
    <mergeCell ref="A106:A107"/>
    <mergeCell ref="B106:B107"/>
    <mergeCell ref="C106:C107"/>
    <mergeCell ref="D106:D107"/>
    <mergeCell ref="G106:G107"/>
    <mergeCell ref="H106:H107"/>
    <mergeCell ref="I106:I107"/>
    <mergeCell ref="J106:J107"/>
    <mergeCell ref="K106:K107"/>
    <mergeCell ref="A100:A101"/>
    <mergeCell ref="B100:B101"/>
    <mergeCell ref="C100:C101"/>
    <mergeCell ref="D100:D101"/>
    <mergeCell ref="G100:G101"/>
    <mergeCell ref="AP97:AP98"/>
    <mergeCell ref="AQ97:AQ98"/>
    <mergeCell ref="I94:I95"/>
    <mergeCell ref="J94:J95"/>
    <mergeCell ref="K94:K95"/>
    <mergeCell ref="AP94:AP95"/>
    <mergeCell ref="AQ94:AQ95"/>
    <mergeCell ref="H94:H95"/>
    <mergeCell ref="I100:I101"/>
    <mergeCell ref="J100:J101"/>
    <mergeCell ref="K100:K101"/>
    <mergeCell ref="AP100:AP101"/>
    <mergeCell ref="AQ100:AQ101"/>
    <mergeCell ref="H100:H101"/>
    <mergeCell ref="A72:A74"/>
    <mergeCell ref="B72:B74"/>
    <mergeCell ref="C72:C74"/>
    <mergeCell ref="D72:D74"/>
    <mergeCell ref="K72:K74"/>
    <mergeCell ref="A97:A98"/>
    <mergeCell ref="B97:B98"/>
    <mergeCell ref="C97:C98"/>
    <mergeCell ref="D97:D98"/>
    <mergeCell ref="G97:G98"/>
    <mergeCell ref="A94:A95"/>
    <mergeCell ref="B94:B95"/>
    <mergeCell ref="C94:C95"/>
    <mergeCell ref="D94:D95"/>
    <mergeCell ref="G94:G95"/>
    <mergeCell ref="H97:H98"/>
    <mergeCell ref="I97:I98"/>
    <mergeCell ref="J97:J98"/>
    <mergeCell ref="K97:K98"/>
    <mergeCell ref="AP55:AP56"/>
    <mergeCell ref="AQ55:AQ56"/>
    <mergeCell ref="AP60:AP61"/>
    <mergeCell ref="AQ60:AQ61"/>
    <mergeCell ref="A67:A68"/>
    <mergeCell ref="B67:B68"/>
    <mergeCell ref="C67:C68"/>
    <mergeCell ref="D67:D68"/>
    <mergeCell ref="G67:G68"/>
    <mergeCell ref="H67:H68"/>
    <mergeCell ref="I67:I68"/>
    <mergeCell ref="J67:J68"/>
    <mergeCell ref="K67:K68"/>
    <mergeCell ref="AP67:AP68"/>
    <mergeCell ref="AQ67:AQ68"/>
    <mergeCell ref="A60:A61"/>
    <mergeCell ref="B60:B61"/>
    <mergeCell ref="C60:C61"/>
    <mergeCell ref="D60:D61"/>
    <mergeCell ref="G60:G61"/>
    <mergeCell ref="H60:H61"/>
    <mergeCell ref="I60:I61"/>
    <mergeCell ref="J60:J61"/>
    <mergeCell ref="K60:K61"/>
    <mergeCell ref="A55:A58"/>
    <mergeCell ref="B55:B58"/>
    <mergeCell ref="C55:C58"/>
    <mergeCell ref="D55:D58"/>
    <mergeCell ref="G55:G56"/>
    <mergeCell ref="H55:H56"/>
    <mergeCell ref="I55:I56"/>
    <mergeCell ref="J55:J56"/>
    <mergeCell ref="K55:K58"/>
    <mergeCell ref="I45:I46"/>
    <mergeCell ref="J45:J46"/>
    <mergeCell ref="K45:K46"/>
    <mergeCell ref="AP45:AP46"/>
    <mergeCell ref="AQ45:AQ46"/>
    <mergeCell ref="A51:A53"/>
    <mergeCell ref="B51:B53"/>
    <mergeCell ref="C51:C53"/>
    <mergeCell ref="D51:D53"/>
    <mergeCell ref="K51:K53"/>
    <mergeCell ref="A45:A46"/>
    <mergeCell ref="B45:B46"/>
    <mergeCell ref="C45:C46"/>
    <mergeCell ref="D45:D46"/>
    <mergeCell ref="G45:G46"/>
    <mergeCell ref="H45:H46"/>
    <mergeCell ref="G52:G53"/>
    <mergeCell ref="H52:H53"/>
    <mergeCell ref="I52:I53"/>
    <mergeCell ref="J52:J53"/>
    <mergeCell ref="AP52:AP53"/>
    <mergeCell ref="AQ52:AQ53"/>
    <mergeCell ref="H40:H41"/>
    <mergeCell ref="I40:I41"/>
    <mergeCell ref="J40:J41"/>
    <mergeCell ref="K40:K41"/>
    <mergeCell ref="AP40:AP41"/>
    <mergeCell ref="AQ40:AQ41"/>
    <mergeCell ref="I36:I37"/>
    <mergeCell ref="J36:J37"/>
    <mergeCell ref="K36:K37"/>
    <mergeCell ref="AP36:AP37"/>
    <mergeCell ref="AQ36:AQ37"/>
    <mergeCell ref="H36:H37"/>
    <mergeCell ref="A40:A41"/>
    <mergeCell ref="B40:B41"/>
    <mergeCell ref="C40:C41"/>
    <mergeCell ref="D40:D41"/>
    <mergeCell ref="G40:G41"/>
    <mergeCell ref="A36:A37"/>
    <mergeCell ref="B36:B37"/>
    <mergeCell ref="C36:C37"/>
    <mergeCell ref="D36:D37"/>
    <mergeCell ref="G36:G37"/>
    <mergeCell ref="H30:H31"/>
    <mergeCell ref="I30:I31"/>
    <mergeCell ref="J30:J31"/>
    <mergeCell ref="K30:K31"/>
    <mergeCell ref="AP30:AP31"/>
    <mergeCell ref="AQ30:AQ31"/>
    <mergeCell ref="I25:I26"/>
    <mergeCell ref="J25:J26"/>
    <mergeCell ref="K25:K26"/>
    <mergeCell ref="AP25:AP26"/>
    <mergeCell ref="AQ25:AQ26"/>
    <mergeCell ref="H25:H26"/>
    <mergeCell ref="A30:A31"/>
    <mergeCell ref="B30:B31"/>
    <mergeCell ref="C30:C31"/>
    <mergeCell ref="D30:D31"/>
    <mergeCell ref="G30:G31"/>
    <mergeCell ref="A25:A26"/>
    <mergeCell ref="B25:B26"/>
    <mergeCell ref="C25:C26"/>
    <mergeCell ref="D25:D26"/>
    <mergeCell ref="G25:G26"/>
    <mergeCell ref="I22:I23"/>
    <mergeCell ref="J22:J23"/>
    <mergeCell ref="K22:K23"/>
    <mergeCell ref="AP22:AP23"/>
    <mergeCell ref="AQ22:AQ23"/>
    <mergeCell ref="A22:A23"/>
    <mergeCell ref="B22:B23"/>
    <mergeCell ref="C22:C23"/>
    <mergeCell ref="D22:D23"/>
    <mergeCell ref="G22:G23"/>
    <mergeCell ref="H22:H23"/>
    <mergeCell ref="I13:I14"/>
    <mergeCell ref="J19:J20"/>
    <mergeCell ref="K19:K20"/>
    <mergeCell ref="AP19:AP20"/>
    <mergeCell ref="AQ19:AQ20"/>
    <mergeCell ref="I16:I17"/>
    <mergeCell ref="J16:J17"/>
    <mergeCell ref="K16:K17"/>
    <mergeCell ref="AP16:AP17"/>
    <mergeCell ref="AQ16:AQ17"/>
    <mergeCell ref="C16:C17"/>
    <mergeCell ref="D16:D17"/>
    <mergeCell ref="G16:G17"/>
    <mergeCell ref="H16:H17"/>
    <mergeCell ref="A13:A14"/>
    <mergeCell ref="B13:B14"/>
    <mergeCell ref="C13:C14"/>
    <mergeCell ref="D13:D14"/>
    <mergeCell ref="G13:G14"/>
    <mergeCell ref="H13:H14"/>
    <mergeCell ref="A19:A20"/>
    <mergeCell ref="B19:B20"/>
    <mergeCell ref="C19:C20"/>
    <mergeCell ref="D19:D20"/>
    <mergeCell ref="G19:G20"/>
    <mergeCell ref="H19:H20"/>
    <mergeCell ref="I19:I20"/>
    <mergeCell ref="AS8:AS10"/>
    <mergeCell ref="L9:N9"/>
    <mergeCell ref="O9:Q9"/>
    <mergeCell ref="R9:T9"/>
    <mergeCell ref="U9:W9"/>
    <mergeCell ref="X9:Z9"/>
    <mergeCell ref="AJ8:AJ10"/>
    <mergeCell ref="AK8:AK10"/>
    <mergeCell ref="AA9:AC9"/>
    <mergeCell ref="AD9:AF9"/>
    <mergeCell ref="AG9:AI9"/>
    <mergeCell ref="J13:J14"/>
    <mergeCell ref="K13:K14"/>
    <mergeCell ref="AP13:AP14"/>
    <mergeCell ref="AQ13:AQ14"/>
    <mergeCell ref="A16:A17"/>
    <mergeCell ref="B16:B17"/>
    <mergeCell ref="AW7:AW10"/>
    <mergeCell ref="AX7:AX10"/>
    <mergeCell ref="AY7:AY10"/>
    <mergeCell ref="AZ7:AZ10"/>
    <mergeCell ref="BA7:BA10"/>
    <mergeCell ref="A8:A10"/>
    <mergeCell ref="B8:B10"/>
    <mergeCell ref="C8:C10"/>
    <mergeCell ref="L8:Q8"/>
    <mergeCell ref="R8:W8"/>
    <mergeCell ref="AP7:AP10"/>
    <mergeCell ref="AQ7:AQ10"/>
    <mergeCell ref="AR7:AR10"/>
    <mergeCell ref="AT7:AT10"/>
    <mergeCell ref="AU7:AU10"/>
    <mergeCell ref="AV7:AV10"/>
    <mergeCell ref="H7:H10"/>
    <mergeCell ref="I7:I10"/>
    <mergeCell ref="J7:J10"/>
    <mergeCell ref="K7:K10"/>
    <mergeCell ref="L7:AI7"/>
    <mergeCell ref="AK7:AO7"/>
    <mergeCell ref="X8:AC8"/>
    <mergeCell ref="AD8:AI8"/>
    <mergeCell ref="A1:AR1"/>
    <mergeCell ref="A2:AR2"/>
    <mergeCell ref="D4:J4"/>
    <mergeCell ref="D5:J5"/>
    <mergeCell ref="D6:J6"/>
    <mergeCell ref="A7:C7"/>
    <mergeCell ref="D7:D10"/>
    <mergeCell ref="E7:E10"/>
    <mergeCell ref="F7:F10"/>
    <mergeCell ref="G7:G10"/>
    <mergeCell ref="AL8:AL10"/>
    <mergeCell ref="AM8:AM10"/>
    <mergeCell ref="AN8:AN10"/>
    <mergeCell ref="AO8:AO10"/>
  </mergeCells>
  <printOptions horizontalCentered="1"/>
  <pageMargins left="0.19685039370078741" right="0.19685039370078741" top="0.74803149606299213" bottom="0.47244094488188981" header="0.31496062992125984" footer="0.31496062992125984"/>
  <pageSetup paperSize="14" scale="42" fitToWidth="5" fitToHeight="5" orientation="landscape" horizontalDpi="300" verticalDpi="300" r:id="rId1"/>
  <headerFooter>
    <oddFooter>Página 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X259"/>
  <sheetViews>
    <sheetView view="pageBreakPreview" topLeftCell="A3" zoomScale="96" zoomScaleNormal="20" zoomScaleSheetLayoutView="96" workbookViewId="0">
      <selection activeCell="D15" sqref="D15:D16"/>
    </sheetView>
  </sheetViews>
  <sheetFormatPr baseColWidth="10" defaultColWidth="11.42578125" defaultRowHeight="12.75" x14ac:dyDescent="0.2"/>
  <cols>
    <col min="1" max="1" width="5.7109375" style="4" bestFit="1" customWidth="1"/>
    <col min="2" max="2" width="10.140625" style="4" bestFit="1" customWidth="1"/>
    <col min="3" max="3" width="17.85546875" style="1" bestFit="1" customWidth="1"/>
    <col min="4" max="4" width="26.140625" style="1" customWidth="1"/>
    <col min="5" max="5" width="9.42578125" style="1" customWidth="1"/>
    <col min="6" max="6" width="11.5703125" style="1" customWidth="1"/>
    <col min="7" max="7" width="23.5703125" style="1" customWidth="1"/>
    <col min="8" max="8" width="17.85546875" style="1" customWidth="1"/>
    <col min="9" max="10" width="8" style="1" customWidth="1"/>
    <col min="11" max="11" width="10.42578125" style="1" customWidth="1"/>
    <col min="12" max="14" width="7" style="1" bestFit="1" customWidth="1"/>
    <col min="15" max="15" width="12.85546875" style="1" bestFit="1" customWidth="1"/>
    <col min="16" max="16" width="11.7109375" style="1" bestFit="1" customWidth="1"/>
    <col min="17" max="17" width="12.85546875" style="1" bestFit="1" customWidth="1"/>
    <col min="18" max="20" width="8" style="1" bestFit="1" customWidth="1"/>
    <col min="21" max="22" width="11.7109375" style="1" bestFit="1" customWidth="1"/>
    <col min="23" max="23" width="12.85546875" style="1" bestFit="1" customWidth="1"/>
    <col min="24" max="26" width="7" style="1" bestFit="1" customWidth="1"/>
    <col min="27" max="28" width="11.7109375" style="1" bestFit="1" customWidth="1"/>
    <col min="29" max="29" width="12.85546875" style="1" bestFit="1" customWidth="1"/>
    <col min="30" max="32" width="7" style="1" bestFit="1" customWidth="1"/>
    <col min="33" max="34" width="11.7109375" style="1" bestFit="1" customWidth="1"/>
    <col min="35" max="35" width="12.85546875" style="1" bestFit="1" customWidth="1"/>
    <col min="36" max="36" width="15.85546875" style="1" bestFit="1" customWidth="1"/>
    <col min="37" max="37" width="15.42578125" style="1" customWidth="1"/>
    <col min="38" max="38" width="9.42578125" style="1" customWidth="1"/>
    <col min="39" max="39" width="13" style="1" bestFit="1" customWidth="1"/>
    <col min="40" max="40" width="16.7109375" style="1" bestFit="1" customWidth="1"/>
    <col min="41" max="41" width="12.85546875" style="1" bestFit="1" customWidth="1"/>
    <col min="42" max="42" width="15.85546875" style="1" customWidth="1"/>
    <col min="43" max="43" width="19.42578125" style="1" customWidth="1"/>
    <col min="44" max="44" width="22.42578125" style="1" customWidth="1"/>
    <col min="45" max="45" width="15.5703125" style="1" customWidth="1"/>
    <col min="46" max="16384" width="11.42578125" style="1"/>
  </cols>
  <sheetData>
    <row r="1" spans="1:50" s="86" customFormat="1" ht="18" x14ac:dyDescent="0.25">
      <c r="A1" s="1042" t="s">
        <v>0</v>
      </c>
      <c r="B1" s="1042"/>
      <c r="C1" s="1042"/>
      <c r="D1" s="1042"/>
      <c r="E1" s="1042"/>
      <c r="F1" s="1042"/>
      <c r="G1" s="1042"/>
      <c r="H1" s="1042"/>
      <c r="I1" s="1042"/>
      <c r="J1" s="1042"/>
      <c r="K1" s="1042"/>
      <c r="L1" s="1042"/>
      <c r="M1" s="1042"/>
      <c r="N1" s="1042"/>
      <c r="O1" s="1042"/>
      <c r="P1" s="1042"/>
      <c r="Q1" s="1042"/>
      <c r="R1" s="1042"/>
      <c r="S1" s="1042"/>
      <c r="T1" s="1042"/>
      <c r="U1" s="1042"/>
      <c r="V1" s="1042"/>
      <c r="W1" s="1042"/>
      <c r="X1" s="1042"/>
      <c r="Y1" s="1042"/>
      <c r="Z1" s="1042"/>
      <c r="AA1" s="1042"/>
      <c r="AB1" s="1042"/>
      <c r="AC1" s="1042"/>
      <c r="AD1" s="1042"/>
      <c r="AE1" s="1042"/>
      <c r="AF1" s="1042"/>
      <c r="AG1" s="1042"/>
      <c r="AH1" s="1042"/>
      <c r="AI1" s="1042"/>
      <c r="AJ1" s="1042"/>
      <c r="AK1" s="1042"/>
      <c r="AL1" s="1042"/>
      <c r="AM1" s="1042"/>
      <c r="AN1" s="1042"/>
      <c r="AO1" s="1042"/>
      <c r="AP1" s="1042"/>
      <c r="AQ1" s="1042"/>
      <c r="AR1" s="1042"/>
    </row>
    <row r="2" spans="1:50" s="86" customFormat="1" ht="18" x14ac:dyDescent="0.25">
      <c r="A2" s="1042" t="s">
        <v>1</v>
      </c>
      <c r="B2" s="1042"/>
      <c r="C2" s="1042"/>
      <c r="D2" s="1042"/>
      <c r="E2" s="1042"/>
      <c r="F2" s="1042"/>
      <c r="G2" s="1042"/>
      <c r="H2" s="1042"/>
      <c r="I2" s="1042"/>
      <c r="J2" s="1042"/>
      <c r="K2" s="1042"/>
      <c r="L2" s="1042"/>
      <c r="M2" s="1042"/>
      <c r="N2" s="1042"/>
      <c r="O2" s="1042"/>
      <c r="P2" s="1042"/>
      <c r="Q2" s="1042"/>
      <c r="R2" s="1042"/>
      <c r="S2" s="1042"/>
      <c r="T2" s="1042"/>
      <c r="U2" s="1042"/>
      <c r="V2" s="1042"/>
      <c r="W2" s="1042"/>
      <c r="X2" s="1042"/>
      <c r="Y2" s="1042"/>
      <c r="Z2" s="1042"/>
      <c r="AA2" s="1042"/>
      <c r="AB2" s="1042"/>
      <c r="AC2" s="1042"/>
      <c r="AD2" s="1042"/>
      <c r="AE2" s="1042"/>
      <c r="AF2" s="1042"/>
      <c r="AG2" s="1042"/>
      <c r="AH2" s="1042"/>
      <c r="AI2" s="1042"/>
      <c r="AJ2" s="1042"/>
      <c r="AK2" s="1042"/>
      <c r="AL2" s="1042"/>
      <c r="AM2" s="1042"/>
      <c r="AN2" s="1042"/>
      <c r="AO2" s="1042"/>
      <c r="AP2" s="1042"/>
      <c r="AQ2" s="1042"/>
      <c r="AR2" s="1042"/>
    </row>
    <row r="3" spans="1:50" s="86" customFormat="1" ht="18" x14ac:dyDescent="0.25">
      <c r="A3" s="809"/>
      <c r="B3" s="809"/>
      <c r="C3" s="809"/>
      <c r="D3" s="516"/>
      <c r="E3" s="516"/>
      <c r="F3" s="516"/>
      <c r="G3" s="516"/>
      <c r="H3" s="516"/>
      <c r="I3" s="516"/>
      <c r="J3" s="516"/>
      <c r="K3" s="516"/>
      <c r="L3" s="516"/>
      <c r="M3" s="516"/>
      <c r="N3" s="516"/>
      <c r="O3" s="516"/>
      <c r="P3" s="516"/>
      <c r="Q3" s="516"/>
      <c r="R3" s="516"/>
      <c r="S3" s="516"/>
      <c r="T3" s="516"/>
      <c r="U3" s="516"/>
      <c r="V3" s="516"/>
      <c r="W3" s="516"/>
      <c r="X3" s="516"/>
      <c r="Y3" s="516"/>
      <c r="Z3" s="516"/>
      <c r="AA3" s="516"/>
      <c r="AB3" s="516"/>
      <c r="AC3" s="516"/>
      <c r="AD3" s="516"/>
      <c r="AE3" s="516"/>
      <c r="AF3" s="516"/>
      <c r="AG3" s="516"/>
      <c r="AH3" s="516"/>
      <c r="AI3" s="516"/>
      <c r="AJ3" s="516"/>
      <c r="AK3" s="516"/>
      <c r="AL3" s="516"/>
      <c r="AM3" s="516"/>
      <c r="AN3" s="516"/>
      <c r="AO3" s="516"/>
      <c r="AP3" s="516"/>
      <c r="AQ3" s="516"/>
      <c r="AR3" s="516"/>
    </row>
    <row r="4" spans="1:50" s="86" customFormat="1" ht="18" x14ac:dyDescent="0.25">
      <c r="A4" s="85"/>
      <c r="B4" s="85"/>
      <c r="D4" s="656" t="s">
        <v>2</v>
      </c>
      <c r="E4" s="656"/>
      <c r="F4" s="656"/>
      <c r="G4" s="656"/>
      <c r="H4" s="656"/>
      <c r="I4" s="656"/>
      <c r="J4" s="656"/>
      <c r="K4" s="654"/>
      <c r="L4" s="654"/>
      <c r="M4" s="654"/>
      <c r="N4" s="654"/>
      <c r="O4" s="654"/>
      <c r="P4" s="654"/>
      <c r="Q4" s="654"/>
      <c r="R4" s="654"/>
      <c r="S4" s="654"/>
      <c r="T4" s="654"/>
      <c r="U4" s="654"/>
      <c r="V4" s="654"/>
      <c r="W4" s="654"/>
      <c r="X4" s="654"/>
      <c r="Y4" s="654"/>
      <c r="Z4" s="654"/>
      <c r="AA4" s="654"/>
      <c r="AB4" s="654"/>
      <c r="AC4" s="654"/>
      <c r="AD4" s="654"/>
      <c r="AE4" s="654"/>
      <c r="AF4" s="654"/>
      <c r="AG4" s="654"/>
      <c r="AH4" s="654"/>
      <c r="AI4" s="654"/>
      <c r="AJ4" s="654"/>
      <c r="AK4" s="654"/>
      <c r="AL4" s="654"/>
      <c r="AM4" s="654"/>
      <c r="AN4" s="654"/>
      <c r="AO4" s="654"/>
      <c r="AP4" s="654"/>
      <c r="AQ4" s="654"/>
      <c r="AR4" s="654"/>
    </row>
    <row r="5" spans="1:50" s="86" customFormat="1" ht="18" x14ac:dyDescent="0.25">
      <c r="A5" s="85"/>
      <c r="B5" s="85"/>
      <c r="D5" s="656" t="s">
        <v>3</v>
      </c>
      <c r="E5" s="656"/>
      <c r="F5" s="656"/>
      <c r="G5" s="656"/>
      <c r="H5" s="656"/>
      <c r="I5" s="656"/>
      <c r="J5" s="656"/>
      <c r="K5" s="654"/>
      <c r="L5" s="654"/>
      <c r="M5" s="654"/>
      <c r="N5" s="654"/>
      <c r="O5" s="654"/>
      <c r="P5" s="654"/>
      <c r="Q5" s="654"/>
      <c r="R5" s="654"/>
      <c r="S5" s="654"/>
      <c r="T5" s="654"/>
      <c r="U5" s="654"/>
      <c r="V5" s="654"/>
      <c r="W5" s="654"/>
      <c r="X5" s="654"/>
      <c r="Y5" s="654"/>
      <c r="Z5" s="654"/>
      <c r="AA5" s="654"/>
      <c r="AB5" s="654"/>
      <c r="AC5" s="654"/>
      <c r="AD5" s="654"/>
      <c r="AE5" s="654"/>
      <c r="AF5" s="654"/>
      <c r="AG5" s="654"/>
      <c r="AH5" s="654"/>
      <c r="AI5" s="654"/>
      <c r="AJ5" s="654"/>
      <c r="AK5" s="654"/>
      <c r="AL5" s="654"/>
      <c r="AM5" s="654"/>
      <c r="AN5" s="654"/>
      <c r="AO5" s="654"/>
      <c r="AP5" s="654"/>
      <c r="AQ5" s="654"/>
      <c r="AR5" s="654"/>
    </row>
    <row r="6" spans="1:50" s="86" customFormat="1" ht="18" x14ac:dyDescent="0.25">
      <c r="A6" s="85"/>
      <c r="B6" s="85"/>
      <c r="D6" s="656" t="s">
        <v>173</v>
      </c>
      <c r="E6" s="656"/>
      <c r="F6" s="656"/>
      <c r="G6" s="656"/>
      <c r="H6" s="656"/>
      <c r="I6" s="656"/>
      <c r="J6" s="656"/>
      <c r="K6" s="654"/>
      <c r="L6" s="654"/>
      <c r="M6" s="654"/>
      <c r="N6" s="654"/>
      <c r="O6" s="654"/>
      <c r="P6" s="654"/>
      <c r="Q6" s="654"/>
      <c r="R6" s="654"/>
      <c r="S6" s="654"/>
      <c r="T6" s="654"/>
      <c r="U6" s="654"/>
      <c r="V6" s="654"/>
      <c r="W6" s="654"/>
      <c r="X6" s="655"/>
      <c r="Y6" s="655"/>
      <c r="Z6" s="655"/>
      <c r="AA6" s="655"/>
      <c r="AB6" s="655"/>
      <c r="AC6" s="655"/>
      <c r="AD6" s="655"/>
      <c r="AE6" s="655"/>
      <c r="AF6" s="655"/>
      <c r="AG6" s="655"/>
      <c r="AH6" s="655"/>
      <c r="AI6" s="655"/>
      <c r="AJ6" s="655"/>
      <c r="AK6" s="655"/>
      <c r="AL6" s="655"/>
      <c r="AM6" s="655"/>
      <c r="AN6" s="655"/>
      <c r="AO6" s="655"/>
      <c r="AP6" s="655"/>
      <c r="AQ6" s="655"/>
      <c r="AR6" s="655"/>
    </row>
    <row r="7" spans="1:50" s="80" customFormat="1" ht="30.75" customHeight="1" x14ac:dyDescent="0.2">
      <c r="A7" s="1176" t="s">
        <v>416</v>
      </c>
      <c r="B7" s="1176"/>
      <c r="C7" s="1176"/>
      <c r="D7" s="1178" t="s">
        <v>417</v>
      </c>
      <c r="E7" s="1178" t="s">
        <v>418</v>
      </c>
      <c r="F7" s="1177" t="s">
        <v>419</v>
      </c>
      <c r="G7" s="1176" t="s">
        <v>420</v>
      </c>
      <c r="H7" s="1176" t="s">
        <v>421</v>
      </c>
      <c r="I7" s="1179" t="s">
        <v>422</v>
      </c>
      <c r="J7" s="1179" t="s">
        <v>423</v>
      </c>
      <c r="K7" s="1179" t="s">
        <v>424</v>
      </c>
      <c r="L7" s="1178" t="s">
        <v>425</v>
      </c>
      <c r="M7" s="1178"/>
      <c r="N7" s="1178"/>
      <c r="O7" s="1178"/>
      <c r="P7" s="1178"/>
      <c r="Q7" s="1178"/>
      <c r="R7" s="1178"/>
      <c r="S7" s="1178"/>
      <c r="T7" s="1178"/>
      <c r="U7" s="1178"/>
      <c r="V7" s="1178"/>
      <c r="W7" s="1178"/>
      <c r="X7" s="1178"/>
      <c r="Y7" s="1178"/>
      <c r="Z7" s="1178"/>
      <c r="AA7" s="1178"/>
      <c r="AB7" s="1178"/>
      <c r="AC7" s="1178"/>
      <c r="AD7" s="1178"/>
      <c r="AE7" s="1178"/>
      <c r="AF7" s="1178"/>
      <c r="AG7" s="1178"/>
      <c r="AH7" s="1178"/>
      <c r="AI7" s="1178"/>
      <c r="AJ7" s="818"/>
      <c r="AK7" s="1176" t="s">
        <v>426</v>
      </c>
      <c r="AL7" s="1176"/>
      <c r="AM7" s="1176"/>
      <c r="AN7" s="1176"/>
      <c r="AO7" s="1176"/>
      <c r="AP7" s="1176" t="s">
        <v>427</v>
      </c>
      <c r="AQ7" s="1177" t="s">
        <v>428</v>
      </c>
      <c r="AR7" s="1176" t="s">
        <v>429</v>
      </c>
      <c r="AS7" s="81"/>
    </row>
    <row r="8" spans="1:50" s="80" customFormat="1" ht="30.75" customHeight="1" x14ac:dyDescent="0.2">
      <c r="A8" s="1178" t="s">
        <v>18</v>
      </c>
      <c r="B8" s="1178" t="s">
        <v>19</v>
      </c>
      <c r="C8" s="1176" t="s">
        <v>20</v>
      </c>
      <c r="D8" s="1178"/>
      <c r="E8" s="1178"/>
      <c r="F8" s="1177"/>
      <c r="G8" s="1176"/>
      <c r="H8" s="1176"/>
      <c r="I8" s="1179"/>
      <c r="J8" s="1179"/>
      <c r="K8" s="1179"/>
      <c r="L8" s="1175" t="s">
        <v>21</v>
      </c>
      <c r="M8" s="1175"/>
      <c r="N8" s="1175"/>
      <c r="O8" s="1175"/>
      <c r="P8" s="1175"/>
      <c r="Q8" s="1175"/>
      <c r="R8" s="1175" t="s">
        <v>22</v>
      </c>
      <c r="S8" s="1175"/>
      <c r="T8" s="1175"/>
      <c r="U8" s="1175"/>
      <c r="V8" s="1175"/>
      <c r="W8" s="1175"/>
      <c r="X8" s="1175" t="s">
        <v>23</v>
      </c>
      <c r="Y8" s="1175"/>
      <c r="Z8" s="1175"/>
      <c r="AA8" s="1175"/>
      <c r="AB8" s="1175"/>
      <c r="AC8" s="1175"/>
      <c r="AD8" s="1175" t="s">
        <v>24</v>
      </c>
      <c r="AE8" s="1175"/>
      <c r="AF8" s="1175"/>
      <c r="AG8" s="1175"/>
      <c r="AH8" s="1175"/>
      <c r="AI8" s="1175"/>
      <c r="AJ8" s="1175" t="s">
        <v>25</v>
      </c>
      <c r="AK8" s="1176" t="s">
        <v>26</v>
      </c>
      <c r="AL8" s="1176" t="s">
        <v>308</v>
      </c>
      <c r="AM8" s="1176" t="s">
        <v>28</v>
      </c>
      <c r="AN8" s="1176" t="s">
        <v>29</v>
      </c>
      <c r="AO8" s="1176" t="s">
        <v>30</v>
      </c>
      <c r="AP8" s="1176"/>
      <c r="AQ8" s="1177"/>
      <c r="AR8" s="1176"/>
      <c r="AS8" s="1092"/>
    </row>
    <row r="9" spans="1:50" s="80" customFormat="1" ht="30.75" customHeight="1" x14ac:dyDescent="0.2">
      <c r="A9" s="1178"/>
      <c r="B9" s="1178"/>
      <c r="C9" s="1176"/>
      <c r="D9" s="1178"/>
      <c r="E9" s="1178"/>
      <c r="F9" s="1177"/>
      <c r="G9" s="1176"/>
      <c r="H9" s="1176"/>
      <c r="I9" s="1179"/>
      <c r="J9" s="1179"/>
      <c r="K9" s="1179"/>
      <c r="L9" s="1175" t="s">
        <v>31</v>
      </c>
      <c r="M9" s="1175"/>
      <c r="N9" s="1175"/>
      <c r="O9" s="1175" t="s">
        <v>32</v>
      </c>
      <c r="P9" s="1175"/>
      <c r="Q9" s="1175"/>
      <c r="R9" s="1175" t="s">
        <v>31</v>
      </c>
      <c r="S9" s="1175"/>
      <c r="T9" s="1175"/>
      <c r="U9" s="1175" t="s">
        <v>32</v>
      </c>
      <c r="V9" s="1175"/>
      <c r="W9" s="1175"/>
      <c r="X9" s="1175" t="s">
        <v>31</v>
      </c>
      <c r="Y9" s="1175"/>
      <c r="Z9" s="1175"/>
      <c r="AA9" s="1175" t="s">
        <v>32</v>
      </c>
      <c r="AB9" s="1175"/>
      <c r="AC9" s="1175"/>
      <c r="AD9" s="1175" t="s">
        <v>31</v>
      </c>
      <c r="AE9" s="1175"/>
      <c r="AF9" s="1175"/>
      <c r="AG9" s="1175" t="s">
        <v>32</v>
      </c>
      <c r="AH9" s="1175"/>
      <c r="AI9" s="1175"/>
      <c r="AJ9" s="1175"/>
      <c r="AK9" s="1176"/>
      <c r="AL9" s="1176"/>
      <c r="AM9" s="1176"/>
      <c r="AN9" s="1176"/>
      <c r="AO9" s="1176"/>
      <c r="AP9" s="1176"/>
      <c r="AQ9" s="1177"/>
      <c r="AR9" s="1176"/>
      <c r="AS9" s="1092"/>
    </row>
    <row r="10" spans="1:50" s="80" customFormat="1" ht="30.75" customHeight="1" x14ac:dyDescent="0.2">
      <c r="A10" s="1178"/>
      <c r="B10" s="1178"/>
      <c r="C10" s="1176"/>
      <c r="D10" s="1178"/>
      <c r="E10" s="1178"/>
      <c r="F10" s="1177"/>
      <c r="G10" s="1176"/>
      <c r="H10" s="1176"/>
      <c r="I10" s="1179"/>
      <c r="J10" s="1179"/>
      <c r="K10" s="1179"/>
      <c r="L10" s="759" t="s">
        <v>33</v>
      </c>
      <c r="M10" s="759" t="s">
        <v>34</v>
      </c>
      <c r="N10" s="759" t="s">
        <v>35</v>
      </c>
      <c r="O10" s="759" t="s">
        <v>33</v>
      </c>
      <c r="P10" s="759" t="s">
        <v>34</v>
      </c>
      <c r="Q10" s="759" t="s">
        <v>35</v>
      </c>
      <c r="R10" s="759" t="s">
        <v>36</v>
      </c>
      <c r="S10" s="759" t="s">
        <v>35</v>
      </c>
      <c r="T10" s="759" t="s">
        <v>37</v>
      </c>
      <c r="U10" s="759" t="s">
        <v>36</v>
      </c>
      <c r="V10" s="759" t="s">
        <v>35</v>
      </c>
      <c r="W10" s="759" t="s">
        <v>37</v>
      </c>
      <c r="X10" s="759" t="s">
        <v>37</v>
      </c>
      <c r="Y10" s="759" t="s">
        <v>36</v>
      </c>
      <c r="Z10" s="759" t="s">
        <v>38</v>
      </c>
      <c r="AA10" s="759" t="s">
        <v>37</v>
      </c>
      <c r="AB10" s="759" t="s">
        <v>36</v>
      </c>
      <c r="AC10" s="759" t="s">
        <v>38</v>
      </c>
      <c r="AD10" s="759" t="s">
        <v>39</v>
      </c>
      <c r="AE10" s="759" t="s">
        <v>40</v>
      </c>
      <c r="AF10" s="759" t="s">
        <v>41</v>
      </c>
      <c r="AG10" s="759" t="s">
        <v>39</v>
      </c>
      <c r="AH10" s="759" t="s">
        <v>40</v>
      </c>
      <c r="AI10" s="759" t="s">
        <v>41</v>
      </c>
      <c r="AJ10" s="1175"/>
      <c r="AK10" s="1176"/>
      <c r="AL10" s="1176"/>
      <c r="AM10" s="1176"/>
      <c r="AN10" s="1176"/>
      <c r="AO10" s="1176"/>
      <c r="AP10" s="1176"/>
      <c r="AQ10" s="1177"/>
      <c r="AR10" s="1176"/>
      <c r="AS10" s="1092"/>
    </row>
    <row r="11" spans="1:50" s="704" customFormat="1" x14ac:dyDescent="0.2">
      <c r="A11" s="706"/>
      <c r="B11" s="706"/>
      <c r="C11" s="706"/>
      <c r="D11" s="933" t="s">
        <v>430</v>
      </c>
      <c r="E11" s="731"/>
      <c r="F11" s="706"/>
      <c r="G11" s="741"/>
      <c r="H11" s="741"/>
      <c r="I11" s="706"/>
      <c r="J11" s="706"/>
      <c r="K11" s="706"/>
      <c r="L11" s="707"/>
      <c r="M11" s="707"/>
      <c r="N11" s="707"/>
      <c r="O11" s="934">
        <f>SUM(O12,O18,O22,O27,O29,O33,O39,O42,O44,O46,O49,O51,O56)</f>
        <v>55106</v>
      </c>
      <c r="P11" s="934">
        <f t="shared" ref="P11:Q11" si="0">SUM(P12,P18,P22,P27,P29,P33,P39,P42,P44,P46,P49,P51,P56)</f>
        <v>55106</v>
      </c>
      <c r="Q11" s="934">
        <f t="shared" si="0"/>
        <v>67532</v>
      </c>
      <c r="R11" s="707"/>
      <c r="S11" s="707"/>
      <c r="T11" s="707"/>
      <c r="U11" s="934">
        <f t="shared" ref="U11:W11" si="1">SUM(U12,U18,U22,U27,U29,U33,U39,U42,U44,U46,U49,U51,U56)</f>
        <v>55106</v>
      </c>
      <c r="V11" s="934">
        <f t="shared" si="1"/>
        <v>49491</v>
      </c>
      <c r="W11" s="934">
        <f t="shared" si="1"/>
        <v>61839</v>
      </c>
      <c r="X11" s="707"/>
      <c r="Y11" s="707"/>
      <c r="Z11" s="707"/>
      <c r="AA11" s="934">
        <f t="shared" ref="AA11:AC11" si="2">SUM(AA12,AA18,AA22,AA27,AA29,AA33,AA39,AA42,AA44,AA46,AA49,AA51,AA56)</f>
        <v>49491</v>
      </c>
      <c r="AB11" s="934">
        <f t="shared" si="2"/>
        <v>49491</v>
      </c>
      <c r="AC11" s="934">
        <f t="shared" si="2"/>
        <v>61839</v>
      </c>
      <c r="AD11" s="707"/>
      <c r="AE11" s="707"/>
      <c r="AF11" s="707"/>
      <c r="AG11" s="934">
        <f t="shared" ref="AG11:AO11" si="3">SUM(AG12,AG18,AG22,AG27,AG29,AG33,AG39,AG42,AG44,AG46,AG49,AG51,AG56)</f>
        <v>49491</v>
      </c>
      <c r="AH11" s="934">
        <f t="shared" si="3"/>
        <v>55106</v>
      </c>
      <c r="AI11" s="934">
        <f t="shared" si="3"/>
        <v>67457</v>
      </c>
      <c r="AJ11" s="934">
        <f t="shared" si="3"/>
        <v>677055</v>
      </c>
      <c r="AK11" s="934">
        <f t="shared" si="3"/>
        <v>677055</v>
      </c>
      <c r="AL11" s="934">
        <f t="shared" si="3"/>
        <v>0</v>
      </c>
      <c r="AM11" s="934">
        <f t="shared" si="3"/>
        <v>0</v>
      </c>
      <c r="AN11" s="934">
        <f t="shared" si="3"/>
        <v>0</v>
      </c>
      <c r="AO11" s="934">
        <f t="shared" si="3"/>
        <v>0</v>
      </c>
      <c r="AP11" s="706"/>
      <c r="AQ11" s="706"/>
      <c r="AR11" s="741"/>
      <c r="AS11" s="708"/>
      <c r="AT11" s="660"/>
      <c r="AU11" s="660"/>
      <c r="AV11" s="660"/>
      <c r="AW11" s="660"/>
      <c r="AX11" s="660"/>
    </row>
    <row r="12" spans="1:50" s="102" customFormat="1" x14ac:dyDescent="0.2">
      <c r="A12" s="58" t="e">
        <f>'[8]POA 2018 ETS CENTA Consolid'!A11</f>
        <v>#REF!</v>
      </c>
      <c r="B12" s="58" t="e">
        <f>'[8]POA 2018 ETS CENTA Consolid'!B11</f>
        <v>#REF!</v>
      </c>
      <c r="C12" s="58" t="e">
        <f>'[8]POA 2018 ETS CENTA Consolid'!C11</f>
        <v>#REF!</v>
      </c>
      <c r="D12" s="26" t="e">
        <f>'[8]POA 2018 ETS CENTA Consolid'!D11</f>
        <v>#REF!</v>
      </c>
      <c r="E12" s="29"/>
      <c r="F12" s="730"/>
      <c r="G12" s="26"/>
      <c r="H12" s="26"/>
      <c r="I12" s="94"/>
      <c r="J12" s="94"/>
      <c r="K12" s="29"/>
      <c r="L12" s="673"/>
      <c r="M12" s="673"/>
      <c r="N12" s="673"/>
      <c r="O12" s="686">
        <f>SUM(O13:O17)</f>
        <v>3180</v>
      </c>
      <c r="P12" s="686">
        <f t="shared" ref="P12:Q12" si="4">SUM(P13:P17)</f>
        <v>3180</v>
      </c>
      <c r="Q12" s="686">
        <f t="shared" si="4"/>
        <v>3180</v>
      </c>
      <c r="R12" s="673"/>
      <c r="S12" s="673"/>
      <c r="T12" s="673"/>
      <c r="U12" s="686">
        <f t="shared" ref="U12:W12" si="5">SUM(U13:U17)</f>
        <v>3180</v>
      </c>
      <c r="V12" s="686">
        <f t="shared" si="5"/>
        <v>3180</v>
      </c>
      <c r="W12" s="686">
        <f t="shared" si="5"/>
        <v>3180</v>
      </c>
      <c r="X12" s="673"/>
      <c r="Y12" s="673"/>
      <c r="Z12" s="673"/>
      <c r="AA12" s="686">
        <f t="shared" ref="AA12:AC12" si="6">SUM(AA13:AA17)</f>
        <v>3180</v>
      </c>
      <c r="AB12" s="686">
        <f t="shared" si="6"/>
        <v>3180</v>
      </c>
      <c r="AC12" s="686">
        <f t="shared" si="6"/>
        <v>3180</v>
      </c>
      <c r="AD12" s="673"/>
      <c r="AE12" s="673"/>
      <c r="AF12" s="673"/>
      <c r="AG12" s="686">
        <f t="shared" ref="AG12:AK12" si="7">SUM(AG13:AG17)</f>
        <v>3180</v>
      </c>
      <c r="AH12" s="686">
        <f t="shared" si="7"/>
        <v>3180</v>
      </c>
      <c r="AI12" s="686">
        <f t="shared" si="7"/>
        <v>3180</v>
      </c>
      <c r="AJ12" s="686">
        <f t="shared" si="7"/>
        <v>38160</v>
      </c>
      <c r="AK12" s="686">
        <f t="shared" si="7"/>
        <v>38160</v>
      </c>
      <c r="AL12" s="686"/>
      <c r="AM12" s="686"/>
      <c r="AN12" s="686"/>
      <c r="AO12" s="686"/>
      <c r="AP12" s="822"/>
      <c r="AQ12" s="823"/>
      <c r="AR12" s="743">
        <f t="shared" ref="AR12" si="8">SUM(AR13:AR17)</f>
        <v>0</v>
      </c>
      <c r="AS12" s="27"/>
    </row>
    <row r="13" spans="1:50" s="102" customFormat="1" hidden="1" x14ac:dyDescent="0.2">
      <c r="A13" s="827" t="e">
        <f>'[8]POA 2018 ETS CENTA Consolid'!A12</f>
        <v>#REF!</v>
      </c>
      <c r="B13" s="827" t="e">
        <f>'[8]POA 2018 ETS CENTA Consolid'!B12</f>
        <v>#REF!</v>
      </c>
      <c r="C13" s="827" t="e">
        <f>'[8]POA 2018 ETS CENTA Consolid'!C12</f>
        <v>#REF!</v>
      </c>
      <c r="D13" s="812" t="e">
        <f>'[8]POA 2018 ETS CENTA Consolid'!D12</f>
        <v>#REF!</v>
      </c>
      <c r="E13" s="816">
        <v>0</v>
      </c>
      <c r="F13" s="935" t="e">
        <f>'[8]POA 2018 ETS CENTA Consolid'!F12</f>
        <v>#REF!</v>
      </c>
      <c r="G13" s="812" t="e">
        <f>'[8]POA 2018 ETS CENTA Consolid'!G12</f>
        <v>#REF!</v>
      </c>
      <c r="H13" s="829" t="e">
        <f>'[8]POA 2018 ETS CENTA Consolid'!H12</f>
        <v>#REF!</v>
      </c>
      <c r="I13" s="108"/>
      <c r="J13" s="109"/>
      <c r="K13" s="108"/>
      <c r="L13" s="674"/>
      <c r="M13" s="936"/>
      <c r="N13" s="936"/>
      <c r="O13" s="693"/>
      <c r="P13" s="937"/>
      <c r="Q13" s="937"/>
      <c r="R13" s="674"/>
      <c r="S13" s="936"/>
      <c r="T13" s="936"/>
      <c r="U13" s="938"/>
      <c r="V13" s="938"/>
      <c r="W13" s="938"/>
      <c r="X13" s="674"/>
      <c r="Y13" s="674"/>
      <c r="Z13" s="936"/>
      <c r="AA13" s="693"/>
      <c r="AB13" s="693"/>
      <c r="AC13" s="937"/>
      <c r="AD13" s="674"/>
      <c r="AE13" s="936"/>
      <c r="AF13" s="936"/>
      <c r="AG13" s="939"/>
      <c r="AH13" s="937"/>
      <c r="AI13" s="937"/>
      <c r="AJ13" s="937"/>
      <c r="AK13" s="937"/>
      <c r="AL13" s="699"/>
      <c r="AM13" s="699"/>
      <c r="AN13" s="699"/>
      <c r="AO13" s="693"/>
      <c r="AP13" s="839"/>
      <c r="AQ13" s="812" t="e">
        <f>'[8]POA 2018 ETS CENTA Consolid'!AQ12</f>
        <v>#REF!</v>
      </c>
      <c r="AR13" s="940"/>
      <c r="AS13" s="27"/>
    </row>
    <row r="14" spans="1:50" s="102" customFormat="1" ht="45.75" hidden="1" customHeight="1" x14ac:dyDescent="0.2">
      <c r="A14" s="836" t="e">
        <f>'[8]POA 2018 ETS CENTA Consolid'!A13</f>
        <v>#REF!</v>
      </c>
      <c r="B14" s="836" t="e">
        <f>'[8]POA 2018 ETS CENTA Consolid'!B13</f>
        <v>#REF!</v>
      </c>
      <c r="C14" s="836" t="e">
        <f>'[8]POA 2018 ETS CENTA Consolid'!C13</f>
        <v>#REF!</v>
      </c>
      <c r="D14" s="817" t="e">
        <f>'[8]POA 2018 ETS CENTA Consolid'!D13</f>
        <v>#REF!</v>
      </c>
      <c r="E14" s="491">
        <v>0</v>
      </c>
      <c r="F14" s="793" t="e">
        <f>'[8]POA 2018 ETS CENTA Consolid'!F13</f>
        <v>#REF!</v>
      </c>
      <c r="G14" s="817" t="e">
        <f>'[8]POA 2018 ETS CENTA Consolid'!G13</f>
        <v>#REF!</v>
      </c>
      <c r="H14" s="837" t="e">
        <f>'[8]POA 2018 ETS CENTA Consolid'!H13</f>
        <v>#REF!</v>
      </c>
      <c r="I14" s="815"/>
      <c r="J14" s="816"/>
      <c r="K14" s="815"/>
      <c r="L14" s="676"/>
      <c r="M14" s="676"/>
      <c r="N14" s="676"/>
      <c r="O14" s="688"/>
      <c r="P14" s="688"/>
      <c r="Q14" s="688"/>
      <c r="R14" s="676"/>
      <c r="S14" s="676"/>
      <c r="T14" s="676"/>
      <c r="U14" s="688"/>
      <c r="V14" s="688"/>
      <c r="W14" s="688"/>
      <c r="X14" s="676"/>
      <c r="Y14" s="676"/>
      <c r="Z14" s="676"/>
      <c r="AA14" s="688"/>
      <c r="AB14" s="688"/>
      <c r="AC14" s="688"/>
      <c r="AD14" s="941"/>
      <c r="AE14" s="942"/>
      <c r="AF14" s="942"/>
      <c r="AG14" s="939"/>
      <c r="AH14" s="688"/>
      <c r="AI14" s="939"/>
      <c r="AJ14" s="693"/>
      <c r="AK14" s="693"/>
      <c r="AL14" s="693"/>
      <c r="AM14" s="693"/>
      <c r="AN14" s="693"/>
      <c r="AO14" s="693"/>
      <c r="AP14" s="839"/>
      <c r="AQ14" s="812" t="e">
        <f>'[8]POA 2018 ETS CENTA Consolid'!AQ13</f>
        <v>#REF!</v>
      </c>
      <c r="AR14" s="943"/>
      <c r="AS14" s="27"/>
    </row>
    <row r="15" spans="1:50" s="102" customFormat="1" ht="33" customHeight="1" x14ac:dyDescent="0.2">
      <c r="A15" s="1160" t="e">
        <f>'[8]POA 2018 ETS CENTA Consolid'!A14</f>
        <v>#REF!</v>
      </c>
      <c r="B15" s="1160" t="e">
        <f>'[8]POA 2018 ETS CENTA Consolid'!B14</f>
        <v>#REF!</v>
      </c>
      <c r="C15" s="1161" t="e">
        <f>'[8]POA 2018 ETS CENTA Consolid'!C14</f>
        <v>#REF!</v>
      </c>
      <c r="D15" s="1162" t="e">
        <f>'[8]POA 2018 ETS CENTA Consolid'!D14</f>
        <v>#REF!</v>
      </c>
      <c r="E15" s="491">
        <f>'[8]Anexo 1 POA 2018 CENTA Regiones'!E13</f>
        <v>269</v>
      </c>
      <c r="F15" s="793" t="e">
        <f>'[8]POA 2018 ETS CENTA Consolid'!F14</f>
        <v>#REF!</v>
      </c>
      <c r="G15" s="1174" t="e">
        <f>'[8]POA 2018 ETS CENTA Consolid'!G14</f>
        <v>#REF!</v>
      </c>
      <c r="H15" s="1163" t="e">
        <f>'[8]POA 2018 ETS CENTA Consolid'!H14</f>
        <v>#REF!</v>
      </c>
      <c r="I15" s="1164"/>
      <c r="J15" s="1167"/>
      <c r="K15" s="1164"/>
      <c r="L15" s="676">
        <f>'[8]Anexo 1 POA 2018 CENTA Regiones'!L13</f>
        <v>269</v>
      </c>
      <c r="M15" s="676">
        <f>'[8]Anexo 1 POA 2018 CENTA Regiones'!M13</f>
        <v>269</v>
      </c>
      <c r="N15" s="676">
        <f>'[8]Anexo 1 POA 2018 CENTA Regiones'!N13</f>
        <v>269</v>
      </c>
      <c r="O15" s="688">
        <f>'[8]Anexo 1 POA 2018 CENTA Regiones'!O13</f>
        <v>2545</v>
      </c>
      <c r="P15" s="688">
        <f>'[8]Anexo 1 POA 2018 CENTA Regiones'!P13</f>
        <v>2545</v>
      </c>
      <c r="Q15" s="688">
        <f>'[8]Anexo 1 POA 2018 CENTA Regiones'!Q13</f>
        <v>2545</v>
      </c>
      <c r="R15" s="676">
        <f>'[8]Anexo 1 POA 2018 CENTA Regiones'!R13</f>
        <v>269</v>
      </c>
      <c r="S15" s="676">
        <f>'[8]Anexo 1 POA 2018 CENTA Regiones'!S13</f>
        <v>269</v>
      </c>
      <c r="T15" s="676">
        <f>'[8]Anexo 1 POA 2018 CENTA Regiones'!T13</f>
        <v>269</v>
      </c>
      <c r="U15" s="688">
        <f>'[8]Anexo 1 POA 2018 CENTA Regiones'!U13</f>
        <v>2545</v>
      </c>
      <c r="V15" s="688">
        <f>'[8]Anexo 1 POA 2018 CENTA Regiones'!V13</f>
        <v>2545</v>
      </c>
      <c r="W15" s="688">
        <f>'[8]Anexo 1 POA 2018 CENTA Regiones'!W13</f>
        <v>2545</v>
      </c>
      <c r="X15" s="676">
        <f>'[8]Anexo 1 POA 2018 CENTA Regiones'!X13</f>
        <v>269</v>
      </c>
      <c r="Y15" s="676">
        <f>'[8]Anexo 1 POA 2018 CENTA Regiones'!Y13</f>
        <v>269</v>
      </c>
      <c r="Z15" s="676">
        <f>'[8]Anexo 1 POA 2018 CENTA Regiones'!Z13</f>
        <v>269</v>
      </c>
      <c r="AA15" s="688">
        <f>'[8]Anexo 1 POA 2018 CENTA Regiones'!AA13</f>
        <v>2545</v>
      </c>
      <c r="AB15" s="688">
        <f>'[8]Anexo 1 POA 2018 CENTA Regiones'!AB13</f>
        <v>2545</v>
      </c>
      <c r="AC15" s="688">
        <f>'[8]Anexo 1 POA 2018 CENTA Regiones'!AC13</f>
        <v>2545</v>
      </c>
      <c r="AD15" s="676">
        <f>'[8]Anexo 1 POA 2018 CENTA Regiones'!AD13</f>
        <v>269</v>
      </c>
      <c r="AE15" s="676">
        <f>'[8]Anexo 1 POA 2018 CENTA Regiones'!AE13</f>
        <v>269</v>
      </c>
      <c r="AF15" s="676">
        <f>'[8]Anexo 1 POA 2018 CENTA Regiones'!AF13</f>
        <v>269</v>
      </c>
      <c r="AG15" s="688">
        <f>'[8]Anexo 1 POA 2018 CENTA Regiones'!AG13</f>
        <v>2545</v>
      </c>
      <c r="AH15" s="688">
        <f>'[8]Anexo 1 POA 2018 CENTA Regiones'!AH13</f>
        <v>2545</v>
      </c>
      <c r="AI15" s="688">
        <f>'[8]Anexo 1 POA 2018 CENTA Regiones'!AI13</f>
        <v>2545</v>
      </c>
      <c r="AJ15" s="688">
        <f>'[8]Anexo 1 POA 2018 CENTA Regiones'!AJ13</f>
        <v>30540</v>
      </c>
      <c r="AK15" s="688">
        <f>'[8]Anexo 1 POA 2018 CENTA Regiones'!AK13</f>
        <v>30540</v>
      </c>
      <c r="AL15" s="688">
        <f>'[8]Anexo 1 POA 2018 CENTA Regiones'!AL13</f>
        <v>0</v>
      </c>
      <c r="AM15" s="688">
        <f>'[8]Anexo 1 POA 2018 CENTA Regiones'!AM13</f>
        <v>0</v>
      </c>
      <c r="AN15" s="688">
        <f>'[8]Anexo 1 POA 2018 CENTA Regiones'!AN13</f>
        <v>0</v>
      </c>
      <c r="AO15" s="688">
        <f>'[8]Anexo 1 POA 2018 CENTA Regiones'!AO13</f>
        <v>0</v>
      </c>
      <c r="AP15" s="1165"/>
      <c r="AQ15" s="1166" t="e">
        <f>'[8]POA 2018 ETS CENTA Consolid'!AQ14</f>
        <v>#REF!</v>
      </c>
      <c r="AR15" s="746" t="str">
        <f>'[8]Anexo 1 POA 2018 CENTA Regiones'!AR13</f>
        <v>Meta no acumulativa</v>
      </c>
      <c r="AS15" s="27"/>
    </row>
    <row r="16" spans="1:50" s="102" customFormat="1" ht="33" customHeight="1" x14ac:dyDescent="0.2">
      <c r="A16" s="1160" t="e">
        <f>'[8]POA 2018 ETS CENTA Consolid'!A15</f>
        <v>#REF!</v>
      </c>
      <c r="B16" s="1160" t="e">
        <f>'[8]POA 2018 ETS CENTA Consolid'!B15</f>
        <v>#REF!</v>
      </c>
      <c r="C16" s="1161" t="e">
        <f>'[8]POA 2018 ETS CENTA Consolid'!C15</f>
        <v>#REF!</v>
      </c>
      <c r="D16" s="1162" t="e">
        <f>'[8]POA 2018 ETS CENTA Consolid'!D15</f>
        <v>#REF!</v>
      </c>
      <c r="E16" s="491">
        <f>'[8]Anexo 1 POA 2018 CENTA Regiones'!E14</f>
        <v>70</v>
      </c>
      <c r="F16" s="793" t="e">
        <f>'[8]POA 2018 ETS CENTA Consolid'!F15</f>
        <v>#REF!</v>
      </c>
      <c r="G16" s="1174" t="e">
        <f>'[8]POA 2018 ETS CENTA Consolid'!G15</f>
        <v>#REF!</v>
      </c>
      <c r="H16" s="1163" t="e">
        <f>'[8]POA 2018 ETS CENTA Consolid'!H15</f>
        <v>#REF!</v>
      </c>
      <c r="I16" s="1164"/>
      <c r="J16" s="1167"/>
      <c r="K16" s="1164"/>
      <c r="L16" s="676">
        <f>'[8]Anexo 1 POA 2018 CENTA Regiones'!L14</f>
        <v>70</v>
      </c>
      <c r="M16" s="676">
        <f>'[8]Anexo 1 POA 2018 CENTA Regiones'!M14</f>
        <v>70</v>
      </c>
      <c r="N16" s="676">
        <f>'[8]Anexo 1 POA 2018 CENTA Regiones'!N14</f>
        <v>70</v>
      </c>
      <c r="O16" s="688">
        <f>'[8]Anexo 1 POA 2018 CENTA Regiones'!O14</f>
        <v>635</v>
      </c>
      <c r="P16" s="688">
        <f>'[8]Anexo 1 POA 2018 CENTA Regiones'!P14</f>
        <v>635</v>
      </c>
      <c r="Q16" s="688">
        <f>'[8]Anexo 1 POA 2018 CENTA Regiones'!Q14</f>
        <v>635</v>
      </c>
      <c r="R16" s="676">
        <f>'[8]Anexo 1 POA 2018 CENTA Regiones'!R14</f>
        <v>70</v>
      </c>
      <c r="S16" s="676">
        <f>'[8]Anexo 1 POA 2018 CENTA Regiones'!S14</f>
        <v>70</v>
      </c>
      <c r="T16" s="676">
        <f>'[8]Anexo 1 POA 2018 CENTA Regiones'!T14</f>
        <v>70</v>
      </c>
      <c r="U16" s="688">
        <f>'[8]Anexo 1 POA 2018 CENTA Regiones'!U14</f>
        <v>635</v>
      </c>
      <c r="V16" s="688">
        <f>'[8]Anexo 1 POA 2018 CENTA Regiones'!V14</f>
        <v>635</v>
      </c>
      <c r="W16" s="688">
        <f>'[8]Anexo 1 POA 2018 CENTA Regiones'!W14</f>
        <v>635</v>
      </c>
      <c r="X16" s="676">
        <f>'[8]Anexo 1 POA 2018 CENTA Regiones'!X14</f>
        <v>70</v>
      </c>
      <c r="Y16" s="676">
        <f>'[8]Anexo 1 POA 2018 CENTA Regiones'!Y14</f>
        <v>70</v>
      </c>
      <c r="Z16" s="676">
        <f>'[8]Anexo 1 POA 2018 CENTA Regiones'!Z14</f>
        <v>70</v>
      </c>
      <c r="AA16" s="688">
        <f>'[8]Anexo 1 POA 2018 CENTA Regiones'!AA14</f>
        <v>635</v>
      </c>
      <c r="AB16" s="688">
        <f>'[8]Anexo 1 POA 2018 CENTA Regiones'!AB14</f>
        <v>635</v>
      </c>
      <c r="AC16" s="688">
        <f>'[8]Anexo 1 POA 2018 CENTA Regiones'!AC14</f>
        <v>635</v>
      </c>
      <c r="AD16" s="676">
        <f>'[8]Anexo 1 POA 2018 CENTA Regiones'!AD14</f>
        <v>70</v>
      </c>
      <c r="AE16" s="676">
        <f>'[8]Anexo 1 POA 2018 CENTA Regiones'!AE14</f>
        <v>70</v>
      </c>
      <c r="AF16" s="676">
        <f>'[8]Anexo 1 POA 2018 CENTA Regiones'!AF14</f>
        <v>70</v>
      </c>
      <c r="AG16" s="688">
        <f>'[8]Anexo 1 POA 2018 CENTA Regiones'!AG14</f>
        <v>635</v>
      </c>
      <c r="AH16" s="688">
        <f>'[8]Anexo 1 POA 2018 CENTA Regiones'!AH14</f>
        <v>635</v>
      </c>
      <c r="AI16" s="688">
        <f>'[8]Anexo 1 POA 2018 CENTA Regiones'!AI14</f>
        <v>635</v>
      </c>
      <c r="AJ16" s="688">
        <f>'[8]Anexo 1 POA 2018 CENTA Regiones'!AJ14</f>
        <v>7620</v>
      </c>
      <c r="AK16" s="688">
        <f>'[8]Anexo 1 POA 2018 CENTA Regiones'!AK14</f>
        <v>7620</v>
      </c>
      <c r="AL16" s="688">
        <f>'[8]Anexo 1 POA 2018 CENTA Regiones'!AL14</f>
        <v>0</v>
      </c>
      <c r="AM16" s="688">
        <f>'[8]Anexo 1 POA 2018 CENTA Regiones'!AM14</f>
        <v>0</v>
      </c>
      <c r="AN16" s="688">
        <f>'[8]Anexo 1 POA 2018 CENTA Regiones'!AN14</f>
        <v>0</v>
      </c>
      <c r="AO16" s="688">
        <f>'[8]Anexo 1 POA 2018 CENTA Regiones'!AO14</f>
        <v>0</v>
      </c>
      <c r="AP16" s="1165"/>
      <c r="AQ16" s="1166"/>
      <c r="AR16" s="746" t="str">
        <f>'[8]Anexo 1 POA 2018 CENTA Regiones'!AR14</f>
        <v>Meta no acumulativa</v>
      </c>
      <c r="AS16" s="27"/>
    </row>
    <row r="17" spans="1:45" s="102" customFormat="1" ht="48.75" hidden="1" customHeight="1" x14ac:dyDescent="0.2">
      <c r="A17" s="827" t="e">
        <f>'[8]POA 2018 ETS CENTA Consolid'!A16</f>
        <v>#REF!</v>
      </c>
      <c r="B17" s="827" t="e">
        <f>'[8]POA 2018 ETS CENTA Consolid'!B16</f>
        <v>#REF!</v>
      </c>
      <c r="C17" s="827" t="e">
        <f>'[8]POA 2018 ETS CENTA Consolid'!C16</f>
        <v>#REF!</v>
      </c>
      <c r="D17" s="812" t="e">
        <f>'[8]POA 2018 ETS CENTA Consolid'!D16</f>
        <v>#REF!</v>
      </c>
      <c r="E17" s="491">
        <v>0</v>
      </c>
      <c r="F17" s="935" t="e">
        <f>'[8]POA 2018 ETS CENTA Consolid'!F16</f>
        <v>#REF!</v>
      </c>
      <c r="G17" s="817" t="e">
        <f>'[8]POA 2018 ETS CENTA Consolid'!G16</f>
        <v>#REF!</v>
      </c>
      <c r="H17" s="817" t="e">
        <f>'[8]POA 2018 ETS CENTA Consolid'!H16</f>
        <v>#REF!</v>
      </c>
      <c r="I17" s="108"/>
      <c r="J17" s="109"/>
      <c r="K17" s="108"/>
      <c r="L17" s="676"/>
      <c r="M17" s="676"/>
      <c r="N17" s="676"/>
      <c r="O17" s="688"/>
      <c r="P17" s="688"/>
      <c r="Q17" s="688"/>
      <c r="R17" s="676"/>
      <c r="S17" s="676"/>
      <c r="T17" s="676"/>
      <c r="U17" s="688"/>
      <c r="V17" s="688"/>
      <c r="W17" s="688"/>
      <c r="X17" s="676"/>
      <c r="Y17" s="676"/>
      <c r="Z17" s="676"/>
      <c r="AA17" s="688"/>
      <c r="AB17" s="688"/>
      <c r="AC17" s="688"/>
      <c r="AD17" s="941"/>
      <c r="AE17" s="942"/>
      <c r="AF17" s="942"/>
      <c r="AG17" s="939"/>
      <c r="AH17" s="688"/>
      <c r="AI17" s="939"/>
      <c r="AJ17" s="693"/>
      <c r="AK17" s="693"/>
      <c r="AL17" s="699"/>
      <c r="AM17" s="699"/>
      <c r="AN17" s="699"/>
      <c r="AO17" s="693"/>
      <c r="AP17" s="839"/>
      <c r="AQ17" s="812" t="e">
        <f>'[8]POA 2018 ETS CENTA Consolid'!AQ16</f>
        <v>#REF!</v>
      </c>
      <c r="AR17" s="943"/>
      <c r="AS17" s="27"/>
    </row>
    <row r="18" spans="1:45" s="102" customFormat="1" ht="38.25" customHeight="1" x14ac:dyDescent="0.2">
      <c r="A18" s="58" t="e">
        <f>'[8]POA 2018 ETS CENTA Consolid'!A17</f>
        <v>#REF!</v>
      </c>
      <c r="B18" s="58" t="e">
        <f>'[8]POA 2018 ETS CENTA Consolid'!B17</f>
        <v>#REF!</v>
      </c>
      <c r="C18" s="58" t="e">
        <f>'[8]POA 2018 ETS CENTA Consolid'!C17</f>
        <v>#REF!</v>
      </c>
      <c r="D18" s="26" t="e">
        <f>'[8]POA 2018 ETS CENTA Consolid'!D17</f>
        <v>#REF!</v>
      </c>
      <c r="E18" s="29"/>
      <c r="F18" s="730"/>
      <c r="G18" s="26"/>
      <c r="H18" s="26"/>
      <c r="I18" s="862"/>
      <c r="J18" s="862"/>
      <c r="K18" s="863"/>
      <c r="L18" s="715"/>
      <c r="M18" s="715"/>
      <c r="N18" s="715"/>
      <c r="O18" s="694">
        <f>SUM(O19:O21)</f>
        <v>2769</v>
      </c>
      <c r="P18" s="694">
        <f t="shared" ref="P18:Q18" si="9">SUM(P19:P21)</f>
        <v>2769</v>
      </c>
      <c r="Q18" s="694">
        <f t="shared" si="9"/>
        <v>2769</v>
      </c>
      <c r="R18" s="715"/>
      <c r="S18" s="715"/>
      <c r="T18" s="715"/>
      <c r="U18" s="694">
        <f t="shared" ref="U18:W18" si="10">SUM(U19:U21)</f>
        <v>2769</v>
      </c>
      <c r="V18" s="694">
        <f t="shared" si="10"/>
        <v>2769</v>
      </c>
      <c r="W18" s="694">
        <f t="shared" si="10"/>
        <v>2769</v>
      </c>
      <c r="X18" s="673"/>
      <c r="Y18" s="673"/>
      <c r="Z18" s="673"/>
      <c r="AA18" s="694">
        <f t="shared" ref="AA18:AC18" si="11">SUM(AA19:AA21)</f>
        <v>2769</v>
      </c>
      <c r="AB18" s="694">
        <f t="shared" si="11"/>
        <v>2769</v>
      </c>
      <c r="AC18" s="694">
        <f t="shared" si="11"/>
        <v>2769</v>
      </c>
      <c r="AD18" s="673"/>
      <c r="AE18" s="673"/>
      <c r="AF18" s="673"/>
      <c r="AG18" s="694">
        <f t="shared" ref="AG18:AK18" si="12">SUM(AG19:AG21)</f>
        <v>2769</v>
      </c>
      <c r="AH18" s="694">
        <f t="shared" si="12"/>
        <v>2769</v>
      </c>
      <c r="AI18" s="694">
        <f t="shared" si="12"/>
        <v>2769</v>
      </c>
      <c r="AJ18" s="694">
        <f t="shared" si="12"/>
        <v>33228</v>
      </c>
      <c r="AK18" s="694">
        <f t="shared" si="12"/>
        <v>33228</v>
      </c>
      <c r="AL18" s="944"/>
      <c r="AM18" s="944"/>
      <c r="AN18" s="944"/>
      <c r="AO18" s="694"/>
      <c r="AP18" s="823"/>
      <c r="AQ18" s="851"/>
      <c r="AR18" s="747">
        <f t="shared" ref="AR18" si="13">SUM(AR19:AR21)</f>
        <v>0</v>
      </c>
      <c r="AS18" s="27"/>
    </row>
    <row r="19" spans="1:45" s="102" customFormat="1" ht="34.5" customHeight="1" x14ac:dyDescent="0.2">
      <c r="A19" s="1160" t="e">
        <f>'[8]POA 2018 ETS CENTA Consolid'!A18</f>
        <v>#REF!</v>
      </c>
      <c r="B19" s="1160" t="e">
        <f>'[8]POA 2018 ETS CENTA Consolid'!B18</f>
        <v>#REF!</v>
      </c>
      <c r="C19" s="1161" t="e">
        <f>'[8]POA 2018 ETS CENTA Consolid'!C18</f>
        <v>#REF!</v>
      </c>
      <c r="D19" s="1162" t="e">
        <f>'[8]POA 2018 ETS CENTA Consolid'!D18</f>
        <v>#REF!</v>
      </c>
      <c r="E19" s="558">
        <f>'[8]Anexo 1 POA 2018 CENTA Regiones'!E16</f>
        <v>170</v>
      </c>
      <c r="F19" s="793" t="e">
        <f>'[8]POA 2018 ETS CENTA Consolid'!F18</f>
        <v>#REF!</v>
      </c>
      <c r="G19" s="1163" t="e">
        <f>'[8]POA 2018 ETS CENTA Consolid'!G18</f>
        <v>#REF!</v>
      </c>
      <c r="H19" s="1162" t="e">
        <f>'[8]POA 2018 ETS CENTA Consolid'!H18</f>
        <v>#REF!</v>
      </c>
      <c r="I19" s="1171"/>
      <c r="J19" s="1171"/>
      <c r="K19" s="1172"/>
      <c r="L19" s="716">
        <f>'[8]Anexo 1 POA 2018 CENTA Regiones'!L16</f>
        <v>170</v>
      </c>
      <c r="M19" s="716">
        <f>'[8]Anexo 1 POA 2018 CENTA Regiones'!M16</f>
        <v>170</v>
      </c>
      <c r="N19" s="716">
        <f>'[8]Anexo 1 POA 2018 CENTA Regiones'!N16</f>
        <v>170</v>
      </c>
      <c r="O19" s="703">
        <f>'[8]Anexo 1 POA 2018 CENTA Regiones'!O16</f>
        <v>2101</v>
      </c>
      <c r="P19" s="703">
        <f>'[8]Anexo 1 POA 2018 CENTA Regiones'!P16</f>
        <v>2101</v>
      </c>
      <c r="Q19" s="703">
        <f>'[8]Anexo 1 POA 2018 CENTA Regiones'!Q16</f>
        <v>2101</v>
      </c>
      <c r="R19" s="716">
        <f>'[8]Anexo 1 POA 2018 CENTA Regiones'!R16</f>
        <v>170</v>
      </c>
      <c r="S19" s="716">
        <f>'[8]Anexo 1 POA 2018 CENTA Regiones'!S16</f>
        <v>170</v>
      </c>
      <c r="T19" s="716">
        <f>'[8]Anexo 1 POA 2018 CENTA Regiones'!T16</f>
        <v>170</v>
      </c>
      <c r="U19" s="703">
        <f>'[8]Anexo 1 POA 2018 CENTA Regiones'!U16</f>
        <v>2101</v>
      </c>
      <c r="V19" s="703">
        <f>'[8]Anexo 1 POA 2018 CENTA Regiones'!V16</f>
        <v>2101</v>
      </c>
      <c r="W19" s="703">
        <f>'[8]Anexo 1 POA 2018 CENTA Regiones'!W16</f>
        <v>2101</v>
      </c>
      <c r="X19" s="716">
        <f>'[8]Anexo 1 POA 2018 CENTA Regiones'!X16</f>
        <v>170</v>
      </c>
      <c r="Y19" s="716">
        <f>'[8]Anexo 1 POA 2018 CENTA Regiones'!Y16</f>
        <v>170</v>
      </c>
      <c r="Z19" s="716">
        <f>'[8]Anexo 1 POA 2018 CENTA Regiones'!Z16</f>
        <v>170</v>
      </c>
      <c r="AA19" s="703">
        <f>'[8]Anexo 1 POA 2018 CENTA Regiones'!AA16</f>
        <v>2101</v>
      </c>
      <c r="AB19" s="703">
        <f>'[8]Anexo 1 POA 2018 CENTA Regiones'!AB16</f>
        <v>2101</v>
      </c>
      <c r="AC19" s="703">
        <f>'[8]Anexo 1 POA 2018 CENTA Regiones'!AC16</f>
        <v>2101</v>
      </c>
      <c r="AD19" s="716">
        <f>'[8]Anexo 1 POA 2018 CENTA Regiones'!AD16</f>
        <v>170</v>
      </c>
      <c r="AE19" s="716">
        <f>'[8]Anexo 1 POA 2018 CENTA Regiones'!AE16</f>
        <v>170</v>
      </c>
      <c r="AF19" s="716">
        <f>'[8]Anexo 1 POA 2018 CENTA Regiones'!AF16</f>
        <v>170</v>
      </c>
      <c r="AG19" s="703">
        <f>'[8]Anexo 1 POA 2018 CENTA Regiones'!AG16</f>
        <v>2101</v>
      </c>
      <c r="AH19" s="703">
        <f>'[8]Anexo 1 POA 2018 CENTA Regiones'!AH16</f>
        <v>2101</v>
      </c>
      <c r="AI19" s="703">
        <f>'[8]Anexo 1 POA 2018 CENTA Regiones'!AI16</f>
        <v>2101</v>
      </c>
      <c r="AJ19" s="703">
        <f>'[8]Anexo 1 POA 2018 CENTA Regiones'!AJ16</f>
        <v>25212</v>
      </c>
      <c r="AK19" s="703">
        <f>'[8]Anexo 1 POA 2018 CENTA Regiones'!AK16</f>
        <v>25212</v>
      </c>
      <c r="AL19" s="703">
        <f>'[8]Anexo 1 POA 2018 CENTA Regiones'!AL16</f>
        <v>0</v>
      </c>
      <c r="AM19" s="703">
        <f>'[8]Anexo 1 POA 2018 CENTA Regiones'!AM16</f>
        <v>0</v>
      </c>
      <c r="AN19" s="703">
        <f>'[8]Anexo 1 POA 2018 CENTA Regiones'!AN16</f>
        <v>0</v>
      </c>
      <c r="AO19" s="703">
        <f>'[8]Anexo 1 POA 2018 CENTA Regiones'!AO16</f>
        <v>0</v>
      </c>
      <c r="AP19" s="1165"/>
      <c r="AQ19" s="1166" t="e">
        <f>'[8]POA 2018 ETS CENTA Consolid'!AQ18</f>
        <v>#REF!</v>
      </c>
      <c r="AR19" s="748" t="str">
        <f>'[8]Anexo 1 POA 2018 CENTA Regiones'!AR16</f>
        <v>Meta no acumulativa</v>
      </c>
      <c r="AS19" s="27"/>
    </row>
    <row r="20" spans="1:45" s="102" customFormat="1" ht="34.5" customHeight="1" x14ac:dyDescent="0.2">
      <c r="A20" s="1160" t="e">
        <f>'[8]POA 2018 ETS CENTA Consolid'!A19</f>
        <v>#REF!</v>
      </c>
      <c r="B20" s="1160" t="e">
        <f>'[8]POA 2018 ETS CENTA Consolid'!B19</f>
        <v>#REF!</v>
      </c>
      <c r="C20" s="1161" t="e">
        <f>'[8]POA 2018 ETS CENTA Consolid'!C19</f>
        <v>#REF!</v>
      </c>
      <c r="D20" s="1162" t="e">
        <f>'[8]POA 2018 ETS CENTA Consolid'!D19</f>
        <v>#REF!</v>
      </c>
      <c r="E20" s="558">
        <f>'[8]Anexo 1 POA 2018 CENTA Regiones'!E17</f>
        <v>53</v>
      </c>
      <c r="F20" s="793" t="e">
        <f>'[8]POA 2018 ETS CENTA Consolid'!F19</f>
        <v>#REF!</v>
      </c>
      <c r="G20" s="1163" t="e">
        <f>'[8]POA 2018 ETS CENTA Consolid'!G19</f>
        <v>#REF!</v>
      </c>
      <c r="H20" s="1162" t="e">
        <f>'[8]POA 2018 ETS CENTA Consolid'!H19</f>
        <v>#REF!</v>
      </c>
      <c r="I20" s="1171"/>
      <c r="J20" s="1171"/>
      <c r="K20" s="1172"/>
      <c r="L20" s="716">
        <f>'[8]Anexo 1 POA 2018 CENTA Regiones'!L17</f>
        <v>53</v>
      </c>
      <c r="M20" s="716">
        <f>'[8]Anexo 1 POA 2018 CENTA Regiones'!M17</f>
        <v>53</v>
      </c>
      <c r="N20" s="716">
        <f>'[8]Anexo 1 POA 2018 CENTA Regiones'!N17</f>
        <v>53</v>
      </c>
      <c r="O20" s="703">
        <f>'[8]Anexo 1 POA 2018 CENTA Regiones'!O17</f>
        <v>668</v>
      </c>
      <c r="P20" s="703">
        <f>'[8]Anexo 1 POA 2018 CENTA Regiones'!P17</f>
        <v>668</v>
      </c>
      <c r="Q20" s="703">
        <f>'[8]Anexo 1 POA 2018 CENTA Regiones'!Q17</f>
        <v>668</v>
      </c>
      <c r="R20" s="716">
        <f>'[8]Anexo 1 POA 2018 CENTA Regiones'!R17</f>
        <v>53</v>
      </c>
      <c r="S20" s="716">
        <f>'[8]Anexo 1 POA 2018 CENTA Regiones'!S17</f>
        <v>53</v>
      </c>
      <c r="T20" s="716">
        <f>'[8]Anexo 1 POA 2018 CENTA Regiones'!T17</f>
        <v>53</v>
      </c>
      <c r="U20" s="703">
        <f>'[8]Anexo 1 POA 2018 CENTA Regiones'!U17</f>
        <v>668</v>
      </c>
      <c r="V20" s="703">
        <f>'[8]Anexo 1 POA 2018 CENTA Regiones'!V17</f>
        <v>668</v>
      </c>
      <c r="W20" s="703">
        <f>'[8]Anexo 1 POA 2018 CENTA Regiones'!W17</f>
        <v>668</v>
      </c>
      <c r="X20" s="716">
        <f>'[8]Anexo 1 POA 2018 CENTA Regiones'!X17</f>
        <v>53</v>
      </c>
      <c r="Y20" s="716">
        <f>'[8]Anexo 1 POA 2018 CENTA Regiones'!Y17</f>
        <v>53</v>
      </c>
      <c r="Z20" s="716">
        <f>'[8]Anexo 1 POA 2018 CENTA Regiones'!Z17</f>
        <v>53</v>
      </c>
      <c r="AA20" s="703">
        <f>'[8]Anexo 1 POA 2018 CENTA Regiones'!AA17</f>
        <v>668</v>
      </c>
      <c r="AB20" s="703">
        <f>'[8]Anexo 1 POA 2018 CENTA Regiones'!AB17</f>
        <v>668</v>
      </c>
      <c r="AC20" s="703">
        <f>'[8]Anexo 1 POA 2018 CENTA Regiones'!AC17</f>
        <v>668</v>
      </c>
      <c r="AD20" s="716">
        <f>'[8]Anexo 1 POA 2018 CENTA Regiones'!AD17</f>
        <v>53</v>
      </c>
      <c r="AE20" s="716">
        <f>'[8]Anexo 1 POA 2018 CENTA Regiones'!AE17</f>
        <v>53</v>
      </c>
      <c r="AF20" s="716">
        <f>'[8]Anexo 1 POA 2018 CENTA Regiones'!AF17</f>
        <v>53</v>
      </c>
      <c r="AG20" s="703">
        <f>'[8]Anexo 1 POA 2018 CENTA Regiones'!AG17</f>
        <v>668</v>
      </c>
      <c r="AH20" s="703">
        <f>'[8]Anexo 1 POA 2018 CENTA Regiones'!AH17</f>
        <v>668</v>
      </c>
      <c r="AI20" s="703">
        <f>'[8]Anexo 1 POA 2018 CENTA Regiones'!AI17</f>
        <v>668</v>
      </c>
      <c r="AJ20" s="703">
        <f>'[8]Anexo 1 POA 2018 CENTA Regiones'!AJ17</f>
        <v>8016</v>
      </c>
      <c r="AK20" s="703">
        <f>'[8]Anexo 1 POA 2018 CENTA Regiones'!AK17</f>
        <v>8016</v>
      </c>
      <c r="AL20" s="703">
        <f>'[8]Anexo 1 POA 2018 CENTA Regiones'!AL17</f>
        <v>0</v>
      </c>
      <c r="AM20" s="703">
        <f>'[8]Anexo 1 POA 2018 CENTA Regiones'!AM17</f>
        <v>0</v>
      </c>
      <c r="AN20" s="703">
        <f>'[8]Anexo 1 POA 2018 CENTA Regiones'!AN17</f>
        <v>0</v>
      </c>
      <c r="AO20" s="703">
        <f>'[8]Anexo 1 POA 2018 CENTA Regiones'!AO17</f>
        <v>0</v>
      </c>
      <c r="AP20" s="1165"/>
      <c r="AQ20" s="1173"/>
      <c r="AR20" s="748" t="str">
        <f>'[8]Anexo 1 POA 2018 CENTA Regiones'!AR17</f>
        <v>Meta no acumulativa</v>
      </c>
      <c r="AS20" s="27"/>
    </row>
    <row r="21" spans="1:45" s="166" customFormat="1" hidden="1" x14ac:dyDescent="0.2">
      <c r="A21" s="813" t="e">
        <f>'[8]POA 2018 ETS CENTA Consolid'!A20</f>
        <v>#REF!</v>
      </c>
      <c r="B21" s="813" t="e">
        <f>'[8]POA 2018 ETS CENTA Consolid'!B20</f>
        <v>#REF!</v>
      </c>
      <c r="C21" s="827" t="e">
        <f>'[8]POA 2018 ETS CENTA Consolid'!C20</f>
        <v>#REF!</v>
      </c>
      <c r="D21" s="812" t="e">
        <f>'[8]POA 2018 ETS CENTA Consolid'!D20</f>
        <v>#REF!</v>
      </c>
      <c r="E21" s="354">
        <v>0</v>
      </c>
      <c r="F21" s="935" t="e">
        <f>'[8]POA 2018 ETS CENTA Consolid'!F20</f>
        <v>#REF!</v>
      </c>
      <c r="G21" s="817" t="e">
        <f>'[8]POA 2018 ETS CENTA Consolid'!G20</f>
        <v>#REF!</v>
      </c>
      <c r="H21" s="817" t="e">
        <f>'[8]POA 2018 ETS CENTA Consolid'!H20</f>
        <v>#REF!</v>
      </c>
      <c r="I21" s="815"/>
      <c r="J21" s="815"/>
      <c r="K21" s="815"/>
      <c r="L21" s="494"/>
      <c r="M21" s="494"/>
      <c r="N21" s="494"/>
      <c r="O21" s="945"/>
      <c r="P21" s="945"/>
      <c r="Q21" s="945"/>
      <c r="R21" s="494"/>
      <c r="S21" s="494"/>
      <c r="T21" s="494"/>
      <c r="U21" s="945"/>
      <c r="V21" s="945"/>
      <c r="W21" s="945"/>
      <c r="X21" s="494"/>
      <c r="Y21" s="494"/>
      <c r="Z21" s="494"/>
      <c r="AA21" s="945"/>
      <c r="AB21" s="945"/>
      <c r="AC21" s="945"/>
      <c r="AD21" s="494"/>
      <c r="AE21" s="494"/>
      <c r="AF21" s="494"/>
      <c r="AG21" s="945"/>
      <c r="AH21" s="945"/>
      <c r="AI21" s="945"/>
      <c r="AJ21" s="693"/>
      <c r="AK21" s="693"/>
      <c r="AL21" s="945"/>
      <c r="AM21" s="945"/>
      <c r="AN21" s="945"/>
      <c r="AO21" s="945"/>
      <c r="AP21" s="839"/>
      <c r="AQ21" s="812" t="e">
        <f>'[8]POA 2018 ETS CENTA Consolid'!AQ20</f>
        <v>#REF!</v>
      </c>
      <c r="AR21" s="946"/>
      <c r="AS21" s="27"/>
    </row>
    <row r="22" spans="1:45" s="166" customFormat="1" x14ac:dyDescent="0.2">
      <c r="A22" s="58" t="e">
        <f>'[8]POA 2018 ETS CENTA Consolid'!A21</f>
        <v>#REF!</v>
      </c>
      <c r="B22" s="58" t="e">
        <f>'[8]POA 2018 ETS CENTA Consolid'!B21</f>
        <v>#REF!</v>
      </c>
      <c r="C22" s="58" t="e">
        <f>'[8]POA 2018 ETS CENTA Consolid'!C21</f>
        <v>#REF!</v>
      </c>
      <c r="D22" s="26" t="e">
        <f>'[8]POA 2018 ETS CENTA Consolid'!D21</f>
        <v>#REF!</v>
      </c>
      <c r="E22" s="29"/>
      <c r="F22" s="730"/>
      <c r="G22" s="26"/>
      <c r="H22" s="26"/>
      <c r="I22" s="94"/>
      <c r="J22" s="94"/>
      <c r="K22" s="502"/>
      <c r="L22" s="673"/>
      <c r="M22" s="673"/>
      <c r="N22" s="673"/>
      <c r="O22" s="947">
        <f>SUM(O23:O26)</f>
        <v>2692</v>
      </c>
      <c r="P22" s="947">
        <f t="shared" ref="P22:Q22" si="14">SUM(P23:P26)</f>
        <v>2692</v>
      </c>
      <c r="Q22" s="947">
        <f t="shared" si="14"/>
        <v>2692</v>
      </c>
      <c r="R22" s="673"/>
      <c r="S22" s="673"/>
      <c r="T22" s="673"/>
      <c r="U22" s="947">
        <f t="shared" ref="U22:W22" si="15">SUM(U23:U26)</f>
        <v>2692</v>
      </c>
      <c r="V22" s="947">
        <f t="shared" si="15"/>
        <v>2692</v>
      </c>
      <c r="W22" s="947">
        <f t="shared" si="15"/>
        <v>2692</v>
      </c>
      <c r="X22" s="673"/>
      <c r="Y22" s="673"/>
      <c r="Z22" s="673"/>
      <c r="AA22" s="947">
        <f t="shared" ref="AA22:AC22" si="16">SUM(AA23:AA26)</f>
        <v>2692</v>
      </c>
      <c r="AB22" s="947">
        <f t="shared" si="16"/>
        <v>2692</v>
      </c>
      <c r="AC22" s="947">
        <f t="shared" si="16"/>
        <v>2692</v>
      </c>
      <c r="AD22" s="673"/>
      <c r="AE22" s="673"/>
      <c r="AF22" s="673"/>
      <c r="AG22" s="947">
        <f t="shared" ref="AG22:AK22" si="17">SUM(AG23:AG26)</f>
        <v>2692</v>
      </c>
      <c r="AH22" s="947">
        <f t="shared" si="17"/>
        <v>2692</v>
      </c>
      <c r="AI22" s="947">
        <f t="shared" si="17"/>
        <v>2692</v>
      </c>
      <c r="AJ22" s="947">
        <f t="shared" si="17"/>
        <v>32304</v>
      </c>
      <c r="AK22" s="947">
        <f t="shared" si="17"/>
        <v>32304</v>
      </c>
      <c r="AL22" s="686"/>
      <c r="AM22" s="944"/>
      <c r="AN22" s="944"/>
      <c r="AO22" s="694"/>
      <c r="AP22" s="823"/>
      <c r="AQ22" s="851"/>
      <c r="AR22" s="948">
        <f t="shared" ref="AR22" si="18">SUM(AR23:AR26)</f>
        <v>0</v>
      </c>
      <c r="AS22" s="27"/>
    </row>
    <row r="23" spans="1:45" s="166" customFormat="1" hidden="1" x14ac:dyDescent="0.2">
      <c r="A23" s="813" t="e">
        <f>'[8]POA 2018 ETS CENTA Consolid'!A22</f>
        <v>#REF!</v>
      </c>
      <c r="B23" s="813" t="e">
        <f>'[8]POA 2018 ETS CENTA Consolid'!B22</f>
        <v>#REF!</v>
      </c>
      <c r="C23" s="836" t="e">
        <f>'[8]POA 2018 ETS CENTA Consolid'!C22</f>
        <v>#REF!</v>
      </c>
      <c r="D23" s="852" t="e">
        <f>'[8]POA 2018 ETS CENTA Consolid'!D22</f>
        <v>#REF!</v>
      </c>
      <c r="E23" s="935">
        <v>0</v>
      </c>
      <c r="F23" s="836" t="e">
        <f>'[8]POA 2018 ETS CENTA Consolid'!F22</f>
        <v>#REF!</v>
      </c>
      <c r="G23" s="817" t="e">
        <f>'[8]POA 2018 ETS CENTA Consolid'!G22</f>
        <v>#REF!</v>
      </c>
      <c r="H23" s="817" t="e">
        <f>'[8]POA 2018 ETS CENTA Consolid'!H22</f>
        <v>#REF!</v>
      </c>
      <c r="I23" s="108"/>
      <c r="J23" s="108"/>
      <c r="K23" s="108"/>
      <c r="L23" s="949"/>
      <c r="M23" s="949"/>
      <c r="N23" s="949"/>
      <c r="O23" s="950"/>
      <c r="P23" s="950"/>
      <c r="Q23" s="950"/>
      <c r="R23" s="949"/>
      <c r="S23" s="949"/>
      <c r="T23" s="949"/>
      <c r="U23" s="950"/>
      <c r="V23" s="950"/>
      <c r="W23" s="950"/>
      <c r="X23" s="949"/>
      <c r="Y23" s="949"/>
      <c r="Z23" s="949"/>
      <c r="AA23" s="950"/>
      <c r="AB23" s="950"/>
      <c r="AC23" s="950"/>
      <c r="AD23" s="949"/>
      <c r="AE23" s="949"/>
      <c r="AF23" s="949"/>
      <c r="AG23" s="950"/>
      <c r="AH23" s="950"/>
      <c r="AI23" s="950"/>
      <c r="AJ23" s="950"/>
      <c r="AK23" s="950"/>
      <c r="AL23" s="699"/>
      <c r="AM23" s="938"/>
      <c r="AN23" s="938"/>
      <c r="AO23" s="938"/>
      <c r="AP23" s="839"/>
      <c r="AQ23" s="812" t="e">
        <f>'[8]POA 2018 ETS CENTA Consolid'!AQ22</f>
        <v>#REF!</v>
      </c>
      <c r="AR23" s="951"/>
      <c r="AS23" s="27"/>
    </row>
    <row r="24" spans="1:45" s="166" customFormat="1" ht="29.25" customHeight="1" x14ac:dyDescent="0.2">
      <c r="A24" s="1160" t="e">
        <f>'[8]POA 2018 ETS CENTA Consolid'!A23</f>
        <v>#REF!</v>
      </c>
      <c r="B24" s="1160" t="e">
        <f>'[8]POA 2018 ETS CENTA Consolid'!B23</f>
        <v>#REF!</v>
      </c>
      <c r="C24" s="1161" t="e">
        <f>'[8]POA 2018 ETS CENTA Consolid'!C23</f>
        <v>#REF!</v>
      </c>
      <c r="D24" s="1162" t="e">
        <f>'[8]POA 2018 ETS CENTA Consolid'!D23</f>
        <v>#REF!</v>
      </c>
      <c r="E24" s="793">
        <f>'[8]Anexo 1 POA 2018 CENTA Regiones'!E19</f>
        <v>140</v>
      </c>
      <c r="F24" s="793" t="e">
        <f>'[8]POA 2018 ETS CENTA Consolid'!F23</f>
        <v>#REF!</v>
      </c>
      <c r="G24" s="1163" t="e">
        <f>'[8]POA 2018 ETS CENTA Consolid'!G23</f>
        <v>#REF!</v>
      </c>
      <c r="H24" s="1162" t="e">
        <f>'[8]POA 2018 ETS CENTA Consolid'!H23</f>
        <v>#REF!</v>
      </c>
      <c r="I24" s="1164"/>
      <c r="J24" s="1164"/>
      <c r="K24" s="1164"/>
      <c r="L24" s="941">
        <f>'[8]Anexo 1 POA 2018 CENTA Regiones'!L19</f>
        <v>140</v>
      </c>
      <c r="M24" s="941">
        <f>'[8]Anexo 1 POA 2018 CENTA Regiones'!M19</f>
        <v>140</v>
      </c>
      <c r="N24" s="941">
        <f>'[8]Anexo 1 POA 2018 CENTA Regiones'!N19</f>
        <v>140</v>
      </c>
      <c r="O24" s="952">
        <f>'[8]Anexo 1 POA 2018 CENTA Regiones'!O19</f>
        <v>2183</v>
      </c>
      <c r="P24" s="952">
        <f>'[8]Anexo 1 POA 2018 CENTA Regiones'!P19</f>
        <v>2183</v>
      </c>
      <c r="Q24" s="952">
        <f>'[8]Anexo 1 POA 2018 CENTA Regiones'!Q19</f>
        <v>2183</v>
      </c>
      <c r="R24" s="941">
        <f>'[8]Anexo 1 POA 2018 CENTA Regiones'!R19</f>
        <v>140</v>
      </c>
      <c r="S24" s="941">
        <f>'[8]Anexo 1 POA 2018 CENTA Regiones'!S19</f>
        <v>140</v>
      </c>
      <c r="T24" s="941">
        <f>'[8]Anexo 1 POA 2018 CENTA Regiones'!T19</f>
        <v>140</v>
      </c>
      <c r="U24" s="952">
        <f>'[8]Anexo 1 POA 2018 CENTA Regiones'!U19</f>
        <v>2183</v>
      </c>
      <c r="V24" s="952">
        <f>'[8]Anexo 1 POA 2018 CENTA Regiones'!V19</f>
        <v>2183</v>
      </c>
      <c r="W24" s="952">
        <f>'[8]Anexo 1 POA 2018 CENTA Regiones'!W19</f>
        <v>2183</v>
      </c>
      <c r="X24" s="941">
        <f>'[8]Anexo 1 POA 2018 CENTA Regiones'!X19</f>
        <v>140</v>
      </c>
      <c r="Y24" s="941">
        <f>'[8]Anexo 1 POA 2018 CENTA Regiones'!Y19</f>
        <v>140</v>
      </c>
      <c r="Z24" s="941">
        <f>'[8]Anexo 1 POA 2018 CENTA Regiones'!Z19</f>
        <v>140</v>
      </c>
      <c r="AA24" s="952">
        <f>'[8]Anexo 1 POA 2018 CENTA Regiones'!AA19</f>
        <v>2183</v>
      </c>
      <c r="AB24" s="952">
        <f>'[8]Anexo 1 POA 2018 CENTA Regiones'!AB19</f>
        <v>2183</v>
      </c>
      <c r="AC24" s="952">
        <f>'[8]Anexo 1 POA 2018 CENTA Regiones'!AC19</f>
        <v>2183</v>
      </c>
      <c r="AD24" s="941">
        <f>'[8]Anexo 1 POA 2018 CENTA Regiones'!AD19</f>
        <v>140</v>
      </c>
      <c r="AE24" s="941">
        <f>'[8]Anexo 1 POA 2018 CENTA Regiones'!AE19</f>
        <v>140</v>
      </c>
      <c r="AF24" s="941">
        <f>'[8]Anexo 1 POA 2018 CENTA Regiones'!AF19</f>
        <v>140</v>
      </c>
      <c r="AG24" s="952">
        <f>'[8]Anexo 1 POA 2018 CENTA Regiones'!AG19</f>
        <v>2183</v>
      </c>
      <c r="AH24" s="952">
        <f>'[8]Anexo 1 POA 2018 CENTA Regiones'!AH19</f>
        <v>2183</v>
      </c>
      <c r="AI24" s="952">
        <f>'[8]Anexo 1 POA 2018 CENTA Regiones'!AI19</f>
        <v>2183</v>
      </c>
      <c r="AJ24" s="952">
        <f>'[8]Anexo 1 POA 2018 CENTA Regiones'!AJ19</f>
        <v>26196</v>
      </c>
      <c r="AK24" s="952">
        <f>'[8]Anexo 1 POA 2018 CENTA Regiones'!AK19</f>
        <v>26196</v>
      </c>
      <c r="AL24" s="952">
        <f>'[8]Anexo 1 POA 2018 CENTA Regiones'!AL19</f>
        <v>0</v>
      </c>
      <c r="AM24" s="952">
        <f>'[8]Anexo 1 POA 2018 CENTA Regiones'!AM19</f>
        <v>0</v>
      </c>
      <c r="AN24" s="952">
        <f>'[8]Anexo 1 POA 2018 CENTA Regiones'!AN19</f>
        <v>0</v>
      </c>
      <c r="AO24" s="952">
        <f>'[8]Anexo 1 POA 2018 CENTA Regiones'!AO19</f>
        <v>0</v>
      </c>
      <c r="AP24" s="1165"/>
      <c r="AQ24" s="1166" t="e">
        <f>'[8]POA 2018 ETS CENTA Consolid'!AQ23</f>
        <v>#REF!</v>
      </c>
      <c r="AR24" s="953" t="str">
        <f>'[8]Anexo 1 POA 2018 CENTA Regiones'!AR19</f>
        <v>Meta no acumulativa</v>
      </c>
      <c r="AS24" s="27"/>
    </row>
    <row r="25" spans="1:45" s="166" customFormat="1" ht="33" customHeight="1" x14ac:dyDescent="0.2">
      <c r="A25" s="1160" t="e">
        <f>'[8]POA 2018 ETS CENTA Consolid'!A24</f>
        <v>#REF!</v>
      </c>
      <c r="B25" s="1160" t="e">
        <f>'[8]POA 2018 ETS CENTA Consolid'!B24</f>
        <v>#REF!</v>
      </c>
      <c r="C25" s="1161" t="e">
        <f>'[8]POA 2018 ETS CENTA Consolid'!C24</f>
        <v>#REF!</v>
      </c>
      <c r="D25" s="1162" t="e">
        <f>'[8]POA 2018 ETS CENTA Consolid'!D24</f>
        <v>#REF!</v>
      </c>
      <c r="E25" s="793">
        <f>'[8]Anexo 1 POA 2018 CENTA Regiones'!E20</f>
        <v>29</v>
      </c>
      <c r="F25" s="793" t="e">
        <f>'[8]POA 2018 ETS CENTA Consolid'!F24</f>
        <v>#REF!</v>
      </c>
      <c r="G25" s="1163" t="e">
        <f>'[8]POA 2018 ETS CENTA Consolid'!G24</f>
        <v>#REF!</v>
      </c>
      <c r="H25" s="1162" t="e">
        <f>'[8]POA 2018 ETS CENTA Consolid'!H24</f>
        <v>#REF!</v>
      </c>
      <c r="I25" s="1164"/>
      <c r="J25" s="1164"/>
      <c r="K25" s="1164"/>
      <c r="L25" s="941">
        <f>'[8]Anexo 1 POA 2018 CENTA Regiones'!L20</f>
        <v>29</v>
      </c>
      <c r="M25" s="941">
        <f>'[8]Anexo 1 POA 2018 CENTA Regiones'!M20</f>
        <v>29</v>
      </c>
      <c r="N25" s="941">
        <f>'[8]Anexo 1 POA 2018 CENTA Regiones'!N20</f>
        <v>29</v>
      </c>
      <c r="O25" s="952">
        <f>'[8]Anexo 1 POA 2018 CENTA Regiones'!O20</f>
        <v>509</v>
      </c>
      <c r="P25" s="952">
        <f>'[8]Anexo 1 POA 2018 CENTA Regiones'!P20</f>
        <v>509</v>
      </c>
      <c r="Q25" s="952">
        <f>'[8]Anexo 1 POA 2018 CENTA Regiones'!Q20</f>
        <v>509</v>
      </c>
      <c r="R25" s="941">
        <f>'[8]Anexo 1 POA 2018 CENTA Regiones'!R20</f>
        <v>29</v>
      </c>
      <c r="S25" s="941">
        <f>'[8]Anexo 1 POA 2018 CENTA Regiones'!S20</f>
        <v>29</v>
      </c>
      <c r="T25" s="941">
        <f>'[8]Anexo 1 POA 2018 CENTA Regiones'!T20</f>
        <v>29</v>
      </c>
      <c r="U25" s="952">
        <f>'[8]Anexo 1 POA 2018 CENTA Regiones'!U20</f>
        <v>509</v>
      </c>
      <c r="V25" s="952">
        <f>'[8]Anexo 1 POA 2018 CENTA Regiones'!V20</f>
        <v>509</v>
      </c>
      <c r="W25" s="952">
        <f>'[8]Anexo 1 POA 2018 CENTA Regiones'!W20</f>
        <v>509</v>
      </c>
      <c r="X25" s="941">
        <f>'[8]Anexo 1 POA 2018 CENTA Regiones'!X20</f>
        <v>29</v>
      </c>
      <c r="Y25" s="941">
        <f>'[8]Anexo 1 POA 2018 CENTA Regiones'!Y20</f>
        <v>29</v>
      </c>
      <c r="Z25" s="941">
        <f>'[8]Anexo 1 POA 2018 CENTA Regiones'!Z20</f>
        <v>29</v>
      </c>
      <c r="AA25" s="952">
        <f>'[8]Anexo 1 POA 2018 CENTA Regiones'!AA20</f>
        <v>509</v>
      </c>
      <c r="AB25" s="952">
        <f>'[8]Anexo 1 POA 2018 CENTA Regiones'!AB20</f>
        <v>509</v>
      </c>
      <c r="AC25" s="952">
        <f>'[8]Anexo 1 POA 2018 CENTA Regiones'!AC20</f>
        <v>509</v>
      </c>
      <c r="AD25" s="941">
        <f>'[8]Anexo 1 POA 2018 CENTA Regiones'!AD20</f>
        <v>29</v>
      </c>
      <c r="AE25" s="941">
        <f>'[8]Anexo 1 POA 2018 CENTA Regiones'!AE20</f>
        <v>29</v>
      </c>
      <c r="AF25" s="941">
        <f>'[8]Anexo 1 POA 2018 CENTA Regiones'!AF20</f>
        <v>29</v>
      </c>
      <c r="AG25" s="952">
        <f>'[8]Anexo 1 POA 2018 CENTA Regiones'!AG20</f>
        <v>509</v>
      </c>
      <c r="AH25" s="952">
        <f>'[8]Anexo 1 POA 2018 CENTA Regiones'!AH20</f>
        <v>509</v>
      </c>
      <c r="AI25" s="952">
        <f>'[8]Anexo 1 POA 2018 CENTA Regiones'!AI20</f>
        <v>509</v>
      </c>
      <c r="AJ25" s="952">
        <f>'[8]Anexo 1 POA 2018 CENTA Regiones'!AJ20</f>
        <v>6108</v>
      </c>
      <c r="AK25" s="952">
        <f>'[8]Anexo 1 POA 2018 CENTA Regiones'!AK20</f>
        <v>6108</v>
      </c>
      <c r="AL25" s="952">
        <f>'[8]Anexo 1 POA 2018 CENTA Regiones'!AL20</f>
        <v>0</v>
      </c>
      <c r="AM25" s="952">
        <f>'[8]Anexo 1 POA 2018 CENTA Regiones'!AM20</f>
        <v>0</v>
      </c>
      <c r="AN25" s="952">
        <f>'[8]Anexo 1 POA 2018 CENTA Regiones'!AN20</f>
        <v>0</v>
      </c>
      <c r="AO25" s="952">
        <f>'[8]Anexo 1 POA 2018 CENTA Regiones'!AO20</f>
        <v>0</v>
      </c>
      <c r="AP25" s="1165"/>
      <c r="AQ25" s="1166"/>
      <c r="AR25" s="953" t="str">
        <f>'[8]Anexo 1 POA 2018 CENTA Regiones'!AR20</f>
        <v>Meta no acumulativa</v>
      </c>
      <c r="AS25" s="27"/>
    </row>
    <row r="26" spans="1:45" s="166" customFormat="1" hidden="1" x14ac:dyDescent="0.2">
      <c r="A26" s="813" t="e">
        <f>'[8]POA 2018 ETS CENTA Consolid'!A25</f>
        <v>#REF!</v>
      </c>
      <c r="B26" s="813" t="e">
        <f>'[8]POA 2018 ETS CENTA Consolid'!B25</f>
        <v>#REF!</v>
      </c>
      <c r="C26" s="836" t="e">
        <f>'[8]POA 2018 ETS CENTA Consolid'!C25</f>
        <v>#REF!</v>
      </c>
      <c r="D26" s="852" t="e">
        <f>'[8]POA 2018 ETS CENTA Consolid'!D25</f>
        <v>#REF!</v>
      </c>
      <c r="E26" s="491">
        <v>0</v>
      </c>
      <c r="F26" s="836" t="e">
        <f>'[8]POA 2018 ETS CENTA Consolid'!F25</f>
        <v>#REF!</v>
      </c>
      <c r="G26" s="817" t="e">
        <f>'[8]POA 2018 ETS CENTA Consolid'!G25</f>
        <v>#REF!</v>
      </c>
      <c r="H26" s="817" t="e">
        <f>'[8]POA 2018 ETS CENTA Consolid'!H25</f>
        <v>#REF!</v>
      </c>
      <c r="I26" s="815"/>
      <c r="J26" s="815"/>
      <c r="K26" s="815"/>
      <c r="L26" s="676"/>
      <c r="M26" s="676"/>
      <c r="N26" s="676"/>
      <c r="O26" s="693"/>
      <c r="P26" s="693"/>
      <c r="Q26" s="693"/>
      <c r="R26" s="674"/>
      <c r="S26" s="674"/>
      <c r="T26" s="674"/>
      <c r="U26" s="693"/>
      <c r="V26" s="693"/>
      <c r="W26" s="693"/>
      <c r="X26" s="674"/>
      <c r="Y26" s="674"/>
      <c r="Z26" s="494"/>
      <c r="AA26" s="945"/>
      <c r="AB26" s="945"/>
      <c r="AC26" s="945"/>
      <c r="AD26" s="674"/>
      <c r="AE26" s="674"/>
      <c r="AF26" s="674"/>
      <c r="AG26" s="693"/>
      <c r="AH26" s="693"/>
      <c r="AI26" s="693"/>
      <c r="AJ26" s="693"/>
      <c r="AK26" s="693"/>
      <c r="AL26" s="693"/>
      <c r="AM26" s="945"/>
      <c r="AN26" s="945"/>
      <c r="AO26" s="945"/>
      <c r="AP26" s="839"/>
      <c r="AQ26" s="812" t="e">
        <f>'[8]POA 2018 ETS CENTA Consolid'!AQ25</f>
        <v>#REF!</v>
      </c>
      <c r="AR26" s="753"/>
      <c r="AS26" s="27"/>
    </row>
    <row r="27" spans="1:45" s="166" customFormat="1" hidden="1" x14ac:dyDescent="0.2">
      <c r="A27" s="58" t="e">
        <f>'[8]POA 2018 ETS CENTA Consolid'!A26</f>
        <v>#REF!</v>
      </c>
      <c r="B27" s="58" t="e">
        <f>'[8]POA 2018 ETS CENTA Consolid'!B26</f>
        <v>#REF!</v>
      </c>
      <c r="C27" s="823" t="e">
        <f>'[8]POA 2018 ETS CENTA Consolid'!C26</f>
        <v>#REF!</v>
      </c>
      <c r="D27" s="824" t="e">
        <f>'[8]POA 2018 ETS CENTA Consolid'!D26</f>
        <v>#REF!</v>
      </c>
      <c r="E27" s="29">
        <v>0</v>
      </c>
      <c r="F27" s="823"/>
      <c r="G27" s="26"/>
      <c r="H27" s="26"/>
      <c r="I27" s="94"/>
      <c r="J27" s="94"/>
      <c r="K27" s="94"/>
      <c r="L27" s="680"/>
      <c r="M27" s="680"/>
      <c r="N27" s="680"/>
      <c r="O27" s="686"/>
      <c r="P27" s="686"/>
      <c r="Q27" s="686"/>
      <c r="R27" s="673"/>
      <c r="S27" s="673"/>
      <c r="T27" s="673"/>
      <c r="U27" s="686"/>
      <c r="V27" s="686"/>
      <c r="W27" s="686"/>
      <c r="X27" s="673"/>
      <c r="Y27" s="673"/>
      <c r="Z27" s="954"/>
      <c r="AA27" s="944"/>
      <c r="AB27" s="944"/>
      <c r="AC27" s="944"/>
      <c r="AD27" s="673"/>
      <c r="AE27" s="673"/>
      <c r="AF27" s="673"/>
      <c r="AG27" s="686"/>
      <c r="AH27" s="686"/>
      <c r="AI27" s="686"/>
      <c r="AJ27" s="686"/>
      <c r="AK27" s="686"/>
      <c r="AL27" s="686"/>
      <c r="AM27" s="944"/>
      <c r="AN27" s="944"/>
      <c r="AO27" s="944"/>
      <c r="AP27" s="822"/>
      <c r="AQ27" s="851"/>
      <c r="AR27" s="743"/>
      <c r="AS27" s="27"/>
    </row>
    <row r="28" spans="1:45" s="166" customFormat="1" hidden="1" x14ac:dyDescent="0.2">
      <c r="A28" s="813" t="e">
        <f>'[8]POA 2018 ETS CENTA Consolid'!A27</f>
        <v>#REF!</v>
      </c>
      <c r="B28" s="813" t="e">
        <f>'[8]POA 2018 ETS CENTA Consolid'!B27</f>
        <v>#REF!</v>
      </c>
      <c r="C28" s="836" t="e">
        <f>'[8]POA 2018 ETS CENTA Consolid'!C27</f>
        <v>#REF!</v>
      </c>
      <c r="D28" s="852" t="e">
        <f>'[8]POA 2018 ETS CENTA Consolid'!D27</f>
        <v>#REF!</v>
      </c>
      <c r="E28" s="109">
        <f>SUM(L28,M28,N28,R28,S28,T28,Y28,Z28,X28,AD28,AE28,AF28)</f>
        <v>0</v>
      </c>
      <c r="F28" s="836" t="e">
        <f>'[8]POA 2018 ETS CENTA Consolid'!F27</f>
        <v>#REF!</v>
      </c>
      <c r="G28" s="817" t="e">
        <f>'[8]POA 2018 ETS CENTA Consolid'!G27</f>
        <v>#REF!</v>
      </c>
      <c r="H28" s="817" t="e">
        <f>'[8]POA 2018 ETS CENTA Consolid'!H27</f>
        <v>#REF!</v>
      </c>
      <c r="I28" s="815"/>
      <c r="J28" s="815"/>
      <c r="K28" s="815"/>
      <c r="L28" s="676"/>
      <c r="M28" s="676"/>
      <c r="N28" s="676"/>
      <c r="O28" s="693"/>
      <c r="P28" s="693"/>
      <c r="Q28" s="693"/>
      <c r="R28" s="674"/>
      <c r="S28" s="674"/>
      <c r="T28" s="674"/>
      <c r="U28" s="693"/>
      <c r="V28" s="693"/>
      <c r="W28" s="693"/>
      <c r="X28" s="674"/>
      <c r="Y28" s="674"/>
      <c r="Z28" s="494"/>
      <c r="AA28" s="945"/>
      <c r="AB28" s="945"/>
      <c r="AC28" s="945"/>
      <c r="AD28" s="674"/>
      <c r="AE28" s="674"/>
      <c r="AF28" s="674"/>
      <c r="AG28" s="693"/>
      <c r="AH28" s="693"/>
      <c r="AI28" s="693"/>
      <c r="AJ28" s="693"/>
      <c r="AK28" s="693"/>
      <c r="AL28" s="693"/>
      <c r="AM28" s="945"/>
      <c r="AN28" s="945"/>
      <c r="AO28" s="945"/>
      <c r="AP28" s="839"/>
      <c r="AQ28" s="812" t="e">
        <f>'[8]POA 2018 ETS CENTA Consolid'!AQ27</f>
        <v>#REF!</v>
      </c>
      <c r="AR28" s="753"/>
      <c r="AS28" s="27"/>
    </row>
    <row r="29" spans="1:45" s="102" customFormat="1" hidden="1" x14ac:dyDescent="0.2">
      <c r="A29" s="58" t="e">
        <f>'[8]POA 2018 ETS CENTA Consolid'!A28</f>
        <v>#REF!</v>
      </c>
      <c r="B29" s="58" t="e">
        <f>'[8]POA 2018 ETS CENTA Consolid'!B28</f>
        <v>#REF!</v>
      </c>
      <c r="C29" s="58" t="e">
        <f>'[8]POA 2018 ETS CENTA Consolid'!C28</f>
        <v>#REF!</v>
      </c>
      <c r="D29" s="26" t="e">
        <f>'[8]POA 2018 ETS CENTA Consolid'!D28</f>
        <v>#REF!</v>
      </c>
      <c r="E29" s="29">
        <v>0</v>
      </c>
      <c r="F29" s="730"/>
      <c r="G29" s="26"/>
      <c r="H29" s="26"/>
      <c r="I29" s="862"/>
      <c r="J29" s="862"/>
      <c r="K29" s="863"/>
      <c r="L29" s="954"/>
      <c r="M29" s="954"/>
      <c r="N29" s="954"/>
      <c r="O29" s="694"/>
      <c r="P29" s="694"/>
      <c r="Q29" s="694"/>
      <c r="R29" s="954"/>
      <c r="S29" s="954"/>
      <c r="T29" s="954"/>
      <c r="U29" s="694"/>
      <c r="V29" s="694"/>
      <c r="W29" s="694"/>
      <c r="X29" s="954"/>
      <c r="Y29" s="954"/>
      <c r="Z29" s="954"/>
      <c r="AA29" s="694"/>
      <c r="AB29" s="694"/>
      <c r="AC29" s="694"/>
      <c r="AD29" s="954"/>
      <c r="AE29" s="954"/>
      <c r="AF29" s="954"/>
      <c r="AG29" s="694"/>
      <c r="AH29" s="694"/>
      <c r="AI29" s="694"/>
      <c r="AJ29" s="694"/>
      <c r="AK29" s="694"/>
      <c r="AL29" s="944"/>
      <c r="AM29" s="944"/>
      <c r="AN29" s="944"/>
      <c r="AO29" s="944"/>
      <c r="AP29" s="823"/>
      <c r="AQ29" s="851"/>
      <c r="AR29" s="747"/>
      <c r="AS29" s="27"/>
    </row>
    <row r="30" spans="1:45" s="102" customFormat="1" ht="41.25" hidden="1" customHeight="1" x14ac:dyDescent="0.2">
      <c r="A30" s="1160" t="e">
        <f>'[8]POA 2018 ETS CENTA Consolid'!A29</f>
        <v>#REF!</v>
      </c>
      <c r="B30" s="1160" t="e">
        <f>'[8]POA 2018 ETS CENTA Consolid'!B29</f>
        <v>#REF!</v>
      </c>
      <c r="C30" s="1161" t="e">
        <f>'[8]POA 2018 ETS CENTA Consolid'!C29</f>
        <v>#REF!</v>
      </c>
      <c r="D30" s="1162" t="e">
        <f>'[8]POA 2018 ETS CENTA Consolid'!D29</f>
        <v>#REF!</v>
      </c>
      <c r="E30" s="109">
        <f t="shared" ref="E30:E32" si="19">SUM(L30,M30,N30,R30,S30,T30,Y30,Z30,X30,AD30,AE30,AF30)</f>
        <v>0</v>
      </c>
      <c r="F30" s="836" t="e">
        <f>'[8]POA 2018 ETS CENTA Consolid'!F29</f>
        <v>#REF!</v>
      </c>
      <c r="G30" s="817" t="e">
        <f>'[8]POA 2018 ETS CENTA Consolid'!G29</f>
        <v>#REF!</v>
      </c>
      <c r="H30" s="817" t="e">
        <f>'[8]POA 2018 ETS CENTA Consolid'!H29</f>
        <v>#REF!</v>
      </c>
      <c r="I30" s="864"/>
      <c r="J30" s="864"/>
      <c r="K30" s="1171"/>
      <c r="L30" s="494"/>
      <c r="M30" s="494"/>
      <c r="N30" s="494"/>
      <c r="O30" s="945"/>
      <c r="P30" s="945"/>
      <c r="Q30" s="945"/>
      <c r="R30" s="494"/>
      <c r="S30" s="494"/>
      <c r="T30" s="494"/>
      <c r="U30" s="945"/>
      <c r="V30" s="945"/>
      <c r="W30" s="945"/>
      <c r="X30" s="494"/>
      <c r="Y30" s="494"/>
      <c r="Z30" s="494"/>
      <c r="AA30" s="945"/>
      <c r="AB30" s="945"/>
      <c r="AC30" s="945"/>
      <c r="AD30" s="494"/>
      <c r="AE30" s="494"/>
      <c r="AF30" s="494"/>
      <c r="AG30" s="693"/>
      <c r="AH30" s="693"/>
      <c r="AI30" s="945"/>
      <c r="AJ30" s="693"/>
      <c r="AK30" s="693"/>
      <c r="AL30" s="945"/>
      <c r="AM30" s="945"/>
      <c r="AN30" s="945"/>
      <c r="AO30" s="945"/>
      <c r="AP30" s="839"/>
      <c r="AQ30" s="812" t="e">
        <f>'[8]POA 2018 ETS CENTA Consolid'!AQ29</f>
        <v>#REF!</v>
      </c>
      <c r="AR30" s="946"/>
      <c r="AS30" s="27"/>
    </row>
    <row r="31" spans="1:45" s="102" customFormat="1" ht="41.25" hidden="1" customHeight="1" x14ac:dyDescent="0.2">
      <c r="A31" s="1160" t="e">
        <f>'[8]POA 2018 ETS CENTA Consolid'!A30</f>
        <v>#REF!</v>
      </c>
      <c r="B31" s="1160" t="e">
        <f>'[8]POA 2018 ETS CENTA Consolid'!B30</f>
        <v>#REF!</v>
      </c>
      <c r="C31" s="1161" t="e">
        <f>'[8]POA 2018 ETS CENTA Consolid'!C30</f>
        <v>#REF!</v>
      </c>
      <c r="D31" s="1162" t="e">
        <f>'[8]POA 2018 ETS CENTA Consolid'!D30</f>
        <v>#REF!</v>
      </c>
      <c r="E31" s="109">
        <f t="shared" si="19"/>
        <v>0</v>
      </c>
      <c r="F31" s="836" t="e">
        <f>'[8]POA 2018 ETS CENTA Consolid'!F30</f>
        <v>#REF!</v>
      </c>
      <c r="G31" s="1163" t="e">
        <f>'[8]POA 2018 ETS CENTA Consolid'!G30</f>
        <v>#REF!</v>
      </c>
      <c r="H31" s="1169" t="e">
        <f>'[8]POA 2018 ETS CENTA Consolid'!H30</f>
        <v>#REF!</v>
      </c>
      <c r="I31" s="1171"/>
      <c r="J31" s="1171"/>
      <c r="K31" s="1171"/>
      <c r="L31" s="494"/>
      <c r="M31" s="494"/>
      <c r="N31" s="494"/>
      <c r="O31" s="945"/>
      <c r="P31" s="945"/>
      <c r="Q31" s="945"/>
      <c r="R31" s="494"/>
      <c r="S31" s="494"/>
      <c r="T31" s="494"/>
      <c r="U31" s="945"/>
      <c r="V31" s="945"/>
      <c r="W31" s="945"/>
      <c r="X31" s="494"/>
      <c r="Y31" s="494"/>
      <c r="Z31" s="494"/>
      <c r="AA31" s="945"/>
      <c r="AB31" s="945"/>
      <c r="AC31" s="945"/>
      <c r="AD31" s="494"/>
      <c r="AE31" s="494"/>
      <c r="AF31" s="494"/>
      <c r="AG31" s="945"/>
      <c r="AH31" s="945"/>
      <c r="AI31" s="945"/>
      <c r="AJ31" s="693"/>
      <c r="AK31" s="693"/>
      <c r="AL31" s="945"/>
      <c r="AM31" s="945"/>
      <c r="AN31" s="945"/>
      <c r="AO31" s="945"/>
      <c r="AP31" s="1165"/>
      <c r="AQ31" s="1166" t="e">
        <f>'[8]POA 2018 ETS CENTA Consolid'!AQ30</f>
        <v>#REF!</v>
      </c>
      <c r="AR31" s="946"/>
      <c r="AS31" s="190"/>
    </row>
    <row r="32" spans="1:45" s="102" customFormat="1" ht="41.25" hidden="1" customHeight="1" x14ac:dyDescent="0.2">
      <c r="A32" s="1160" t="e">
        <f>'[8]POA 2018 ETS CENTA Consolid'!A31</f>
        <v>#REF!</v>
      </c>
      <c r="B32" s="1160" t="e">
        <f>'[8]POA 2018 ETS CENTA Consolid'!B31</f>
        <v>#REF!</v>
      </c>
      <c r="C32" s="1161" t="e">
        <f>'[8]POA 2018 ETS CENTA Consolid'!C31</f>
        <v>#REF!</v>
      </c>
      <c r="D32" s="1162" t="e">
        <f>'[8]POA 2018 ETS CENTA Consolid'!D31</f>
        <v>#REF!</v>
      </c>
      <c r="E32" s="109">
        <f t="shared" si="19"/>
        <v>0</v>
      </c>
      <c r="F32" s="836" t="e">
        <f>'[8]POA 2018 ETS CENTA Consolid'!F31</f>
        <v>#REF!</v>
      </c>
      <c r="G32" s="1163" t="e">
        <f>'[8]POA 2018 ETS CENTA Consolid'!G31</f>
        <v>#REF!</v>
      </c>
      <c r="H32" s="1169" t="e">
        <f>'[8]POA 2018 ETS CENTA Consolid'!H31</f>
        <v>#REF!</v>
      </c>
      <c r="I32" s="1171"/>
      <c r="J32" s="1171"/>
      <c r="K32" s="1171"/>
      <c r="L32" s="494"/>
      <c r="M32" s="494"/>
      <c r="N32" s="494"/>
      <c r="O32" s="945"/>
      <c r="P32" s="945"/>
      <c r="Q32" s="945"/>
      <c r="R32" s="494"/>
      <c r="S32" s="494"/>
      <c r="T32" s="494"/>
      <c r="U32" s="945"/>
      <c r="V32" s="945"/>
      <c r="W32" s="945"/>
      <c r="X32" s="494"/>
      <c r="Y32" s="494"/>
      <c r="Z32" s="494"/>
      <c r="AA32" s="945"/>
      <c r="AB32" s="945"/>
      <c r="AC32" s="945"/>
      <c r="AD32" s="494"/>
      <c r="AE32" s="494"/>
      <c r="AF32" s="494"/>
      <c r="AG32" s="945"/>
      <c r="AH32" s="945"/>
      <c r="AI32" s="945"/>
      <c r="AJ32" s="693"/>
      <c r="AK32" s="693"/>
      <c r="AL32" s="945"/>
      <c r="AM32" s="945"/>
      <c r="AN32" s="945"/>
      <c r="AO32" s="945"/>
      <c r="AP32" s="1165"/>
      <c r="AQ32" s="1166"/>
      <c r="AR32" s="946"/>
      <c r="AS32" s="190"/>
    </row>
    <row r="33" spans="1:45" s="102" customFormat="1" ht="50.25" customHeight="1" x14ac:dyDescent="0.2">
      <c r="A33" s="58" t="e">
        <f>'[8]POA 2018 ETS CENTA Consolid'!A32</f>
        <v>#REF!</v>
      </c>
      <c r="B33" s="58" t="e">
        <f>'[8]POA 2018 ETS CENTA Consolid'!B32</f>
        <v>#REF!</v>
      </c>
      <c r="C33" s="58" t="e">
        <f>'[8]POA 2018 ETS CENTA Consolid'!C32</f>
        <v>#REF!</v>
      </c>
      <c r="D33" s="26" t="e">
        <f>'[8]POA 2018 ETS CENTA Consolid'!D32</f>
        <v>#REF!</v>
      </c>
      <c r="E33" s="29"/>
      <c r="F33" s="730"/>
      <c r="G33" s="26"/>
      <c r="H33" s="26"/>
      <c r="I33" s="866"/>
      <c r="J33" s="866"/>
      <c r="K33" s="863"/>
      <c r="L33" s="673"/>
      <c r="M33" s="673"/>
      <c r="N33" s="673"/>
      <c r="O33" s="694">
        <f>SUM(O34:O38)</f>
        <v>40850</v>
      </c>
      <c r="P33" s="694">
        <f t="shared" ref="P33:Q33" si="20">SUM(P34:P38)</f>
        <v>40850</v>
      </c>
      <c r="Q33" s="694">
        <f t="shared" si="20"/>
        <v>40850</v>
      </c>
      <c r="R33" s="673"/>
      <c r="S33" s="673"/>
      <c r="T33" s="673"/>
      <c r="U33" s="694">
        <f>SUM(U34:U38)</f>
        <v>40850</v>
      </c>
      <c r="V33" s="694">
        <f t="shared" ref="V33:W33" si="21">SUM(V34:V38)</f>
        <v>40850</v>
      </c>
      <c r="W33" s="694">
        <f t="shared" si="21"/>
        <v>40850</v>
      </c>
      <c r="X33" s="673"/>
      <c r="Y33" s="673"/>
      <c r="Z33" s="673"/>
      <c r="AA33" s="694">
        <f>SUM(AA34:AA38)</f>
        <v>40850</v>
      </c>
      <c r="AB33" s="694">
        <f t="shared" ref="AB33:AC33" si="22">SUM(AB34:AB38)</f>
        <v>40850</v>
      </c>
      <c r="AC33" s="694">
        <f t="shared" si="22"/>
        <v>40850</v>
      </c>
      <c r="AD33" s="673"/>
      <c r="AE33" s="673"/>
      <c r="AF33" s="673"/>
      <c r="AG33" s="694">
        <f>SUM(AG34:AG38)</f>
        <v>40850</v>
      </c>
      <c r="AH33" s="694">
        <f t="shared" ref="AH33:AI33" si="23">SUM(AH34:AH38)</f>
        <v>40850</v>
      </c>
      <c r="AI33" s="694">
        <f t="shared" si="23"/>
        <v>40853</v>
      </c>
      <c r="AJ33" s="694">
        <f>SUM(AJ34:AJ38)</f>
        <v>490203</v>
      </c>
      <c r="AK33" s="694">
        <f t="shared" ref="AK33:AL33" si="24">SUM(AK34:AK38)</f>
        <v>490203</v>
      </c>
      <c r="AL33" s="694">
        <f t="shared" si="24"/>
        <v>0</v>
      </c>
      <c r="AM33" s="686"/>
      <c r="AN33" s="686"/>
      <c r="AO33" s="694"/>
      <c r="AP33" s="195"/>
      <c r="AQ33" s="851"/>
      <c r="AR33" s="747">
        <f t="shared" ref="AR33" si="25">SUM(AR34:AR38)</f>
        <v>0</v>
      </c>
      <c r="AS33" s="27"/>
    </row>
    <row r="34" spans="1:45" s="102" customFormat="1" ht="32.25" customHeight="1" x14ac:dyDescent="0.2">
      <c r="A34" s="1156" t="e">
        <f>'[8]POA 2018 ETS CENTA Consolid'!A33</f>
        <v>#REF!</v>
      </c>
      <c r="B34" s="1156" t="e">
        <f>'[8]POA 2018 ETS CENTA Consolid'!B33</f>
        <v>#REF!</v>
      </c>
      <c r="C34" s="1168" t="e">
        <f>'[8]POA 2018 ETS CENTA Consolid'!C33</f>
        <v>#REF!</v>
      </c>
      <c r="D34" s="1169" t="e">
        <f>'[8]POA 2018 ETS CENTA Consolid'!D33</f>
        <v>#REF!</v>
      </c>
      <c r="E34" s="816">
        <f>'[8]Anexo 1 POA 2018 CENTA Regiones'!E22</f>
        <v>3289</v>
      </c>
      <c r="F34" s="827" t="e">
        <f>'[8]POA 2018 ETS CENTA Consolid'!F33</f>
        <v>#REF!</v>
      </c>
      <c r="G34" s="1166" t="e">
        <f>'[8]POA 2018 ETS CENTA Consolid'!G33</f>
        <v>#REF!</v>
      </c>
      <c r="H34" s="1166" t="e">
        <f>'[8]POA 2018 ETS CENTA Consolid'!H33</f>
        <v>#REF!</v>
      </c>
      <c r="I34" s="1164"/>
      <c r="J34" s="1164"/>
      <c r="K34" s="1164"/>
      <c r="L34" s="674">
        <f>'[8]Anexo 1 POA 2018 CENTA Regiones'!L22</f>
        <v>3289</v>
      </c>
      <c r="M34" s="674">
        <f>'[8]Anexo 1 POA 2018 CENTA Regiones'!M22</f>
        <v>3289</v>
      </c>
      <c r="N34" s="674">
        <f>'[8]Anexo 1 POA 2018 CENTA Regiones'!N22</f>
        <v>3289</v>
      </c>
      <c r="O34" s="693">
        <f>'[8]Anexo 1 POA 2018 CENTA Regiones'!O22</f>
        <v>26165</v>
      </c>
      <c r="P34" s="693">
        <f>'[8]Anexo 1 POA 2018 CENTA Regiones'!P22</f>
        <v>26165</v>
      </c>
      <c r="Q34" s="693">
        <f>'[8]Anexo 1 POA 2018 CENTA Regiones'!Q22</f>
        <v>26165</v>
      </c>
      <c r="R34" s="674">
        <f>'[8]Anexo 1 POA 2018 CENTA Regiones'!R22</f>
        <v>3289</v>
      </c>
      <c r="S34" s="674">
        <f>'[8]Anexo 1 POA 2018 CENTA Regiones'!S22</f>
        <v>3289</v>
      </c>
      <c r="T34" s="674">
        <f>'[8]Anexo 1 POA 2018 CENTA Regiones'!T22</f>
        <v>3289</v>
      </c>
      <c r="U34" s="693">
        <f>'[8]Anexo 1 POA 2018 CENTA Regiones'!U22</f>
        <v>26165</v>
      </c>
      <c r="V34" s="693">
        <f>'[8]Anexo 1 POA 2018 CENTA Regiones'!V22</f>
        <v>26165</v>
      </c>
      <c r="W34" s="693">
        <f>'[8]Anexo 1 POA 2018 CENTA Regiones'!W22</f>
        <v>26165</v>
      </c>
      <c r="X34" s="674">
        <f>'[8]Anexo 1 POA 2018 CENTA Regiones'!X22</f>
        <v>3289</v>
      </c>
      <c r="Y34" s="674">
        <f>'[8]Anexo 1 POA 2018 CENTA Regiones'!Y22</f>
        <v>3289</v>
      </c>
      <c r="Z34" s="674">
        <f>'[8]Anexo 1 POA 2018 CENTA Regiones'!Z22</f>
        <v>3289</v>
      </c>
      <c r="AA34" s="693">
        <f>'[8]Anexo 1 POA 2018 CENTA Regiones'!AA22</f>
        <v>26165</v>
      </c>
      <c r="AB34" s="693">
        <f>'[8]Anexo 1 POA 2018 CENTA Regiones'!AB22</f>
        <v>26165</v>
      </c>
      <c r="AC34" s="693">
        <f>'[8]Anexo 1 POA 2018 CENTA Regiones'!AC22</f>
        <v>26165</v>
      </c>
      <c r="AD34" s="674">
        <f>'[8]Anexo 1 POA 2018 CENTA Regiones'!AD22</f>
        <v>3289</v>
      </c>
      <c r="AE34" s="674">
        <f>'[8]Anexo 1 POA 2018 CENTA Regiones'!AE22</f>
        <v>3289</v>
      </c>
      <c r="AF34" s="674">
        <f>'[8]Anexo 1 POA 2018 CENTA Regiones'!AF22</f>
        <v>3289</v>
      </c>
      <c r="AG34" s="693">
        <f>'[8]Anexo 1 POA 2018 CENTA Regiones'!AG22</f>
        <v>26165</v>
      </c>
      <c r="AH34" s="693">
        <f>'[8]Anexo 1 POA 2018 CENTA Regiones'!AH22</f>
        <v>26165</v>
      </c>
      <c r="AI34" s="693">
        <f>'[8]Anexo 1 POA 2018 CENTA Regiones'!AI22</f>
        <v>26165</v>
      </c>
      <c r="AJ34" s="693">
        <f>'[8]Anexo 1 POA 2018 CENTA Regiones'!AJ22</f>
        <v>313980</v>
      </c>
      <c r="AK34" s="693">
        <f>'[8]Anexo 1 POA 2018 CENTA Regiones'!AK22</f>
        <v>313980</v>
      </c>
      <c r="AL34" s="693">
        <f>'[8]Anexo 1 POA 2018 CENTA Regiones'!AL22</f>
        <v>0</v>
      </c>
      <c r="AM34" s="693">
        <f>'[8]Anexo 1 POA 2018 CENTA Regiones'!AM22</f>
        <v>0</v>
      </c>
      <c r="AN34" s="693">
        <f>'[8]Anexo 1 POA 2018 CENTA Regiones'!AN22</f>
        <v>0</v>
      </c>
      <c r="AO34" s="693">
        <f>'[8]Anexo 1 POA 2018 CENTA Regiones'!AO22</f>
        <v>0</v>
      </c>
      <c r="AP34" s="1165"/>
      <c r="AQ34" s="1162" t="e">
        <f>'[8]POA 2018 ETS CENTA Consolid'!AQ33</f>
        <v>#REF!</v>
      </c>
      <c r="AR34" s="753" t="str">
        <f>'[8]Anexo 1 POA 2018 CENTA Regiones'!AR22</f>
        <v>Meta no acumulativa</v>
      </c>
      <c r="AS34" s="27"/>
    </row>
    <row r="35" spans="1:45" s="102" customFormat="1" ht="75" customHeight="1" x14ac:dyDescent="0.2">
      <c r="A35" s="1156" t="e">
        <f>'[8]POA 2018 ETS CENTA Consolid'!A34</f>
        <v>#REF!</v>
      </c>
      <c r="B35" s="1156" t="e">
        <f>'[8]POA 2018 ETS CENTA Consolid'!B34</f>
        <v>#REF!</v>
      </c>
      <c r="C35" s="1168" t="e">
        <f>'[8]POA 2018 ETS CENTA Consolid'!C34</f>
        <v>#REF!</v>
      </c>
      <c r="D35" s="1169" t="e">
        <f>'[8]POA 2018 ETS CENTA Consolid'!D34</f>
        <v>#REF!</v>
      </c>
      <c r="E35" s="816">
        <f>'[8]Anexo 1 POA 2018 CENTA Regiones'!E23</f>
        <v>1574</v>
      </c>
      <c r="F35" s="827" t="e">
        <f>'[8]POA 2018 ETS CENTA Consolid'!F34</f>
        <v>#REF!</v>
      </c>
      <c r="G35" s="1166" t="e">
        <f>'[8]POA 2018 ETS CENTA Consolid'!G34</f>
        <v>#REF!</v>
      </c>
      <c r="H35" s="1166" t="e">
        <f>'[8]POA 2018 ETS CENTA Consolid'!H34</f>
        <v>#REF!</v>
      </c>
      <c r="I35" s="1164"/>
      <c r="J35" s="1164"/>
      <c r="K35" s="1164"/>
      <c r="L35" s="674">
        <f>'[8]Anexo 1 POA 2018 CENTA Regiones'!L23</f>
        <v>1574</v>
      </c>
      <c r="M35" s="674">
        <f>'[8]Anexo 1 POA 2018 CENTA Regiones'!M23</f>
        <v>1574</v>
      </c>
      <c r="N35" s="674">
        <f>'[8]Anexo 1 POA 2018 CENTA Regiones'!N23</f>
        <v>1574</v>
      </c>
      <c r="O35" s="693">
        <f>'[8]Anexo 1 POA 2018 CENTA Regiones'!O23</f>
        <v>14685</v>
      </c>
      <c r="P35" s="693">
        <f>'[8]Anexo 1 POA 2018 CENTA Regiones'!P23</f>
        <v>14685</v>
      </c>
      <c r="Q35" s="693">
        <f>'[8]Anexo 1 POA 2018 CENTA Regiones'!Q23</f>
        <v>14685</v>
      </c>
      <c r="R35" s="674">
        <f>'[8]Anexo 1 POA 2018 CENTA Regiones'!R23</f>
        <v>1574</v>
      </c>
      <c r="S35" s="674">
        <f>'[8]Anexo 1 POA 2018 CENTA Regiones'!S23</f>
        <v>1574</v>
      </c>
      <c r="T35" s="674">
        <f>'[8]Anexo 1 POA 2018 CENTA Regiones'!T23</f>
        <v>1574</v>
      </c>
      <c r="U35" s="693">
        <f>'[8]Anexo 1 POA 2018 CENTA Regiones'!U23</f>
        <v>14685</v>
      </c>
      <c r="V35" s="693">
        <f>'[8]Anexo 1 POA 2018 CENTA Regiones'!V23</f>
        <v>14685</v>
      </c>
      <c r="W35" s="693">
        <f>'[8]Anexo 1 POA 2018 CENTA Regiones'!W23</f>
        <v>14685</v>
      </c>
      <c r="X35" s="674">
        <f>'[8]Anexo 1 POA 2018 CENTA Regiones'!X23</f>
        <v>1574</v>
      </c>
      <c r="Y35" s="674">
        <f>'[8]Anexo 1 POA 2018 CENTA Regiones'!Y23</f>
        <v>1574</v>
      </c>
      <c r="Z35" s="674">
        <f>'[8]Anexo 1 POA 2018 CENTA Regiones'!Z23</f>
        <v>1574</v>
      </c>
      <c r="AA35" s="693">
        <f>'[8]Anexo 1 POA 2018 CENTA Regiones'!AA23</f>
        <v>14685</v>
      </c>
      <c r="AB35" s="693">
        <f>'[8]Anexo 1 POA 2018 CENTA Regiones'!AB23</f>
        <v>14685</v>
      </c>
      <c r="AC35" s="693">
        <f>'[8]Anexo 1 POA 2018 CENTA Regiones'!AC23</f>
        <v>14685</v>
      </c>
      <c r="AD35" s="674">
        <f>'[8]Anexo 1 POA 2018 CENTA Regiones'!AD23</f>
        <v>1574</v>
      </c>
      <c r="AE35" s="674">
        <f>'[8]Anexo 1 POA 2018 CENTA Regiones'!AE23</f>
        <v>1574</v>
      </c>
      <c r="AF35" s="674">
        <f>'[8]Anexo 1 POA 2018 CENTA Regiones'!AF23</f>
        <v>1574</v>
      </c>
      <c r="AG35" s="693">
        <f>'[8]Anexo 1 POA 2018 CENTA Regiones'!AG23</f>
        <v>14685</v>
      </c>
      <c r="AH35" s="693">
        <f>'[8]Anexo 1 POA 2018 CENTA Regiones'!AH23</f>
        <v>14685</v>
      </c>
      <c r="AI35" s="693">
        <f>'[8]Anexo 1 POA 2018 CENTA Regiones'!AI23</f>
        <v>14688</v>
      </c>
      <c r="AJ35" s="693">
        <f>'[8]Anexo 1 POA 2018 CENTA Regiones'!AJ23</f>
        <v>176223</v>
      </c>
      <c r="AK35" s="693">
        <f>'[8]Anexo 1 POA 2018 CENTA Regiones'!AK23</f>
        <v>176223</v>
      </c>
      <c r="AL35" s="693">
        <f>'[8]Anexo 1 POA 2018 CENTA Regiones'!AL23</f>
        <v>0</v>
      </c>
      <c r="AM35" s="693">
        <f>'[8]Anexo 1 POA 2018 CENTA Regiones'!AM23</f>
        <v>0</v>
      </c>
      <c r="AN35" s="693">
        <f>'[8]Anexo 1 POA 2018 CENTA Regiones'!AN23</f>
        <v>0</v>
      </c>
      <c r="AO35" s="693">
        <f>'[8]Anexo 1 POA 2018 CENTA Regiones'!AO23</f>
        <v>0</v>
      </c>
      <c r="AP35" s="1165"/>
      <c r="AQ35" s="1162"/>
      <c r="AR35" s="753" t="str">
        <f>'[8]Anexo 1 POA 2018 CENTA Regiones'!AR23</f>
        <v>Meta no acumulativa</v>
      </c>
      <c r="AS35" s="190"/>
    </row>
    <row r="36" spans="1:45" s="102" customFormat="1" hidden="1" x14ac:dyDescent="0.2">
      <c r="A36" s="1156" t="e">
        <f>'[8]POA 2018 ETS CENTA Consolid'!A35</f>
        <v>#REF!</v>
      </c>
      <c r="B36" s="1156" t="e">
        <f>'[8]POA 2018 ETS CENTA Consolid'!B35</f>
        <v>#REF!</v>
      </c>
      <c r="C36" s="1168" t="e">
        <f>'[8]POA 2018 ETS CENTA Consolid'!C35</f>
        <v>#REF!</v>
      </c>
      <c r="D36" s="1169" t="e">
        <f>'[8]POA 2018 ETS CENTA Consolid'!D35</f>
        <v>#REF!</v>
      </c>
      <c r="E36" s="816">
        <v>0</v>
      </c>
      <c r="F36" s="827" t="e">
        <f>'[8]POA 2018 ETS CENTA Consolid'!F35</f>
        <v>#REF!</v>
      </c>
      <c r="G36" s="812" t="e">
        <f>'[8]POA 2018 ETS CENTA Consolid'!G35</f>
        <v>#REF!</v>
      </c>
      <c r="H36" s="812" t="e">
        <f>'[8]POA 2018 ETS CENTA Consolid'!H35</f>
        <v>#REF!</v>
      </c>
      <c r="I36" s="815"/>
      <c r="J36" s="815"/>
      <c r="K36" s="1164"/>
      <c r="L36" s="674"/>
      <c r="M36" s="674"/>
      <c r="N36" s="674"/>
      <c r="O36" s="693"/>
      <c r="P36" s="693"/>
      <c r="Q36" s="693"/>
      <c r="R36" s="674"/>
      <c r="S36" s="674"/>
      <c r="T36" s="674"/>
      <c r="U36" s="693"/>
      <c r="V36" s="693"/>
      <c r="W36" s="693"/>
      <c r="X36" s="674"/>
      <c r="Y36" s="674"/>
      <c r="Z36" s="674"/>
      <c r="AA36" s="693"/>
      <c r="AB36" s="693"/>
      <c r="AC36" s="693"/>
      <c r="AD36" s="674"/>
      <c r="AE36" s="674"/>
      <c r="AF36" s="674"/>
      <c r="AG36" s="693"/>
      <c r="AH36" s="693"/>
      <c r="AI36" s="693"/>
      <c r="AJ36" s="693"/>
      <c r="AK36" s="693"/>
      <c r="AL36" s="693"/>
      <c r="AM36" s="693"/>
      <c r="AN36" s="693"/>
      <c r="AO36" s="693"/>
      <c r="AP36" s="811"/>
      <c r="AQ36" s="1162"/>
      <c r="AR36" s="753"/>
      <c r="AS36" s="190"/>
    </row>
    <row r="37" spans="1:45" s="102" customFormat="1" hidden="1" x14ac:dyDescent="0.2">
      <c r="A37" s="1156" t="e">
        <f>'[8]POA 2018 ETS CENTA Consolid'!A36</f>
        <v>#REF!</v>
      </c>
      <c r="B37" s="1156" t="e">
        <f>'[8]POA 2018 ETS CENTA Consolid'!B36</f>
        <v>#REF!</v>
      </c>
      <c r="C37" s="1168" t="e">
        <f>'[8]POA 2018 ETS CENTA Consolid'!C36</f>
        <v>#REF!</v>
      </c>
      <c r="D37" s="1169" t="e">
        <f>'[8]POA 2018 ETS CENTA Consolid'!D36</f>
        <v>#REF!</v>
      </c>
      <c r="E37" s="793">
        <v>0</v>
      </c>
      <c r="F37" s="827" t="e">
        <f>'[8]POA 2018 ETS CENTA Consolid'!F36</f>
        <v>#REF!</v>
      </c>
      <c r="G37" s="812" t="e">
        <f>'[8]POA 2018 ETS CENTA Consolid'!G36</f>
        <v>#REF!</v>
      </c>
      <c r="H37" s="812" t="e">
        <f>'[8]POA 2018 ETS CENTA Consolid'!H36</f>
        <v>#REF!</v>
      </c>
      <c r="I37" s="815"/>
      <c r="J37" s="815"/>
      <c r="K37" s="1164"/>
      <c r="L37" s="941"/>
      <c r="M37" s="941"/>
      <c r="N37" s="941"/>
      <c r="O37" s="693"/>
      <c r="P37" s="693"/>
      <c r="Q37" s="693"/>
      <c r="R37" s="674"/>
      <c r="S37" s="674"/>
      <c r="T37" s="674"/>
      <c r="U37" s="693"/>
      <c r="V37" s="693"/>
      <c r="W37" s="693"/>
      <c r="X37" s="674"/>
      <c r="Y37" s="674"/>
      <c r="Z37" s="674"/>
      <c r="AA37" s="693"/>
      <c r="AB37" s="693"/>
      <c r="AC37" s="693"/>
      <c r="AD37" s="674"/>
      <c r="AE37" s="674"/>
      <c r="AF37" s="674"/>
      <c r="AG37" s="693"/>
      <c r="AH37" s="693"/>
      <c r="AI37" s="693"/>
      <c r="AJ37" s="693"/>
      <c r="AK37" s="693"/>
      <c r="AL37" s="693"/>
      <c r="AM37" s="693"/>
      <c r="AN37" s="693"/>
      <c r="AO37" s="693"/>
      <c r="AP37" s="811"/>
      <c r="AQ37" s="1162"/>
      <c r="AR37" s="753"/>
      <c r="AS37" s="190"/>
    </row>
    <row r="38" spans="1:45" s="102" customFormat="1" hidden="1" x14ac:dyDescent="0.2">
      <c r="A38" s="1156" t="e">
        <f>'[8]POA 2018 ETS CENTA Consolid'!A37</f>
        <v>#REF!</v>
      </c>
      <c r="B38" s="1156" t="e">
        <f>'[8]POA 2018 ETS CENTA Consolid'!B37</f>
        <v>#REF!</v>
      </c>
      <c r="C38" s="1168" t="e">
        <f>'[8]POA 2018 ETS CENTA Consolid'!C37</f>
        <v>#REF!</v>
      </c>
      <c r="D38" s="1169" t="e">
        <f>'[8]POA 2018 ETS CENTA Consolid'!D37</f>
        <v>#REF!</v>
      </c>
      <c r="E38" s="793">
        <v>0</v>
      </c>
      <c r="F38" s="935" t="e">
        <f>'[8]POA 2018 ETS CENTA Consolid'!F37</f>
        <v>#REF!</v>
      </c>
      <c r="G38" s="812" t="e">
        <f>'[8]POA 2018 ETS CENTA Consolid'!G37</f>
        <v>#REF!</v>
      </c>
      <c r="H38" s="829" t="e">
        <f>'[8]POA 2018 ETS CENTA Consolid'!H37</f>
        <v>#REF!</v>
      </c>
      <c r="I38" s="815"/>
      <c r="J38" s="815"/>
      <c r="K38" s="1164"/>
      <c r="L38" s="941"/>
      <c r="M38" s="941"/>
      <c r="N38" s="941"/>
      <c r="O38" s="693"/>
      <c r="P38" s="693"/>
      <c r="Q38" s="693"/>
      <c r="R38" s="674"/>
      <c r="S38" s="674"/>
      <c r="T38" s="674"/>
      <c r="U38" s="693"/>
      <c r="V38" s="693"/>
      <c r="W38" s="693"/>
      <c r="X38" s="674"/>
      <c r="Y38" s="674"/>
      <c r="Z38" s="674"/>
      <c r="AA38" s="693"/>
      <c r="AB38" s="693"/>
      <c r="AC38" s="693"/>
      <c r="AD38" s="674"/>
      <c r="AE38" s="674"/>
      <c r="AF38" s="674"/>
      <c r="AG38" s="693"/>
      <c r="AH38" s="693"/>
      <c r="AI38" s="693"/>
      <c r="AJ38" s="693"/>
      <c r="AK38" s="693"/>
      <c r="AL38" s="693"/>
      <c r="AM38" s="693"/>
      <c r="AN38" s="693"/>
      <c r="AO38" s="693"/>
      <c r="AP38" s="811"/>
      <c r="AQ38" s="812" t="e">
        <f>'[8]POA 2018 ETS CENTA Consolid'!AQ37</f>
        <v>#REF!</v>
      </c>
      <c r="AR38" s="753"/>
      <c r="AS38" s="190"/>
    </row>
    <row r="39" spans="1:45" s="102" customFormat="1" x14ac:dyDescent="0.2">
      <c r="A39" s="878" t="e">
        <f>'[8]POA 2018 ETS CENTA Consolid'!A38</f>
        <v>#REF!</v>
      </c>
      <c r="B39" s="878" t="e">
        <f>'[8]POA 2018 ETS CENTA Consolid'!B38</f>
        <v>#REF!</v>
      </c>
      <c r="C39" s="878" t="e">
        <f>'[8]POA 2018 ETS CENTA Consolid'!C38</f>
        <v>#REF!</v>
      </c>
      <c r="D39" s="26" t="e">
        <f>'[8]POA 2018 ETS CENTA Consolid'!D38</f>
        <v>#REF!</v>
      </c>
      <c r="E39" s="29"/>
      <c r="F39" s="823"/>
      <c r="G39" s="26"/>
      <c r="H39" s="26"/>
      <c r="I39" s="94"/>
      <c r="J39" s="94"/>
      <c r="K39" s="94"/>
      <c r="L39" s="673"/>
      <c r="M39" s="673"/>
      <c r="N39" s="673"/>
      <c r="O39" s="686">
        <f>SUM(O40:O41)</f>
        <v>5615</v>
      </c>
      <c r="P39" s="686">
        <f t="shared" ref="P39:Q39" si="26">SUM(P40:P41)</f>
        <v>5615</v>
      </c>
      <c r="Q39" s="686">
        <f t="shared" si="26"/>
        <v>5615</v>
      </c>
      <c r="R39" s="673"/>
      <c r="S39" s="686">
        <f t="shared" ref="S39:U39" si="27">SUM(S40:S41)</f>
        <v>0</v>
      </c>
      <c r="T39" s="686">
        <f t="shared" si="27"/>
        <v>0</v>
      </c>
      <c r="U39" s="686">
        <f t="shared" si="27"/>
        <v>5615</v>
      </c>
      <c r="V39" s="686"/>
      <c r="W39" s="686"/>
      <c r="X39" s="686">
        <f t="shared" ref="X39:AC39" si="28">SUM(X40:X41)</f>
        <v>0</v>
      </c>
      <c r="Y39" s="686">
        <f t="shared" si="28"/>
        <v>0</v>
      </c>
      <c r="Z39" s="686">
        <f t="shared" si="28"/>
        <v>0</v>
      </c>
      <c r="AA39" s="686">
        <f t="shared" si="28"/>
        <v>0</v>
      </c>
      <c r="AB39" s="686">
        <f t="shared" si="28"/>
        <v>0</v>
      </c>
      <c r="AC39" s="686">
        <f t="shared" si="28"/>
        <v>0</v>
      </c>
      <c r="AD39" s="673"/>
      <c r="AE39" s="673"/>
      <c r="AF39" s="673"/>
      <c r="AG39" s="686"/>
      <c r="AH39" s="686">
        <f t="shared" ref="AH39:AK39" si="29">SUM(AH40:AH41)</f>
        <v>5615</v>
      </c>
      <c r="AI39" s="686">
        <f t="shared" si="29"/>
        <v>5615</v>
      </c>
      <c r="AJ39" s="686">
        <f t="shared" si="29"/>
        <v>33690</v>
      </c>
      <c r="AK39" s="686">
        <f t="shared" si="29"/>
        <v>33690</v>
      </c>
      <c r="AL39" s="686"/>
      <c r="AM39" s="686"/>
      <c r="AN39" s="686"/>
      <c r="AO39" s="686"/>
      <c r="AP39" s="195"/>
      <c r="AQ39" s="851"/>
      <c r="AR39" s="743">
        <f t="shared" ref="AR39" si="30">SUM(AR40:AR41)</f>
        <v>0</v>
      </c>
      <c r="AS39" s="190"/>
    </row>
    <row r="40" spans="1:45" s="102" customFormat="1" ht="30" customHeight="1" x14ac:dyDescent="0.2">
      <c r="A40" s="1160" t="e">
        <f>'[8]POA 2018 ETS CENTA Consolid'!A39</f>
        <v>#REF!</v>
      </c>
      <c r="B40" s="1160" t="e">
        <f>'[8]POA 2018 ETS CENTA Consolid'!B39</f>
        <v>#REF!</v>
      </c>
      <c r="C40" s="1161" t="e">
        <f>'[8]POA 2018 ETS CENTA Consolid'!C39</f>
        <v>#REF!</v>
      </c>
      <c r="D40" s="1162" t="e">
        <f>'[8]POA 2018 ETS CENTA Consolid'!D39</f>
        <v>#REF!</v>
      </c>
      <c r="E40" s="793">
        <f>'[8]Anexo 1 POA 2018 CENTA Regiones'!E25</f>
        <v>152</v>
      </c>
      <c r="F40" s="793" t="e">
        <f>'[8]POA 2018 ETS CENTA Consolid'!F39</f>
        <v>#REF!</v>
      </c>
      <c r="G40" s="1162" t="e">
        <f>'[8]POA 2018 ETS CENTA Consolid'!G39</f>
        <v>#REF!</v>
      </c>
      <c r="H40" s="1162" t="e">
        <f>'[8]POA 2018 ETS CENTA Consolid'!H39</f>
        <v>#REF!</v>
      </c>
      <c r="I40" s="1164"/>
      <c r="J40" s="1164"/>
      <c r="K40" s="1164"/>
      <c r="L40" s="941">
        <f>'[8]Anexo 1 POA 2018 CENTA Regiones'!L25</f>
        <v>152</v>
      </c>
      <c r="M40" s="941">
        <f>'[8]Anexo 1 POA 2018 CENTA Regiones'!M25</f>
        <v>152</v>
      </c>
      <c r="N40" s="941">
        <f>'[8]Anexo 1 POA 2018 CENTA Regiones'!N25</f>
        <v>152</v>
      </c>
      <c r="O40" s="952">
        <f>'[8]Anexo 1 POA 2018 CENTA Regiones'!O25</f>
        <v>4861</v>
      </c>
      <c r="P40" s="952">
        <f>'[8]Anexo 1 POA 2018 CENTA Regiones'!P25</f>
        <v>4861</v>
      </c>
      <c r="Q40" s="952">
        <f>'[8]Anexo 1 POA 2018 CENTA Regiones'!Q25</f>
        <v>4861</v>
      </c>
      <c r="R40" s="941">
        <f>'[8]Anexo 1 POA 2018 CENTA Regiones'!R25</f>
        <v>152</v>
      </c>
      <c r="S40" s="941">
        <f>'[8]Anexo 1 POA 2018 CENTA Regiones'!S25</f>
        <v>0</v>
      </c>
      <c r="T40" s="941">
        <f>'[8]Anexo 1 POA 2018 CENTA Regiones'!T25</f>
        <v>0</v>
      </c>
      <c r="U40" s="952">
        <f>'[8]Anexo 1 POA 2018 CENTA Regiones'!U25</f>
        <v>4861</v>
      </c>
      <c r="V40" s="952">
        <f>'[8]Anexo 1 POA 2018 CENTA Regiones'!V25</f>
        <v>0</v>
      </c>
      <c r="W40" s="952">
        <f>'[8]Anexo 1 POA 2018 CENTA Regiones'!W25</f>
        <v>0</v>
      </c>
      <c r="X40" s="941">
        <f>'[8]Anexo 1 POA 2018 CENTA Regiones'!X25</f>
        <v>0</v>
      </c>
      <c r="Y40" s="941">
        <f>'[8]Anexo 1 POA 2018 CENTA Regiones'!Y25</f>
        <v>0</v>
      </c>
      <c r="Z40" s="941">
        <f>'[8]Anexo 1 POA 2018 CENTA Regiones'!Z25</f>
        <v>0</v>
      </c>
      <c r="AA40" s="952">
        <f>'[8]Anexo 1 POA 2018 CENTA Regiones'!AA25</f>
        <v>0</v>
      </c>
      <c r="AB40" s="952">
        <f>'[8]Anexo 1 POA 2018 CENTA Regiones'!AB25</f>
        <v>0</v>
      </c>
      <c r="AC40" s="952">
        <f>'[8]Anexo 1 POA 2018 CENTA Regiones'!AC25</f>
        <v>0</v>
      </c>
      <c r="AD40" s="941">
        <f>'[8]Anexo 1 POA 2018 CENTA Regiones'!AD25</f>
        <v>0</v>
      </c>
      <c r="AE40" s="941">
        <f>'[8]Anexo 1 POA 2018 CENTA Regiones'!AE25</f>
        <v>152</v>
      </c>
      <c r="AF40" s="941">
        <f>'[8]Anexo 1 POA 2018 CENTA Regiones'!AF25</f>
        <v>152</v>
      </c>
      <c r="AG40" s="952">
        <f>'[8]Anexo 1 POA 2018 CENTA Regiones'!AG25</f>
        <v>0</v>
      </c>
      <c r="AH40" s="952">
        <f>'[8]Anexo 1 POA 2018 CENTA Regiones'!AH25</f>
        <v>4861</v>
      </c>
      <c r="AI40" s="952">
        <f>'[8]Anexo 1 POA 2018 CENTA Regiones'!AI25</f>
        <v>4861</v>
      </c>
      <c r="AJ40" s="952">
        <f>'[8]Anexo 1 POA 2018 CENTA Regiones'!AJ25</f>
        <v>29166</v>
      </c>
      <c r="AK40" s="952">
        <f>'[8]Anexo 1 POA 2018 CENTA Regiones'!AK25</f>
        <v>29166</v>
      </c>
      <c r="AL40" s="952">
        <f>'[8]Anexo 1 POA 2018 CENTA Regiones'!AL25</f>
        <v>0</v>
      </c>
      <c r="AM40" s="952">
        <f>'[8]Anexo 1 POA 2018 CENTA Regiones'!AM25</f>
        <v>0</v>
      </c>
      <c r="AN40" s="952">
        <f>'[8]Anexo 1 POA 2018 CENTA Regiones'!AN25</f>
        <v>0</v>
      </c>
      <c r="AO40" s="693"/>
      <c r="AP40" s="1165"/>
      <c r="AQ40" s="1170" t="s">
        <v>180</v>
      </c>
      <c r="AR40" s="953" t="str">
        <f>'[8]Anexo 1 POA 2018 CENTA Regiones'!AR25</f>
        <v>Meta no acumulativa</v>
      </c>
      <c r="AS40" s="190"/>
    </row>
    <row r="41" spans="1:45" s="102" customFormat="1" ht="30" customHeight="1" x14ac:dyDescent="0.2">
      <c r="A41" s="1160" t="e">
        <f>'[8]POA 2018 ETS CENTA Consolid'!A40</f>
        <v>#REF!</v>
      </c>
      <c r="B41" s="1160" t="e">
        <f>'[8]POA 2018 ETS CENTA Consolid'!B40</f>
        <v>#REF!</v>
      </c>
      <c r="C41" s="1161" t="e">
        <f>'[8]POA 2018 ETS CENTA Consolid'!C40</f>
        <v>#REF!</v>
      </c>
      <c r="D41" s="1162" t="e">
        <f>'[8]POA 2018 ETS CENTA Consolid'!D40</f>
        <v>#REF!</v>
      </c>
      <c r="E41" s="793">
        <f>'[8]Anexo 1 POA 2018 CENTA Regiones'!E26</f>
        <v>22</v>
      </c>
      <c r="F41" s="793" t="e">
        <f>'[8]POA 2018 ETS CENTA Consolid'!F40</f>
        <v>#REF!</v>
      </c>
      <c r="G41" s="1162" t="e">
        <f>'[8]POA 2018 ETS CENTA Consolid'!G40</f>
        <v>#REF!</v>
      </c>
      <c r="H41" s="1162" t="e">
        <f>'[8]POA 2018 ETS CENTA Consolid'!H40</f>
        <v>#REF!</v>
      </c>
      <c r="I41" s="1164"/>
      <c r="J41" s="1164"/>
      <c r="K41" s="1164"/>
      <c r="L41" s="941">
        <f>'[8]Anexo 1 POA 2018 CENTA Regiones'!L26</f>
        <v>22</v>
      </c>
      <c r="M41" s="941">
        <f>'[8]Anexo 1 POA 2018 CENTA Regiones'!M26</f>
        <v>22</v>
      </c>
      <c r="N41" s="941">
        <f>'[8]Anexo 1 POA 2018 CENTA Regiones'!N26</f>
        <v>22</v>
      </c>
      <c r="O41" s="952">
        <f>'[8]Anexo 1 POA 2018 CENTA Regiones'!O26</f>
        <v>754</v>
      </c>
      <c r="P41" s="952">
        <f>'[8]Anexo 1 POA 2018 CENTA Regiones'!P26</f>
        <v>754</v>
      </c>
      <c r="Q41" s="952">
        <f>'[8]Anexo 1 POA 2018 CENTA Regiones'!Q26</f>
        <v>754</v>
      </c>
      <c r="R41" s="941">
        <f>'[8]Anexo 1 POA 2018 CENTA Regiones'!R26</f>
        <v>22</v>
      </c>
      <c r="S41" s="941">
        <f>'[8]Anexo 1 POA 2018 CENTA Regiones'!S26</f>
        <v>0</v>
      </c>
      <c r="T41" s="941">
        <f>'[8]Anexo 1 POA 2018 CENTA Regiones'!T26</f>
        <v>0</v>
      </c>
      <c r="U41" s="952">
        <f>'[8]Anexo 1 POA 2018 CENTA Regiones'!U26</f>
        <v>754</v>
      </c>
      <c r="V41" s="952">
        <f>'[8]Anexo 1 POA 2018 CENTA Regiones'!V26</f>
        <v>0</v>
      </c>
      <c r="W41" s="952">
        <f>'[8]Anexo 1 POA 2018 CENTA Regiones'!W26</f>
        <v>0</v>
      </c>
      <c r="X41" s="941">
        <f>'[8]Anexo 1 POA 2018 CENTA Regiones'!X26</f>
        <v>0</v>
      </c>
      <c r="Y41" s="941">
        <f>'[8]Anexo 1 POA 2018 CENTA Regiones'!Y26</f>
        <v>0</v>
      </c>
      <c r="Z41" s="941">
        <f>'[8]Anexo 1 POA 2018 CENTA Regiones'!Z26</f>
        <v>0</v>
      </c>
      <c r="AA41" s="952">
        <f>'[8]Anexo 1 POA 2018 CENTA Regiones'!AA26</f>
        <v>0</v>
      </c>
      <c r="AB41" s="952">
        <f>'[8]Anexo 1 POA 2018 CENTA Regiones'!AB26</f>
        <v>0</v>
      </c>
      <c r="AC41" s="952">
        <f>'[8]Anexo 1 POA 2018 CENTA Regiones'!AC26</f>
        <v>0</v>
      </c>
      <c r="AD41" s="941">
        <f>'[8]Anexo 1 POA 2018 CENTA Regiones'!AD26</f>
        <v>0</v>
      </c>
      <c r="AE41" s="941">
        <f>'[8]Anexo 1 POA 2018 CENTA Regiones'!AE26</f>
        <v>22</v>
      </c>
      <c r="AF41" s="941">
        <f>'[8]Anexo 1 POA 2018 CENTA Regiones'!AF26</f>
        <v>22</v>
      </c>
      <c r="AG41" s="952">
        <f>'[8]Anexo 1 POA 2018 CENTA Regiones'!AG26</f>
        <v>0</v>
      </c>
      <c r="AH41" s="952">
        <f>'[8]Anexo 1 POA 2018 CENTA Regiones'!AH26</f>
        <v>754</v>
      </c>
      <c r="AI41" s="952">
        <f>'[8]Anexo 1 POA 2018 CENTA Regiones'!AI26</f>
        <v>754</v>
      </c>
      <c r="AJ41" s="952">
        <f>'[8]Anexo 1 POA 2018 CENTA Regiones'!AJ26</f>
        <v>4524</v>
      </c>
      <c r="AK41" s="952">
        <f>'[8]Anexo 1 POA 2018 CENTA Regiones'!AK26</f>
        <v>4524</v>
      </c>
      <c r="AL41" s="952">
        <f>'[8]Anexo 1 POA 2018 CENTA Regiones'!AL26</f>
        <v>0</v>
      </c>
      <c r="AM41" s="952">
        <f>'[8]Anexo 1 POA 2018 CENTA Regiones'!AM26</f>
        <v>0</v>
      </c>
      <c r="AN41" s="952">
        <f>'[8]Anexo 1 POA 2018 CENTA Regiones'!AN26</f>
        <v>0</v>
      </c>
      <c r="AO41" s="693"/>
      <c r="AP41" s="1165"/>
      <c r="AQ41" s="1170"/>
      <c r="AR41" s="953" t="str">
        <f>'[8]Anexo 1 POA 2018 CENTA Regiones'!AR26</f>
        <v>Meta no acumulativa</v>
      </c>
      <c r="AS41" s="190"/>
    </row>
    <row r="42" spans="1:45" s="102" customFormat="1" hidden="1" x14ac:dyDescent="0.2">
      <c r="A42" s="58" t="e">
        <f>'[8]POA 2018 ETS CENTA Consolid'!A41</f>
        <v>#REF!</v>
      </c>
      <c r="B42" s="58" t="e">
        <f>'[8]POA 2018 ETS CENTA Consolid'!B41</f>
        <v>#REF!</v>
      </c>
      <c r="C42" s="58" t="e">
        <f>'[8]POA 2018 ETS CENTA Consolid'!C41</f>
        <v>#REF!</v>
      </c>
      <c r="D42" s="26" t="e">
        <f>'[8]POA 2018 ETS CENTA Consolid'!D41</f>
        <v>#REF!</v>
      </c>
      <c r="E42" s="29">
        <v>0</v>
      </c>
      <c r="F42" s="730"/>
      <c r="G42" s="26"/>
      <c r="H42" s="26"/>
      <c r="I42" s="94"/>
      <c r="J42" s="94"/>
      <c r="K42" s="29"/>
      <c r="L42" s="673"/>
      <c r="M42" s="673"/>
      <c r="N42" s="673"/>
      <c r="O42" s="694"/>
      <c r="P42" s="686"/>
      <c r="Q42" s="686"/>
      <c r="R42" s="673"/>
      <c r="S42" s="673"/>
      <c r="T42" s="673"/>
      <c r="U42" s="686"/>
      <c r="V42" s="686"/>
      <c r="W42" s="686"/>
      <c r="X42" s="673"/>
      <c r="Y42" s="673"/>
      <c r="Z42" s="673"/>
      <c r="AA42" s="686"/>
      <c r="AB42" s="686"/>
      <c r="AC42" s="686"/>
      <c r="AD42" s="673"/>
      <c r="AE42" s="673"/>
      <c r="AF42" s="673"/>
      <c r="AG42" s="686"/>
      <c r="AH42" s="686"/>
      <c r="AI42" s="686"/>
      <c r="AJ42" s="694"/>
      <c r="AK42" s="694"/>
      <c r="AL42" s="686"/>
      <c r="AM42" s="686"/>
      <c r="AN42" s="686"/>
      <c r="AO42" s="686"/>
      <c r="AP42" s="195"/>
      <c r="AQ42" s="822"/>
      <c r="AR42" s="743"/>
      <c r="AS42" s="27"/>
    </row>
    <row r="43" spans="1:45" s="102" customFormat="1" hidden="1" x14ac:dyDescent="0.2">
      <c r="A43" s="813" t="e">
        <f>'[8]POA 2018 ETS CENTA Consolid'!A42</f>
        <v>#REF!</v>
      </c>
      <c r="B43" s="718" t="e">
        <f>'[8]POA 2018 ETS CENTA Consolid'!B42</f>
        <v>#REF!</v>
      </c>
      <c r="C43" s="827" t="e">
        <f>'[8]POA 2018 ETS CENTA Consolid'!C42</f>
        <v>#REF!</v>
      </c>
      <c r="D43" s="814" t="e">
        <f>'[8]POA 2018 ETS CENTA Consolid'!D42</f>
        <v>#REF!</v>
      </c>
      <c r="E43" s="109">
        <f>SUM(L43,M43,N43,R43,S43,T43,Y43,Z43,X43,AD43,AE43,AF43)</f>
        <v>0</v>
      </c>
      <c r="F43" s="836" t="e">
        <f>'[8]POA 2018 ETS CENTA Consolid'!F42</f>
        <v>#REF!</v>
      </c>
      <c r="G43" s="814" t="e">
        <f>'[8]POA 2018 ETS CENTA Consolid'!G42</f>
        <v>#REF!</v>
      </c>
      <c r="H43" s="837" t="e">
        <f>'[8]POA 2018 ETS CENTA Consolid'!H42</f>
        <v>#REF!</v>
      </c>
      <c r="I43" s="453"/>
      <c r="J43" s="453"/>
      <c r="K43" s="453"/>
      <c r="L43" s="494"/>
      <c r="M43" s="494"/>
      <c r="N43" s="494"/>
      <c r="O43" s="945"/>
      <c r="P43" s="945"/>
      <c r="Q43" s="945"/>
      <c r="R43" s="494"/>
      <c r="S43" s="494"/>
      <c r="T43" s="494"/>
      <c r="U43" s="945"/>
      <c r="V43" s="945"/>
      <c r="W43" s="945"/>
      <c r="X43" s="494"/>
      <c r="Y43" s="494"/>
      <c r="Z43" s="494"/>
      <c r="AA43" s="945"/>
      <c r="AB43" s="945"/>
      <c r="AC43" s="945"/>
      <c r="AD43" s="494"/>
      <c r="AE43" s="371"/>
      <c r="AF43" s="371"/>
      <c r="AG43" s="955"/>
      <c r="AH43" s="955"/>
      <c r="AI43" s="955"/>
      <c r="AJ43" s="952"/>
      <c r="AK43" s="952"/>
      <c r="AL43" s="956"/>
      <c r="AM43" s="956"/>
      <c r="AN43" s="956"/>
      <c r="AO43" s="956"/>
      <c r="AP43" s="888"/>
      <c r="AQ43" s="812" t="e">
        <f>'[8]POA 2018 ETS CENTA Consolid'!AQ42</f>
        <v>#REF!</v>
      </c>
      <c r="AR43" s="957"/>
      <c r="AS43" s="27"/>
    </row>
    <row r="44" spans="1:45" s="102" customFormat="1" x14ac:dyDescent="0.2">
      <c r="A44" s="878" t="e">
        <f>'[8]POA 2018 ETS CENTA Consolid'!A43</f>
        <v>#REF!</v>
      </c>
      <c r="B44" s="958" t="e">
        <f>'[8]POA 2018 ETS CENTA Consolid'!B43</f>
        <v>#REF!</v>
      </c>
      <c r="C44" s="878" t="e">
        <f>'[8]POA 2018 ETS CENTA Consolid'!C43</f>
        <v>#REF!</v>
      </c>
      <c r="D44" s="824" t="e">
        <f>'[8]POA 2018 ETS CENTA Consolid'!D43</f>
        <v>#REF!</v>
      </c>
      <c r="E44" s="29"/>
      <c r="F44" s="730"/>
      <c r="G44" s="26"/>
      <c r="H44" s="26"/>
      <c r="I44" s="94"/>
      <c r="J44" s="94"/>
      <c r="K44" s="29"/>
      <c r="L44" s="673"/>
      <c r="M44" s="673"/>
      <c r="N44" s="673"/>
      <c r="O44" s="694"/>
      <c r="P44" s="686"/>
      <c r="Q44" s="686">
        <f>SUM(Q45)</f>
        <v>7560</v>
      </c>
      <c r="R44" s="673"/>
      <c r="S44" s="673"/>
      <c r="T44" s="673"/>
      <c r="U44" s="686"/>
      <c r="V44" s="686"/>
      <c r="W44" s="686">
        <f>SUM(W45)</f>
        <v>7560</v>
      </c>
      <c r="X44" s="673"/>
      <c r="Y44" s="673"/>
      <c r="Z44" s="673"/>
      <c r="AA44" s="686"/>
      <c r="AB44" s="686"/>
      <c r="AC44" s="686">
        <f>SUM(AC45)</f>
        <v>7560</v>
      </c>
      <c r="AD44" s="673"/>
      <c r="AE44" s="673"/>
      <c r="AF44" s="673"/>
      <c r="AG44" s="686"/>
      <c r="AH44" s="686"/>
      <c r="AI44" s="686">
        <f t="shared" ref="AI44:AK44" si="31">SUM(AI45)</f>
        <v>7560</v>
      </c>
      <c r="AJ44" s="686">
        <f t="shared" si="31"/>
        <v>30240</v>
      </c>
      <c r="AK44" s="686">
        <f t="shared" si="31"/>
        <v>30240</v>
      </c>
      <c r="AL44" s="686"/>
      <c r="AM44" s="686"/>
      <c r="AN44" s="686"/>
      <c r="AO44" s="686"/>
      <c r="AP44" s="195"/>
      <c r="AQ44" s="822"/>
      <c r="AR44" s="743">
        <f t="shared" ref="AR44" si="32">SUM(AR45)</f>
        <v>0</v>
      </c>
      <c r="AS44" s="27"/>
    </row>
    <row r="45" spans="1:45" s="102" customFormat="1" x14ac:dyDescent="0.2">
      <c r="A45" s="875" t="e">
        <f>'[8]POA 2018 ETS CENTA Consolid'!A44</f>
        <v>#REF!</v>
      </c>
      <c r="B45" s="959" t="e">
        <f>'[8]POA 2018 ETS CENTA Consolid'!B44</f>
        <v>#REF!</v>
      </c>
      <c r="C45" s="836" t="e">
        <f>'[8]POA 2018 ETS CENTA Consolid'!C44</f>
        <v>#REF!</v>
      </c>
      <c r="D45" s="960" t="e">
        <f>'[8]POA 2018 ETS CENTA Consolid'!D44</f>
        <v>#REF!</v>
      </c>
      <c r="E45" s="816">
        <f>'[8]Anexo 1 POA 2018 CENTA Regiones'!E28</f>
        <v>175</v>
      </c>
      <c r="F45" s="793" t="e">
        <f>'[8]POA 2018 ETS CENTA Consolid'!F44</f>
        <v>#REF!</v>
      </c>
      <c r="G45" s="852" t="e">
        <f>'[8]POA 2018 ETS CENTA Consolid'!G44</f>
        <v>#REF!</v>
      </c>
      <c r="H45" s="837" t="e">
        <f>'[8]POA 2018 ETS CENTA Consolid'!H44</f>
        <v>#REF!</v>
      </c>
      <c r="I45" s="815"/>
      <c r="J45" s="815"/>
      <c r="K45" s="816"/>
      <c r="L45" s="674">
        <f>'[8]Anexo 1 POA 2018 CENTA Regiones'!L28</f>
        <v>0</v>
      </c>
      <c r="M45" s="674">
        <f>'[8]Anexo 1 POA 2018 CENTA Regiones'!M28</f>
        <v>0</v>
      </c>
      <c r="N45" s="674">
        <f>'[8]Anexo 1 POA 2018 CENTA Regiones'!N28</f>
        <v>42</v>
      </c>
      <c r="O45" s="693">
        <f>'[8]Anexo 1 POA 2018 CENTA Regiones'!O28</f>
        <v>0</v>
      </c>
      <c r="P45" s="693">
        <f>'[8]Anexo 1 POA 2018 CENTA Regiones'!P28</f>
        <v>0</v>
      </c>
      <c r="Q45" s="693">
        <f>'[8]Anexo 1 POA 2018 CENTA Regiones'!Q28</f>
        <v>7560</v>
      </c>
      <c r="R45" s="674">
        <f>'[8]Anexo 1 POA 2018 CENTA Regiones'!R28</f>
        <v>0</v>
      </c>
      <c r="S45" s="674">
        <f>'[8]Anexo 1 POA 2018 CENTA Regiones'!S28</f>
        <v>0</v>
      </c>
      <c r="T45" s="674">
        <f>'[8]Anexo 1 POA 2018 CENTA Regiones'!T28</f>
        <v>45</v>
      </c>
      <c r="U45" s="693">
        <f>'[8]Anexo 1 POA 2018 CENTA Regiones'!U28</f>
        <v>0</v>
      </c>
      <c r="V45" s="693">
        <f>'[8]Anexo 1 POA 2018 CENTA Regiones'!V28</f>
        <v>0</v>
      </c>
      <c r="W45" s="693">
        <f>'[8]Anexo 1 POA 2018 CENTA Regiones'!W28</f>
        <v>7560</v>
      </c>
      <c r="X45" s="674">
        <f>'[8]Anexo 1 POA 2018 CENTA Regiones'!X28</f>
        <v>0</v>
      </c>
      <c r="Y45" s="674">
        <f>'[8]Anexo 1 POA 2018 CENTA Regiones'!Y28</f>
        <v>0</v>
      </c>
      <c r="Z45" s="674">
        <f>'[8]Anexo 1 POA 2018 CENTA Regiones'!Z28</f>
        <v>45</v>
      </c>
      <c r="AA45" s="693">
        <f>'[8]Anexo 1 POA 2018 CENTA Regiones'!AA28</f>
        <v>0</v>
      </c>
      <c r="AB45" s="693">
        <f>'[8]Anexo 1 POA 2018 CENTA Regiones'!AB28</f>
        <v>0</v>
      </c>
      <c r="AC45" s="693">
        <f>'[8]Anexo 1 POA 2018 CENTA Regiones'!AC28</f>
        <v>7560</v>
      </c>
      <c r="AD45" s="674">
        <f>'[8]Anexo 1 POA 2018 CENTA Regiones'!AD28</f>
        <v>0</v>
      </c>
      <c r="AE45" s="674">
        <f>'[8]Anexo 1 POA 2018 CENTA Regiones'!AE28</f>
        <v>0</v>
      </c>
      <c r="AF45" s="674">
        <f>'[8]Anexo 1 POA 2018 CENTA Regiones'!AF28</f>
        <v>43</v>
      </c>
      <c r="AG45" s="693">
        <f>'[8]Anexo 1 POA 2018 CENTA Regiones'!AG28</f>
        <v>0</v>
      </c>
      <c r="AH45" s="693">
        <f>'[8]Anexo 1 POA 2018 CENTA Regiones'!AH28</f>
        <v>0</v>
      </c>
      <c r="AI45" s="693">
        <f>'[8]Anexo 1 POA 2018 CENTA Regiones'!AI28</f>
        <v>7560</v>
      </c>
      <c r="AJ45" s="693">
        <f>'[8]Anexo 1 POA 2018 CENTA Regiones'!AJ28</f>
        <v>30240</v>
      </c>
      <c r="AK45" s="693">
        <f>'[8]Anexo 1 POA 2018 CENTA Regiones'!AK28</f>
        <v>30240</v>
      </c>
      <c r="AL45" s="693">
        <f>'[8]Anexo 1 POA 2018 CENTA Regiones'!AL28</f>
        <v>0</v>
      </c>
      <c r="AM45" s="693">
        <f>'[8]Anexo 1 POA 2018 CENTA Regiones'!AM28</f>
        <v>0</v>
      </c>
      <c r="AN45" s="693">
        <f>'[8]Anexo 1 POA 2018 CENTA Regiones'!AN28</f>
        <v>0</v>
      </c>
      <c r="AO45" s="693">
        <f>'[8]Anexo 1 POA 2018 CENTA Regiones'!AO28</f>
        <v>0</v>
      </c>
      <c r="AP45" s="811"/>
      <c r="AQ45" s="812" t="e">
        <f>'[8]POA 2018 ETS CENTA Consolid'!AQ44</f>
        <v>#REF!</v>
      </c>
      <c r="AR45" s="753">
        <f>'[8]Anexo 1 POA 2018 CENTA Regiones'!AR28</f>
        <v>0</v>
      </c>
      <c r="AS45" s="27"/>
    </row>
    <row r="46" spans="1:45" s="102" customFormat="1" x14ac:dyDescent="0.2">
      <c r="A46" s="958" t="e">
        <f>'[8]POA 2018 ETS CENTA Consolid'!A45</f>
        <v>#REF!</v>
      </c>
      <c r="B46" s="958" t="e">
        <f>'[8]POA 2018 ETS CENTA Consolid'!B45</f>
        <v>#REF!</v>
      </c>
      <c r="C46" s="878" t="e">
        <f>'[8]POA 2018 ETS CENTA Consolid'!C45</f>
        <v>#REF!</v>
      </c>
      <c r="D46" s="824" t="e">
        <f>'[8]POA 2018 ETS CENTA Consolid'!D45</f>
        <v>#REF!</v>
      </c>
      <c r="E46" s="29"/>
      <c r="F46" s="730"/>
      <c r="G46" s="26"/>
      <c r="H46" s="26"/>
      <c r="I46" s="94"/>
      <c r="J46" s="94"/>
      <c r="K46" s="29"/>
      <c r="L46" s="673"/>
      <c r="M46" s="673"/>
      <c r="N46" s="673"/>
      <c r="O46" s="694"/>
      <c r="P46" s="686"/>
      <c r="Q46" s="686">
        <f t="shared" ref="Q46" si="33">SUM(Q47:Q48)</f>
        <v>4866</v>
      </c>
      <c r="R46" s="673"/>
      <c r="S46" s="673"/>
      <c r="T46" s="673"/>
      <c r="U46" s="686"/>
      <c r="V46" s="686"/>
      <c r="W46" s="686">
        <f t="shared" ref="W46" si="34">SUM(W47:W48)</f>
        <v>4788</v>
      </c>
      <c r="X46" s="673"/>
      <c r="Y46" s="673"/>
      <c r="Z46" s="673"/>
      <c r="AA46" s="686"/>
      <c r="AB46" s="686"/>
      <c r="AC46" s="686">
        <f t="shared" ref="AC46" si="35">SUM(AC47:AC48)</f>
        <v>4788</v>
      </c>
      <c r="AD46" s="673"/>
      <c r="AE46" s="673"/>
      <c r="AF46" s="673"/>
      <c r="AG46" s="686"/>
      <c r="AH46" s="686"/>
      <c r="AI46" s="686">
        <f t="shared" ref="AI46:AK46" si="36">SUM(AI47:AI48)</f>
        <v>4788</v>
      </c>
      <c r="AJ46" s="686">
        <f t="shared" si="36"/>
        <v>19230</v>
      </c>
      <c r="AK46" s="686">
        <f t="shared" si="36"/>
        <v>19230</v>
      </c>
      <c r="AL46" s="686"/>
      <c r="AM46" s="686"/>
      <c r="AN46" s="686"/>
      <c r="AO46" s="686"/>
      <c r="AP46" s="195"/>
      <c r="AQ46" s="822"/>
      <c r="AR46" s="743">
        <f t="shared" ref="AR46" si="37">SUM(AR47:AR48)</f>
        <v>0</v>
      </c>
      <c r="AS46" s="27"/>
    </row>
    <row r="47" spans="1:45" s="102" customFormat="1" ht="45" customHeight="1" x14ac:dyDescent="0.2">
      <c r="A47" s="1160" t="e">
        <f>'[8]POA 2018 ETS CENTA Consolid'!A46</f>
        <v>#REF!</v>
      </c>
      <c r="B47" s="1160" t="e">
        <f>'[8]POA 2018 ETS CENTA Consolid'!B46</f>
        <v>#REF!</v>
      </c>
      <c r="C47" s="1161" t="e">
        <f>'[8]POA 2018 ETS CENTA Consolid'!C46</f>
        <v>#REF!</v>
      </c>
      <c r="D47" s="1162" t="e">
        <f>'[8]POA 2018 ETS CENTA Consolid'!D46</f>
        <v>#REF!</v>
      </c>
      <c r="E47" s="816">
        <f>'[8]Anexo 1 POA 2018 CENTA Regiones'!E30</f>
        <v>171</v>
      </c>
      <c r="F47" s="793" t="e">
        <f>'[8]POA 2018 ETS CENTA Consolid'!F46</f>
        <v>#REF!</v>
      </c>
      <c r="G47" s="1162" t="e">
        <f>'[8]POA 2018 ETS CENTA Consolid'!G46</f>
        <v>#REF!</v>
      </c>
      <c r="H47" s="1163" t="e">
        <f>'[8]POA 2018 ETS CENTA Consolid'!H46</f>
        <v>#REF!</v>
      </c>
      <c r="I47" s="1164"/>
      <c r="J47" s="1164"/>
      <c r="K47" s="1167"/>
      <c r="L47" s="674">
        <f>'[8]Anexo 1 POA 2018 CENTA Regiones'!L30</f>
        <v>0</v>
      </c>
      <c r="M47" s="674">
        <f>'[8]Anexo 1 POA 2018 CENTA Regiones'!M30</f>
        <v>0</v>
      </c>
      <c r="N47" s="674">
        <f>'[8]Anexo 1 POA 2018 CENTA Regiones'!N30</f>
        <v>42</v>
      </c>
      <c r="O47" s="693">
        <f>'[8]Anexo 1 POA 2018 CENTA Regiones'!O30</f>
        <v>0</v>
      </c>
      <c r="P47" s="693">
        <f>'[8]Anexo 1 POA 2018 CENTA Regiones'!P30</f>
        <v>0</v>
      </c>
      <c r="Q47" s="693">
        <f>'[8]Anexo 1 POA 2018 CENTA Regiones'!Q30</f>
        <v>3623</v>
      </c>
      <c r="R47" s="674">
        <f>'[8]Anexo 1 POA 2018 CENTA Regiones'!R30</f>
        <v>0</v>
      </c>
      <c r="S47" s="674">
        <f>'[8]Anexo 1 POA 2018 CENTA Regiones'!S30</f>
        <v>0</v>
      </c>
      <c r="T47" s="674">
        <f>'[8]Anexo 1 POA 2018 CENTA Regiones'!T30</f>
        <v>43</v>
      </c>
      <c r="U47" s="693">
        <f>'[8]Anexo 1 POA 2018 CENTA Regiones'!U30</f>
        <v>0</v>
      </c>
      <c r="V47" s="693">
        <f>'[8]Anexo 1 POA 2018 CENTA Regiones'!V30</f>
        <v>0</v>
      </c>
      <c r="W47" s="693">
        <f>'[8]Anexo 1 POA 2018 CENTA Regiones'!W30</f>
        <v>3586</v>
      </c>
      <c r="X47" s="674">
        <f>'[8]Anexo 1 POA 2018 CENTA Regiones'!X30</f>
        <v>0</v>
      </c>
      <c r="Y47" s="674">
        <f>'[8]Anexo 1 POA 2018 CENTA Regiones'!Y30</f>
        <v>0</v>
      </c>
      <c r="Z47" s="674">
        <f>'[8]Anexo 1 POA 2018 CENTA Regiones'!Z30</f>
        <v>43</v>
      </c>
      <c r="AA47" s="693">
        <f>'[8]Anexo 1 POA 2018 CENTA Regiones'!AA30</f>
        <v>0</v>
      </c>
      <c r="AB47" s="693">
        <f>'[8]Anexo 1 POA 2018 CENTA Regiones'!AB30</f>
        <v>0</v>
      </c>
      <c r="AC47" s="693">
        <f>'[8]Anexo 1 POA 2018 CENTA Regiones'!AC30</f>
        <v>3586</v>
      </c>
      <c r="AD47" s="674">
        <f>'[8]Anexo 1 POA 2018 CENTA Regiones'!AD30</f>
        <v>0</v>
      </c>
      <c r="AE47" s="674">
        <f>'[8]Anexo 1 POA 2018 CENTA Regiones'!AE30</f>
        <v>0</v>
      </c>
      <c r="AF47" s="674">
        <f>'[8]Anexo 1 POA 2018 CENTA Regiones'!AF30</f>
        <v>43</v>
      </c>
      <c r="AG47" s="693">
        <f>'[8]Anexo 1 POA 2018 CENTA Regiones'!AG30</f>
        <v>0</v>
      </c>
      <c r="AH47" s="693">
        <f>'[8]Anexo 1 POA 2018 CENTA Regiones'!AH30</f>
        <v>0</v>
      </c>
      <c r="AI47" s="693">
        <f>'[8]Anexo 1 POA 2018 CENTA Regiones'!AI30</f>
        <v>3586</v>
      </c>
      <c r="AJ47" s="693">
        <f>'[8]Anexo 1 POA 2018 CENTA Regiones'!AJ30</f>
        <v>14381</v>
      </c>
      <c r="AK47" s="693">
        <f>'[8]Anexo 1 POA 2018 CENTA Regiones'!AK30</f>
        <v>14381</v>
      </c>
      <c r="AL47" s="693">
        <f>'[8]Anexo 1 POA 2018 CENTA Regiones'!AL30</f>
        <v>0</v>
      </c>
      <c r="AM47" s="693">
        <f>'[8]Anexo 1 POA 2018 CENTA Regiones'!AM30</f>
        <v>0</v>
      </c>
      <c r="AN47" s="693">
        <f>'[8]Anexo 1 POA 2018 CENTA Regiones'!AN30</f>
        <v>0</v>
      </c>
      <c r="AO47" s="693">
        <f>'[8]Anexo 1 POA 2018 CENTA Regiones'!AO30</f>
        <v>0</v>
      </c>
      <c r="AP47" s="1165"/>
      <c r="AQ47" s="1166" t="e">
        <f>'[8]POA 2018 ETS CENTA Consolid'!AQ46</f>
        <v>#REF!</v>
      </c>
      <c r="AR47" s="753">
        <f>'[8]Anexo 1 POA 2018 CENTA Regiones'!AR30</f>
        <v>0</v>
      </c>
      <c r="AS47" s="27"/>
    </row>
    <row r="48" spans="1:45" s="102" customFormat="1" ht="45" customHeight="1" x14ac:dyDescent="0.2">
      <c r="A48" s="1160" t="e">
        <f>'[8]POA 2018 ETS CENTA Consolid'!A47</f>
        <v>#REF!</v>
      </c>
      <c r="B48" s="1160" t="e">
        <f>'[8]POA 2018 ETS CENTA Consolid'!B47</f>
        <v>#REF!</v>
      </c>
      <c r="C48" s="1161" t="e">
        <f>'[8]POA 2018 ETS CENTA Consolid'!C47</f>
        <v>#REF!</v>
      </c>
      <c r="D48" s="1162" t="e">
        <f>'[8]POA 2018 ETS CENTA Consolid'!D47</f>
        <v>#REF!</v>
      </c>
      <c r="E48" s="816">
        <f>'[8]Anexo 1 POA 2018 CENTA Regiones'!E31</f>
        <v>57</v>
      </c>
      <c r="F48" s="793" t="e">
        <f>'[8]POA 2018 ETS CENTA Consolid'!F47</f>
        <v>#REF!</v>
      </c>
      <c r="G48" s="1162" t="e">
        <f>'[8]POA 2018 ETS CENTA Consolid'!G47</f>
        <v>#REF!</v>
      </c>
      <c r="H48" s="1163" t="e">
        <f>'[8]POA 2018 ETS CENTA Consolid'!H47</f>
        <v>#REF!</v>
      </c>
      <c r="I48" s="1164"/>
      <c r="J48" s="1164"/>
      <c r="K48" s="1167"/>
      <c r="L48" s="674">
        <f>'[8]Anexo 1 POA 2018 CENTA Regiones'!L31</f>
        <v>0</v>
      </c>
      <c r="M48" s="674">
        <f>'[8]Anexo 1 POA 2018 CENTA Regiones'!M31</f>
        <v>0</v>
      </c>
      <c r="N48" s="674">
        <f>'[8]Anexo 1 POA 2018 CENTA Regiones'!N31</f>
        <v>14</v>
      </c>
      <c r="O48" s="693">
        <f>'[8]Anexo 1 POA 2018 CENTA Regiones'!O31</f>
        <v>0</v>
      </c>
      <c r="P48" s="693">
        <f>'[8]Anexo 1 POA 2018 CENTA Regiones'!P31</f>
        <v>0</v>
      </c>
      <c r="Q48" s="693">
        <f>'[8]Anexo 1 POA 2018 CENTA Regiones'!Q31</f>
        <v>1243</v>
      </c>
      <c r="R48" s="674">
        <f>'[8]Anexo 1 POA 2018 CENTA Regiones'!R31</f>
        <v>0</v>
      </c>
      <c r="S48" s="674">
        <f>'[8]Anexo 1 POA 2018 CENTA Regiones'!S31</f>
        <v>0</v>
      </c>
      <c r="T48" s="674">
        <f>'[8]Anexo 1 POA 2018 CENTA Regiones'!T31</f>
        <v>14</v>
      </c>
      <c r="U48" s="693">
        <f>'[8]Anexo 1 POA 2018 CENTA Regiones'!U31</f>
        <v>0</v>
      </c>
      <c r="V48" s="693">
        <f>'[8]Anexo 1 POA 2018 CENTA Regiones'!V31</f>
        <v>0</v>
      </c>
      <c r="W48" s="693">
        <f>'[8]Anexo 1 POA 2018 CENTA Regiones'!W31</f>
        <v>1202</v>
      </c>
      <c r="X48" s="674">
        <f>'[8]Anexo 1 POA 2018 CENTA Regiones'!X31</f>
        <v>0</v>
      </c>
      <c r="Y48" s="674">
        <f>'[8]Anexo 1 POA 2018 CENTA Regiones'!Y31</f>
        <v>0</v>
      </c>
      <c r="Z48" s="674">
        <f>'[8]Anexo 1 POA 2018 CENTA Regiones'!Z31</f>
        <v>14</v>
      </c>
      <c r="AA48" s="693">
        <f>'[8]Anexo 1 POA 2018 CENTA Regiones'!AA31</f>
        <v>0</v>
      </c>
      <c r="AB48" s="693">
        <f>'[8]Anexo 1 POA 2018 CENTA Regiones'!AB31</f>
        <v>0</v>
      </c>
      <c r="AC48" s="693">
        <f>'[8]Anexo 1 POA 2018 CENTA Regiones'!AC31</f>
        <v>1202</v>
      </c>
      <c r="AD48" s="674">
        <f>'[8]Anexo 1 POA 2018 CENTA Regiones'!AD31</f>
        <v>0</v>
      </c>
      <c r="AE48" s="674">
        <f>'[8]Anexo 1 POA 2018 CENTA Regiones'!AE31</f>
        <v>0</v>
      </c>
      <c r="AF48" s="674">
        <f>'[8]Anexo 1 POA 2018 CENTA Regiones'!AF31</f>
        <v>15</v>
      </c>
      <c r="AG48" s="693">
        <f>'[8]Anexo 1 POA 2018 CENTA Regiones'!AG31</f>
        <v>0</v>
      </c>
      <c r="AH48" s="693">
        <f>'[8]Anexo 1 POA 2018 CENTA Regiones'!AH31</f>
        <v>0</v>
      </c>
      <c r="AI48" s="693">
        <f>'[8]Anexo 1 POA 2018 CENTA Regiones'!AI31</f>
        <v>1202</v>
      </c>
      <c r="AJ48" s="693">
        <f>'[8]Anexo 1 POA 2018 CENTA Regiones'!AJ31</f>
        <v>4849</v>
      </c>
      <c r="AK48" s="693">
        <f>'[8]Anexo 1 POA 2018 CENTA Regiones'!AK31</f>
        <v>4849</v>
      </c>
      <c r="AL48" s="693">
        <f>'[8]Anexo 1 POA 2018 CENTA Regiones'!AL31</f>
        <v>0</v>
      </c>
      <c r="AM48" s="693">
        <f>'[8]Anexo 1 POA 2018 CENTA Regiones'!AM31</f>
        <v>0</v>
      </c>
      <c r="AN48" s="693">
        <f>'[8]Anexo 1 POA 2018 CENTA Regiones'!AN31</f>
        <v>0</v>
      </c>
      <c r="AO48" s="693">
        <f>'[8]Anexo 1 POA 2018 CENTA Regiones'!AO31</f>
        <v>0</v>
      </c>
      <c r="AP48" s="1165"/>
      <c r="AQ48" s="1166"/>
      <c r="AR48" s="753">
        <f>'[8]Anexo 1 POA 2018 CENTA Regiones'!AR31</f>
        <v>0</v>
      </c>
      <c r="AS48" s="27"/>
    </row>
    <row r="49" spans="1:45" s="102" customFormat="1" hidden="1" x14ac:dyDescent="0.2">
      <c r="A49" s="878" t="e">
        <f>'[8]POA 2018 ETS CENTA Consolid'!A48</f>
        <v>#REF!</v>
      </c>
      <c r="B49" s="878" t="e">
        <f>'[8]POA 2018 ETS CENTA Consolid'!B48</f>
        <v>#REF!</v>
      </c>
      <c r="C49" s="878" t="e">
        <f>'[8]POA 2018 ETS CENTA Consolid'!C48</f>
        <v>#REF!</v>
      </c>
      <c r="D49" s="724" t="e">
        <f>'[8]POA 2018 ETS CENTA Consolid'!D48</f>
        <v>#REF!</v>
      </c>
      <c r="E49" s="29">
        <v>0</v>
      </c>
      <c r="F49" s="823"/>
      <c r="G49" s="724"/>
      <c r="H49" s="961"/>
      <c r="I49" s="448"/>
      <c r="J49" s="448"/>
      <c r="K49" s="448"/>
      <c r="L49" s="954"/>
      <c r="M49" s="954"/>
      <c r="N49" s="954"/>
      <c r="O49" s="944"/>
      <c r="P49" s="944"/>
      <c r="Q49" s="944"/>
      <c r="R49" s="954"/>
      <c r="S49" s="954"/>
      <c r="T49" s="954"/>
      <c r="U49" s="944"/>
      <c r="V49" s="944"/>
      <c r="W49" s="944"/>
      <c r="X49" s="954"/>
      <c r="Y49" s="954"/>
      <c r="Z49" s="954"/>
      <c r="AA49" s="944"/>
      <c r="AB49" s="944"/>
      <c r="AC49" s="944"/>
      <c r="AD49" s="954"/>
      <c r="AE49" s="954"/>
      <c r="AF49" s="954"/>
      <c r="AG49" s="944"/>
      <c r="AH49" s="944"/>
      <c r="AI49" s="944"/>
      <c r="AJ49" s="947"/>
      <c r="AK49" s="947"/>
      <c r="AL49" s="962"/>
      <c r="AM49" s="962"/>
      <c r="AN49" s="962"/>
      <c r="AO49" s="962"/>
      <c r="AP49" s="963"/>
      <c r="AQ49" s="963"/>
      <c r="AR49" s="964"/>
      <c r="AS49" s="27"/>
    </row>
    <row r="50" spans="1:45" s="102" customFormat="1" hidden="1" x14ac:dyDescent="0.2">
      <c r="A50" s="875" t="e">
        <f>'[8]POA 2018 ETS CENTA Consolid'!A49</f>
        <v>#REF!</v>
      </c>
      <c r="B50" s="875" t="e">
        <f>'[8]POA 2018 ETS CENTA Consolid'!B49</f>
        <v>#REF!</v>
      </c>
      <c r="C50" s="836" t="e">
        <f>'[8]POA 2018 ETS CENTA Consolid'!C49</f>
        <v>#REF!</v>
      </c>
      <c r="D50" s="814" t="e">
        <f>'[8]POA 2018 ETS CENTA Consolid'!D49</f>
        <v>#REF!</v>
      </c>
      <c r="E50" s="109">
        <f>SUM(L50,M50,N50,R50,S50,T50,Y50,Z50,X50,AD50,AE50,AF50)</f>
        <v>0</v>
      </c>
      <c r="F50" s="354" t="e">
        <f>'[8]POA 2018 ETS CENTA Consolid'!F49</f>
        <v>#REF!</v>
      </c>
      <c r="G50" s="837" t="e">
        <f>'[8]POA 2018 ETS CENTA Consolid'!G49</f>
        <v>#REF!</v>
      </c>
      <c r="H50" s="837" t="e">
        <f>'[8]POA 2018 ETS CENTA Consolid'!H49</f>
        <v>#REF!</v>
      </c>
      <c r="I50" s="453"/>
      <c r="J50" s="453"/>
      <c r="K50" s="453"/>
      <c r="L50" s="494"/>
      <c r="M50" s="494"/>
      <c r="N50" s="494"/>
      <c r="O50" s="945"/>
      <c r="P50" s="945"/>
      <c r="Q50" s="945"/>
      <c r="R50" s="494"/>
      <c r="S50" s="494"/>
      <c r="T50" s="494"/>
      <c r="U50" s="945"/>
      <c r="V50" s="945"/>
      <c r="W50" s="945"/>
      <c r="X50" s="494"/>
      <c r="Y50" s="494"/>
      <c r="Z50" s="494"/>
      <c r="AA50" s="945"/>
      <c r="AB50" s="945"/>
      <c r="AC50" s="945"/>
      <c r="AD50" s="494"/>
      <c r="AE50" s="371"/>
      <c r="AF50" s="371"/>
      <c r="AG50" s="955"/>
      <c r="AH50" s="955"/>
      <c r="AI50" s="955"/>
      <c r="AJ50" s="952"/>
      <c r="AK50" s="952"/>
      <c r="AL50" s="956"/>
      <c r="AM50" s="956"/>
      <c r="AN50" s="956"/>
      <c r="AO50" s="956"/>
      <c r="AP50" s="888"/>
      <c r="AQ50" s="812" t="e">
        <f>'[8]POA 2018 ETS CENTA Consolid'!AQ49</f>
        <v>#REF!</v>
      </c>
      <c r="AR50" s="957"/>
      <c r="AS50" s="27"/>
    </row>
    <row r="51" spans="1:45" s="102" customFormat="1" hidden="1" x14ac:dyDescent="0.2">
      <c r="A51" s="58" t="e">
        <f>'[8]POA 2018 ETS CENTA Consolid'!A50</f>
        <v>#REF!</v>
      </c>
      <c r="B51" s="727" t="e">
        <f>'[8]POA 2018 ETS CENTA Consolid'!B50</f>
        <v>#REF!</v>
      </c>
      <c r="C51" s="823" t="e">
        <f>'[8]POA 2018 ETS CENTA Consolid'!C50</f>
        <v>#REF!</v>
      </c>
      <c r="D51" s="724" t="e">
        <f>'[8]POA 2018 ETS CENTA Consolid'!D50</f>
        <v>#REF!</v>
      </c>
      <c r="E51" s="29">
        <v>0</v>
      </c>
      <c r="F51" s="823"/>
      <c r="G51" s="724"/>
      <c r="H51" s="961"/>
      <c r="I51" s="448"/>
      <c r="J51" s="448"/>
      <c r="K51" s="448"/>
      <c r="L51" s="954"/>
      <c r="M51" s="954"/>
      <c r="N51" s="954"/>
      <c r="O51" s="947"/>
      <c r="P51" s="947"/>
      <c r="Q51" s="947"/>
      <c r="R51" s="954"/>
      <c r="S51" s="954"/>
      <c r="T51" s="965"/>
      <c r="U51" s="947"/>
      <c r="V51" s="947"/>
      <c r="W51" s="947"/>
      <c r="X51" s="954"/>
      <c r="Y51" s="954"/>
      <c r="Z51" s="954"/>
      <c r="AA51" s="947"/>
      <c r="AB51" s="947"/>
      <c r="AC51" s="947"/>
      <c r="AD51" s="954"/>
      <c r="AE51" s="954"/>
      <c r="AF51" s="954"/>
      <c r="AG51" s="947"/>
      <c r="AH51" s="947"/>
      <c r="AI51" s="947"/>
      <c r="AJ51" s="947"/>
      <c r="AK51" s="947"/>
      <c r="AL51" s="962"/>
      <c r="AM51" s="962"/>
      <c r="AN51" s="947"/>
      <c r="AO51" s="947"/>
      <c r="AP51" s="963"/>
      <c r="AQ51" s="963"/>
      <c r="AR51" s="948"/>
      <c r="AS51" s="27"/>
    </row>
    <row r="52" spans="1:45" s="102" customFormat="1" hidden="1" x14ac:dyDescent="0.2">
      <c r="A52" s="1155" t="e">
        <f>'[8]POA 2018 ETS CENTA Consolid'!A51</f>
        <v>#REF!</v>
      </c>
      <c r="B52" s="1156" t="e">
        <f>'[8]POA 2018 ETS CENTA Consolid'!B51</f>
        <v>#REF!</v>
      </c>
      <c r="C52" s="1157" t="e">
        <f>'[8]POA 2018 ETS CENTA Consolid'!C51</f>
        <v>#REF!</v>
      </c>
      <c r="D52" s="1158" t="e">
        <f>'[8]POA 2018 ETS CENTA Consolid'!D51</f>
        <v>#REF!</v>
      </c>
      <c r="E52" s="109">
        <f t="shared" ref="E52:E72" si="38">SUM(L52,M52,N52,R52,S52,T52,Y52,Z52,X52,AD52,AE52,AF52)</f>
        <v>0</v>
      </c>
      <c r="F52" s="793" t="e">
        <f>'[8]POA 2018 ETS CENTA Consolid'!F51</f>
        <v>#REF!</v>
      </c>
      <c r="G52" s="960" t="e">
        <f>'[8]POA 2018 ETS CENTA Consolid'!G51</f>
        <v>#REF!</v>
      </c>
      <c r="H52" s="837" t="e">
        <f>'[8]POA 2018 ETS CENTA Consolid'!H51</f>
        <v>#REF!</v>
      </c>
      <c r="I52" s="453"/>
      <c r="J52" s="453"/>
      <c r="K52" s="1159"/>
      <c r="L52" s="494"/>
      <c r="M52" s="494"/>
      <c r="N52" s="494"/>
      <c r="O52" s="945"/>
      <c r="P52" s="945"/>
      <c r="Q52" s="945"/>
      <c r="R52" s="494"/>
      <c r="S52" s="494"/>
      <c r="T52" s="494"/>
      <c r="U52" s="945"/>
      <c r="V52" s="945"/>
      <c r="W52" s="945"/>
      <c r="X52" s="494"/>
      <c r="Y52" s="494"/>
      <c r="Z52" s="494"/>
      <c r="AA52" s="945"/>
      <c r="AB52" s="945"/>
      <c r="AC52" s="945"/>
      <c r="AD52" s="494"/>
      <c r="AE52" s="494"/>
      <c r="AF52" s="494"/>
      <c r="AG52" s="945"/>
      <c r="AH52" s="945"/>
      <c r="AI52" s="945"/>
      <c r="AJ52" s="952"/>
      <c r="AK52" s="952"/>
      <c r="AL52" s="956"/>
      <c r="AM52" s="956"/>
      <c r="AN52" s="956"/>
      <c r="AO52" s="956"/>
      <c r="AP52" s="888"/>
      <c r="AQ52" s="812" t="e">
        <f>'[8]POA 2018 ETS CENTA Consolid'!AQ51</f>
        <v>#REF!</v>
      </c>
      <c r="AR52" s="946"/>
      <c r="AS52" s="27"/>
    </row>
    <row r="53" spans="1:45" s="102" customFormat="1" hidden="1" x14ac:dyDescent="0.2">
      <c r="A53" s="1155" t="e">
        <f>'[8]POA 2018 ETS CENTA Consolid'!A52</f>
        <v>#REF!</v>
      </c>
      <c r="B53" s="1156" t="e">
        <f>'[8]POA 2018 ETS CENTA Consolid'!B52</f>
        <v>#REF!</v>
      </c>
      <c r="C53" s="1157" t="e">
        <f>'[8]POA 2018 ETS CENTA Consolid'!C52</f>
        <v>#REF!</v>
      </c>
      <c r="D53" s="1158" t="e">
        <f>'[8]POA 2018 ETS CENTA Consolid'!D52</f>
        <v>#REF!</v>
      </c>
      <c r="E53" s="109">
        <f t="shared" si="38"/>
        <v>0</v>
      </c>
      <c r="F53" s="793" t="e">
        <f>'[8]POA 2018 ETS CENTA Consolid'!F52</f>
        <v>#REF!</v>
      </c>
      <c r="G53" s="960" t="e">
        <f>'[8]POA 2018 ETS CENTA Consolid'!G52</f>
        <v>#REF!</v>
      </c>
      <c r="H53" s="837" t="e">
        <f>'[8]POA 2018 ETS CENTA Consolid'!H52</f>
        <v>#REF!</v>
      </c>
      <c r="I53" s="453"/>
      <c r="J53" s="453"/>
      <c r="K53" s="1159"/>
      <c r="L53" s="494"/>
      <c r="M53" s="494"/>
      <c r="N53" s="494"/>
      <c r="O53" s="945"/>
      <c r="P53" s="945"/>
      <c r="Q53" s="945"/>
      <c r="R53" s="494"/>
      <c r="S53" s="494"/>
      <c r="T53" s="494"/>
      <c r="U53" s="945"/>
      <c r="V53" s="945"/>
      <c r="W53" s="945"/>
      <c r="X53" s="494"/>
      <c r="Y53" s="494"/>
      <c r="Z53" s="494"/>
      <c r="AA53" s="945"/>
      <c r="AB53" s="945"/>
      <c r="AC53" s="945"/>
      <c r="AD53" s="494"/>
      <c r="AE53" s="494"/>
      <c r="AF53" s="494"/>
      <c r="AG53" s="945"/>
      <c r="AH53" s="945"/>
      <c r="AI53" s="945"/>
      <c r="AJ53" s="952"/>
      <c r="AK53" s="952"/>
      <c r="AL53" s="956"/>
      <c r="AM53" s="956"/>
      <c r="AN53" s="956"/>
      <c r="AO53" s="956"/>
      <c r="AP53" s="888"/>
      <c r="AQ53" s="812" t="e">
        <f>'[8]POA 2018 ETS CENTA Consolid'!AQ52</f>
        <v>#REF!</v>
      </c>
      <c r="AR53" s="946"/>
      <c r="AS53" s="27"/>
    </row>
    <row r="54" spans="1:45" s="102" customFormat="1" hidden="1" x14ac:dyDescent="0.2">
      <c r="A54" s="1155" t="e">
        <f>'[8]POA 2018 ETS CENTA Consolid'!A53</f>
        <v>#REF!</v>
      </c>
      <c r="B54" s="1156" t="e">
        <f>'[8]POA 2018 ETS CENTA Consolid'!B53</f>
        <v>#REF!</v>
      </c>
      <c r="C54" s="1157" t="e">
        <f>'[8]POA 2018 ETS CENTA Consolid'!C53</f>
        <v>#REF!</v>
      </c>
      <c r="D54" s="1158" t="e">
        <f>'[8]POA 2018 ETS CENTA Consolid'!D53</f>
        <v>#REF!</v>
      </c>
      <c r="E54" s="109">
        <f t="shared" si="38"/>
        <v>0</v>
      </c>
      <c r="F54" s="793" t="e">
        <f>'[8]POA 2018 ETS CENTA Consolid'!F53</f>
        <v>#REF!</v>
      </c>
      <c r="G54" s="960" t="e">
        <f>'[8]POA 2018 ETS CENTA Consolid'!G53</f>
        <v>#REF!</v>
      </c>
      <c r="H54" s="837" t="e">
        <f>'[8]POA 2018 ETS CENTA Consolid'!H53</f>
        <v>#REF!</v>
      </c>
      <c r="I54" s="453"/>
      <c r="J54" s="453"/>
      <c r="K54" s="1159"/>
      <c r="L54" s="494"/>
      <c r="M54" s="494"/>
      <c r="N54" s="494"/>
      <c r="O54" s="945"/>
      <c r="P54" s="945"/>
      <c r="Q54" s="945"/>
      <c r="R54" s="494"/>
      <c r="S54" s="494"/>
      <c r="T54" s="494"/>
      <c r="U54" s="945"/>
      <c r="V54" s="945"/>
      <c r="W54" s="945"/>
      <c r="X54" s="494"/>
      <c r="Y54" s="494"/>
      <c r="Z54" s="494"/>
      <c r="AA54" s="945"/>
      <c r="AB54" s="945"/>
      <c r="AC54" s="945"/>
      <c r="AD54" s="494"/>
      <c r="AE54" s="494"/>
      <c r="AF54" s="494"/>
      <c r="AG54" s="945"/>
      <c r="AH54" s="945"/>
      <c r="AI54" s="945"/>
      <c r="AJ54" s="952"/>
      <c r="AK54" s="952"/>
      <c r="AL54" s="956"/>
      <c r="AM54" s="956"/>
      <c r="AN54" s="956"/>
      <c r="AO54" s="956"/>
      <c r="AP54" s="888"/>
      <c r="AQ54" s="812" t="e">
        <f>'[8]POA 2018 ETS CENTA Consolid'!AQ53</f>
        <v>#REF!</v>
      </c>
      <c r="AR54" s="946"/>
      <c r="AS54" s="27"/>
    </row>
    <row r="55" spans="1:45" s="102" customFormat="1" hidden="1" x14ac:dyDescent="0.2">
      <c r="A55" s="1155" t="e">
        <f>'[8]POA 2018 ETS CENTA Consolid'!A54</f>
        <v>#REF!</v>
      </c>
      <c r="B55" s="1156" t="e">
        <f>'[8]POA 2018 ETS CENTA Consolid'!B54</f>
        <v>#REF!</v>
      </c>
      <c r="C55" s="1157" t="e">
        <f>'[8]POA 2018 ETS CENTA Consolid'!C54</f>
        <v>#REF!</v>
      </c>
      <c r="D55" s="1158" t="e">
        <f>'[8]POA 2018 ETS CENTA Consolid'!D54</f>
        <v>#REF!</v>
      </c>
      <c r="E55" s="109">
        <f t="shared" si="38"/>
        <v>0</v>
      </c>
      <c r="F55" s="793" t="e">
        <f>'[8]POA 2018 ETS CENTA Consolid'!F54</f>
        <v>#REF!</v>
      </c>
      <c r="G55" s="960" t="e">
        <f>'[8]POA 2018 ETS CENTA Consolid'!G54</f>
        <v>#REF!</v>
      </c>
      <c r="H55" s="837" t="e">
        <f>'[8]POA 2018 ETS CENTA Consolid'!H54</f>
        <v>#REF!</v>
      </c>
      <c r="I55" s="453"/>
      <c r="J55" s="453"/>
      <c r="K55" s="1159"/>
      <c r="L55" s="494"/>
      <c r="M55" s="494"/>
      <c r="N55" s="494"/>
      <c r="O55" s="945"/>
      <c r="P55" s="945"/>
      <c r="Q55" s="945"/>
      <c r="R55" s="494"/>
      <c r="S55" s="494"/>
      <c r="T55" s="494"/>
      <c r="U55" s="945"/>
      <c r="V55" s="945"/>
      <c r="W55" s="945"/>
      <c r="X55" s="494"/>
      <c r="Y55" s="494"/>
      <c r="Z55" s="494"/>
      <c r="AA55" s="945"/>
      <c r="AB55" s="945"/>
      <c r="AC55" s="945"/>
      <c r="AD55" s="494"/>
      <c r="AE55" s="494"/>
      <c r="AF55" s="494"/>
      <c r="AG55" s="945"/>
      <c r="AH55" s="945"/>
      <c r="AI55" s="945"/>
      <c r="AJ55" s="952"/>
      <c r="AK55" s="952"/>
      <c r="AL55" s="956"/>
      <c r="AM55" s="956"/>
      <c r="AN55" s="956"/>
      <c r="AO55" s="956"/>
      <c r="AP55" s="888"/>
      <c r="AQ55" s="812" t="e">
        <f>'[8]POA 2018 ETS CENTA Consolid'!AQ54</f>
        <v>#REF!</v>
      </c>
      <c r="AR55" s="946"/>
      <c r="AS55" s="27"/>
    </row>
    <row r="56" spans="1:45" s="102" customFormat="1" hidden="1" x14ac:dyDescent="0.2">
      <c r="A56" s="890" t="e">
        <f>'[8]POA 2018 ETS CENTA Consolid'!A55</f>
        <v>#REF!</v>
      </c>
      <c r="B56" s="890" t="e">
        <f>'[8]POA 2018 ETS CENTA Consolid'!B55</f>
        <v>#REF!</v>
      </c>
      <c r="C56" s="891" t="e">
        <f>'[8]POA 2018 ETS CENTA Consolid'!C55</f>
        <v>#REF!</v>
      </c>
      <c r="D56" s="26" t="e">
        <f>'[8]POA 2018 ETS CENTA Consolid'!D55</f>
        <v>#REF!</v>
      </c>
      <c r="E56" s="29">
        <v>0</v>
      </c>
      <c r="F56" s="730"/>
      <c r="G56" s="26"/>
      <c r="H56" s="26"/>
      <c r="I56" s="866"/>
      <c r="J56" s="866"/>
      <c r="K56" s="892"/>
      <c r="L56" s="954"/>
      <c r="M56" s="954"/>
      <c r="N56" s="954"/>
      <c r="O56" s="944"/>
      <c r="P56" s="944"/>
      <c r="Q56" s="944"/>
      <c r="R56" s="954"/>
      <c r="S56" s="954"/>
      <c r="T56" s="954"/>
      <c r="U56" s="944"/>
      <c r="V56" s="944"/>
      <c r="W56" s="944"/>
      <c r="X56" s="954"/>
      <c r="Y56" s="954"/>
      <c r="Z56" s="954"/>
      <c r="AA56" s="944"/>
      <c r="AB56" s="944"/>
      <c r="AC56" s="944"/>
      <c r="AD56" s="954"/>
      <c r="AE56" s="954"/>
      <c r="AF56" s="954"/>
      <c r="AG56" s="944"/>
      <c r="AH56" s="944"/>
      <c r="AI56" s="944"/>
      <c r="AJ56" s="944"/>
      <c r="AK56" s="944"/>
      <c r="AL56" s="966"/>
      <c r="AM56" s="944"/>
      <c r="AN56" s="966"/>
      <c r="AO56" s="966"/>
      <c r="AP56" s="195"/>
      <c r="AQ56" s="893"/>
      <c r="AR56" s="964"/>
      <c r="AS56" s="27"/>
    </row>
    <row r="57" spans="1:45" s="102" customFormat="1" hidden="1" x14ac:dyDescent="0.2">
      <c r="A57" s="875" t="e">
        <f>'[8]POA 2018 ETS CENTA Consolid'!A56</f>
        <v>#REF!</v>
      </c>
      <c r="B57" s="875" t="e">
        <f>'[8]POA 2018 ETS CENTA Consolid'!B56</f>
        <v>#REF!</v>
      </c>
      <c r="C57" s="351" t="e">
        <f>'[8]POA 2018 ETS CENTA Consolid'!C56</f>
        <v>#REF!</v>
      </c>
      <c r="D57" s="852" t="e">
        <f>'[8]POA 2018 ETS CENTA Consolid'!D56</f>
        <v>#REF!</v>
      </c>
      <c r="E57" s="109">
        <f t="shared" si="38"/>
        <v>0</v>
      </c>
      <c r="F57" s="836" t="e">
        <f>'[8]POA 2018 ETS CENTA Consolid'!F56</f>
        <v>#REF!</v>
      </c>
      <c r="G57" s="852" t="e">
        <f>'[8]POA 2018 ETS CENTA Consolid'!G56</f>
        <v>#REF!</v>
      </c>
      <c r="H57" s="852" t="e">
        <f>'[8]POA 2018 ETS CENTA Consolid'!H56</f>
        <v>#REF!</v>
      </c>
      <c r="I57" s="108"/>
      <c r="J57" s="108"/>
      <c r="K57" s="108"/>
      <c r="L57" s="682"/>
      <c r="M57" s="682"/>
      <c r="N57" s="682"/>
      <c r="O57" s="696"/>
      <c r="P57" s="696"/>
      <c r="Q57" s="696"/>
      <c r="R57" s="682"/>
      <c r="S57" s="682"/>
      <c r="T57" s="682"/>
      <c r="U57" s="696"/>
      <c r="V57" s="696"/>
      <c r="W57" s="696"/>
      <c r="X57" s="967"/>
      <c r="Y57" s="967"/>
      <c r="Z57" s="967"/>
      <c r="AA57" s="696"/>
      <c r="AB57" s="696"/>
      <c r="AC57" s="696"/>
      <c r="AD57" s="682"/>
      <c r="AE57" s="682"/>
      <c r="AF57" s="682"/>
      <c r="AG57" s="696"/>
      <c r="AH57" s="696"/>
      <c r="AI57" s="696"/>
      <c r="AJ57" s="950"/>
      <c r="AK57" s="950"/>
      <c r="AL57" s="968"/>
      <c r="AM57" s="968"/>
      <c r="AN57" s="968"/>
      <c r="AO57" s="968"/>
      <c r="AP57" s="899"/>
      <c r="AQ57" s="812" t="e">
        <f>'[8]POA 2018 ETS CENTA Consolid'!AQ56</f>
        <v>#REF!</v>
      </c>
      <c r="AR57" s="756"/>
      <c r="AS57" s="27"/>
    </row>
    <row r="58" spans="1:45" s="102" customFormat="1" hidden="1" x14ac:dyDescent="0.2">
      <c r="A58" s="875" t="e">
        <f>'[8]POA 2018 ETS CENTA Consolid'!A57</f>
        <v>#REF!</v>
      </c>
      <c r="B58" s="875" t="e">
        <f>'[8]POA 2018 ETS CENTA Consolid'!B57</f>
        <v>#REF!</v>
      </c>
      <c r="C58" s="351" t="e">
        <f>'[8]POA 2018 ETS CENTA Consolid'!C57</f>
        <v>#REF!</v>
      </c>
      <c r="D58" s="353" t="e">
        <f>'[8]POA 2018 ETS CENTA Consolid'!D57</f>
        <v>#REF!</v>
      </c>
      <c r="E58" s="109">
        <f t="shared" si="38"/>
        <v>0</v>
      </c>
      <c r="F58" s="836" t="e">
        <f>'[8]POA 2018 ETS CENTA Consolid'!F57</f>
        <v>#REF!</v>
      </c>
      <c r="G58" s="852" t="e">
        <f>'[8]POA 2018 ETS CENTA Consolid'!G57</f>
        <v>#REF!</v>
      </c>
      <c r="H58" s="852" t="e">
        <f>'[8]POA 2018 ETS CENTA Consolid'!H57</f>
        <v>#REF!</v>
      </c>
      <c r="I58" s="108"/>
      <c r="J58" s="108"/>
      <c r="K58" s="108"/>
      <c r="L58" s="682"/>
      <c r="M58" s="682"/>
      <c r="N58" s="682"/>
      <c r="O58" s="696"/>
      <c r="P58" s="696"/>
      <c r="Q58" s="696"/>
      <c r="R58" s="682"/>
      <c r="S58" s="682"/>
      <c r="T58" s="682"/>
      <c r="U58" s="696"/>
      <c r="V58" s="696"/>
      <c r="W58" s="696"/>
      <c r="X58" s="682"/>
      <c r="Y58" s="682"/>
      <c r="Z58" s="682"/>
      <c r="AA58" s="696"/>
      <c r="AB58" s="696"/>
      <c r="AC58" s="696"/>
      <c r="AD58" s="682"/>
      <c r="AE58" s="682"/>
      <c r="AF58" s="682"/>
      <c r="AG58" s="696"/>
      <c r="AH58" s="696"/>
      <c r="AI58" s="696"/>
      <c r="AJ58" s="950"/>
      <c r="AK58" s="950"/>
      <c r="AL58" s="968"/>
      <c r="AM58" s="968"/>
      <c r="AN58" s="968"/>
      <c r="AO58" s="968"/>
      <c r="AP58" s="899"/>
      <c r="AQ58" s="812" t="e">
        <f>'[8]POA 2018 ETS CENTA Consolid'!AQ57</f>
        <v>#REF!</v>
      </c>
      <c r="AR58" s="756"/>
      <c r="AS58" s="27"/>
    </row>
    <row r="59" spans="1:45" s="102" customFormat="1" hidden="1" x14ac:dyDescent="0.2">
      <c r="A59" s="875" t="e">
        <f>'[8]POA 2018 ETS CENTA Consolid'!A58</f>
        <v>#REF!</v>
      </c>
      <c r="B59" s="875" t="e">
        <f>'[8]POA 2018 ETS CENTA Consolid'!B58</f>
        <v>#REF!</v>
      </c>
      <c r="C59" s="351" t="e">
        <f>'[8]POA 2018 ETS CENTA Consolid'!C58</f>
        <v>#REF!</v>
      </c>
      <c r="D59" s="852" t="e">
        <f>'[8]POA 2018 ETS CENTA Consolid'!D58</f>
        <v>#REF!</v>
      </c>
      <c r="E59" s="109">
        <f t="shared" si="38"/>
        <v>0</v>
      </c>
      <c r="F59" s="836" t="e">
        <f>'[8]POA 2018 ETS CENTA Consolid'!F58</f>
        <v>#REF!</v>
      </c>
      <c r="G59" s="852" t="e">
        <f>'[8]POA 2018 ETS CENTA Consolid'!G58</f>
        <v>#REF!</v>
      </c>
      <c r="H59" s="852" t="e">
        <f>'[8]POA 2018 ETS CENTA Consolid'!H58</f>
        <v>#REF!</v>
      </c>
      <c r="I59" s="108"/>
      <c r="J59" s="108"/>
      <c r="K59" s="108"/>
      <c r="L59" s="949"/>
      <c r="M59" s="949"/>
      <c r="N59" s="949"/>
      <c r="O59" s="950"/>
      <c r="P59" s="950"/>
      <c r="Q59" s="950"/>
      <c r="R59" s="949"/>
      <c r="S59" s="949"/>
      <c r="T59" s="949"/>
      <c r="U59" s="950"/>
      <c r="V59" s="950"/>
      <c r="W59" s="950"/>
      <c r="X59" s="949"/>
      <c r="Y59" s="949"/>
      <c r="Z59" s="949"/>
      <c r="AA59" s="950"/>
      <c r="AB59" s="950"/>
      <c r="AC59" s="950"/>
      <c r="AD59" s="949"/>
      <c r="AE59" s="949"/>
      <c r="AF59" s="949"/>
      <c r="AG59" s="950"/>
      <c r="AH59" s="950"/>
      <c r="AI59" s="950"/>
      <c r="AJ59" s="950"/>
      <c r="AK59" s="950"/>
      <c r="AL59" s="968"/>
      <c r="AM59" s="968"/>
      <c r="AN59" s="968"/>
      <c r="AO59" s="968"/>
      <c r="AP59" s="899"/>
      <c r="AQ59" s="812" t="e">
        <f>'[8]POA 2018 ETS CENTA Consolid'!AQ58</f>
        <v>#REF!</v>
      </c>
      <c r="AR59" s="951"/>
      <c r="AS59" s="27"/>
    </row>
    <row r="60" spans="1:45" s="102" customFormat="1" hidden="1" x14ac:dyDescent="0.2">
      <c r="A60" s="875" t="e">
        <f>'[8]POA 2018 ETS CENTA Consolid'!A59</f>
        <v>#REF!</v>
      </c>
      <c r="B60" s="875" t="e">
        <f>'[8]POA 2018 ETS CENTA Consolid'!B59</f>
        <v>#REF!</v>
      </c>
      <c r="C60" s="351" t="e">
        <f>'[8]POA 2018 ETS CENTA Consolid'!C59</f>
        <v>#REF!</v>
      </c>
      <c r="D60" s="852" t="e">
        <f>'[8]POA 2018 ETS CENTA Consolid'!D59</f>
        <v>#REF!</v>
      </c>
      <c r="E60" s="109">
        <f t="shared" si="38"/>
        <v>0</v>
      </c>
      <c r="F60" s="836" t="e">
        <f>'[8]POA 2018 ETS CENTA Consolid'!F59</f>
        <v>#REF!</v>
      </c>
      <c r="G60" s="852" t="e">
        <f>'[8]POA 2018 ETS CENTA Consolid'!G59</f>
        <v>#REF!</v>
      </c>
      <c r="H60" s="852" t="e">
        <f>'[8]POA 2018 ETS CENTA Consolid'!H59</f>
        <v>#REF!</v>
      </c>
      <c r="I60" s="108"/>
      <c r="J60" s="108"/>
      <c r="K60" s="108"/>
      <c r="L60" s="683"/>
      <c r="M60" s="683"/>
      <c r="N60" s="683"/>
      <c r="O60" s="696"/>
      <c r="P60" s="696"/>
      <c r="Q60" s="696"/>
      <c r="R60" s="683"/>
      <c r="S60" s="683"/>
      <c r="T60" s="683"/>
      <c r="U60" s="696"/>
      <c r="V60" s="696"/>
      <c r="W60" s="696"/>
      <c r="X60" s="683"/>
      <c r="Y60" s="683"/>
      <c r="Z60" s="683"/>
      <c r="AA60" s="696"/>
      <c r="AB60" s="696"/>
      <c r="AC60" s="696"/>
      <c r="AD60" s="683"/>
      <c r="AE60" s="683"/>
      <c r="AF60" s="683"/>
      <c r="AG60" s="696"/>
      <c r="AH60" s="696"/>
      <c r="AI60" s="696"/>
      <c r="AJ60" s="950"/>
      <c r="AK60" s="950"/>
      <c r="AL60" s="968"/>
      <c r="AM60" s="968"/>
      <c r="AN60" s="968"/>
      <c r="AO60" s="968"/>
      <c r="AP60" s="899"/>
      <c r="AQ60" s="812" t="e">
        <f>'[8]POA 2018 ETS CENTA Consolid'!AQ59</f>
        <v>#REF!</v>
      </c>
      <c r="AR60" s="756"/>
      <c r="AS60" s="27"/>
    </row>
    <row r="61" spans="1:45" s="102" customFormat="1" hidden="1" x14ac:dyDescent="0.2">
      <c r="A61" s="875" t="e">
        <f>'[8]POA 2018 ETS CENTA Consolid'!A60</f>
        <v>#REF!</v>
      </c>
      <c r="B61" s="875" t="e">
        <f>'[8]POA 2018 ETS CENTA Consolid'!B60</f>
        <v>#REF!</v>
      </c>
      <c r="C61" s="351" t="e">
        <f>'[8]POA 2018 ETS CENTA Consolid'!C60</f>
        <v>#REF!</v>
      </c>
      <c r="D61" s="852" t="e">
        <f>'[8]POA 2018 ETS CENTA Consolid'!D60</f>
        <v>#REF!</v>
      </c>
      <c r="E61" s="109">
        <f t="shared" si="38"/>
        <v>0</v>
      </c>
      <c r="F61" s="836" t="e">
        <f>'[8]POA 2018 ETS CENTA Consolid'!F60</f>
        <v>#REF!</v>
      </c>
      <c r="G61" s="852" t="e">
        <f>'[8]POA 2018 ETS CENTA Consolid'!G60</f>
        <v>#REF!</v>
      </c>
      <c r="H61" s="852" t="e">
        <f>'[8]POA 2018 ETS CENTA Consolid'!H60</f>
        <v>#REF!</v>
      </c>
      <c r="I61" s="108"/>
      <c r="J61" s="108"/>
      <c r="K61" s="108"/>
      <c r="L61" s="949"/>
      <c r="M61" s="949"/>
      <c r="N61" s="949"/>
      <c r="O61" s="950"/>
      <c r="P61" s="950"/>
      <c r="Q61" s="950"/>
      <c r="R61" s="949"/>
      <c r="S61" s="949"/>
      <c r="T61" s="949"/>
      <c r="U61" s="950"/>
      <c r="V61" s="950"/>
      <c r="W61" s="950"/>
      <c r="X61" s="949"/>
      <c r="Y61" s="949"/>
      <c r="Z61" s="949"/>
      <c r="AA61" s="950"/>
      <c r="AB61" s="950"/>
      <c r="AC61" s="950"/>
      <c r="AD61" s="949"/>
      <c r="AE61" s="949"/>
      <c r="AF61" s="949"/>
      <c r="AG61" s="950"/>
      <c r="AH61" s="950"/>
      <c r="AI61" s="950"/>
      <c r="AJ61" s="950"/>
      <c r="AK61" s="950"/>
      <c r="AL61" s="968"/>
      <c r="AM61" s="968"/>
      <c r="AN61" s="968"/>
      <c r="AO61" s="968"/>
      <c r="AP61" s="899"/>
      <c r="AQ61" s="812" t="e">
        <f>'[8]POA 2018 ETS CENTA Consolid'!AQ60</f>
        <v>#REF!</v>
      </c>
      <c r="AR61" s="951"/>
      <c r="AS61" s="27"/>
    </row>
    <row r="62" spans="1:45" s="102" customFormat="1" hidden="1" x14ac:dyDescent="0.2">
      <c r="A62" s="875" t="e">
        <f>'[8]POA 2018 ETS CENTA Consolid'!A61</f>
        <v>#REF!</v>
      </c>
      <c r="B62" s="875" t="e">
        <f>'[8]POA 2018 ETS CENTA Consolid'!B61</f>
        <v>#REF!</v>
      </c>
      <c r="C62" s="351" t="e">
        <f>'[8]POA 2018 ETS CENTA Consolid'!C61</f>
        <v>#REF!</v>
      </c>
      <c r="D62" s="852" t="e">
        <f>'[8]POA 2018 ETS CENTA Consolid'!D61</f>
        <v>#REF!</v>
      </c>
      <c r="E62" s="109">
        <f t="shared" si="38"/>
        <v>0</v>
      </c>
      <c r="F62" s="836" t="e">
        <f>'[8]POA 2018 ETS CENTA Consolid'!F61</f>
        <v>#REF!</v>
      </c>
      <c r="G62" s="852" t="e">
        <f>'[8]POA 2018 ETS CENTA Consolid'!G61</f>
        <v>#REF!</v>
      </c>
      <c r="H62" s="852" t="e">
        <f>'[8]POA 2018 ETS CENTA Consolid'!H61</f>
        <v>#REF!</v>
      </c>
      <c r="I62" s="108"/>
      <c r="J62" s="108"/>
      <c r="K62" s="108"/>
      <c r="L62" s="949"/>
      <c r="M62" s="949"/>
      <c r="N62" s="949"/>
      <c r="O62" s="950"/>
      <c r="P62" s="950"/>
      <c r="Q62" s="950"/>
      <c r="R62" s="949"/>
      <c r="S62" s="949"/>
      <c r="T62" s="949"/>
      <c r="U62" s="950"/>
      <c r="V62" s="950"/>
      <c r="W62" s="950"/>
      <c r="X62" s="949"/>
      <c r="Y62" s="949"/>
      <c r="Z62" s="949"/>
      <c r="AA62" s="950"/>
      <c r="AB62" s="950"/>
      <c r="AC62" s="950"/>
      <c r="AD62" s="949"/>
      <c r="AE62" s="949"/>
      <c r="AF62" s="949"/>
      <c r="AG62" s="950"/>
      <c r="AH62" s="950"/>
      <c r="AI62" s="950"/>
      <c r="AJ62" s="950"/>
      <c r="AK62" s="950"/>
      <c r="AL62" s="968"/>
      <c r="AM62" s="968"/>
      <c r="AN62" s="968"/>
      <c r="AO62" s="968"/>
      <c r="AP62" s="899"/>
      <c r="AQ62" s="812" t="e">
        <f>'[8]POA 2018 ETS CENTA Consolid'!AQ61</f>
        <v>#REF!</v>
      </c>
      <c r="AR62" s="951"/>
      <c r="AS62" s="27"/>
    </row>
    <row r="63" spans="1:45" s="102" customFormat="1" hidden="1" x14ac:dyDescent="0.2">
      <c r="A63" s="875" t="e">
        <f>'[8]POA 2018 ETS CENTA Consolid'!A62</f>
        <v>#REF!</v>
      </c>
      <c r="B63" s="875" t="e">
        <f>'[8]POA 2018 ETS CENTA Consolid'!B62</f>
        <v>#REF!</v>
      </c>
      <c r="C63" s="351" t="e">
        <f>'[8]POA 2018 ETS CENTA Consolid'!C62</f>
        <v>#REF!</v>
      </c>
      <c r="D63" s="852" t="e">
        <f>'[8]POA 2018 ETS CENTA Consolid'!D62</f>
        <v>#REF!</v>
      </c>
      <c r="E63" s="109">
        <f t="shared" si="38"/>
        <v>0</v>
      </c>
      <c r="F63" s="836" t="e">
        <f>'[8]POA 2018 ETS CENTA Consolid'!F62</f>
        <v>#REF!</v>
      </c>
      <c r="G63" s="904" t="e">
        <f>'[8]POA 2018 ETS CENTA Consolid'!G62</f>
        <v>#REF!</v>
      </c>
      <c r="H63" s="837" t="e">
        <f>'[8]POA 2018 ETS CENTA Consolid'!H62</f>
        <v>#REF!</v>
      </c>
      <c r="I63" s="108"/>
      <c r="J63" s="108"/>
      <c r="K63" s="108"/>
      <c r="L63" s="682"/>
      <c r="M63" s="682"/>
      <c r="N63" s="682"/>
      <c r="O63" s="696"/>
      <c r="P63" s="696"/>
      <c r="Q63" s="696"/>
      <c r="R63" s="682"/>
      <c r="S63" s="682"/>
      <c r="T63" s="682"/>
      <c r="U63" s="696"/>
      <c r="V63" s="696"/>
      <c r="W63" s="696"/>
      <c r="X63" s="682"/>
      <c r="Y63" s="682"/>
      <c r="Z63" s="682"/>
      <c r="AA63" s="696"/>
      <c r="AB63" s="696"/>
      <c r="AC63" s="696"/>
      <c r="AD63" s="682"/>
      <c r="AE63" s="682"/>
      <c r="AF63" s="682"/>
      <c r="AG63" s="696"/>
      <c r="AH63" s="696"/>
      <c r="AI63" s="696"/>
      <c r="AJ63" s="950"/>
      <c r="AK63" s="950"/>
      <c r="AL63" s="968"/>
      <c r="AM63" s="968"/>
      <c r="AN63" s="968"/>
      <c r="AO63" s="968"/>
      <c r="AP63" s="899"/>
      <c r="AQ63" s="812" t="e">
        <f>'[8]POA 2018 ETS CENTA Consolid'!AQ62</f>
        <v>#REF!</v>
      </c>
      <c r="AR63" s="756"/>
      <c r="AS63" s="27"/>
    </row>
    <row r="64" spans="1:45" s="102" customFormat="1" hidden="1" x14ac:dyDescent="0.2">
      <c r="A64" s="875" t="e">
        <f>'[8]POA 2018 ETS CENTA Consolid'!A63</f>
        <v>#REF!</v>
      </c>
      <c r="B64" s="875" t="e">
        <f>'[8]POA 2018 ETS CENTA Consolid'!B63</f>
        <v>#REF!</v>
      </c>
      <c r="C64" s="351" t="e">
        <f>'[8]POA 2018 ETS CENTA Consolid'!C63</f>
        <v>#REF!</v>
      </c>
      <c r="D64" s="852" t="e">
        <f>'[8]POA 2018 ETS CENTA Consolid'!D63</f>
        <v>#REF!</v>
      </c>
      <c r="E64" s="109">
        <f t="shared" si="38"/>
        <v>0</v>
      </c>
      <c r="F64" s="836" t="e">
        <f>'[8]POA 2018 ETS CENTA Consolid'!F63</f>
        <v>#REF!</v>
      </c>
      <c r="G64" s="904" t="e">
        <f>'[8]POA 2018 ETS CENTA Consolid'!G63</f>
        <v>#REF!</v>
      </c>
      <c r="H64" s="837" t="e">
        <f>'[8]POA 2018 ETS CENTA Consolid'!H63</f>
        <v>#REF!</v>
      </c>
      <c r="I64" s="108"/>
      <c r="J64" s="108"/>
      <c r="K64" s="108"/>
      <c r="L64" s="682"/>
      <c r="M64" s="682"/>
      <c r="N64" s="682"/>
      <c r="O64" s="696"/>
      <c r="P64" s="696"/>
      <c r="Q64" s="696"/>
      <c r="R64" s="949"/>
      <c r="S64" s="949"/>
      <c r="T64" s="682"/>
      <c r="U64" s="696"/>
      <c r="V64" s="696"/>
      <c r="W64" s="696"/>
      <c r="X64" s="682"/>
      <c r="Y64" s="682"/>
      <c r="Z64" s="682"/>
      <c r="AA64" s="696"/>
      <c r="AB64" s="696"/>
      <c r="AC64" s="696"/>
      <c r="AD64" s="682"/>
      <c r="AE64" s="682"/>
      <c r="AF64" s="682"/>
      <c r="AG64" s="696"/>
      <c r="AH64" s="696"/>
      <c r="AI64" s="696"/>
      <c r="AJ64" s="950"/>
      <c r="AK64" s="950"/>
      <c r="AL64" s="968"/>
      <c r="AM64" s="968"/>
      <c r="AN64" s="968"/>
      <c r="AO64" s="968"/>
      <c r="AP64" s="899"/>
      <c r="AQ64" s="812" t="e">
        <f>'[8]POA 2018 ETS CENTA Consolid'!AQ63</f>
        <v>#REF!</v>
      </c>
      <c r="AR64" s="756"/>
      <c r="AS64" s="27"/>
    </row>
    <row r="65" spans="1:50" s="102" customFormat="1" hidden="1" x14ac:dyDescent="0.2">
      <c r="A65" s="875" t="e">
        <f>'[8]POA 2018 ETS CENTA Consolid'!A64</f>
        <v>#REF!</v>
      </c>
      <c r="B65" s="875" t="e">
        <f>'[8]POA 2018 ETS CENTA Consolid'!B64</f>
        <v>#REF!</v>
      </c>
      <c r="C65" s="351" t="e">
        <f>'[8]POA 2018 ETS CENTA Consolid'!C64</f>
        <v>#REF!</v>
      </c>
      <c r="D65" s="852" t="e">
        <f>'[8]POA 2018 ETS CENTA Consolid'!D64</f>
        <v>#REF!</v>
      </c>
      <c r="E65" s="109">
        <f t="shared" si="38"/>
        <v>0</v>
      </c>
      <c r="F65" s="836" t="e">
        <f>'[8]POA 2018 ETS CENTA Consolid'!F64</f>
        <v>#REF!</v>
      </c>
      <c r="G65" s="904" t="e">
        <f>'[8]POA 2018 ETS CENTA Consolid'!G64</f>
        <v>#REF!</v>
      </c>
      <c r="H65" s="837" t="e">
        <f>'[8]POA 2018 ETS CENTA Consolid'!H64</f>
        <v>#REF!</v>
      </c>
      <c r="I65" s="108"/>
      <c r="J65" s="108"/>
      <c r="K65" s="108"/>
      <c r="L65" s="682"/>
      <c r="M65" s="682"/>
      <c r="N65" s="682"/>
      <c r="O65" s="696"/>
      <c r="P65" s="696"/>
      <c r="Q65" s="696"/>
      <c r="R65" s="682"/>
      <c r="S65" s="682"/>
      <c r="T65" s="682"/>
      <c r="U65" s="696"/>
      <c r="V65" s="696"/>
      <c r="W65" s="696"/>
      <c r="X65" s="682"/>
      <c r="Y65" s="682"/>
      <c r="Z65" s="682"/>
      <c r="AA65" s="696"/>
      <c r="AB65" s="696"/>
      <c r="AC65" s="696"/>
      <c r="AD65" s="682"/>
      <c r="AE65" s="682"/>
      <c r="AF65" s="682"/>
      <c r="AG65" s="696"/>
      <c r="AH65" s="696"/>
      <c r="AI65" s="696"/>
      <c r="AJ65" s="950"/>
      <c r="AK65" s="950"/>
      <c r="AL65" s="968"/>
      <c r="AM65" s="968"/>
      <c r="AN65" s="968"/>
      <c r="AO65" s="968"/>
      <c r="AP65" s="899"/>
      <c r="AQ65" s="812" t="e">
        <f>'[8]POA 2018 ETS CENTA Consolid'!AQ64</f>
        <v>#REF!</v>
      </c>
      <c r="AR65" s="756"/>
      <c r="AS65" s="27"/>
    </row>
    <row r="66" spans="1:50" s="102" customFormat="1" hidden="1" x14ac:dyDescent="0.2">
      <c r="A66" s="875" t="e">
        <f>'[8]POA 2018 ETS CENTA Consolid'!A65</f>
        <v>#REF!</v>
      </c>
      <c r="B66" s="875" t="e">
        <f>'[8]POA 2018 ETS CENTA Consolid'!B65</f>
        <v>#REF!</v>
      </c>
      <c r="C66" s="351" t="e">
        <f>'[8]POA 2018 ETS CENTA Consolid'!C65</f>
        <v>#REF!</v>
      </c>
      <c r="D66" s="852" t="e">
        <f>'[8]POA 2018 ETS CENTA Consolid'!D65</f>
        <v>#REF!</v>
      </c>
      <c r="E66" s="109">
        <f t="shared" si="38"/>
        <v>0</v>
      </c>
      <c r="F66" s="836" t="e">
        <f>'[8]POA 2018 ETS CENTA Consolid'!F65</f>
        <v>#REF!</v>
      </c>
      <c r="G66" s="904" t="e">
        <f>'[8]POA 2018 ETS CENTA Consolid'!G65</f>
        <v>#REF!</v>
      </c>
      <c r="H66" s="837" t="e">
        <f>'[8]POA 2018 ETS CENTA Consolid'!H65</f>
        <v>#REF!</v>
      </c>
      <c r="I66" s="108"/>
      <c r="J66" s="108"/>
      <c r="K66" s="108"/>
      <c r="L66" s="682"/>
      <c r="M66" s="682"/>
      <c r="N66" s="682"/>
      <c r="O66" s="696"/>
      <c r="P66" s="696"/>
      <c r="Q66" s="696"/>
      <c r="R66" s="682"/>
      <c r="S66" s="682"/>
      <c r="T66" s="682"/>
      <c r="U66" s="696"/>
      <c r="V66" s="696"/>
      <c r="W66" s="696"/>
      <c r="X66" s="682"/>
      <c r="Y66" s="682"/>
      <c r="Z66" s="682"/>
      <c r="AA66" s="696"/>
      <c r="AB66" s="696"/>
      <c r="AC66" s="696"/>
      <c r="AD66" s="682"/>
      <c r="AE66" s="682"/>
      <c r="AF66" s="682"/>
      <c r="AG66" s="696"/>
      <c r="AH66" s="696"/>
      <c r="AI66" s="696"/>
      <c r="AJ66" s="950"/>
      <c r="AK66" s="950"/>
      <c r="AL66" s="968"/>
      <c r="AM66" s="968"/>
      <c r="AN66" s="968"/>
      <c r="AO66" s="968"/>
      <c r="AP66" s="899"/>
      <c r="AQ66" s="812" t="e">
        <f>'[8]POA 2018 ETS CENTA Consolid'!AQ65</f>
        <v>#REF!</v>
      </c>
      <c r="AR66" s="756"/>
      <c r="AS66" s="27"/>
    </row>
    <row r="67" spans="1:50" s="102" customFormat="1" hidden="1" x14ac:dyDescent="0.2">
      <c r="A67" s="875" t="e">
        <f>'[8]POA 2018 ETS CENTA Consolid'!A66</f>
        <v>#REF!</v>
      </c>
      <c r="B67" s="875" t="e">
        <f>'[8]POA 2018 ETS CENTA Consolid'!B66</f>
        <v>#REF!</v>
      </c>
      <c r="C67" s="351" t="e">
        <f>'[8]POA 2018 ETS CENTA Consolid'!C66</f>
        <v>#REF!</v>
      </c>
      <c r="D67" s="353" t="e">
        <f>'[8]POA 2018 ETS CENTA Consolid'!D66</f>
        <v>#REF!</v>
      </c>
      <c r="E67" s="109">
        <f t="shared" si="38"/>
        <v>0</v>
      </c>
      <c r="F67" s="352" t="e">
        <f>'[8]POA 2018 ETS CENTA Consolid'!F66</f>
        <v>#REF!</v>
      </c>
      <c r="G67" s="353" t="e">
        <f>'[8]POA 2018 ETS CENTA Consolid'!G66</f>
        <v>#REF!</v>
      </c>
      <c r="H67" s="837" t="e">
        <f>'[8]POA 2018 ETS CENTA Consolid'!H66</f>
        <v>#REF!</v>
      </c>
      <c r="I67" s="108"/>
      <c r="J67" s="108"/>
      <c r="K67" s="108"/>
      <c r="L67" s="682"/>
      <c r="M67" s="682"/>
      <c r="N67" s="682"/>
      <c r="O67" s="696"/>
      <c r="P67" s="696"/>
      <c r="Q67" s="696"/>
      <c r="R67" s="682"/>
      <c r="S67" s="682"/>
      <c r="T67" s="682"/>
      <c r="U67" s="696"/>
      <c r="V67" s="696"/>
      <c r="W67" s="696"/>
      <c r="X67" s="682"/>
      <c r="Y67" s="682"/>
      <c r="Z67" s="682"/>
      <c r="AA67" s="696"/>
      <c r="AB67" s="696"/>
      <c r="AC67" s="696"/>
      <c r="AD67" s="682"/>
      <c r="AE67" s="682"/>
      <c r="AF67" s="682"/>
      <c r="AG67" s="696"/>
      <c r="AH67" s="696"/>
      <c r="AI67" s="696"/>
      <c r="AJ67" s="950"/>
      <c r="AK67" s="950"/>
      <c r="AL67" s="968"/>
      <c r="AM67" s="968"/>
      <c r="AN67" s="968"/>
      <c r="AO67" s="968"/>
      <c r="AP67" s="899"/>
      <c r="AQ67" s="812" t="e">
        <f>'[8]POA 2018 ETS CENTA Consolid'!AQ66</f>
        <v>#REF!</v>
      </c>
      <c r="AR67" s="756"/>
      <c r="AS67" s="27"/>
    </row>
    <row r="68" spans="1:50" s="102" customFormat="1" hidden="1" x14ac:dyDescent="0.2">
      <c r="A68" s="875" t="e">
        <f>'[8]POA 2018 ETS CENTA Consolid'!A67</f>
        <v>#REF!</v>
      </c>
      <c r="B68" s="875" t="e">
        <f>'[8]POA 2018 ETS CENTA Consolid'!B67</f>
        <v>#REF!</v>
      </c>
      <c r="C68" s="351" t="e">
        <f>'[8]POA 2018 ETS CENTA Consolid'!C67</f>
        <v>#REF!</v>
      </c>
      <c r="D68" s="852" t="e">
        <f>'[8]POA 2018 ETS CENTA Consolid'!D67</f>
        <v>#REF!</v>
      </c>
      <c r="E68" s="109">
        <f t="shared" si="38"/>
        <v>0</v>
      </c>
      <c r="F68" s="836" t="e">
        <f>'[8]POA 2018 ETS CENTA Consolid'!F67</f>
        <v>#REF!</v>
      </c>
      <c r="G68" s="904" t="e">
        <f>'[8]POA 2018 ETS CENTA Consolid'!G67</f>
        <v>#REF!</v>
      </c>
      <c r="H68" s="837" t="e">
        <f>'[8]POA 2018 ETS CENTA Consolid'!H67</f>
        <v>#REF!</v>
      </c>
      <c r="I68" s="108"/>
      <c r="J68" s="108"/>
      <c r="K68" s="108"/>
      <c r="L68" s="949"/>
      <c r="M68" s="949"/>
      <c r="N68" s="949"/>
      <c r="O68" s="950"/>
      <c r="P68" s="950"/>
      <c r="Q68" s="950"/>
      <c r="R68" s="949"/>
      <c r="S68" s="949"/>
      <c r="T68" s="949"/>
      <c r="U68" s="950"/>
      <c r="V68" s="950"/>
      <c r="W68" s="950"/>
      <c r="X68" s="949"/>
      <c r="Y68" s="949"/>
      <c r="Z68" s="949"/>
      <c r="AA68" s="950"/>
      <c r="AB68" s="950"/>
      <c r="AC68" s="950"/>
      <c r="AD68" s="949"/>
      <c r="AE68" s="949"/>
      <c r="AF68" s="949"/>
      <c r="AG68" s="950"/>
      <c r="AH68" s="950"/>
      <c r="AI68" s="950"/>
      <c r="AJ68" s="950"/>
      <c r="AK68" s="950"/>
      <c r="AL68" s="968"/>
      <c r="AM68" s="968"/>
      <c r="AN68" s="968"/>
      <c r="AO68" s="968"/>
      <c r="AP68" s="899"/>
      <c r="AQ68" s="812" t="e">
        <f>'[8]POA 2018 ETS CENTA Consolid'!AQ67</f>
        <v>#REF!</v>
      </c>
      <c r="AR68" s="951"/>
      <c r="AS68" s="27"/>
    </row>
    <row r="69" spans="1:50" s="102" customFormat="1" hidden="1" x14ac:dyDescent="0.2">
      <c r="A69" s="875" t="e">
        <f>'[8]POA 2018 ETS CENTA Consolid'!A68</f>
        <v>#REF!</v>
      </c>
      <c r="B69" s="875" t="e">
        <f>'[8]POA 2018 ETS CENTA Consolid'!B68</f>
        <v>#REF!</v>
      </c>
      <c r="C69" s="351" t="e">
        <f>'[8]POA 2018 ETS CENTA Consolid'!C68</f>
        <v>#REF!</v>
      </c>
      <c r="D69" s="490" t="e">
        <f>'[8]POA 2018 ETS CENTA Consolid'!D68</f>
        <v>#REF!</v>
      </c>
      <c r="E69" s="109">
        <f t="shared" si="38"/>
        <v>0</v>
      </c>
      <c r="F69" s="491" t="e">
        <f>'[8]POA 2018 ETS CENTA Consolid'!F68</f>
        <v>#REF!</v>
      </c>
      <c r="G69" s="490" t="e">
        <f>'[8]POA 2018 ETS CENTA Consolid'!G68</f>
        <v>#REF!</v>
      </c>
      <c r="H69" s="490" t="e">
        <f>'[8]POA 2018 ETS CENTA Consolid'!H68</f>
        <v>#REF!</v>
      </c>
      <c r="I69" s="969"/>
      <c r="J69" s="969"/>
      <c r="K69" s="969"/>
      <c r="L69" s="682"/>
      <c r="M69" s="682"/>
      <c r="N69" s="682"/>
      <c r="O69" s="696"/>
      <c r="P69" s="696"/>
      <c r="Q69" s="696"/>
      <c r="R69" s="682"/>
      <c r="S69" s="682"/>
      <c r="T69" s="682"/>
      <c r="U69" s="696"/>
      <c r="V69" s="696"/>
      <c r="W69" s="696"/>
      <c r="X69" s="682"/>
      <c r="Y69" s="682"/>
      <c r="Z69" s="682"/>
      <c r="AA69" s="696"/>
      <c r="AB69" s="696"/>
      <c r="AC69" s="696"/>
      <c r="AD69" s="682"/>
      <c r="AE69" s="949"/>
      <c r="AF69" s="949"/>
      <c r="AG69" s="950"/>
      <c r="AH69" s="950"/>
      <c r="AI69" s="950"/>
      <c r="AJ69" s="950"/>
      <c r="AK69" s="950"/>
      <c r="AL69" s="968"/>
      <c r="AM69" s="968"/>
      <c r="AN69" s="968"/>
      <c r="AO69" s="968"/>
      <c r="AP69" s="888"/>
      <c r="AQ69" s="812" t="e">
        <f>'[8]POA 2018 ETS CENTA Consolid'!AQ68</f>
        <v>#REF!</v>
      </c>
      <c r="AR69" s="951"/>
      <c r="AS69" s="27"/>
    </row>
    <row r="70" spans="1:50" s="102" customFormat="1" hidden="1" x14ac:dyDescent="0.2">
      <c r="A70" s="875" t="e">
        <f>'[8]POA 2018 ETS CENTA Consolid'!A69</f>
        <v>#REF!</v>
      </c>
      <c r="B70" s="875" t="e">
        <f>'[8]POA 2018 ETS CENTA Consolid'!B69</f>
        <v>#REF!</v>
      </c>
      <c r="C70" s="351" t="e">
        <f>'[8]POA 2018 ETS CENTA Consolid'!C69</f>
        <v>#REF!</v>
      </c>
      <c r="D70" s="705" t="e">
        <f>'[8]POA 2018 ETS CENTA Consolid'!D69</f>
        <v>#REF!</v>
      </c>
      <c r="E70" s="109">
        <f t="shared" si="38"/>
        <v>0</v>
      </c>
      <c r="F70" s="491" t="e">
        <f>'[8]POA 2018 ETS CENTA Consolid'!F69</f>
        <v>#REF!</v>
      </c>
      <c r="G70" s="705" t="e">
        <f>'[8]POA 2018 ETS CENTA Consolid'!G69</f>
        <v>#REF!</v>
      </c>
      <c r="H70" s="705" t="e">
        <f>'[8]POA 2018 ETS CENTA Consolid'!H69</f>
        <v>#REF!</v>
      </c>
      <c r="I70" s="969"/>
      <c r="J70" s="969"/>
      <c r="K70" s="969"/>
      <c r="L70" s="949"/>
      <c r="M70" s="949"/>
      <c r="N70" s="949"/>
      <c r="O70" s="950"/>
      <c r="P70" s="950"/>
      <c r="Q70" s="950"/>
      <c r="R70" s="949"/>
      <c r="S70" s="949"/>
      <c r="T70" s="949"/>
      <c r="U70" s="950"/>
      <c r="V70" s="950"/>
      <c r="W70" s="950"/>
      <c r="X70" s="949"/>
      <c r="Y70" s="949"/>
      <c r="Z70" s="949"/>
      <c r="AA70" s="950"/>
      <c r="AB70" s="950"/>
      <c r="AC70" s="950"/>
      <c r="AD70" s="949"/>
      <c r="AE70" s="949"/>
      <c r="AF70" s="949"/>
      <c r="AG70" s="950"/>
      <c r="AH70" s="950"/>
      <c r="AI70" s="950"/>
      <c r="AJ70" s="950"/>
      <c r="AK70" s="950"/>
      <c r="AL70" s="968"/>
      <c r="AM70" s="968"/>
      <c r="AN70" s="968"/>
      <c r="AO70" s="968"/>
      <c r="AP70" s="888"/>
      <c r="AQ70" s="812" t="e">
        <f>'[8]POA 2018 ETS CENTA Consolid'!AQ69</f>
        <v>#REF!</v>
      </c>
      <c r="AR70" s="951"/>
      <c r="AS70" s="27"/>
    </row>
    <row r="71" spans="1:50" s="102" customFormat="1" hidden="1" x14ac:dyDescent="0.2">
      <c r="A71" s="875" t="e">
        <f>'[8]POA 2018 ETS CENTA Consolid'!A70</f>
        <v>#REF!</v>
      </c>
      <c r="B71" s="875" t="e">
        <f>'[8]POA 2018 ETS CENTA Consolid'!B70</f>
        <v>#REF!</v>
      </c>
      <c r="C71" s="351" t="e">
        <f>'[8]POA 2018 ETS CENTA Consolid'!C70</f>
        <v>#REF!</v>
      </c>
      <c r="D71" s="490" t="e">
        <f>'[8]POA 2018 ETS CENTA Consolid'!D70</f>
        <v>#REF!</v>
      </c>
      <c r="E71" s="109">
        <f t="shared" si="38"/>
        <v>0</v>
      </c>
      <c r="F71" s="495" t="e">
        <f>'[8]POA 2018 ETS CENTA Consolid'!F70</f>
        <v>#REF!</v>
      </c>
      <c r="G71" s="490" t="e">
        <f>'[8]POA 2018 ETS CENTA Consolid'!G70</f>
        <v>#REF!</v>
      </c>
      <c r="H71" s="490" t="e">
        <f>'[8]POA 2018 ETS CENTA Consolid'!H70</f>
        <v>#REF!</v>
      </c>
      <c r="I71" s="969"/>
      <c r="J71" s="969"/>
      <c r="K71" s="969"/>
      <c r="L71" s="949"/>
      <c r="M71" s="949"/>
      <c r="N71" s="949"/>
      <c r="O71" s="950"/>
      <c r="P71" s="950"/>
      <c r="Q71" s="950"/>
      <c r="R71" s="949"/>
      <c r="S71" s="949"/>
      <c r="T71" s="949"/>
      <c r="U71" s="950"/>
      <c r="V71" s="950"/>
      <c r="W71" s="950"/>
      <c r="X71" s="949"/>
      <c r="Y71" s="949"/>
      <c r="Z71" s="949"/>
      <c r="AA71" s="950"/>
      <c r="AB71" s="950"/>
      <c r="AC71" s="950"/>
      <c r="AD71" s="949"/>
      <c r="AE71" s="949"/>
      <c r="AF71" s="949"/>
      <c r="AG71" s="950"/>
      <c r="AH71" s="950"/>
      <c r="AI71" s="950"/>
      <c r="AJ71" s="950"/>
      <c r="AK71" s="950"/>
      <c r="AL71" s="968"/>
      <c r="AM71" s="968"/>
      <c r="AN71" s="968"/>
      <c r="AO71" s="968"/>
      <c r="AP71" s="888"/>
      <c r="AQ71" s="812" t="e">
        <f>'[8]POA 2018 ETS CENTA Consolid'!AQ70</f>
        <v>#REF!</v>
      </c>
      <c r="AR71" s="951"/>
      <c r="AS71" s="27"/>
    </row>
    <row r="72" spans="1:50" s="102" customFormat="1" hidden="1" x14ac:dyDescent="0.2">
      <c r="A72" s="875" t="e">
        <f>'[8]POA 2018 ETS CENTA Consolid'!A71</f>
        <v>#REF!</v>
      </c>
      <c r="B72" s="875" t="e">
        <f>'[8]POA 2018 ETS CENTA Consolid'!B71</f>
        <v>#REF!</v>
      </c>
      <c r="C72" s="351" t="e">
        <f>'[8]POA 2018 ETS CENTA Consolid'!C71</f>
        <v>#REF!</v>
      </c>
      <c r="D72" s="490" t="e">
        <f>'[8]POA 2018 ETS CENTA Consolid'!D71</f>
        <v>#REF!</v>
      </c>
      <c r="E72" s="109">
        <f t="shared" si="38"/>
        <v>0</v>
      </c>
      <c r="F72" s="495" t="e">
        <f>'[8]POA 2018 ETS CENTA Consolid'!F71</f>
        <v>#REF!</v>
      </c>
      <c r="G72" s="490" t="e">
        <f>'[8]POA 2018 ETS CENTA Consolid'!G71</f>
        <v>#REF!</v>
      </c>
      <c r="H72" s="490" t="e">
        <f>'[8]POA 2018 ETS CENTA Consolid'!H71</f>
        <v>#REF!</v>
      </c>
      <c r="I72" s="969"/>
      <c r="J72" s="969"/>
      <c r="K72" s="969"/>
      <c r="L72" s="949"/>
      <c r="M72" s="949"/>
      <c r="N72" s="949"/>
      <c r="O72" s="950"/>
      <c r="P72" s="950"/>
      <c r="Q72" s="950"/>
      <c r="R72" s="949"/>
      <c r="S72" s="949"/>
      <c r="T72" s="949"/>
      <c r="U72" s="950"/>
      <c r="V72" s="950"/>
      <c r="W72" s="950"/>
      <c r="X72" s="949"/>
      <c r="Y72" s="949"/>
      <c r="Z72" s="949"/>
      <c r="AA72" s="950"/>
      <c r="AB72" s="950"/>
      <c r="AC72" s="950"/>
      <c r="AD72" s="949"/>
      <c r="AE72" s="949"/>
      <c r="AF72" s="949"/>
      <c r="AG72" s="950"/>
      <c r="AH72" s="950"/>
      <c r="AI72" s="950"/>
      <c r="AJ72" s="950"/>
      <c r="AK72" s="950"/>
      <c r="AL72" s="968"/>
      <c r="AM72" s="968"/>
      <c r="AN72" s="968"/>
      <c r="AO72" s="968"/>
      <c r="AP72" s="888"/>
      <c r="AQ72" s="812" t="e">
        <f>'[8]POA 2018 ETS CENTA Consolid'!AQ71</f>
        <v>#REF!</v>
      </c>
      <c r="AR72" s="951"/>
      <c r="AS72" s="27"/>
    </row>
    <row r="73" spans="1:50" s="704" customFormat="1" x14ac:dyDescent="0.2">
      <c r="A73" s="706"/>
      <c r="B73" s="706"/>
      <c r="C73" s="706"/>
      <c r="D73" s="933" t="s">
        <v>431</v>
      </c>
      <c r="E73" s="731"/>
      <c r="F73" s="706"/>
      <c r="G73" s="741"/>
      <c r="H73" s="741"/>
      <c r="I73" s="706"/>
      <c r="J73" s="706"/>
      <c r="K73" s="706"/>
      <c r="L73" s="707"/>
      <c r="M73" s="707"/>
      <c r="N73" s="707"/>
      <c r="O73" s="934">
        <f>SUM(O74,O80,O84,O89,O91,O95,O101,O104,O106,O108,O111,O113,O118)</f>
        <v>56929</v>
      </c>
      <c r="P73" s="934">
        <f t="shared" ref="P73:Q73" si="39">SUM(P74,P80,P84,P89,P91,P95,P101,P104,P106,P108,P111,P113,P118)</f>
        <v>56929</v>
      </c>
      <c r="Q73" s="934">
        <f t="shared" si="39"/>
        <v>62492</v>
      </c>
      <c r="R73" s="707"/>
      <c r="S73" s="707"/>
      <c r="T73" s="707"/>
      <c r="U73" s="934">
        <f t="shared" ref="U73:W73" si="40">SUM(U74,U80,U84,U89,U91,U95,U101,U104,U106,U108,U111,U113,U118)</f>
        <v>56929</v>
      </c>
      <c r="V73" s="934">
        <f t="shared" si="40"/>
        <v>54901</v>
      </c>
      <c r="W73" s="934">
        <f t="shared" si="40"/>
        <v>60865</v>
      </c>
      <c r="X73" s="707"/>
      <c r="Y73" s="707"/>
      <c r="Z73" s="707"/>
      <c r="AA73" s="934">
        <f t="shared" ref="AA73:AC73" si="41">SUM(AA74,AA80,AA84,AA89,AA91,AA95,AA101,AA104,AA106,AA108,AA111,AA113,AA118)</f>
        <v>54901</v>
      </c>
      <c r="AB73" s="934">
        <f t="shared" si="41"/>
        <v>54901</v>
      </c>
      <c r="AC73" s="934">
        <f t="shared" si="41"/>
        <v>60865</v>
      </c>
      <c r="AD73" s="707"/>
      <c r="AE73" s="707"/>
      <c r="AF73" s="707"/>
      <c r="AG73" s="934">
        <f t="shared" ref="AG73:AO73" si="42">SUM(AG74,AG80,AG84,AG89,AG91,AG95,AG101,AG104,AG106,AG108,AG111,AG113,AG118)</f>
        <v>54901</v>
      </c>
      <c r="AH73" s="934">
        <f t="shared" si="42"/>
        <v>56929</v>
      </c>
      <c r="AI73" s="934">
        <f t="shared" si="42"/>
        <v>62893</v>
      </c>
      <c r="AJ73" s="934">
        <f t="shared" si="42"/>
        <v>694435</v>
      </c>
      <c r="AK73" s="934">
        <f t="shared" si="42"/>
        <v>694435</v>
      </c>
      <c r="AL73" s="934">
        <f t="shared" si="42"/>
        <v>0</v>
      </c>
      <c r="AM73" s="934">
        <f t="shared" si="42"/>
        <v>0</v>
      </c>
      <c r="AN73" s="934">
        <f t="shared" si="42"/>
        <v>0</v>
      </c>
      <c r="AO73" s="934">
        <f t="shared" si="42"/>
        <v>0</v>
      </c>
      <c r="AP73" s="706"/>
      <c r="AQ73" s="706"/>
      <c r="AR73" s="757">
        <f t="shared" ref="AR73" si="43">SUM(AR74,AR80,AR84,AR89,AR91,AR95,AR101,AR104,AR106,AR108,AR111,AR113,AR118)</f>
        <v>0</v>
      </c>
      <c r="AS73" s="709"/>
      <c r="AT73" s="660">
        <f>AK73-[9]NORTE!AK42</f>
        <v>693000</v>
      </c>
      <c r="AU73" s="660" t="e">
        <f>AL73-[9]NORTE!AL42</f>
        <v>#REF!</v>
      </c>
      <c r="AV73" s="660">
        <f>AM73-[9]NORTE!AM42</f>
        <v>-2000</v>
      </c>
      <c r="AW73" s="660" t="e">
        <f>AN73-[9]NORTE!AN42</f>
        <v>#REF!</v>
      </c>
      <c r="AX73" s="660" t="e">
        <f>AO73-[9]NORTE!AO42</f>
        <v>#REF!</v>
      </c>
    </row>
    <row r="74" spans="1:50" s="102" customFormat="1" x14ac:dyDescent="0.2">
      <c r="A74" s="58" t="e">
        <f>A12</f>
        <v>#REF!</v>
      </c>
      <c r="B74" s="58" t="e">
        <f t="shared" ref="B74:D74" si="44">B12</f>
        <v>#REF!</v>
      </c>
      <c r="C74" s="58" t="e">
        <f t="shared" si="44"/>
        <v>#REF!</v>
      </c>
      <c r="D74" s="26" t="e">
        <f t="shared" si="44"/>
        <v>#REF!</v>
      </c>
      <c r="E74" s="29"/>
      <c r="F74" s="730"/>
      <c r="G74" s="26"/>
      <c r="H74" s="26"/>
      <c r="I74" s="94"/>
      <c r="J74" s="94"/>
      <c r="K74" s="29"/>
      <c r="L74" s="673"/>
      <c r="M74" s="673"/>
      <c r="N74" s="673"/>
      <c r="O74" s="686">
        <f>SUM(O75:O79)</f>
        <v>1183</v>
      </c>
      <c r="P74" s="686">
        <f t="shared" ref="P74:Q74" si="45">SUM(P75:P79)</f>
        <v>1183</v>
      </c>
      <c r="Q74" s="686">
        <f t="shared" si="45"/>
        <v>1183</v>
      </c>
      <c r="R74" s="673"/>
      <c r="S74" s="673"/>
      <c r="T74" s="673"/>
      <c r="U74" s="686">
        <f t="shared" ref="U74:W74" si="46">SUM(U75:U79)</f>
        <v>1183</v>
      </c>
      <c r="V74" s="686">
        <f t="shared" si="46"/>
        <v>1183</v>
      </c>
      <c r="W74" s="686">
        <f t="shared" si="46"/>
        <v>1183</v>
      </c>
      <c r="X74" s="673"/>
      <c r="Y74" s="673"/>
      <c r="Z74" s="673"/>
      <c r="AA74" s="686">
        <f t="shared" ref="AA74:AC74" si="47">SUM(AA75:AA79)</f>
        <v>1183</v>
      </c>
      <c r="AB74" s="686">
        <f t="shared" si="47"/>
        <v>1183</v>
      </c>
      <c r="AC74" s="686">
        <f t="shared" si="47"/>
        <v>1183</v>
      </c>
      <c r="AD74" s="673"/>
      <c r="AE74" s="673"/>
      <c r="AF74" s="673"/>
      <c r="AG74" s="686">
        <f t="shared" ref="AG74:AK74" si="48">SUM(AG75:AG79)</f>
        <v>1183</v>
      </c>
      <c r="AH74" s="686">
        <f t="shared" si="48"/>
        <v>1183</v>
      </c>
      <c r="AI74" s="686">
        <f t="shared" si="48"/>
        <v>1183</v>
      </c>
      <c r="AJ74" s="686">
        <f t="shared" si="48"/>
        <v>14196</v>
      </c>
      <c r="AK74" s="686">
        <f t="shared" si="48"/>
        <v>14196</v>
      </c>
      <c r="AL74" s="686"/>
      <c r="AM74" s="686"/>
      <c r="AN74" s="686"/>
      <c r="AO74" s="686"/>
      <c r="AP74" s="822"/>
      <c r="AQ74" s="823"/>
      <c r="AR74" s="743">
        <f t="shared" ref="AR74" si="49">SUM(AR75:AR79)</f>
        <v>0</v>
      </c>
      <c r="AS74" s="27"/>
    </row>
    <row r="75" spans="1:50" s="102" customFormat="1" hidden="1" x14ac:dyDescent="0.2">
      <c r="A75" s="827" t="e">
        <f t="shared" ref="A75:D90" si="50">A13</f>
        <v>#REF!</v>
      </c>
      <c r="B75" s="827" t="e">
        <f t="shared" si="50"/>
        <v>#REF!</v>
      </c>
      <c r="C75" s="827" t="e">
        <f t="shared" si="50"/>
        <v>#REF!</v>
      </c>
      <c r="D75" s="812" t="e">
        <f t="shared" si="50"/>
        <v>#REF!</v>
      </c>
      <c r="E75" s="109">
        <f>SUM(L75,M75,N75,R75,S75,T75,Y75,Z75,X75,AD75,AE75,AF75)</f>
        <v>0</v>
      </c>
      <c r="F75" s="935" t="e">
        <f t="shared" ref="F75:H79" si="51">F13</f>
        <v>#REF!</v>
      </c>
      <c r="G75" s="812" t="e">
        <f t="shared" si="51"/>
        <v>#REF!</v>
      </c>
      <c r="H75" s="829" t="e">
        <f t="shared" si="51"/>
        <v>#REF!</v>
      </c>
      <c r="I75" s="108"/>
      <c r="J75" s="109"/>
      <c r="K75" s="108"/>
      <c r="L75" s="674"/>
      <c r="M75" s="936"/>
      <c r="N75" s="936"/>
      <c r="O75" s="693"/>
      <c r="P75" s="937"/>
      <c r="Q75" s="937"/>
      <c r="R75" s="674"/>
      <c r="S75" s="936"/>
      <c r="T75" s="936"/>
      <c r="U75" s="938"/>
      <c r="V75" s="938"/>
      <c r="W75" s="938"/>
      <c r="X75" s="674"/>
      <c r="Y75" s="674"/>
      <c r="Z75" s="936"/>
      <c r="AA75" s="693"/>
      <c r="AB75" s="693"/>
      <c r="AC75" s="937"/>
      <c r="AD75" s="674"/>
      <c r="AE75" s="936"/>
      <c r="AF75" s="936"/>
      <c r="AG75" s="939"/>
      <c r="AH75" s="937"/>
      <c r="AI75" s="937"/>
      <c r="AJ75" s="937"/>
      <c r="AK75" s="937"/>
      <c r="AL75" s="699"/>
      <c r="AM75" s="699"/>
      <c r="AN75" s="699"/>
      <c r="AO75" s="693"/>
      <c r="AP75" s="839"/>
      <c r="AQ75" s="812" t="e">
        <f t="shared" ref="AQ75:AQ100" si="52">AQ13</f>
        <v>#REF!</v>
      </c>
      <c r="AR75" s="940"/>
      <c r="AS75" s="27"/>
    </row>
    <row r="76" spans="1:50" s="102" customFormat="1" ht="46.5" hidden="1" customHeight="1" x14ac:dyDescent="0.2">
      <c r="A76" s="836" t="e">
        <f t="shared" si="50"/>
        <v>#REF!</v>
      </c>
      <c r="B76" s="836" t="e">
        <f t="shared" si="50"/>
        <v>#REF!</v>
      </c>
      <c r="C76" s="836" t="e">
        <f t="shared" si="50"/>
        <v>#REF!</v>
      </c>
      <c r="D76" s="817" t="e">
        <f t="shared" si="50"/>
        <v>#REF!</v>
      </c>
      <c r="E76" s="109">
        <f t="shared" ref="E76:E79" si="53">SUM(L76,M76,N76,R76,S76,T76,Y76,Z76,X76,AD76,AE76,AF76)</f>
        <v>0</v>
      </c>
      <c r="F76" s="793" t="e">
        <f t="shared" si="51"/>
        <v>#REF!</v>
      </c>
      <c r="G76" s="817" t="e">
        <f t="shared" si="51"/>
        <v>#REF!</v>
      </c>
      <c r="H76" s="837" t="e">
        <f t="shared" si="51"/>
        <v>#REF!</v>
      </c>
      <c r="I76" s="815"/>
      <c r="J76" s="816"/>
      <c r="K76" s="815"/>
      <c r="L76" s="676"/>
      <c r="M76" s="676"/>
      <c r="N76" s="676"/>
      <c r="O76" s="688"/>
      <c r="P76" s="688"/>
      <c r="Q76" s="688"/>
      <c r="R76" s="676"/>
      <c r="S76" s="676"/>
      <c r="T76" s="676"/>
      <c r="U76" s="688"/>
      <c r="V76" s="688"/>
      <c r="W76" s="688"/>
      <c r="X76" s="676"/>
      <c r="Y76" s="676"/>
      <c r="Z76" s="676"/>
      <c r="AA76" s="688"/>
      <c r="AB76" s="688"/>
      <c r="AC76" s="688"/>
      <c r="AD76" s="941"/>
      <c r="AE76" s="942"/>
      <c r="AF76" s="942"/>
      <c r="AG76" s="939"/>
      <c r="AH76" s="688"/>
      <c r="AI76" s="939"/>
      <c r="AJ76" s="693"/>
      <c r="AK76" s="693"/>
      <c r="AL76" s="693"/>
      <c r="AM76" s="693"/>
      <c r="AN76" s="693"/>
      <c r="AO76" s="693"/>
      <c r="AP76" s="839"/>
      <c r="AQ76" s="812" t="e">
        <f t="shared" si="52"/>
        <v>#REF!</v>
      </c>
      <c r="AR76" s="943"/>
      <c r="AS76" s="27"/>
    </row>
    <row r="77" spans="1:50" s="102" customFormat="1" ht="41.25" customHeight="1" x14ac:dyDescent="0.2">
      <c r="A77" s="1160" t="e">
        <f t="shared" si="50"/>
        <v>#REF!</v>
      </c>
      <c r="B77" s="1160" t="e">
        <f t="shared" si="50"/>
        <v>#REF!</v>
      </c>
      <c r="C77" s="1161" t="e">
        <f t="shared" si="50"/>
        <v>#REF!</v>
      </c>
      <c r="D77" s="1162" t="e">
        <f t="shared" si="50"/>
        <v>#REF!</v>
      </c>
      <c r="E77" s="491">
        <f>'[8]Anexo 1 POA 2018 CENTA Regiones'!E94</f>
        <v>123</v>
      </c>
      <c r="F77" s="793" t="e">
        <f t="shared" si="51"/>
        <v>#REF!</v>
      </c>
      <c r="G77" s="1174" t="e">
        <f t="shared" si="51"/>
        <v>#REF!</v>
      </c>
      <c r="H77" s="1163" t="e">
        <f t="shared" si="51"/>
        <v>#REF!</v>
      </c>
      <c r="I77" s="1164"/>
      <c r="J77" s="1167"/>
      <c r="K77" s="1164"/>
      <c r="L77" s="676">
        <f>'[8]Anexo 1 POA 2018 CENTA Regiones'!L94</f>
        <v>123</v>
      </c>
      <c r="M77" s="676">
        <f>'[8]Anexo 1 POA 2018 CENTA Regiones'!M94</f>
        <v>123</v>
      </c>
      <c r="N77" s="676">
        <f>'[8]Anexo 1 POA 2018 CENTA Regiones'!N94</f>
        <v>123</v>
      </c>
      <c r="O77" s="688">
        <f>'[8]Anexo 1 POA 2018 CENTA Regiones'!O94</f>
        <v>1164</v>
      </c>
      <c r="P77" s="688">
        <f>'[8]Anexo 1 POA 2018 CENTA Regiones'!P94</f>
        <v>1164</v>
      </c>
      <c r="Q77" s="688">
        <f>'[8]Anexo 1 POA 2018 CENTA Regiones'!Q94</f>
        <v>1164</v>
      </c>
      <c r="R77" s="676">
        <f>'[8]Anexo 1 POA 2018 CENTA Regiones'!R94</f>
        <v>123</v>
      </c>
      <c r="S77" s="676">
        <f>'[8]Anexo 1 POA 2018 CENTA Regiones'!S94</f>
        <v>123</v>
      </c>
      <c r="T77" s="676">
        <f>'[8]Anexo 1 POA 2018 CENTA Regiones'!T94</f>
        <v>123</v>
      </c>
      <c r="U77" s="688">
        <f>'[8]Anexo 1 POA 2018 CENTA Regiones'!U94</f>
        <v>1164</v>
      </c>
      <c r="V77" s="688">
        <f>'[8]Anexo 1 POA 2018 CENTA Regiones'!V94</f>
        <v>1164</v>
      </c>
      <c r="W77" s="688">
        <f>'[8]Anexo 1 POA 2018 CENTA Regiones'!W94</f>
        <v>1164</v>
      </c>
      <c r="X77" s="676">
        <f>'[8]Anexo 1 POA 2018 CENTA Regiones'!X94</f>
        <v>123</v>
      </c>
      <c r="Y77" s="676">
        <f>'[8]Anexo 1 POA 2018 CENTA Regiones'!Y94</f>
        <v>123</v>
      </c>
      <c r="Z77" s="676">
        <f>'[8]Anexo 1 POA 2018 CENTA Regiones'!Z94</f>
        <v>123</v>
      </c>
      <c r="AA77" s="688">
        <f>'[8]Anexo 1 POA 2018 CENTA Regiones'!AA94</f>
        <v>1164</v>
      </c>
      <c r="AB77" s="688">
        <f>'[8]Anexo 1 POA 2018 CENTA Regiones'!AB94</f>
        <v>1164</v>
      </c>
      <c r="AC77" s="688">
        <f>'[8]Anexo 1 POA 2018 CENTA Regiones'!AC94</f>
        <v>1164</v>
      </c>
      <c r="AD77" s="676">
        <f>'[8]Anexo 1 POA 2018 CENTA Regiones'!AD94</f>
        <v>123</v>
      </c>
      <c r="AE77" s="676">
        <f>'[8]Anexo 1 POA 2018 CENTA Regiones'!AE94</f>
        <v>123</v>
      </c>
      <c r="AF77" s="676">
        <f>'[8]Anexo 1 POA 2018 CENTA Regiones'!AF94</f>
        <v>123</v>
      </c>
      <c r="AG77" s="688">
        <f>'[8]Anexo 1 POA 2018 CENTA Regiones'!AG94</f>
        <v>1164</v>
      </c>
      <c r="AH77" s="688">
        <f>'[8]Anexo 1 POA 2018 CENTA Regiones'!AH94</f>
        <v>1164</v>
      </c>
      <c r="AI77" s="688">
        <f>'[8]Anexo 1 POA 2018 CENTA Regiones'!AI94</f>
        <v>1164</v>
      </c>
      <c r="AJ77" s="688">
        <f>'[8]Anexo 1 POA 2018 CENTA Regiones'!AJ94</f>
        <v>13968</v>
      </c>
      <c r="AK77" s="688">
        <f>'[8]Anexo 1 POA 2018 CENTA Regiones'!AK94</f>
        <v>13968</v>
      </c>
      <c r="AL77" s="688">
        <f>'[8]Anexo 1 POA 2018 CENTA Regiones'!AL94</f>
        <v>0</v>
      </c>
      <c r="AM77" s="688">
        <f>'[8]Anexo 1 POA 2018 CENTA Regiones'!AM94</f>
        <v>0</v>
      </c>
      <c r="AN77" s="688">
        <f>'[8]Anexo 1 POA 2018 CENTA Regiones'!AN94</f>
        <v>0</v>
      </c>
      <c r="AO77" s="688">
        <f>'[8]Anexo 1 POA 2018 CENTA Regiones'!AO94</f>
        <v>0</v>
      </c>
      <c r="AP77" s="1165"/>
      <c r="AQ77" s="1166" t="e">
        <f t="shared" si="52"/>
        <v>#REF!</v>
      </c>
      <c r="AR77" s="746" t="str">
        <f>'[8]Anexo 1 POA 2018 CENTA Regiones'!AR94</f>
        <v>Meta no acumulativa</v>
      </c>
      <c r="AS77" s="27"/>
    </row>
    <row r="78" spans="1:50" s="102" customFormat="1" ht="41.25" customHeight="1" x14ac:dyDescent="0.2">
      <c r="A78" s="1160" t="e">
        <f t="shared" si="50"/>
        <v>#REF!</v>
      </c>
      <c r="B78" s="1160" t="e">
        <f t="shared" si="50"/>
        <v>#REF!</v>
      </c>
      <c r="C78" s="1161" t="e">
        <f t="shared" si="50"/>
        <v>#REF!</v>
      </c>
      <c r="D78" s="1162" t="e">
        <f t="shared" si="50"/>
        <v>#REF!</v>
      </c>
      <c r="E78" s="491">
        <f>'[8]Anexo 1 POA 2018 CENTA Regiones'!E95</f>
        <v>2</v>
      </c>
      <c r="F78" s="793" t="e">
        <f t="shared" si="51"/>
        <v>#REF!</v>
      </c>
      <c r="G78" s="1174" t="e">
        <f t="shared" si="51"/>
        <v>#REF!</v>
      </c>
      <c r="H78" s="1163" t="e">
        <f t="shared" si="51"/>
        <v>#REF!</v>
      </c>
      <c r="I78" s="1164"/>
      <c r="J78" s="1167"/>
      <c r="K78" s="1164"/>
      <c r="L78" s="676">
        <f>'[8]Anexo 1 POA 2018 CENTA Regiones'!L95</f>
        <v>2</v>
      </c>
      <c r="M78" s="676">
        <f>'[8]Anexo 1 POA 2018 CENTA Regiones'!M95</f>
        <v>2</v>
      </c>
      <c r="N78" s="676">
        <f>'[8]Anexo 1 POA 2018 CENTA Regiones'!N95</f>
        <v>2</v>
      </c>
      <c r="O78" s="688">
        <f>'[8]Anexo 1 POA 2018 CENTA Regiones'!O95</f>
        <v>19</v>
      </c>
      <c r="P78" s="688">
        <f>'[8]Anexo 1 POA 2018 CENTA Regiones'!P95</f>
        <v>19</v>
      </c>
      <c r="Q78" s="688">
        <f>'[8]Anexo 1 POA 2018 CENTA Regiones'!Q95</f>
        <v>19</v>
      </c>
      <c r="R78" s="676">
        <f>'[8]Anexo 1 POA 2018 CENTA Regiones'!R95</f>
        <v>2</v>
      </c>
      <c r="S78" s="676">
        <f>'[8]Anexo 1 POA 2018 CENTA Regiones'!S95</f>
        <v>2</v>
      </c>
      <c r="T78" s="676">
        <f>'[8]Anexo 1 POA 2018 CENTA Regiones'!T95</f>
        <v>2</v>
      </c>
      <c r="U78" s="688">
        <f>'[8]Anexo 1 POA 2018 CENTA Regiones'!U95</f>
        <v>19</v>
      </c>
      <c r="V78" s="688">
        <f>'[8]Anexo 1 POA 2018 CENTA Regiones'!V95</f>
        <v>19</v>
      </c>
      <c r="W78" s="688">
        <f>'[8]Anexo 1 POA 2018 CENTA Regiones'!W95</f>
        <v>19</v>
      </c>
      <c r="X78" s="676">
        <f>'[8]Anexo 1 POA 2018 CENTA Regiones'!X95</f>
        <v>2</v>
      </c>
      <c r="Y78" s="676">
        <f>'[8]Anexo 1 POA 2018 CENTA Regiones'!Y95</f>
        <v>2</v>
      </c>
      <c r="Z78" s="676">
        <f>'[8]Anexo 1 POA 2018 CENTA Regiones'!Z95</f>
        <v>2</v>
      </c>
      <c r="AA78" s="688">
        <f>'[8]Anexo 1 POA 2018 CENTA Regiones'!AA95</f>
        <v>19</v>
      </c>
      <c r="AB78" s="688">
        <f>'[8]Anexo 1 POA 2018 CENTA Regiones'!AB95</f>
        <v>19</v>
      </c>
      <c r="AC78" s="688">
        <f>'[8]Anexo 1 POA 2018 CENTA Regiones'!AC95</f>
        <v>19</v>
      </c>
      <c r="AD78" s="676">
        <f>'[8]Anexo 1 POA 2018 CENTA Regiones'!AD95</f>
        <v>2</v>
      </c>
      <c r="AE78" s="676">
        <f>'[8]Anexo 1 POA 2018 CENTA Regiones'!AE95</f>
        <v>2</v>
      </c>
      <c r="AF78" s="676">
        <f>'[8]Anexo 1 POA 2018 CENTA Regiones'!AF95</f>
        <v>2</v>
      </c>
      <c r="AG78" s="688">
        <f>'[8]Anexo 1 POA 2018 CENTA Regiones'!AG95</f>
        <v>19</v>
      </c>
      <c r="AH78" s="688">
        <f>'[8]Anexo 1 POA 2018 CENTA Regiones'!AH95</f>
        <v>19</v>
      </c>
      <c r="AI78" s="688">
        <f>'[8]Anexo 1 POA 2018 CENTA Regiones'!AI95</f>
        <v>19</v>
      </c>
      <c r="AJ78" s="688">
        <f>'[8]Anexo 1 POA 2018 CENTA Regiones'!AJ95</f>
        <v>228</v>
      </c>
      <c r="AK78" s="688">
        <f>'[8]Anexo 1 POA 2018 CENTA Regiones'!AK95</f>
        <v>228</v>
      </c>
      <c r="AL78" s="688">
        <f>'[8]Anexo 1 POA 2018 CENTA Regiones'!AL95</f>
        <v>0</v>
      </c>
      <c r="AM78" s="688">
        <f>'[8]Anexo 1 POA 2018 CENTA Regiones'!AM95</f>
        <v>0</v>
      </c>
      <c r="AN78" s="688">
        <f>'[8]Anexo 1 POA 2018 CENTA Regiones'!AN95</f>
        <v>0</v>
      </c>
      <c r="AO78" s="688">
        <f>'[8]Anexo 1 POA 2018 CENTA Regiones'!AO95</f>
        <v>0</v>
      </c>
      <c r="AP78" s="1165"/>
      <c r="AQ78" s="1166">
        <f t="shared" si="52"/>
        <v>0</v>
      </c>
      <c r="AR78" s="746" t="str">
        <f>'[8]Anexo 1 POA 2018 CENTA Regiones'!AR95</f>
        <v>Meta no acumulativa</v>
      </c>
      <c r="AS78" s="27"/>
    </row>
    <row r="79" spans="1:50" s="102" customFormat="1" hidden="1" x14ac:dyDescent="0.2">
      <c r="A79" s="827" t="e">
        <f t="shared" si="50"/>
        <v>#REF!</v>
      </c>
      <c r="B79" s="827" t="e">
        <f t="shared" si="50"/>
        <v>#REF!</v>
      </c>
      <c r="C79" s="827" t="e">
        <f t="shared" si="50"/>
        <v>#REF!</v>
      </c>
      <c r="D79" s="812" t="e">
        <f t="shared" si="50"/>
        <v>#REF!</v>
      </c>
      <c r="E79" s="109">
        <f t="shared" si="53"/>
        <v>0</v>
      </c>
      <c r="F79" s="935" t="e">
        <f t="shared" si="51"/>
        <v>#REF!</v>
      </c>
      <c r="G79" s="817" t="e">
        <f t="shared" si="51"/>
        <v>#REF!</v>
      </c>
      <c r="H79" s="817" t="e">
        <f t="shared" si="51"/>
        <v>#REF!</v>
      </c>
      <c r="I79" s="108"/>
      <c r="J79" s="109"/>
      <c r="K79" s="108"/>
      <c r="L79" s="676"/>
      <c r="M79" s="676"/>
      <c r="N79" s="676"/>
      <c r="O79" s="688"/>
      <c r="P79" s="688"/>
      <c r="Q79" s="688"/>
      <c r="R79" s="676"/>
      <c r="S79" s="676"/>
      <c r="T79" s="676"/>
      <c r="U79" s="688"/>
      <c r="V79" s="688"/>
      <c r="W79" s="688"/>
      <c r="X79" s="676"/>
      <c r="Y79" s="676"/>
      <c r="Z79" s="676"/>
      <c r="AA79" s="688"/>
      <c r="AB79" s="688"/>
      <c r="AC79" s="688"/>
      <c r="AD79" s="941"/>
      <c r="AE79" s="942"/>
      <c r="AF79" s="942"/>
      <c r="AG79" s="939"/>
      <c r="AH79" s="688"/>
      <c r="AI79" s="939"/>
      <c r="AJ79" s="693"/>
      <c r="AK79" s="693"/>
      <c r="AL79" s="699"/>
      <c r="AM79" s="699"/>
      <c r="AN79" s="699"/>
      <c r="AO79" s="693"/>
      <c r="AP79" s="839"/>
      <c r="AQ79" s="812" t="e">
        <f t="shared" si="52"/>
        <v>#REF!</v>
      </c>
      <c r="AR79" s="943"/>
      <c r="AS79" s="27"/>
    </row>
    <row r="80" spans="1:50" s="102" customFormat="1" ht="40.5" customHeight="1" x14ac:dyDescent="0.2">
      <c r="A80" s="58" t="e">
        <f t="shared" si="50"/>
        <v>#REF!</v>
      </c>
      <c r="B80" s="58" t="e">
        <f t="shared" si="50"/>
        <v>#REF!</v>
      </c>
      <c r="C80" s="58" t="e">
        <f t="shared" si="50"/>
        <v>#REF!</v>
      </c>
      <c r="D80" s="26" t="e">
        <f t="shared" si="50"/>
        <v>#REF!</v>
      </c>
      <c r="E80" s="29"/>
      <c r="F80" s="730"/>
      <c r="G80" s="26"/>
      <c r="H80" s="26"/>
      <c r="I80" s="862"/>
      <c r="J80" s="862"/>
      <c r="K80" s="863"/>
      <c r="L80" s="715"/>
      <c r="M80" s="715"/>
      <c r="N80" s="715"/>
      <c r="O80" s="694">
        <f>SUM(O81:O83)</f>
        <v>1228</v>
      </c>
      <c r="P80" s="694">
        <f t="shared" ref="P80:Q80" si="54">SUM(P81:P83)</f>
        <v>1228</v>
      </c>
      <c r="Q80" s="694">
        <f t="shared" si="54"/>
        <v>1228</v>
      </c>
      <c r="R80" s="715"/>
      <c r="S80" s="715"/>
      <c r="T80" s="715"/>
      <c r="U80" s="694">
        <f t="shared" ref="U80:W80" si="55">SUM(U81:U83)</f>
        <v>1228</v>
      </c>
      <c r="V80" s="694">
        <f t="shared" si="55"/>
        <v>1228</v>
      </c>
      <c r="W80" s="694">
        <f t="shared" si="55"/>
        <v>1228</v>
      </c>
      <c r="X80" s="673"/>
      <c r="Y80" s="673"/>
      <c r="Z80" s="673"/>
      <c r="AA80" s="694">
        <f t="shared" ref="AA80:AC80" si="56">SUM(AA81:AA83)</f>
        <v>1228</v>
      </c>
      <c r="AB80" s="694">
        <f t="shared" si="56"/>
        <v>1228</v>
      </c>
      <c r="AC80" s="694">
        <f t="shared" si="56"/>
        <v>1228</v>
      </c>
      <c r="AD80" s="673"/>
      <c r="AE80" s="673"/>
      <c r="AF80" s="673"/>
      <c r="AG80" s="694">
        <f t="shared" ref="AG80:AK80" si="57">SUM(AG81:AG83)</f>
        <v>1228</v>
      </c>
      <c r="AH80" s="694">
        <f t="shared" si="57"/>
        <v>1228</v>
      </c>
      <c r="AI80" s="694">
        <f t="shared" si="57"/>
        <v>1228</v>
      </c>
      <c r="AJ80" s="694">
        <f t="shared" si="57"/>
        <v>14736</v>
      </c>
      <c r="AK80" s="694">
        <f t="shared" si="57"/>
        <v>14736</v>
      </c>
      <c r="AL80" s="944"/>
      <c r="AM80" s="944"/>
      <c r="AN80" s="944"/>
      <c r="AO80" s="694"/>
      <c r="AP80" s="823"/>
      <c r="AQ80" s="851">
        <f t="shared" si="52"/>
        <v>0</v>
      </c>
      <c r="AR80" s="747">
        <f t="shared" ref="AR80" si="58">SUM(AR81:AR83)</f>
        <v>0</v>
      </c>
      <c r="AS80" s="27"/>
    </row>
    <row r="81" spans="1:45" s="102" customFormat="1" ht="36" customHeight="1" x14ac:dyDescent="0.2">
      <c r="A81" s="1160" t="e">
        <f t="shared" si="50"/>
        <v>#REF!</v>
      </c>
      <c r="B81" s="1160" t="e">
        <f t="shared" si="50"/>
        <v>#REF!</v>
      </c>
      <c r="C81" s="1161" t="e">
        <f t="shared" si="50"/>
        <v>#REF!</v>
      </c>
      <c r="D81" s="1162" t="e">
        <f t="shared" si="50"/>
        <v>#REF!</v>
      </c>
      <c r="E81" s="558">
        <f>'[8]Anexo 1 POA 2018 CENTA Regiones'!E97</f>
        <v>77</v>
      </c>
      <c r="F81" s="793" t="e">
        <f t="shared" ref="F81:H83" si="59">F19</f>
        <v>#REF!</v>
      </c>
      <c r="G81" s="1163" t="e">
        <f t="shared" si="59"/>
        <v>#REF!</v>
      </c>
      <c r="H81" s="1162" t="e">
        <f t="shared" si="59"/>
        <v>#REF!</v>
      </c>
      <c r="I81" s="1171"/>
      <c r="J81" s="1171"/>
      <c r="K81" s="1172"/>
      <c r="L81" s="716">
        <f>'[8]Anexo 1 POA 2018 CENTA Regiones'!L97</f>
        <v>77</v>
      </c>
      <c r="M81" s="716">
        <f>'[8]Anexo 1 POA 2018 CENTA Regiones'!M97</f>
        <v>77</v>
      </c>
      <c r="N81" s="716">
        <f>'[8]Anexo 1 POA 2018 CENTA Regiones'!N97</f>
        <v>77</v>
      </c>
      <c r="O81" s="703">
        <f>'[8]Anexo 1 POA 2018 CENTA Regiones'!O97</f>
        <v>951</v>
      </c>
      <c r="P81" s="703">
        <f>'[8]Anexo 1 POA 2018 CENTA Regiones'!P97</f>
        <v>951</v>
      </c>
      <c r="Q81" s="703">
        <f>'[8]Anexo 1 POA 2018 CENTA Regiones'!Q97</f>
        <v>951</v>
      </c>
      <c r="R81" s="716">
        <f>'[8]Anexo 1 POA 2018 CENTA Regiones'!R97</f>
        <v>77</v>
      </c>
      <c r="S81" s="716">
        <f>'[8]Anexo 1 POA 2018 CENTA Regiones'!S97</f>
        <v>77</v>
      </c>
      <c r="T81" s="716">
        <f>'[8]Anexo 1 POA 2018 CENTA Regiones'!T97</f>
        <v>77</v>
      </c>
      <c r="U81" s="703">
        <f>'[8]Anexo 1 POA 2018 CENTA Regiones'!U97</f>
        <v>951</v>
      </c>
      <c r="V81" s="703">
        <f>'[8]Anexo 1 POA 2018 CENTA Regiones'!V97</f>
        <v>951</v>
      </c>
      <c r="W81" s="703">
        <f>'[8]Anexo 1 POA 2018 CENTA Regiones'!W97</f>
        <v>951</v>
      </c>
      <c r="X81" s="716">
        <f>'[8]Anexo 1 POA 2018 CENTA Regiones'!X97</f>
        <v>77</v>
      </c>
      <c r="Y81" s="716">
        <f>'[8]Anexo 1 POA 2018 CENTA Regiones'!Y97</f>
        <v>77</v>
      </c>
      <c r="Z81" s="716">
        <f>'[8]Anexo 1 POA 2018 CENTA Regiones'!Z97</f>
        <v>77</v>
      </c>
      <c r="AA81" s="703">
        <f>'[8]Anexo 1 POA 2018 CENTA Regiones'!AA97</f>
        <v>951</v>
      </c>
      <c r="AB81" s="703">
        <f>'[8]Anexo 1 POA 2018 CENTA Regiones'!AB97</f>
        <v>951</v>
      </c>
      <c r="AC81" s="703">
        <f>'[8]Anexo 1 POA 2018 CENTA Regiones'!AC97</f>
        <v>951</v>
      </c>
      <c r="AD81" s="716">
        <f>'[8]Anexo 1 POA 2018 CENTA Regiones'!AD97</f>
        <v>77</v>
      </c>
      <c r="AE81" s="716">
        <f>'[8]Anexo 1 POA 2018 CENTA Regiones'!AE97</f>
        <v>77</v>
      </c>
      <c r="AF81" s="716">
        <f>'[8]Anexo 1 POA 2018 CENTA Regiones'!AF97</f>
        <v>77</v>
      </c>
      <c r="AG81" s="703">
        <f>'[8]Anexo 1 POA 2018 CENTA Regiones'!AG97</f>
        <v>951</v>
      </c>
      <c r="AH81" s="703">
        <f>'[8]Anexo 1 POA 2018 CENTA Regiones'!AH97</f>
        <v>951</v>
      </c>
      <c r="AI81" s="703">
        <f>'[8]Anexo 1 POA 2018 CENTA Regiones'!AI97</f>
        <v>951</v>
      </c>
      <c r="AJ81" s="703">
        <f>'[8]Anexo 1 POA 2018 CENTA Regiones'!AJ97</f>
        <v>11412</v>
      </c>
      <c r="AK81" s="703">
        <f>'[8]Anexo 1 POA 2018 CENTA Regiones'!AK97</f>
        <v>11412</v>
      </c>
      <c r="AL81" s="703">
        <f>'[8]Anexo 1 POA 2018 CENTA Regiones'!AL97</f>
        <v>0</v>
      </c>
      <c r="AM81" s="703">
        <f>'[8]Anexo 1 POA 2018 CENTA Regiones'!AM97</f>
        <v>0</v>
      </c>
      <c r="AN81" s="703">
        <f>'[8]Anexo 1 POA 2018 CENTA Regiones'!AN97</f>
        <v>0</v>
      </c>
      <c r="AO81" s="703">
        <f>'[8]Anexo 1 POA 2018 CENTA Regiones'!AO97</f>
        <v>0</v>
      </c>
      <c r="AP81" s="1165"/>
      <c r="AQ81" s="1166" t="e">
        <f t="shared" si="52"/>
        <v>#REF!</v>
      </c>
      <c r="AR81" s="748" t="str">
        <f>'[8]Anexo 1 POA 2018 CENTA Regiones'!AR97</f>
        <v>Meta no acumulativa</v>
      </c>
      <c r="AS81" s="27"/>
    </row>
    <row r="82" spans="1:45" s="102" customFormat="1" ht="36" customHeight="1" x14ac:dyDescent="0.2">
      <c r="A82" s="1160" t="e">
        <f t="shared" si="50"/>
        <v>#REF!</v>
      </c>
      <c r="B82" s="1160" t="e">
        <f t="shared" si="50"/>
        <v>#REF!</v>
      </c>
      <c r="C82" s="1161" t="e">
        <f t="shared" si="50"/>
        <v>#REF!</v>
      </c>
      <c r="D82" s="1162" t="e">
        <f t="shared" si="50"/>
        <v>#REF!</v>
      </c>
      <c r="E82" s="558">
        <f>'[8]Anexo 1 POA 2018 CENTA Regiones'!E98</f>
        <v>22</v>
      </c>
      <c r="F82" s="793" t="e">
        <f t="shared" si="59"/>
        <v>#REF!</v>
      </c>
      <c r="G82" s="1163" t="e">
        <f t="shared" si="59"/>
        <v>#REF!</v>
      </c>
      <c r="H82" s="1162" t="e">
        <f t="shared" si="59"/>
        <v>#REF!</v>
      </c>
      <c r="I82" s="1171"/>
      <c r="J82" s="1171"/>
      <c r="K82" s="1172"/>
      <c r="L82" s="716">
        <f>'[8]Anexo 1 POA 2018 CENTA Regiones'!L98</f>
        <v>22</v>
      </c>
      <c r="M82" s="716">
        <f>'[8]Anexo 1 POA 2018 CENTA Regiones'!M98</f>
        <v>22</v>
      </c>
      <c r="N82" s="716">
        <f>'[8]Anexo 1 POA 2018 CENTA Regiones'!N98</f>
        <v>22</v>
      </c>
      <c r="O82" s="703">
        <f>'[8]Anexo 1 POA 2018 CENTA Regiones'!O98</f>
        <v>277</v>
      </c>
      <c r="P82" s="703">
        <f>'[8]Anexo 1 POA 2018 CENTA Regiones'!P98</f>
        <v>277</v>
      </c>
      <c r="Q82" s="703">
        <f>'[8]Anexo 1 POA 2018 CENTA Regiones'!Q98</f>
        <v>277</v>
      </c>
      <c r="R82" s="716">
        <f>'[8]Anexo 1 POA 2018 CENTA Regiones'!R98</f>
        <v>22</v>
      </c>
      <c r="S82" s="716">
        <f>'[8]Anexo 1 POA 2018 CENTA Regiones'!S98</f>
        <v>22</v>
      </c>
      <c r="T82" s="716">
        <f>'[8]Anexo 1 POA 2018 CENTA Regiones'!T98</f>
        <v>22</v>
      </c>
      <c r="U82" s="703">
        <f>'[8]Anexo 1 POA 2018 CENTA Regiones'!U98</f>
        <v>277</v>
      </c>
      <c r="V82" s="703">
        <f>'[8]Anexo 1 POA 2018 CENTA Regiones'!V98</f>
        <v>277</v>
      </c>
      <c r="W82" s="703">
        <f>'[8]Anexo 1 POA 2018 CENTA Regiones'!W98</f>
        <v>277</v>
      </c>
      <c r="X82" s="716">
        <f>'[8]Anexo 1 POA 2018 CENTA Regiones'!X98</f>
        <v>22</v>
      </c>
      <c r="Y82" s="716">
        <f>'[8]Anexo 1 POA 2018 CENTA Regiones'!Y98</f>
        <v>22</v>
      </c>
      <c r="Z82" s="716">
        <f>'[8]Anexo 1 POA 2018 CENTA Regiones'!Z98</f>
        <v>22</v>
      </c>
      <c r="AA82" s="703">
        <f>'[8]Anexo 1 POA 2018 CENTA Regiones'!AA98</f>
        <v>277</v>
      </c>
      <c r="AB82" s="703">
        <f>'[8]Anexo 1 POA 2018 CENTA Regiones'!AB98</f>
        <v>277</v>
      </c>
      <c r="AC82" s="703">
        <f>'[8]Anexo 1 POA 2018 CENTA Regiones'!AC98</f>
        <v>277</v>
      </c>
      <c r="AD82" s="716">
        <f>'[8]Anexo 1 POA 2018 CENTA Regiones'!AD98</f>
        <v>22</v>
      </c>
      <c r="AE82" s="716">
        <f>'[8]Anexo 1 POA 2018 CENTA Regiones'!AE98</f>
        <v>22</v>
      </c>
      <c r="AF82" s="716">
        <f>'[8]Anexo 1 POA 2018 CENTA Regiones'!AF98</f>
        <v>22</v>
      </c>
      <c r="AG82" s="703">
        <f>'[8]Anexo 1 POA 2018 CENTA Regiones'!AG98</f>
        <v>277</v>
      </c>
      <c r="AH82" s="703">
        <f>'[8]Anexo 1 POA 2018 CENTA Regiones'!AH98</f>
        <v>277</v>
      </c>
      <c r="AI82" s="703">
        <f>'[8]Anexo 1 POA 2018 CENTA Regiones'!AI98</f>
        <v>277</v>
      </c>
      <c r="AJ82" s="703">
        <f>'[8]Anexo 1 POA 2018 CENTA Regiones'!AJ98</f>
        <v>3324</v>
      </c>
      <c r="AK82" s="703">
        <f>'[8]Anexo 1 POA 2018 CENTA Regiones'!AK98</f>
        <v>3324</v>
      </c>
      <c r="AL82" s="703">
        <f>'[8]Anexo 1 POA 2018 CENTA Regiones'!AL98</f>
        <v>0</v>
      </c>
      <c r="AM82" s="703">
        <f>'[8]Anexo 1 POA 2018 CENTA Regiones'!AM98</f>
        <v>0</v>
      </c>
      <c r="AN82" s="703">
        <f>'[8]Anexo 1 POA 2018 CENTA Regiones'!AN98</f>
        <v>0</v>
      </c>
      <c r="AO82" s="703">
        <f>'[8]Anexo 1 POA 2018 CENTA Regiones'!AO98</f>
        <v>0</v>
      </c>
      <c r="AP82" s="1165"/>
      <c r="AQ82" s="1173">
        <f t="shared" si="52"/>
        <v>0</v>
      </c>
      <c r="AR82" s="748" t="str">
        <f>'[8]Anexo 1 POA 2018 CENTA Regiones'!AR98</f>
        <v>Meta no acumulativa</v>
      </c>
      <c r="AS82" s="27"/>
    </row>
    <row r="83" spans="1:45" s="166" customFormat="1" hidden="1" x14ac:dyDescent="0.2">
      <c r="A83" s="813" t="e">
        <f t="shared" si="50"/>
        <v>#REF!</v>
      </c>
      <c r="B83" s="813" t="e">
        <f t="shared" si="50"/>
        <v>#REF!</v>
      </c>
      <c r="C83" s="827" t="e">
        <f t="shared" si="50"/>
        <v>#REF!</v>
      </c>
      <c r="D83" s="812" t="e">
        <f t="shared" si="50"/>
        <v>#REF!</v>
      </c>
      <c r="E83" s="109">
        <f t="shared" ref="E83" si="60">SUM(L83,M83,N83,R83,S83,T83,Y83,Z83,X83,AD83,AE83,AF83)</f>
        <v>0</v>
      </c>
      <c r="F83" s="935" t="e">
        <f t="shared" si="59"/>
        <v>#REF!</v>
      </c>
      <c r="G83" s="817" t="e">
        <f t="shared" si="59"/>
        <v>#REF!</v>
      </c>
      <c r="H83" s="817" t="e">
        <f t="shared" si="59"/>
        <v>#REF!</v>
      </c>
      <c r="I83" s="815"/>
      <c r="J83" s="815"/>
      <c r="K83" s="815"/>
      <c r="L83" s="494"/>
      <c r="M83" s="494"/>
      <c r="N83" s="494"/>
      <c r="O83" s="945"/>
      <c r="P83" s="945"/>
      <c r="Q83" s="945"/>
      <c r="R83" s="494"/>
      <c r="S83" s="494"/>
      <c r="T83" s="494"/>
      <c r="U83" s="945"/>
      <c r="V83" s="945"/>
      <c r="W83" s="945"/>
      <c r="X83" s="494"/>
      <c r="Y83" s="494"/>
      <c r="Z83" s="494"/>
      <c r="AA83" s="945"/>
      <c r="AB83" s="945"/>
      <c r="AC83" s="945"/>
      <c r="AD83" s="494"/>
      <c r="AE83" s="494"/>
      <c r="AF83" s="494"/>
      <c r="AG83" s="945"/>
      <c r="AH83" s="945"/>
      <c r="AI83" s="945"/>
      <c r="AJ83" s="693"/>
      <c r="AK83" s="693"/>
      <c r="AL83" s="945"/>
      <c r="AM83" s="945"/>
      <c r="AN83" s="945"/>
      <c r="AO83" s="945"/>
      <c r="AP83" s="839"/>
      <c r="AQ83" s="812" t="e">
        <f t="shared" si="52"/>
        <v>#REF!</v>
      </c>
      <c r="AR83" s="946"/>
      <c r="AS83" s="27"/>
    </row>
    <row r="84" spans="1:45" s="166" customFormat="1" ht="55.5" customHeight="1" x14ac:dyDescent="0.2">
      <c r="A84" s="58" t="e">
        <f t="shared" si="50"/>
        <v>#REF!</v>
      </c>
      <c r="B84" s="58" t="e">
        <f t="shared" si="50"/>
        <v>#REF!</v>
      </c>
      <c r="C84" s="58" t="e">
        <f t="shared" si="50"/>
        <v>#REF!</v>
      </c>
      <c r="D84" s="26" t="e">
        <f t="shared" si="50"/>
        <v>#REF!</v>
      </c>
      <c r="E84" s="29"/>
      <c r="F84" s="730"/>
      <c r="G84" s="26"/>
      <c r="H84" s="26"/>
      <c r="I84" s="94"/>
      <c r="J84" s="94"/>
      <c r="K84" s="502"/>
      <c r="L84" s="673"/>
      <c r="M84" s="673"/>
      <c r="N84" s="673"/>
      <c r="O84" s="947">
        <f>SUM(O85:O88)</f>
        <v>1817</v>
      </c>
      <c r="P84" s="947">
        <f t="shared" ref="P84:Q84" si="61">SUM(P85:P88)</f>
        <v>1817</v>
      </c>
      <c r="Q84" s="947">
        <f t="shared" si="61"/>
        <v>1817</v>
      </c>
      <c r="R84" s="673"/>
      <c r="S84" s="673"/>
      <c r="T84" s="673"/>
      <c r="U84" s="947">
        <f t="shared" ref="U84:W84" si="62">SUM(U85:U88)</f>
        <v>1817</v>
      </c>
      <c r="V84" s="947">
        <f t="shared" si="62"/>
        <v>1817</v>
      </c>
      <c r="W84" s="947">
        <f t="shared" si="62"/>
        <v>1817</v>
      </c>
      <c r="X84" s="673"/>
      <c r="Y84" s="673"/>
      <c r="Z84" s="673"/>
      <c r="AA84" s="947">
        <f t="shared" ref="AA84:AC84" si="63">SUM(AA85:AA88)</f>
        <v>1817</v>
      </c>
      <c r="AB84" s="947">
        <f t="shared" si="63"/>
        <v>1817</v>
      </c>
      <c r="AC84" s="947">
        <f t="shared" si="63"/>
        <v>1817</v>
      </c>
      <c r="AD84" s="673"/>
      <c r="AE84" s="673"/>
      <c r="AF84" s="673"/>
      <c r="AG84" s="947">
        <f t="shared" ref="AG84:AK84" si="64">SUM(AG85:AG88)</f>
        <v>1817</v>
      </c>
      <c r="AH84" s="947">
        <f t="shared" si="64"/>
        <v>1817</v>
      </c>
      <c r="AI84" s="947">
        <f t="shared" si="64"/>
        <v>1817</v>
      </c>
      <c r="AJ84" s="947">
        <f t="shared" si="64"/>
        <v>21804</v>
      </c>
      <c r="AK84" s="947">
        <f t="shared" si="64"/>
        <v>21804</v>
      </c>
      <c r="AL84" s="686"/>
      <c r="AM84" s="944"/>
      <c r="AN84" s="944"/>
      <c r="AO84" s="694"/>
      <c r="AP84" s="823"/>
      <c r="AQ84" s="851">
        <f t="shared" si="52"/>
        <v>0</v>
      </c>
      <c r="AR84" s="948">
        <f t="shared" ref="AR84" si="65">SUM(AR85:AR88)</f>
        <v>0</v>
      </c>
      <c r="AS84" s="27"/>
    </row>
    <row r="85" spans="1:45" s="166" customFormat="1" ht="105.75" hidden="1" customHeight="1" x14ac:dyDescent="0.2">
      <c r="A85" s="813" t="e">
        <f t="shared" si="50"/>
        <v>#REF!</v>
      </c>
      <c r="B85" s="813" t="e">
        <f t="shared" si="50"/>
        <v>#REF!</v>
      </c>
      <c r="C85" s="836" t="e">
        <f t="shared" si="50"/>
        <v>#REF!</v>
      </c>
      <c r="D85" s="852" t="e">
        <f t="shared" si="50"/>
        <v>#REF!</v>
      </c>
      <c r="E85" s="109">
        <f t="shared" ref="E85:E88" si="66">SUM(L85,M85,N85,R85,S85,T85,Y85,Z85,X85,AD85,AE85,AF85)</f>
        <v>0</v>
      </c>
      <c r="F85" s="836" t="e">
        <f t="shared" ref="F85:H88" si="67">F23</f>
        <v>#REF!</v>
      </c>
      <c r="G85" s="817" t="e">
        <f t="shared" si="67"/>
        <v>#REF!</v>
      </c>
      <c r="H85" s="817" t="e">
        <f t="shared" si="67"/>
        <v>#REF!</v>
      </c>
      <c r="I85" s="108"/>
      <c r="J85" s="108"/>
      <c r="K85" s="108"/>
      <c r="L85" s="949"/>
      <c r="M85" s="949"/>
      <c r="N85" s="949"/>
      <c r="O85" s="950"/>
      <c r="P85" s="950"/>
      <c r="Q85" s="950"/>
      <c r="R85" s="949"/>
      <c r="S85" s="949"/>
      <c r="T85" s="949"/>
      <c r="U85" s="950"/>
      <c r="V85" s="950"/>
      <c r="W85" s="950"/>
      <c r="X85" s="949"/>
      <c r="Y85" s="949"/>
      <c r="Z85" s="949"/>
      <c r="AA85" s="950"/>
      <c r="AB85" s="950"/>
      <c r="AC85" s="950"/>
      <c r="AD85" s="949"/>
      <c r="AE85" s="949"/>
      <c r="AF85" s="949"/>
      <c r="AG85" s="950"/>
      <c r="AH85" s="950"/>
      <c r="AI85" s="950"/>
      <c r="AJ85" s="950"/>
      <c r="AK85" s="950"/>
      <c r="AL85" s="699"/>
      <c r="AM85" s="938"/>
      <c r="AN85" s="938"/>
      <c r="AO85" s="938"/>
      <c r="AP85" s="839"/>
      <c r="AQ85" s="812" t="e">
        <f t="shared" si="52"/>
        <v>#REF!</v>
      </c>
      <c r="AR85" s="951"/>
      <c r="AS85" s="27"/>
    </row>
    <row r="86" spans="1:45" s="166" customFormat="1" ht="29.25" customHeight="1" x14ac:dyDescent="0.2">
      <c r="A86" s="1160" t="e">
        <f t="shared" si="50"/>
        <v>#REF!</v>
      </c>
      <c r="B86" s="1160" t="e">
        <f t="shared" si="50"/>
        <v>#REF!</v>
      </c>
      <c r="C86" s="1161" t="e">
        <f t="shared" si="50"/>
        <v>#REF!</v>
      </c>
      <c r="D86" s="1162" t="e">
        <f t="shared" si="50"/>
        <v>#REF!</v>
      </c>
      <c r="E86" s="793">
        <f>'[8]Anexo 1 POA 2018 CENTA Regiones'!E100</f>
        <v>103</v>
      </c>
      <c r="F86" s="793" t="e">
        <f t="shared" si="67"/>
        <v>#REF!</v>
      </c>
      <c r="G86" s="1163" t="e">
        <f t="shared" si="67"/>
        <v>#REF!</v>
      </c>
      <c r="H86" s="1162" t="e">
        <f t="shared" si="67"/>
        <v>#REF!</v>
      </c>
      <c r="I86" s="1164"/>
      <c r="J86" s="1164"/>
      <c r="K86" s="1164"/>
      <c r="L86" s="941">
        <f>'[8]Anexo 1 POA 2018 CENTA Regiones'!L100</f>
        <v>103</v>
      </c>
      <c r="M86" s="941">
        <f>'[8]Anexo 1 POA 2018 CENTA Regiones'!M100</f>
        <v>103</v>
      </c>
      <c r="N86" s="941">
        <f>'[8]Anexo 1 POA 2018 CENTA Regiones'!N100</f>
        <v>103</v>
      </c>
      <c r="O86" s="952">
        <f>'[8]Anexo 1 POA 2018 CENTA Regiones'!O100</f>
        <v>1606</v>
      </c>
      <c r="P86" s="952">
        <f>'[8]Anexo 1 POA 2018 CENTA Regiones'!P100</f>
        <v>1606</v>
      </c>
      <c r="Q86" s="952">
        <f>'[8]Anexo 1 POA 2018 CENTA Regiones'!Q100</f>
        <v>1606</v>
      </c>
      <c r="R86" s="941">
        <f>'[8]Anexo 1 POA 2018 CENTA Regiones'!R100</f>
        <v>103</v>
      </c>
      <c r="S86" s="941">
        <f>'[8]Anexo 1 POA 2018 CENTA Regiones'!S100</f>
        <v>103</v>
      </c>
      <c r="T86" s="941">
        <f>'[8]Anexo 1 POA 2018 CENTA Regiones'!T100</f>
        <v>103</v>
      </c>
      <c r="U86" s="952">
        <f>'[8]Anexo 1 POA 2018 CENTA Regiones'!U100</f>
        <v>1606</v>
      </c>
      <c r="V86" s="952">
        <f>'[8]Anexo 1 POA 2018 CENTA Regiones'!V100</f>
        <v>1606</v>
      </c>
      <c r="W86" s="952">
        <f>'[8]Anexo 1 POA 2018 CENTA Regiones'!W100</f>
        <v>1606</v>
      </c>
      <c r="X86" s="941">
        <f>'[8]Anexo 1 POA 2018 CENTA Regiones'!X100</f>
        <v>103</v>
      </c>
      <c r="Y86" s="941">
        <f>'[8]Anexo 1 POA 2018 CENTA Regiones'!Y100</f>
        <v>103</v>
      </c>
      <c r="Z86" s="941">
        <f>'[8]Anexo 1 POA 2018 CENTA Regiones'!Z100</f>
        <v>103</v>
      </c>
      <c r="AA86" s="952">
        <f>'[8]Anexo 1 POA 2018 CENTA Regiones'!AA100</f>
        <v>1606</v>
      </c>
      <c r="AB86" s="952">
        <f>'[8]Anexo 1 POA 2018 CENTA Regiones'!AB100</f>
        <v>1606</v>
      </c>
      <c r="AC86" s="952">
        <f>'[8]Anexo 1 POA 2018 CENTA Regiones'!AC100</f>
        <v>1606</v>
      </c>
      <c r="AD86" s="941">
        <f>'[8]Anexo 1 POA 2018 CENTA Regiones'!AD100</f>
        <v>103</v>
      </c>
      <c r="AE86" s="941">
        <f>'[8]Anexo 1 POA 2018 CENTA Regiones'!AE100</f>
        <v>103</v>
      </c>
      <c r="AF86" s="941">
        <f>'[8]Anexo 1 POA 2018 CENTA Regiones'!AF100</f>
        <v>103</v>
      </c>
      <c r="AG86" s="952">
        <f>'[8]Anexo 1 POA 2018 CENTA Regiones'!AG100</f>
        <v>1606</v>
      </c>
      <c r="AH86" s="952">
        <f>'[8]Anexo 1 POA 2018 CENTA Regiones'!AH100</f>
        <v>1606</v>
      </c>
      <c r="AI86" s="952">
        <f>'[8]Anexo 1 POA 2018 CENTA Regiones'!AI100</f>
        <v>1606</v>
      </c>
      <c r="AJ86" s="952">
        <f>'[8]Anexo 1 POA 2018 CENTA Regiones'!AJ100</f>
        <v>19272</v>
      </c>
      <c r="AK86" s="952">
        <f>'[8]Anexo 1 POA 2018 CENTA Regiones'!AK100</f>
        <v>19272</v>
      </c>
      <c r="AL86" s="952">
        <f>'[8]Anexo 1 POA 2018 CENTA Regiones'!AL100</f>
        <v>0</v>
      </c>
      <c r="AM86" s="952">
        <f>'[8]Anexo 1 POA 2018 CENTA Regiones'!AM100</f>
        <v>0</v>
      </c>
      <c r="AN86" s="952">
        <f>'[8]Anexo 1 POA 2018 CENTA Regiones'!AN100</f>
        <v>0</v>
      </c>
      <c r="AO86" s="952">
        <f>'[8]Anexo 1 POA 2018 CENTA Regiones'!AO100</f>
        <v>0</v>
      </c>
      <c r="AP86" s="1165"/>
      <c r="AQ86" s="1166" t="e">
        <f t="shared" si="52"/>
        <v>#REF!</v>
      </c>
      <c r="AR86" s="953" t="str">
        <f>'[8]Anexo 1 POA 2018 CENTA Regiones'!AR100</f>
        <v>Meta no acumulativa</v>
      </c>
      <c r="AS86" s="27"/>
    </row>
    <row r="87" spans="1:45" s="166" customFormat="1" ht="33" customHeight="1" x14ac:dyDescent="0.2">
      <c r="A87" s="1160" t="e">
        <f t="shared" si="50"/>
        <v>#REF!</v>
      </c>
      <c r="B87" s="1160" t="e">
        <f t="shared" si="50"/>
        <v>#REF!</v>
      </c>
      <c r="C87" s="1161" t="e">
        <f t="shared" si="50"/>
        <v>#REF!</v>
      </c>
      <c r="D87" s="1162" t="e">
        <f t="shared" si="50"/>
        <v>#REF!</v>
      </c>
      <c r="E87" s="793">
        <f>'[8]Anexo 1 POA 2018 CENTA Regiones'!E101</f>
        <v>12</v>
      </c>
      <c r="F87" s="793" t="e">
        <f t="shared" si="67"/>
        <v>#REF!</v>
      </c>
      <c r="G87" s="1163" t="e">
        <f t="shared" si="67"/>
        <v>#REF!</v>
      </c>
      <c r="H87" s="1162" t="e">
        <f t="shared" si="67"/>
        <v>#REF!</v>
      </c>
      <c r="I87" s="1164"/>
      <c r="J87" s="1164"/>
      <c r="K87" s="1164"/>
      <c r="L87" s="941">
        <f>'[8]Anexo 1 POA 2018 CENTA Regiones'!L101</f>
        <v>12</v>
      </c>
      <c r="M87" s="941">
        <f>'[8]Anexo 1 POA 2018 CENTA Regiones'!M101</f>
        <v>12</v>
      </c>
      <c r="N87" s="941">
        <f>'[8]Anexo 1 POA 2018 CENTA Regiones'!N101</f>
        <v>12</v>
      </c>
      <c r="O87" s="952">
        <f>'[8]Anexo 1 POA 2018 CENTA Regiones'!O101</f>
        <v>211</v>
      </c>
      <c r="P87" s="952">
        <f>'[8]Anexo 1 POA 2018 CENTA Regiones'!P101</f>
        <v>211</v>
      </c>
      <c r="Q87" s="952">
        <f>'[8]Anexo 1 POA 2018 CENTA Regiones'!Q101</f>
        <v>211</v>
      </c>
      <c r="R87" s="941">
        <f>'[8]Anexo 1 POA 2018 CENTA Regiones'!R101</f>
        <v>12</v>
      </c>
      <c r="S87" s="941">
        <f>'[8]Anexo 1 POA 2018 CENTA Regiones'!S101</f>
        <v>12</v>
      </c>
      <c r="T87" s="941">
        <f>'[8]Anexo 1 POA 2018 CENTA Regiones'!T101</f>
        <v>12</v>
      </c>
      <c r="U87" s="952">
        <f>'[8]Anexo 1 POA 2018 CENTA Regiones'!U101</f>
        <v>211</v>
      </c>
      <c r="V87" s="952">
        <f>'[8]Anexo 1 POA 2018 CENTA Regiones'!V101</f>
        <v>211</v>
      </c>
      <c r="W87" s="952">
        <f>'[8]Anexo 1 POA 2018 CENTA Regiones'!W101</f>
        <v>211</v>
      </c>
      <c r="X87" s="941">
        <f>'[8]Anexo 1 POA 2018 CENTA Regiones'!X101</f>
        <v>12</v>
      </c>
      <c r="Y87" s="941">
        <f>'[8]Anexo 1 POA 2018 CENTA Regiones'!Y101</f>
        <v>12</v>
      </c>
      <c r="Z87" s="941">
        <f>'[8]Anexo 1 POA 2018 CENTA Regiones'!Z101</f>
        <v>12</v>
      </c>
      <c r="AA87" s="952">
        <f>'[8]Anexo 1 POA 2018 CENTA Regiones'!AA101</f>
        <v>211</v>
      </c>
      <c r="AB87" s="952">
        <f>'[8]Anexo 1 POA 2018 CENTA Regiones'!AB101</f>
        <v>211</v>
      </c>
      <c r="AC87" s="952">
        <f>'[8]Anexo 1 POA 2018 CENTA Regiones'!AC101</f>
        <v>211</v>
      </c>
      <c r="AD87" s="941">
        <f>'[8]Anexo 1 POA 2018 CENTA Regiones'!AD101</f>
        <v>12</v>
      </c>
      <c r="AE87" s="941">
        <f>'[8]Anexo 1 POA 2018 CENTA Regiones'!AE101</f>
        <v>12</v>
      </c>
      <c r="AF87" s="941">
        <f>'[8]Anexo 1 POA 2018 CENTA Regiones'!AF101</f>
        <v>12</v>
      </c>
      <c r="AG87" s="952">
        <f>'[8]Anexo 1 POA 2018 CENTA Regiones'!AG101</f>
        <v>211</v>
      </c>
      <c r="AH87" s="952">
        <f>'[8]Anexo 1 POA 2018 CENTA Regiones'!AH101</f>
        <v>211</v>
      </c>
      <c r="AI87" s="952">
        <f>'[8]Anexo 1 POA 2018 CENTA Regiones'!AI101</f>
        <v>211</v>
      </c>
      <c r="AJ87" s="952">
        <f>'[8]Anexo 1 POA 2018 CENTA Regiones'!AJ101</f>
        <v>2532</v>
      </c>
      <c r="AK87" s="952">
        <f>'[8]Anexo 1 POA 2018 CENTA Regiones'!AK101</f>
        <v>2532</v>
      </c>
      <c r="AL87" s="952">
        <f>'[8]Anexo 1 POA 2018 CENTA Regiones'!AL101</f>
        <v>0</v>
      </c>
      <c r="AM87" s="952">
        <f>'[8]Anexo 1 POA 2018 CENTA Regiones'!AM101</f>
        <v>0</v>
      </c>
      <c r="AN87" s="952">
        <f>'[8]Anexo 1 POA 2018 CENTA Regiones'!AN101</f>
        <v>0</v>
      </c>
      <c r="AO87" s="952">
        <f>'[8]Anexo 1 POA 2018 CENTA Regiones'!AO101</f>
        <v>0</v>
      </c>
      <c r="AP87" s="1165"/>
      <c r="AQ87" s="1166">
        <f t="shared" si="52"/>
        <v>0</v>
      </c>
      <c r="AR87" s="953" t="str">
        <f>'[8]Anexo 1 POA 2018 CENTA Regiones'!AR101</f>
        <v>Meta no acumulativa</v>
      </c>
      <c r="AS87" s="27"/>
    </row>
    <row r="88" spans="1:45" s="166" customFormat="1" ht="67.5" hidden="1" customHeight="1" x14ac:dyDescent="0.2">
      <c r="A88" s="813" t="e">
        <f t="shared" si="50"/>
        <v>#REF!</v>
      </c>
      <c r="B88" s="813" t="e">
        <f t="shared" si="50"/>
        <v>#REF!</v>
      </c>
      <c r="C88" s="836" t="e">
        <f t="shared" si="50"/>
        <v>#REF!</v>
      </c>
      <c r="D88" s="852" t="e">
        <f t="shared" si="50"/>
        <v>#REF!</v>
      </c>
      <c r="E88" s="109">
        <f t="shared" si="66"/>
        <v>0</v>
      </c>
      <c r="F88" s="836" t="e">
        <f t="shared" si="67"/>
        <v>#REF!</v>
      </c>
      <c r="G88" s="817" t="e">
        <f t="shared" si="67"/>
        <v>#REF!</v>
      </c>
      <c r="H88" s="817" t="e">
        <f t="shared" si="67"/>
        <v>#REF!</v>
      </c>
      <c r="I88" s="815"/>
      <c r="J88" s="815"/>
      <c r="K88" s="815"/>
      <c r="L88" s="676"/>
      <c r="M88" s="676"/>
      <c r="N88" s="676"/>
      <c r="O88" s="693"/>
      <c r="P88" s="693"/>
      <c r="Q88" s="693"/>
      <c r="R88" s="674"/>
      <c r="S88" s="674"/>
      <c r="T88" s="674"/>
      <c r="U88" s="693"/>
      <c r="V88" s="693"/>
      <c r="W88" s="693"/>
      <c r="X88" s="674"/>
      <c r="Y88" s="674"/>
      <c r="Z88" s="494"/>
      <c r="AA88" s="945"/>
      <c r="AB88" s="945"/>
      <c r="AC88" s="945"/>
      <c r="AD88" s="674"/>
      <c r="AE88" s="674"/>
      <c r="AF88" s="674"/>
      <c r="AG88" s="693"/>
      <c r="AH88" s="693"/>
      <c r="AI88" s="693"/>
      <c r="AJ88" s="693"/>
      <c r="AK88" s="693"/>
      <c r="AL88" s="693"/>
      <c r="AM88" s="945"/>
      <c r="AN88" s="945"/>
      <c r="AO88" s="945"/>
      <c r="AP88" s="839"/>
      <c r="AQ88" s="812" t="e">
        <f t="shared" si="52"/>
        <v>#REF!</v>
      </c>
      <c r="AR88" s="753"/>
      <c r="AS88" s="27"/>
    </row>
    <row r="89" spans="1:45" s="166" customFormat="1" hidden="1" x14ac:dyDescent="0.2">
      <c r="A89" s="58" t="e">
        <f t="shared" si="50"/>
        <v>#REF!</v>
      </c>
      <c r="B89" s="58" t="e">
        <f t="shared" si="50"/>
        <v>#REF!</v>
      </c>
      <c r="C89" s="823" t="e">
        <f t="shared" si="50"/>
        <v>#REF!</v>
      </c>
      <c r="D89" s="824" t="e">
        <f t="shared" si="50"/>
        <v>#REF!</v>
      </c>
      <c r="E89" s="29">
        <v>0</v>
      </c>
      <c r="F89" s="823"/>
      <c r="G89" s="26"/>
      <c r="H89" s="26"/>
      <c r="I89" s="94"/>
      <c r="J89" s="94"/>
      <c r="K89" s="94"/>
      <c r="L89" s="680"/>
      <c r="M89" s="680"/>
      <c r="N89" s="680"/>
      <c r="O89" s="686"/>
      <c r="P89" s="686"/>
      <c r="Q89" s="686"/>
      <c r="R89" s="673"/>
      <c r="S89" s="673"/>
      <c r="T89" s="673"/>
      <c r="U89" s="686"/>
      <c r="V89" s="686"/>
      <c r="W89" s="686"/>
      <c r="X89" s="673"/>
      <c r="Y89" s="673"/>
      <c r="Z89" s="954"/>
      <c r="AA89" s="944"/>
      <c r="AB89" s="944"/>
      <c r="AC89" s="944"/>
      <c r="AD89" s="673"/>
      <c r="AE89" s="673"/>
      <c r="AF89" s="673"/>
      <c r="AG89" s="686"/>
      <c r="AH89" s="686"/>
      <c r="AI89" s="686"/>
      <c r="AJ89" s="686"/>
      <c r="AK89" s="686"/>
      <c r="AL89" s="686"/>
      <c r="AM89" s="944"/>
      <c r="AN89" s="944"/>
      <c r="AO89" s="944"/>
      <c r="AP89" s="822"/>
      <c r="AQ89" s="851">
        <f t="shared" si="52"/>
        <v>0</v>
      </c>
      <c r="AR89" s="743"/>
      <c r="AS89" s="27"/>
    </row>
    <row r="90" spans="1:45" s="166" customFormat="1" hidden="1" x14ac:dyDescent="0.2">
      <c r="A90" s="813" t="e">
        <f t="shared" si="50"/>
        <v>#REF!</v>
      </c>
      <c r="B90" s="813" t="e">
        <f t="shared" si="50"/>
        <v>#REF!</v>
      </c>
      <c r="C90" s="836" t="e">
        <f t="shared" si="50"/>
        <v>#REF!</v>
      </c>
      <c r="D90" s="852" t="e">
        <f t="shared" si="50"/>
        <v>#REF!</v>
      </c>
      <c r="E90" s="109">
        <f>SUM(L90,M90,N90,R90,S90,T90,Y90,Z90,X90,AD90,AE90,AF90)</f>
        <v>0</v>
      </c>
      <c r="F90" s="836" t="e">
        <f t="shared" ref="F90:H90" si="68">F28</f>
        <v>#REF!</v>
      </c>
      <c r="G90" s="817" t="e">
        <f t="shared" si="68"/>
        <v>#REF!</v>
      </c>
      <c r="H90" s="817" t="e">
        <f t="shared" si="68"/>
        <v>#REF!</v>
      </c>
      <c r="I90" s="815"/>
      <c r="J90" s="815"/>
      <c r="K90" s="815"/>
      <c r="L90" s="676"/>
      <c r="M90" s="676"/>
      <c r="N90" s="676"/>
      <c r="O90" s="693"/>
      <c r="P90" s="693"/>
      <c r="Q90" s="693"/>
      <c r="R90" s="674"/>
      <c r="S90" s="674"/>
      <c r="T90" s="674"/>
      <c r="U90" s="693"/>
      <c r="V90" s="693"/>
      <c r="W90" s="693"/>
      <c r="X90" s="674"/>
      <c r="Y90" s="674"/>
      <c r="Z90" s="494"/>
      <c r="AA90" s="945"/>
      <c r="AB90" s="945"/>
      <c r="AC90" s="945"/>
      <c r="AD90" s="674"/>
      <c r="AE90" s="674"/>
      <c r="AF90" s="674"/>
      <c r="AG90" s="693"/>
      <c r="AH90" s="693"/>
      <c r="AI90" s="693"/>
      <c r="AJ90" s="693"/>
      <c r="AK90" s="693"/>
      <c r="AL90" s="693"/>
      <c r="AM90" s="945"/>
      <c r="AN90" s="945"/>
      <c r="AO90" s="945"/>
      <c r="AP90" s="839"/>
      <c r="AQ90" s="812" t="e">
        <f t="shared" si="52"/>
        <v>#REF!</v>
      </c>
      <c r="AR90" s="753"/>
      <c r="AS90" s="27"/>
    </row>
    <row r="91" spans="1:45" s="102" customFormat="1" x14ac:dyDescent="0.2">
      <c r="A91" s="58" t="e">
        <f t="shared" ref="A91:D106" si="69">A29</f>
        <v>#REF!</v>
      </c>
      <c r="B91" s="58" t="e">
        <f t="shared" si="69"/>
        <v>#REF!</v>
      </c>
      <c r="C91" s="58" t="e">
        <f t="shared" si="69"/>
        <v>#REF!</v>
      </c>
      <c r="D91" s="26" t="e">
        <f t="shared" si="69"/>
        <v>#REF!</v>
      </c>
      <c r="E91" s="29"/>
      <c r="F91" s="730"/>
      <c r="G91" s="26"/>
      <c r="H91" s="26"/>
      <c r="I91" s="862"/>
      <c r="J91" s="862"/>
      <c r="K91" s="863"/>
      <c r="L91" s="954"/>
      <c r="M91" s="954"/>
      <c r="N91" s="954"/>
      <c r="O91" s="694">
        <f>SUM(O92:O94)</f>
        <v>12548</v>
      </c>
      <c r="P91" s="694">
        <f t="shared" ref="P91:Q91" si="70">SUM(P92:P94)</f>
        <v>12548</v>
      </c>
      <c r="Q91" s="694">
        <f t="shared" si="70"/>
        <v>12548</v>
      </c>
      <c r="R91" s="954"/>
      <c r="S91" s="954"/>
      <c r="T91" s="954"/>
      <c r="U91" s="694">
        <f t="shared" ref="U91:W91" si="71">SUM(U92:U94)</f>
        <v>12548</v>
      </c>
      <c r="V91" s="694">
        <f t="shared" si="71"/>
        <v>12548</v>
      </c>
      <c r="W91" s="694">
        <f t="shared" si="71"/>
        <v>12548</v>
      </c>
      <c r="X91" s="954"/>
      <c r="Y91" s="954"/>
      <c r="Z91" s="954"/>
      <c r="AA91" s="694">
        <f t="shared" ref="AA91:AC91" si="72">SUM(AA92:AA94)</f>
        <v>12548</v>
      </c>
      <c r="AB91" s="694">
        <f t="shared" si="72"/>
        <v>12548</v>
      </c>
      <c r="AC91" s="694">
        <f t="shared" si="72"/>
        <v>12548</v>
      </c>
      <c r="AD91" s="954"/>
      <c r="AE91" s="954"/>
      <c r="AF91" s="954"/>
      <c r="AG91" s="694">
        <f t="shared" ref="AG91:AK91" si="73">SUM(AG92:AG94)</f>
        <v>12548</v>
      </c>
      <c r="AH91" s="694">
        <f t="shared" si="73"/>
        <v>12548</v>
      </c>
      <c r="AI91" s="694">
        <f t="shared" si="73"/>
        <v>12548</v>
      </c>
      <c r="AJ91" s="694">
        <f t="shared" si="73"/>
        <v>150576</v>
      </c>
      <c r="AK91" s="694">
        <f t="shared" si="73"/>
        <v>150576</v>
      </c>
      <c r="AL91" s="944"/>
      <c r="AM91" s="944"/>
      <c r="AN91" s="944"/>
      <c r="AO91" s="944"/>
      <c r="AP91" s="823"/>
      <c r="AQ91" s="851">
        <f t="shared" si="52"/>
        <v>0</v>
      </c>
      <c r="AR91" s="747">
        <f t="shared" ref="AR91" si="74">SUM(AR92:AR94)</f>
        <v>0</v>
      </c>
      <c r="AS91" s="27"/>
    </row>
    <row r="92" spans="1:45" s="102" customFormat="1" ht="83.25" hidden="1" customHeight="1" x14ac:dyDescent="0.2">
      <c r="A92" s="1160" t="e">
        <f t="shared" si="69"/>
        <v>#REF!</v>
      </c>
      <c r="B92" s="1160" t="e">
        <f t="shared" si="69"/>
        <v>#REF!</v>
      </c>
      <c r="C92" s="1161" t="e">
        <f t="shared" si="69"/>
        <v>#REF!</v>
      </c>
      <c r="D92" s="1162" t="e">
        <f t="shared" si="69"/>
        <v>#REF!</v>
      </c>
      <c r="E92" s="109">
        <f t="shared" ref="E92" si="75">SUM(L92,M92,N92,R92,S92,T92,Y92,Z92,X92,AD92,AE92,AF92)</f>
        <v>0</v>
      </c>
      <c r="F92" s="836" t="e">
        <f t="shared" ref="F92:H94" si="76">F30</f>
        <v>#REF!</v>
      </c>
      <c r="G92" s="817" t="e">
        <f t="shared" si="76"/>
        <v>#REF!</v>
      </c>
      <c r="H92" s="817" t="e">
        <f t="shared" si="76"/>
        <v>#REF!</v>
      </c>
      <c r="I92" s="864"/>
      <c r="J92" s="864"/>
      <c r="K92" s="1171"/>
      <c r="L92" s="494"/>
      <c r="M92" s="494"/>
      <c r="N92" s="494"/>
      <c r="O92" s="945"/>
      <c r="P92" s="945"/>
      <c r="Q92" s="945"/>
      <c r="R92" s="494"/>
      <c r="S92" s="494"/>
      <c r="T92" s="494"/>
      <c r="U92" s="945"/>
      <c r="V92" s="945"/>
      <c r="W92" s="945"/>
      <c r="X92" s="494"/>
      <c r="Y92" s="494"/>
      <c r="Z92" s="494"/>
      <c r="AA92" s="945"/>
      <c r="AB92" s="945"/>
      <c r="AC92" s="945"/>
      <c r="AD92" s="494"/>
      <c r="AE92" s="494"/>
      <c r="AF92" s="494"/>
      <c r="AG92" s="693"/>
      <c r="AH92" s="693"/>
      <c r="AI92" s="945"/>
      <c r="AJ92" s="693"/>
      <c r="AK92" s="693"/>
      <c r="AL92" s="945"/>
      <c r="AM92" s="945"/>
      <c r="AN92" s="945"/>
      <c r="AO92" s="945"/>
      <c r="AP92" s="839"/>
      <c r="AQ92" s="812" t="e">
        <f t="shared" si="52"/>
        <v>#REF!</v>
      </c>
      <c r="AR92" s="946"/>
      <c r="AS92" s="27"/>
    </row>
    <row r="93" spans="1:45" s="102" customFormat="1" ht="51" x14ac:dyDescent="0.2">
      <c r="A93" s="1160" t="e">
        <f t="shared" si="69"/>
        <v>#REF!</v>
      </c>
      <c r="B93" s="1160" t="e">
        <f t="shared" si="69"/>
        <v>#REF!</v>
      </c>
      <c r="C93" s="1161" t="e">
        <f t="shared" si="69"/>
        <v>#REF!</v>
      </c>
      <c r="D93" s="1162" t="e">
        <f t="shared" si="69"/>
        <v>#REF!</v>
      </c>
      <c r="E93" s="354">
        <f>'[8]Anexo 1 POA 2018 CENTA Regiones'!E103</f>
        <v>299</v>
      </c>
      <c r="F93" s="836" t="e">
        <f t="shared" si="76"/>
        <v>#REF!</v>
      </c>
      <c r="G93" s="1163" t="e">
        <f t="shared" si="76"/>
        <v>#REF!</v>
      </c>
      <c r="H93" s="1169" t="e">
        <f t="shared" si="76"/>
        <v>#REF!</v>
      </c>
      <c r="I93" s="1171"/>
      <c r="J93" s="1171"/>
      <c r="K93" s="1171"/>
      <c r="L93" s="494">
        <f>'[8]Anexo 1 POA 2018 CENTA Regiones'!L103</f>
        <v>299</v>
      </c>
      <c r="M93" s="494">
        <f>'[8]Anexo 1 POA 2018 CENTA Regiones'!M103</f>
        <v>299</v>
      </c>
      <c r="N93" s="494">
        <f>'[8]Anexo 1 POA 2018 CENTA Regiones'!N103</f>
        <v>299</v>
      </c>
      <c r="O93" s="945">
        <f>'[8]Anexo 1 POA 2018 CENTA Regiones'!O103</f>
        <v>11766</v>
      </c>
      <c r="P93" s="945">
        <f>'[8]Anexo 1 POA 2018 CENTA Regiones'!P103</f>
        <v>11766</v>
      </c>
      <c r="Q93" s="945">
        <f>'[8]Anexo 1 POA 2018 CENTA Regiones'!Q103</f>
        <v>11766</v>
      </c>
      <c r="R93" s="494">
        <f>'[8]Anexo 1 POA 2018 CENTA Regiones'!R103</f>
        <v>299</v>
      </c>
      <c r="S93" s="494">
        <f>'[8]Anexo 1 POA 2018 CENTA Regiones'!S103</f>
        <v>299</v>
      </c>
      <c r="T93" s="494">
        <f>'[8]Anexo 1 POA 2018 CENTA Regiones'!T103</f>
        <v>299</v>
      </c>
      <c r="U93" s="945">
        <f>'[8]Anexo 1 POA 2018 CENTA Regiones'!U103</f>
        <v>11766</v>
      </c>
      <c r="V93" s="945">
        <f>'[8]Anexo 1 POA 2018 CENTA Regiones'!V103</f>
        <v>11766</v>
      </c>
      <c r="W93" s="945">
        <f>'[8]Anexo 1 POA 2018 CENTA Regiones'!W103</f>
        <v>11766</v>
      </c>
      <c r="X93" s="494">
        <f>'[8]Anexo 1 POA 2018 CENTA Regiones'!X103</f>
        <v>299</v>
      </c>
      <c r="Y93" s="494">
        <f>'[8]Anexo 1 POA 2018 CENTA Regiones'!Y103</f>
        <v>299</v>
      </c>
      <c r="Z93" s="494">
        <f>'[8]Anexo 1 POA 2018 CENTA Regiones'!Z103</f>
        <v>299</v>
      </c>
      <c r="AA93" s="945">
        <f>'[8]Anexo 1 POA 2018 CENTA Regiones'!AA103</f>
        <v>11766</v>
      </c>
      <c r="AB93" s="945">
        <f>'[8]Anexo 1 POA 2018 CENTA Regiones'!AB103</f>
        <v>11766</v>
      </c>
      <c r="AC93" s="945">
        <f>'[8]Anexo 1 POA 2018 CENTA Regiones'!AC103</f>
        <v>11766</v>
      </c>
      <c r="AD93" s="494">
        <f>'[8]Anexo 1 POA 2018 CENTA Regiones'!AD103</f>
        <v>299</v>
      </c>
      <c r="AE93" s="494">
        <f>'[8]Anexo 1 POA 2018 CENTA Regiones'!AE103</f>
        <v>299</v>
      </c>
      <c r="AF93" s="494">
        <f>'[8]Anexo 1 POA 2018 CENTA Regiones'!AF103</f>
        <v>299</v>
      </c>
      <c r="AG93" s="945">
        <f>'[8]Anexo 1 POA 2018 CENTA Regiones'!AG103</f>
        <v>11766</v>
      </c>
      <c r="AH93" s="945">
        <f>'[8]Anexo 1 POA 2018 CENTA Regiones'!AH103</f>
        <v>11766</v>
      </c>
      <c r="AI93" s="945">
        <f>'[8]Anexo 1 POA 2018 CENTA Regiones'!AI103</f>
        <v>11766</v>
      </c>
      <c r="AJ93" s="945">
        <f>'[8]Anexo 1 POA 2018 CENTA Regiones'!AJ103</f>
        <v>141192</v>
      </c>
      <c r="AK93" s="945">
        <f>'[8]Anexo 1 POA 2018 CENTA Regiones'!AK103</f>
        <v>141192</v>
      </c>
      <c r="AL93" s="945">
        <f>'[8]Anexo 1 POA 2018 CENTA Regiones'!AL103</f>
        <v>0</v>
      </c>
      <c r="AM93" s="945">
        <f>'[8]Anexo 1 POA 2018 CENTA Regiones'!AM103</f>
        <v>0</v>
      </c>
      <c r="AN93" s="945">
        <f>'[8]Anexo 1 POA 2018 CENTA Regiones'!AN103</f>
        <v>0</v>
      </c>
      <c r="AO93" s="945">
        <f>'[8]Anexo 1 POA 2018 CENTA Regiones'!AO103</f>
        <v>0</v>
      </c>
      <c r="AP93" s="1165"/>
      <c r="AQ93" s="1166" t="e">
        <f t="shared" si="52"/>
        <v>#REF!</v>
      </c>
      <c r="AR93" s="946" t="str">
        <f>'[8]Anexo 1 POA 2018 CENTA Regiones'!AR103</f>
        <v>La meta total incluye productores ganaderos y apicultores
Meta no acumulativa</v>
      </c>
      <c r="AS93" s="190"/>
    </row>
    <row r="94" spans="1:45" s="102" customFormat="1" ht="97.5" customHeight="1" x14ac:dyDescent="0.2">
      <c r="A94" s="1160" t="e">
        <f t="shared" si="69"/>
        <v>#REF!</v>
      </c>
      <c r="B94" s="1160" t="e">
        <f t="shared" si="69"/>
        <v>#REF!</v>
      </c>
      <c r="C94" s="1161" t="e">
        <f t="shared" si="69"/>
        <v>#REF!</v>
      </c>
      <c r="D94" s="1162" t="e">
        <f t="shared" si="69"/>
        <v>#REF!</v>
      </c>
      <c r="E94" s="354">
        <f>'[8]Anexo 1 POA 2018 CENTA Regiones'!E104</f>
        <v>20</v>
      </c>
      <c r="F94" s="836" t="e">
        <f t="shared" si="76"/>
        <v>#REF!</v>
      </c>
      <c r="G94" s="1163" t="e">
        <f t="shared" si="76"/>
        <v>#REF!</v>
      </c>
      <c r="H94" s="1169" t="e">
        <f t="shared" si="76"/>
        <v>#REF!</v>
      </c>
      <c r="I94" s="1171"/>
      <c r="J94" s="1171"/>
      <c r="K94" s="1171"/>
      <c r="L94" s="494">
        <f>'[8]Anexo 1 POA 2018 CENTA Regiones'!L104</f>
        <v>20</v>
      </c>
      <c r="M94" s="494">
        <f>'[8]Anexo 1 POA 2018 CENTA Regiones'!M104</f>
        <v>20</v>
      </c>
      <c r="N94" s="494">
        <f>'[8]Anexo 1 POA 2018 CENTA Regiones'!N104</f>
        <v>20</v>
      </c>
      <c r="O94" s="945">
        <f>'[8]Anexo 1 POA 2018 CENTA Regiones'!O104</f>
        <v>782</v>
      </c>
      <c r="P94" s="945">
        <f>'[8]Anexo 1 POA 2018 CENTA Regiones'!P104</f>
        <v>782</v>
      </c>
      <c r="Q94" s="945">
        <f>'[8]Anexo 1 POA 2018 CENTA Regiones'!Q104</f>
        <v>782</v>
      </c>
      <c r="R94" s="494">
        <f>'[8]Anexo 1 POA 2018 CENTA Regiones'!R104</f>
        <v>20</v>
      </c>
      <c r="S94" s="494">
        <f>'[8]Anexo 1 POA 2018 CENTA Regiones'!S104</f>
        <v>20</v>
      </c>
      <c r="T94" s="494">
        <f>'[8]Anexo 1 POA 2018 CENTA Regiones'!T104</f>
        <v>20</v>
      </c>
      <c r="U94" s="945">
        <f>'[8]Anexo 1 POA 2018 CENTA Regiones'!U104</f>
        <v>782</v>
      </c>
      <c r="V94" s="945">
        <f>'[8]Anexo 1 POA 2018 CENTA Regiones'!V104</f>
        <v>782</v>
      </c>
      <c r="W94" s="945">
        <f>'[8]Anexo 1 POA 2018 CENTA Regiones'!W104</f>
        <v>782</v>
      </c>
      <c r="X94" s="494">
        <f>'[8]Anexo 1 POA 2018 CENTA Regiones'!X104</f>
        <v>20</v>
      </c>
      <c r="Y94" s="494">
        <f>'[8]Anexo 1 POA 2018 CENTA Regiones'!Y104</f>
        <v>20</v>
      </c>
      <c r="Z94" s="494">
        <f>'[8]Anexo 1 POA 2018 CENTA Regiones'!Z104</f>
        <v>20</v>
      </c>
      <c r="AA94" s="945">
        <f>'[8]Anexo 1 POA 2018 CENTA Regiones'!AA104</f>
        <v>782</v>
      </c>
      <c r="AB94" s="945">
        <f>'[8]Anexo 1 POA 2018 CENTA Regiones'!AB104</f>
        <v>782</v>
      </c>
      <c r="AC94" s="945">
        <f>'[8]Anexo 1 POA 2018 CENTA Regiones'!AC104</f>
        <v>782</v>
      </c>
      <c r="AD94" s="494">
        <f>'[8]Anexo 1 POA 2018 CENTA Regiones'!AD104</f>
        <v>20</v>
      </c>
      <c r="AE94" s="494">
        <f>'[8]Anexo 1 POA 2018 CENTA Regiones'!AE104</f>
        <v>20</v>
      </c>
      <c r="AF94" s="494">
        <f>'[8]Anexo 1 POA 2018 CENTA Regiones'!AF104</f>
        <v>20</v>
      </c>
      <c r="AG94" s="945">
        <f>'[8]Anexo 1 POA 2018 CENTA Regiones'!AG104</f>
        <v>782</v>
      </c>
      <c r="AH94" s="945">
        <f>'[8]Anexo 1 POA 2018 CENTA Regiones'!AH104</f>
        <v>782</v>
      </c>
      <c r="AI94" s="945">
        <f>'[8]Anexo 1 POA 2018 CENTA Regiones'!AI104</f>
        <v>782</v>
      </c>
      <c r="AJ94" s="945">
        <f>'[8]Anexo 1 POA 2018 CENTA Regiones'!AJ104</f>
        <v>9384</v>
      </c>
      <c r="AK94" s="945">
        <f>'[8]Anexo 1 POA 2018 CENTA Regiones'!AK104</f>
        <v>9384</v>
      </c>
      <c r="AL94" s="945">
        <f>'[8]Anexo 1 POA 2018 CENTA Regiones'!AL104</f>
        <v>0</v>
      </c>
      <c r="AM94" s="945">
        <f>'[8]Anexo 1 POA 2018 CENTA Regiones'!AM104</f>
        <v>0</v>
      </c>
      <c r="AN94" s="945">
        <f>'[8]Anexo 1 POA 2018 CENTA Regiones'!AN104</f>
        <v>0</v>
      </c>
      <c r="AO94" s="945">
        <f>'[8]Anexo 1 POA 2018 CENTA Regiones'!AO104</f>
        <v>0</v>
      </c>
      <c r="AP94" s="1165"/>
      <c r="AQ94" s="1166">
        <f t="shared" si="52"/>
        <v>0</v>
      </c>
      <c r="AR94" s="946" t="str">
        <f>'[8]Anexo 1 POA 2018 CENTA Regiones'!AR104</f>
        <v>La meta total incluye productores ganaderos y apicultores
Meta no acumulativa</v>
      </c>
      <c r="AS94" s="190"/>
    </row>
    <row r="95" spans="1:45" s="102" customFormat="1" ht="50.25" customHeight="1" x14ac:dyDescent="0.2">
      <c r="A95" s="58" t="e">
        <f t="shared" si="69"/>
        <v>#REF!</v>
      </c>
      <c r="B95" s="58" t="e">
        <f t="shared" si="69"/>
        <v>#REF!</v>
      </c>
      <c r="C95" s="58" t="e">
        <f t="shared" si="69"/>
        <v>#REF!</v>
      </c>
      <c r="D95" s="26" t="e">
        <f t="shared" si="69"/>
        <v>#REF!</v>
      </c>
      <c r="E95" s="29"/>
      <c r="F95" s="730"/>
      <c r="G95" s="26"/>
      <c r="H95" s="26"/>
      <c r="I95" s="866"/>
      <c r="J95" s="866"/>
      <c r="K95" s="863"/>
      <c r="L95" s="673"/>
      <c r="M95" s="673"/>
      <c r="N95" s="673"/>
      <c r="O95" s="694">
        <f>SUM(O96:O100)</f>
        <v>38125</v>
      </c>
      <c r="P95" s="694">
        <f t="shared" ref="P95:Q95" si="77">SUM(P96:P100)</f>
        <v>38125</v>
      </c>
      <c r="Q95" s="694">
        <f t="shared" si="77"/>
        <v>38125</v>
      </c>
      <c r="R95" s="673"/>
      <c r="S95" s="673"/>
      <c r="T95" s="673"/>
      <c r="U95" s="694">
        <f t="shared" ref="U95:W95" si="78">SUM(U96:U100)</f>
        <v>38125</v>
      </c>
      <c r="V95" s="694">
        <f t="shared" si="78"/>
        <v>38125</v>
      </c>
      <c r="W95" s="694">
        <f t="shared" si="78"/>
        <v>38125</v>
      </c>
      <c r="X95" s="673"/>
      <c r="Y95" s="673"/>
      <c r="Z95" s="673"/>
      <c r="AA95" s="694">
        <f t="shared" ref="AA95:AC95" si="79">SUM(AA96:AA100)</f>
        <v>38125</v>
      </c>
      <c r="AB95" s="694">
        <f t="shared" si="79"/>
        <v>38125</v>
      </c>
      <c r="AC95" s="694">
        <f t="shared" si="79"/>
        <v>38125</v>
      </c>
      <c r="AD95" s="673"/>
      <c r="AE95" s="673"/>
      <c r="AF95" s="673"/>
      <c r="AG95" s="694">
        <f t="shared" ref="AG95:AK95" si="80">SUM(AG96:AG100)</f>
        <v>38125</v>
      </c>
      <c r="AH95" s="694">
        <f t="shared" si="80"/>
        <v>38125</v>
      </c>
      <c r="AI95" s="694">
        <f t="shared" si="80"/>
        <v>38125</v>
      </c>
      <c r="AJ95" s="694">
        <f t="shared" si="80"/>
        <v>457500</v>
      </c>
      <c r="AK95" s="694">
        <f t="shared" si="80"/>
        <v>457500</v>
      </c>
      <c r="AL95" s="686"/>
      <c r="AM95" s="686"/>
      <c r="AN95" s="686"/>
      <c r="AO95" s="694"/>
      <c r="AP95" s="195"/>
      <c r="AQ95" s="851">
        <f t="shared" si="52"/>
        <v>0</v>
      </c>
      <c r="AR95" s="747">
        <f t="shared" ref="AR95" si="81">SUM(AR96:AR100)</f>
        <v>0</v>
      </c>
      <c r="AS95" s="27"/>
    </row>
    <row r="96" spans="1:45" s="102" customFormat="1" ht="36" customHeight="1" x14ac:dyDescent="0.2">
      <c r="A96" s="1156" t="e">
        <f t="shared" si="69"/>
        <v>#REF!</v>
      </c>
      <c r="B96" s="1156" t="e">
        <f t="shared" si="69"/>
        <v>#REF!</v>
      </c>
      <c r="C96" s="1168" t="e">
        <f t="shared" si="69"/>
        <v>#REF!</v>
      </c>
      <c r="D96" s="1169" t="e">
        <f t="shared" si="69"/>
        <v>#REF!</v>
      </c>
      <c r="E96" s="816">
        <f>'[8]Anexo 1 POA 2018 CENTA Regiones'!E106</f>
        <v>3225</v>
      </c>
      <c r="F96" s="827" t="e">
        <f t="shared" ref="F96:H100" si="82">F34</f>
        <v>#REF!</v>
      </c>
      <c r="G96" s="1166" t="e">
        <f t="shared" si="82"/>
        <v>#REF!</v>
      </c>
      <c r="H96" s="1166" t="e">
        <f t="shared" si="82"/>
        <v>#REF!</v>
      </c>
      <c r="I96" s="1164"/>
      <c r="J96" s="1164"/>
      <c r="K96" s="1164"/>
      <c r="L96" s="674">
        <f>'[8]Anexo 1 POA 2018 CENTA Regiones'!L106</f>
        <v>3225</v>
      </c>
      <c r="M96" s="674">
        <f>'[8]Anexo 1 POA 2018 CENTA Regiones'!M106</f>
        <v>3225</v>
      </c>
      <c r="N96" s="674">
        <f>'[8]Anexo 1 POA 2018 CENTA Regiones'!N106</f>
        <v>3225</v>
      </c>
      <c r="O96" s="693">
        <f>'[8]Anexo 1 POA 2018 CENTA Regiones'!O106</f>
        <v>25656</v>
      </c>
      <c r="P96" s="693">
        <f>'[8]Anexo 1 POA 2018 CENTA Regiones'!P106</f>
        <v>25656</v>
      </c>
      <c r="Q96" s="693">
        <f>'[8]Anexo 1 POA 2018 CENTA Regiones'!Q106</f>
        <v>25656</v>
      </c>
      <c r="R96" s="674">
        <f>'[8]Anexo 1 POA 2018 CENTA Regiones'!R106</f>
        <v>3225</v>
      </c>
      <c r="S96" s="674">
        <f>'[8]Anexo 1 POA 2018 CENTA Regiones'!S106</f>
        <v>3225</v>
      </c>
      <c r="T96" s="674">
        <f>'[8]Anexo 1 POA 2018 CENTA Regiones'!T106</f>
        <v>3225</v>
      </c>
      <c r="U96" s="693">
        <f>'[8]Anexo 1 POA 2018 CENTA Regiones'!U106</f>
        <v>25656</v>
      </c>
      <c r="V96" s="693">
        <f>'[8]Anexo 1 POA 2018 CENTA Regiones'!V106</f>
        <v>25656</v>
      </c>
      <c r="W96" s="693">
        <f>'[8]Anexo 1 POA 2018 CENTA Regiones'!W106</f>
        <v>25656</v>
      </c>
      <c r="X96" s="674">
        <f>'[8]Anexo 1 POA 2018 CENTA Regiones'!X106</f>
        <v>3225</v>
      </c>
      <c r="Y96" s="674">
        <f>'[8]Anexo 1 POA 2018 CENTA Regiones'!Y106</f>
        <v>3225</v>
      </c>
      <c r="Z96" s="674">
        <f>'[8]Anexo 1 POA 2018 CENTA Regiones'!Z106</f>
        <v>3225</v>
      </c>
      <c r="AA96" s="693">
        <f>'[8]Anexo 1 POA 2018 CENTA Regiones'!AA106</f>
        <v>25656</v>
      </c>
      <c r="AB96" s="693">
        <f>'[8]Anexo 1 POA 2018 CENTA Regiones'!AB106</f>
        <v>25656</v>
      </c>
      <c r="AC96" s="693">
        <f>'[8]Anexo 1 POA 2018 CENTA Regiones'!AC106</f>
        <v>25656</v>
      </c>
      <c r="AD96" s="674">
        <f>'[8]Anexo 1 POA 2018 CENTA Regiones'!AD106</f>
        <v>3225</v>
      </c>
      <c r="AE96" s="674">
        <f>'[8]Anexo 1 POA 2018 CENTA Regiones'!AE106</f>
        <v>3225</v>
      </c>
      <c r="AF96" s="674">
        <f>'[8]Anexo 1 POA 2018 CENTA Regiones'!AF106</f>
        <v>3225</v>
      </c>
      <c r="AG96" s="693">
        <f>'[8]Anexo 1 POA 2018 CENTA Regiones'!AG106</f>
        <v>25656</v>
      </c>
      <c r="AH96" s="693">
        <f>'[8]Anexo 1 POA 2018 CENTA Regiones'!AH106</f>
        <v>25656</v>
      </c>
      <c r="AI96" s="693">
        <f>'[8]Anexo 1 POA 2018 CENTA Regiones'!AI106</f>
        <v>25656</v>
      </c>
      <c r="AJ96" s="693">
        <f>'[8]Anexo 1 POA 2018 CENTA Regiones'!AJ106</f>
        <v>307872</v>
      </c>
      <c r="AK96" s="693">
        <f>'[8]Anexo 1 POA 2018 CENTA Regiones'!AK106</f>
        <v>307872</v>
      </c>
      <c r="AL96" s="693">
        <f>'[8]Anexo 1 POA 2018 CENTA Regiones'!AL106</f>
        <v>0</v>
      </c>
      <c r="AM96" s="693">
        <f>'[8]Anexo 1 POA 2018 CENTA Regiones'!AM106</f>
        <v>0</v>
      </c>
      <c r="AN96" s="693">
        <f>'[8]Anexo 1 POA 2018 CENTA Regiones'!AN106</f>
        <v>0</v>
      </c>
      <c r="AO96" s="693">
        <f>'[8]Anexo 1 POA 2018 CENTA Regiones'!AO106</f>
        <v>0</v>
      </c>
      <c r="AP96" s="1165"/>
      <c r="AQ96" s="1162" t="e">
        <f t="shared" si="52"/>
        <v>#REF!</v>
      </c>
      <c r="AR96" s="753" t="str">
        <f>'[8]Anexo 1 POA 2018 CENTA Regiones'!AR106</f>
        <v>Meta no acumulativa</v>
      </c>
      <c r="AS96" s="27"/>
    </row>
    <row r="97" spans="1:45" s="102" customFormat="1" ht="36" customHeight="1" x14ac:dyDescent="0.2">
      <c r="A97" s="1156" t="e">
        <f t="shared" si="69"/>
        <v>#REF!</v>
      </c>
      <c r="B97" s="1156" t="e">
        <f t="shared" si="69"/>
        <v>#REF!</v>
      </c>
      <c r="C97" s="1168" t="e">
        <f t="shared" si="69"/>
        <v>#REF!</v>
      </c>
      <c r="D97" s="1169" t="e">
        <f t="shared" si="69"/>
        <v>#REF!</v>
      </c>
      <c r="E97" s="816">
        <f>'[8]Anexo 1 POA 2018 CENTA Regiones'!E107</f>
        <v>1336</v>
      </c>
      <c r="F97" s="827" t="e">
        <f t="shared" si="82"/>
        <v>#REF!</v>
      </c>
      <c r="G97" s="1166" t="e">
        <f t="shared" si="82"/>
        <v>#REF!</v>
      </c>
      <c r="H97" s="1166" t="e">
        <f t="shared" si="82"/>
        <v>#REF!</v>
      </c>
      <c r="I97" s="1164"/>
      <c r="J97" s="1164"/>
      <c r="K97" s="1164"/>
      <c r="L97" s="674">
        <f>'[8]Anexo 1 POA 2018 CENTA Regiones'!L107</f>
        <v>1336</v>
      </c>
      <c r="M97" s="674">
        <f>'[8]Anexo 1 POA 2018 CENTA Regiones'!M107</f>
        <v>1336</v>
      </c>
      <c r="N97" s="674">
        <f>'[8]Anexo 1 POA 2018 CENTA Regiones'!N107</f>
        <v>1336</v>
      </c>
      <c r="O97" s="693">
        <f>'[8]Anexo 1 POA 2018 CENTA Regiones'!O107</f>
        <v>12469</v>
      </c>
      <c r="P97" s="693">
        <f>'[8]Anexo 1 POA 2018 CENTA Regiones'!P107</f>
        <v>12469</v>
      </c>
      <c r="Q97" s="693">
        <f>'[8]Anexo 1 POA 2018 CENTA Regiones'!Q107</f>
        <v>12469</v>
      </c>
      <c r="R97" s="674">
        <f>'[8]Anexo 1 POA 2018 CENTA Regiones'!R107</f>
        <v>1336</v>
      </c>
      <c r="S97" s="674">
        <f>'[8]Anexo 1 POA 2018 CENTA Regiones'!S107</f>
        <v>1336</v>
      </c>
      <c r="T97" s="674">
        <f>'[8]Anexo 1 POA 2018 CENTA Regiones'!T107</f>
        <v>1336</v>
      </c>
      <c r="U97" s="693">
        <f>'[8]Anexo 1 POA 2018 CENTA Regiones'!U107</f>
        <v>12469</v>
      </c>
      <c r="V97" s="693">
        <f>'[8]Anexo 1 POA 2018 CENTA Regiones'!V107</f>
        <v>12469</v>
      </c>
      <c r="W97" s="693">
        <f>'[8]Anexo 1 POA 2018 CENTA Regiones'!W107</f>
        <v>12469</v>
      </c>
      <c r="X97" s="674">
        <f>'[8]Anexo 1 POA 2018 CENTA Regiones'!X107</f>
        <v>1336</v>
      </c>
      <c r="Y97" s="674">
        <f>'[8]Anexo 1 POA 2018 CENTA Regiones'!Y107</f>
        <v>1336</v>
      </c>
      <c r="Z97" s="674">
        <f>'[8]Anexo 1 POA 2018 CENTA Regiones'!Z107</f>
        <v>1336</v>
      </c>
      <c r="AA97" s="693">
        <f>'[8]Anexo 1 POA 2018 CENTA Regiones'!AA107</f>
        <v>12469</v>
      </c>
      <c r="AB97" s="693">
        <f>'[8]Anexo 1 POA 2018 CENTA Regiones'!AB107</f>
        <v>12469</v>
      </c>
      <c r="AC97" s="693">
        <f>'[8]Anexo 1 POA 2018 CENTA Regiones'!AC107</f>
        <v>12469</v>
      </c>
      <c r="AD97" s="674">
        <f>'[8]Anexo 1 POA 2018 CENTA Regiones'!AD107</f>
        <v>1336</v>
      </c>
      <c r="AE97" s="674">
        <f>'[8]Anexo 1 POA 2018 CENTA Regiones'!AE107</f>
        <v>1336</v>
      </c>
      <c r="AF97" s="674">
        <f>'[8]Anexo 1 POA 2018 CENTA Regiones'!AF107</f>
        <v>1336</v>
      </c>
      <c r="AG97" s="693">
        <f>'[8]Anexo 1 POA 2018 CENTA Regiones'!AG107</f>
        <v>12469</v>
      </c>
      <c r="AH97" s="693">
        <f>'[8]Anexo 1 POA 2018 CENTA Regiones'!AH107</f>
        <v>12469</v>
      </c>
      <c r="AI97" s="693">
        <f>'[8]Anexo 1 POA 2018 CENTA Regiones'!AI107</f>
        <v>12469</v>
      </c>
      <c r="AJ97" s="693">
        <f>'[8]Anexo 1 POA 2018 CENTA Regiones'!AJ107</f>
        <v>149628</v>
      </c>
      <c r="AK97" s="693">
        <f>'[8]Anexo 1 POA 2018 CENTA Regiones'!AK107</f>
        <v>149628</v>
      </c>
      <c r="AL97" s="693">
        <f>'[8]Anexo 1 POA 2018 CENTA Regiones'!AL107</f>
        <v>0</v>
      </c>
      <c r="AM97" s="693">
        <f>'[8]Anexo 1 POA 2018 CENTA Regiones'!AM107</f>
        <v>0</v>
      </c>
      <c r="AN97" s="693">
        <f>'[8]Anexo 1 POA 2018 CENTA Regiones'!AN107</f>
        <v>0</v>
      </c>
      <c r="AO97" s="693">
        <f>'[8]Anexo 1 POA 2018 CENTA Regiones'!AO107</f>
        <v>0</v>
      </c>
      <c r="AP97" s="1165"/>
      <c r="AQ97" s="1162">
        <f t="shared" si="52"/>
        <v>0</v>
      </c>
      <c r="AR97" s="753" t="str">
        <f>'[8]Anexo 1 POA 2018 CENTA Regiones'!AR107</f>
        <v>Meta no acumulativa</v>
      </c>
      <c r="AS97" s="190"/>
    </row>
    <row r="98" spans="1:45" s="102" customFormat="1" hidden="1" x14ac:dyDescent="0.2">
      <c r="A98" s="1156" t="e">
        <f t="shared" si="69"/>
        <v>#REF!</v>
      </c>
      <c r="B98" s="1156" t="e">
        <f t="shared" si="69"/>
        <v>#REF!</v>
      </c>
      <c r="C98" s="1168" t="e">
        <f t="shared" si="69"/>
        <v>#REF!</v>
      </c>
      <c r="D98" s="1169" t="e">
        <f t="shared" si="69"/>
        <v>#REF!</v>
      </c>
      <c r="E98" s="816">
        <v>0</v>
      </c>
      <c r="F98" s="827" t="e">
        <f t="shared" si="82"/>
        <v>#REF!</v>
      </c>
      <c r="G98" s="812" t="e">
        <f t="shared" si="82"/>
        <v>#REF!</v>
      </c>
      <c r="H98" s="812" t="e">
        <f t="shared" si="82"/>
        <v>#REF!</v>
      </c>
      <c r="I98" s="815"/>
      <c r="J98" s="815"/>
      <c r="K98" s="1164"/>
      <c r="L98" s="674"/>
      <c r="M98" s="674"/>
      <c r="N98" s="674"/>
      <c r="O98" s="693"/>
      <c r="P98" s="693"/>
      <c r="Q98" s="693"/>
      <c r="R98" s="674"/>
      <c r="S98" s="674"/>
      <c r="T98" s="674"/>
      <c r="U98" s="693"/>
      <c r="V98" s="693"/>
      <c r="W98" s="693"/>
      <c r="X98" s="674"/>
      <c r="Y98" s="674"/>
      <c r="Z98" s="674"/>
      <c r="AA98" s="693"/>
      <c r="AB98" s="693"/>
      <c r="AC98" s="693"/>
      <c r="AD98" s="674"/>
      <c r="AE98" s="674"/>
      <c r="AF98" s="674"/>
      <c r="AG98" s="693"/>
      <c r="AH98" s="693"/>
      <c r="AI98" s="693"/>
      <c r="AJ98" s="693"/>
      <c r="AK98" s="693"/>
      <c r="AL98" s="693"/>
      <c r="AM98" s="693"/>
      <c r="AN98" s="693"/>
      <c r="AO98" s="693"/>
      <c r="AP98" s="811"/>
      <c r="AQ98" s="1162">
        <f t="shared" si="52"/>
        <v>0</v>
      </c>
      <c r="AR98" s="753"/>
      <c r="AS98" s="190"/>
    </row>
    <row r="99" spans="1:45" s="102" customFormat="1" hidden="1" x14ac:dyDescent="0.2">
      <c r="A99" s="1156" t="e">
        <f t="shared" si="69"/>
        <v>#REF!</v>
      </c>
      <c r="B99" s="1156" t="e">
        <f t="shared" si="69"/>
        <v>#REF!</v>
      </c>
      <c r="C99" s="1168" t="e">
        <f t="shared" si="69"/>
        <v>#REF!</v>
      </c>
      <c r="D99" s="1169" t="e">
        <f t="shared" si="69"/>
        <v>#REF!</v>
      </c>
      <c r="E99" s="793">
        <v>0</v>
      </c>
      <c r="F99" s="827" t="e">
        <f t="shared" si="82"/>
        <v>#REF!</v>
      </c>
      <c r="G99" s="812" t="e">
        <f t="shared" si="82"/>
        <v>#REF!</v>
      </c>
      <c r="H99" s="812" t="e">
        <f t="shared" si="82"/>
        <v>#REF!</v>
      </c>
      <c r="I99" s="815"/>
      <c r="J99" s="815"/>
      <c r="K99" s="1164"/>
      <c r="L99" s="941"/>
      <c r="M99" s="941"/>
      <c r="N99" s="941"/>
      <c r="O99" s="693"/>
      <c r="P99" s="693"/>
      <c r="Q99" s="693"/>
      <c r="R99" s="674"/>
      <c r="S99" s="674"/>
      <c r="T99" s="674"/>
      <c r="U99" s="693"/>
      <c r="V99" s="693"/>
      <c r="W99" s="693"/>
      <c r="X99" s="674"/>
      <c r="Y99" s="674"/>
      <c r="Z99" s="674"/>
      <c r="AA99" s="693"/>
      <c r="AB99" s="693"/>
      <c r="AC99" s="693"/>
      <c r="AD99" s="674"/>
      <c r="AE99" s="674"/>
      <c r="AF99" s="674"/>
      <c r="AG99" s="693"/>
      <c r="AH99" s="693"/>
      <c r="AI99" s="693"/>
      <c r="AJ99" s="693"/>
      <c r="AK99" s="693"/>
      <c r="AL99" s="693"/>
      <c r="AM99" s="693"/>
      <c r="AN99" s="693"/>
      <c r="AO99" s="693"/>
      <c r="AP99" s="811"/>
      <c r="AQ99" s="1162">
        <f t="shared" si="52"/>
        <v>0</v>
      </c>
      <c r="AR99" s="753"/>
      <c r="AS99" s="190"/>
    </row>
    <row r="100" spans="1:45" s="102" customFormat="1" hidden="1" x14ac:dyDescent="0.2">
      <c r="A100" s="1156" t="e">
        <f t="shared" si="69"/>
        <v>#REF!</v>
      </c>
      <c r="B100" s="1156" t="e">
        <f t="shared" si="69"/>
        <v>#REF!</v>
      </c>
      <c r="C100" s="1168" t="e">
        <f t="shared" si="69"/>
        <v>#REF!</v>
      </c>
      <c r="D100" s="1169" t="e">
        <f t="shared" si="69"/>
        <v>#REF!</v>
      </c>
      <c r="E100" s="793">
        <v>0</v>
      </c>
      <c r="F100" s="935" t="e">
        <f t="shared" si="82"/>
        <v>#REF!</v>
      </c>
      <c r="G100" s="812" t="e">
        <f t="shared" si="82"/>
        <v>#REF!</v>
      </c>
      <c r="H100" s="829" t="e">
        <f t="shared" si="82"/>
        <v>#REF!</v>
      </c>
      <c r="I100" s="815"/>
      <c r="J100" s="815"/>
      <c r="K100" s="1164"/>
      <c r="L100" s="941"/>
      <c r="M100" s="941"/>
      <c r="N100" s="941"/>
      <c r="O100" s="693"/>
      <c r="P100" s="693"/>
      <c r="Q100" s="693"/>
      <c r="R100" s="674"/>
      <c r="S100" s="674"/>
      <c r="T100" s="674"/>
      <c r="U100" s="693"/>
      <c r="V100" s="693"/>
      <c r="W100" s="693"/>
      <c r="X100" s="674"/>
      <c r="Y100" s="674"/>
      <c r="Z100" s="674"/>
      <c r="AA100" s="693"/>
      <c r="AB100" s="693"/>
      <c r="AC100" s="693"/>
      <c r="AD100" s="674"/>
      <c r="AE100" s="674"/>
      <c r="AF100" s="674"/>
      <c r="AG100" s="693"/>
      <c r="AH100" s="693"/>
      <c r="AI100" s="693"/>
      <c r="AJ100" s="693"/>
      <c r="AK100" s="693"/>
      <c r="AL100" s="693"/>
      <c r="AM100" s="693"/>
      <c r="AN100" s="693"/>
      <c r="AO100" s="693"/>
      <c r="AP100" s="811"/>
      <c r="AQ100" s="812" t="e">
        <f t="shared" si="52"/>
        <v>#REF!</v>
      </c>
      <c r="AR100" s="753"/>
      <c r="AS100" s="190"/>
    </row>
    <row r="101" spans="1:45" s="102" customFormat="1" x14ac:dyDescent="0.2">
      <c r="A101" s="878" t="e">
        <f t="shared" si="69"/>
        <v>#REF!</v>
      </c>
      <c r="B101" s="878" t="e">
        <f t="shared" si="69"/>
        <v>#REF!</v>
      </c>
      <c r="C101" s="878" t="e">
        <f t="shared" si="69"/>
        <v>#REF!</v>
      </c>
      <c r="D101" s="26" t="e">
        <f t="shared" si="69"/>
        <v>#REF!</v>
      </c>
      <c r="E101" s="29"/>
      <c r="F101" s="823"/>
      <c r="G101" s="26"/>
      <c r="H101" s="26"/>
      <c r="I101" s="94"/>
      <c r="J101" s="94"/>
      <c r="K101" s="94"/>
      <c r="L101" s="673"/>
      <c r="M101" s="673"/>
      <c r="N101" s="673"/>
      <c r="O101" s="686">
        <f>SUM(O102:O103)</f>
        <v>2028</v>
      </c>
      <c r="P101" s="686">
        <f t="shared" ref="P101:Q101" si="83">SUM(P102:P103)</f>
        <v>2028</v>
      </c>
      <c r="Q101" s="686">
        <f t="shared" si="83"/>
        <v>2028</v>
      </c>
      <c r="R101" s="673"/>
      <c r="S101" s="673"/>
      <c r="T101" s="673"/>
      <c r="U101" s="686">
        <f>SUM(U102:U103)</f>
        <v>2028</v>
      </c>
      <c r="V101" s="686"/>
      <c r="W101" s="686"/>
      <c r="X101" s="673"/>
      <c r="Y101" s="673"/>
      <c r="Z101" s="673"/>
      <c r="AA101" s="686"/>
      <c r="AB101" s="686"/>
      <c r="AC101" s="686"/>
      <c r="AD101" s="673"/>
      <c r="AE101" s="673"/>
      <c r="AF101" s="673"/>
      <c r="AG101" s="686"/>
      <c r="AH101" s="686">
        <f t="shared" ref="AH101:AK101" si="84">SUM(AH102:AH103)</f>
        <v>2028</v>
      </c>
      <c r="AI101" s="686">
        <f t="shared" si="84"/>
        <v>2028</v>
      </c>
      <c r="AJ101" s="686">
        <f t="shared" si="84"/>
        <v>12168</v>
      </c>
      <c r="AK101" s="686">
        <f t="shared" si="84"/>
        <v>12168</v>
      </c>
      <c r="AL101" s="686"/>
      <c r="AM101" s="686"/>
      <c r="AN101" s="686"/>
      <c r="AO101" s="686"/>
      <c r="AP101" s="195"/>
      <c r="AQ101" s="851"/>
      <c r="AR101" s="743">
        <f t="shared" ref="AR101" si="85">SUM(AR102:AR103)</f>
        <v>0</v>
      </c>
      <c r="AS101" s="190"/>
    </row>
    <row r="102" spans="1:45" s="102" customFormat="1" ht="28.5" customHeight="1" x14ac:dyDescent="0.2">
      <c r="A102" s="1160" t="e">
        <f t="shared" si="69"/>
        <v>#REF!</v>
      </c>
      <c r="B102" s="1160" t="e">
        <f t="shared" si="69"/>
        <v>#REF!</v>
      </c>
      <c r="C102" s="1161" t="e">
        <f t="shared" si="69"/>
        <v>#REF!</v>
      </c>
      <c r="D102" s="1162" t="e">
        <f t="shared" si="69"/>
        <v>#REF!</v>
      </c>
      <c r="E102" s="793">
        <f>'[8]Anexo 1 POA 2018 CENTA Regiones'!E109</f>
        <v>58</v>
      </c>
      <c r="F102" s="793" t="e">
        <f t="shared" ref="F102:H103" si="86">F40</f>
        <v>#REF!</v>
      </c>
      <c r="G102" s="1162" t="e">
        <f t="shared" si="86"/>
        <v>#REF!</v>
      </c>
      <c r="H102" s="1162" t="e">
        <f t="shared" si="86"/>
        <v>#REF!</v>
      </c>
      <c r="I102" s="1164"/>
      <c r="J102" s="1164"/>
      <c r="K102" s="1164"/>
      <c r="L102" s="941">
        <f>'[8]Anexo 1 POA 2018 CENTA Regiones'!L109</f>
        <v>58</v>
      </c>
      <c r="M102" s="941">
        <f>'[8]Anexo 1 POA 2018 CENTA Regiones'!M109</f>
        <v>58</v>
      </c>
      <c r="N102" s="941">
        <f>'[8]Anexo 1 POA 2018 CENTA Regiones'!N109</f>
        <v>58</v>
      </c>
      <c r="O102" s="952">
        <f>'[8]Anexo 1 POA 2018 CENTA Regiones'!O109</f>
        <v>1855</v>
      </c>
      <c r="P102" s="952">
        <f>'[8]Anexo 1 POA 2018 CENTA Regiones'!P109</f>
        <v>1855</v>
      </c>
      <c r="Q102" s="952">
        <f>'[8]Anexo 1 POA 2018 CENTA Regiones'!Q109</f>
        <v>1855</v>
      </c>
      <c r="R102" s="941">
        <f>'[8]Anexo 1 POA 2018 CENTA Regiones'!R109</f>
        <v>58</v>
      </c>
      <c r="S102" s="941">
        <f>'[8]Anexo 1 POA 2018 CENTA Regiones'!S109</f>
        <v>0</v>
      </c>
      <c r="T102" s="941">
        <f>'[8]Anexo 1 POA 2018 CENTA Regiones'!T109</f>
        <v>0</v>
      </c>
      <c r="U102" s="952">
        <f>'[8]Anexo 1 POA 2018 CENTA Regiones'!U109</f>
        <v>1855</v>
      </c>
      <c r="V102" s="952">
        <f>'[8]Anexo 1 POA 2018 CENTA Regiones'!V109</f>
        <v>0</v>
      </c>
      <c r="W102" s="952">
        <f>'[8]Anexo 1 POA 2018 CENTA Regiones'!W109</f>
        <v>0</v>
      </c>
      <c r="X102" s="941">
        <f>'[8]Anexo 1 POA 2018 CENTA Regiones'!X109</f>
        <v>0</v>
      </c>
      <c r="Y102" s="941">
        <f>'[8]Anexo 1 POA 2018 CENTA Regiones'!Y109</f>
        <v>0</v>
      </c>
      <c r="Z102" s="941">
        <f>'[8]Anexo 1 POA 2018 CENTA Regiones'!Z109</f>
        <v>0</v>
      </c>
      <c r="AA102" s="952">
        <f>'[8]Anexo 1 POA 2018 CENTA Regiones'!AA109</f>
        <v>0</v>
      </c>
      <c r="AB102" s="952">
        <f>'[8]Anexo 1 POA 2018 CENTA Regiones'!AB109</f>
        <v>0</v>
      </c>
      <c r="AC102" s="952">
        <f>'[8]Anexo 1 POA 2018 CENTA Regiones'!AC109</f>
        <v>0</v>
      </c>
      <c r="AD102" s="941">
        <f>'[8]Anexo 1 POA 2018 CENTA Regiones'!AD109</f>
        <v>0</v>
      </c>
      <c r="AE102" s="941">
        <f>'[8]Anexo 1 POA 2018 CENTA Regiones'!AE109</f>
        <v>58</v>
      </c>
      <c r="AF102" s="941">
        <f>'[8]Anexo 1 POA 2018 CENTA Regiones'!AF109</f>
        <v>58</v>
      </c>
      <c r="AG102" s="952">
        <f>'[8]Anexo 1 POA 2018 CENTA Regiones'!AG109</f>
        <v>0</v>
      </c>
      <c r="AH102" s="952">
        <f>'[8]Anexo 1 POA 2018 CENTA Regiones'!AH109</f>
        <v>1855</v>
      </c>
      <c r="AI102" s="952">
        <f>'[8]Anexo 1 POA 2018 CENTA Regiones'!AI109</f>
        <v>1855</v>
      </c>
      <c r="AJ102" s="952">
        <f>'[8]Anexo 1 POA 2018 CENTA Regiones'!AJ109</f>
        <v>11130</v>
      </c>
      <c r="AK102" s="952">
        <f>'[8]Anexo 1 POA 2018 CENTA Regiones'!AK109</f>
        <v>11130</v>
      </c>
      <c r="AL102" s="952">
        <f>'[8]Anexo 1 POA 2018 CENTA Regiones'!AL109</f>
        <v>0</v>
      </c>
      <c r="AM102" s="952">
        <f>'[8]Anexo 1 POA 2018 CENTA Regiones'!AM109</f>
        <v>0</v>
      </c>
      <c r="AN102" s="952">
        <f>'[8]Anexo 1 POA 2018 CENTA Regiones'!AN109</f>
        <v>0</v>
      </c>
      <c r="AO102" s="952">
        <f>'[8]Anexo 1 POA 2018 CENTA Regiones'!AO109</f>
        <v>0</v>
      </c>
      <c r="AP102" s="1165"/>
      <c r="AQ102" s="1170" t="str">
        <f t="shared" ref="AQ102:AQ103" si="87">AQ40</f>
        <v>Fredy Fuentes, Jefe Programa Hortalizas</v>
      </c>
      <c r="AR102" s="953" t="str">
        <f>'[8]Anexo 1 POA 2018 CENTA Regiones'!AR109</f>
        <v>Meta no acumulativa</v>
      </c>
      <c r="AS102" s="190"/>
    </row>
    <row r="103" spans="1:45" s="102" customFormat="1" ht="28.5" customHeight="1" x14ac:dyDescent="0.2">
      <c r="A103" s="1160" t="e">
        <f t="shared" si="69"/>
        <v>#REF!</v>
      </c>
      <c r="B103" s="1160" t="e">
        <f t="shared" si="69"/>
        <v>#REF!</v>
      </c>
      <c r="C103" s="1161" t="e">
        <f t="shared" si="69"/>
        <v>#REF!</v>
      </c>
      <c r="D103" s="1162" t="e">
        <f t="shared" si="69"/>
        <v>#REF!</v>
      </c>
      <c r="E103" s="793">
        <f>'[8]Anexo 1 POA 2018 CENTA Regiones'!E110</f>
        <v>5</v>
      </c>
      <c r="F103" s="793" t="e">
        <f t="shared" si="86"/>
        <v>#REF!</v>
      </c>
      <c r="G103" s="1162" t="e">
        <f t="shared" si="86"/>
        <v>#REF!</v>
      </c>
      <c r="H103" s="1162" t="e">
        <f t="shared" si="86"/>
        <v>#REF!</v>
      </c>
      <c r="I103" s="1164"/>
      <c r="J103" s="1164"/>
      <c r="K103" s="1164"/>
      <c r="L103" s="941">
        <f>'[8]Anexo 1 POA 2018 CENTA Regiones'!L110</f>
        <v>5</v>
      </c>
      <c r="M103" s="941">
        <f>'[8]Anexo 1 POA 2018 CENTA Regiones'!M110</f>
        <v>5</v>
      </c>
      <c r="N103" s="941">
        <f>'[8]Anexo 1 POA 2018 CENTA Regiones'!N110</f>
        <v>5</v>
      </c>
      <c r="O103" s="952">
        <f>'[8]Anexo 1 POA 2018 CENTA Regiones'!O110</f>
        <v>173</v>
      </c>
      <c r="P103" s="952">
        <f>'[8]Anexo 1 POA 2018 CENTA Regiones'!P110</f>
        <v>173</v>
      </c>
      <c r="Q103" s="952">
        <f>'[8]Anexo 1 POA 2018 CENTA Regiones'!Q110</f>
        <v>173</v>
      </c>
      <c r="R103" s="941">
        <f>'[8]Anexo 1 POA 2018 CENTA Regiones'!R110</f>
        <v>5</v>
      </c>
      <c r="S103" s="941">
        <f>'[8]Anexo 1 POA 2018 CENTA Regiones'!S110</f>
        <v>0</v>
      </c>
      <c r="T103" s="941">
        <f>'[8]Anexo 1 POA 2018 CENTA Regiones'!T110</f>
        <v>0</v>
      </c>
      <c r="U103" s="952">
        <f>'[8]Anexo 1 POA 2018 CENTA Regiones'!U110</f>
        <v>173</v>
      </c>
      <c r="V103" s="952">
        <f>'[8]Anexo 1 POA 2018 CENTA Regiones'!V110</f>
        <v>0</v>
      </c>
      <c r="W103" s="952">
        <f>'[8]Anexo 1 POA 2018 CENTA Regiones'!W110</f>
        <v>0</v>
      </c>
      <c r="X103" s="941">
        <f>'[8]Anexo 1 POA 2018 CENTA Regiones'!X110</f>
        <v>0</v>
      </c>
      <c r="Y103" s="941">
        <f>'[8]Anexo 1 POA 2018 CENTA Regiones'!Y110</f>
        <v>0</v>
      </c>
      <c r="Z103" s="941">
        <f>'[8]Anexo 1 POA 2018 CENTA Regiones'!Z110</f>
        <v>0</v>
      </c>
      <c r="AA103" s="952">
        <f>'[8]Anexo 1 POA 2018 CENTA Regiones'!AA110</f>
        <v>0</v>
      </c>
      <c r="AB103" s="952">
        <f>'[8]Anexo 1 POA 2018 CENTA Regiones'!AB110</f>
        <v>0</v>
      </c>
      <c r="AC103" s="952">
        <f>'[8]Anexo 1 POA 2018 CENTA Regiones'!AC110</f>
        <v>0</v>
      </c>
      <c r="AD103" s="941">
        <f>'[8]Anexo 1 POA 2018 CENTA Regiones'!AD110</f>
        <v>0</v>
      </c>
      <c r="AE103" s="941">
        <f>'[8]Anexo 1 POA 2018 CENTA Regiones'!AE110</f>
        <v>5</v>
      </c>
      <c r="AF103" s="941">
        <f>'[8]Anexo 1 POA 2018 CENTA Regiones'!AF110</f>
        <v>5</v>
      </c>
      <c r="AG103" s="952">
        <f>'[8]Anexo 1 POA 2018 CENTA Regiones'!AG110</f>
        <v>0</v>
      </c>
      <c r="AH103" s="952">
        <f>'[8]Anexo 1 POA 2018 CENTA Regiones'!AH110</f>
        <v>173</v>
      </c>
      <c r="AI103" s="952">
        <f>'[8]Anexo 1 POA 2018 CENTA Regiones'!AI110</f>
        <v>173</v>
      </c>
      <c r="AJ103" s="952">
        <f>'[8]Anexo 1 POA 2018 CENTA Regiones'!AJ110</f>
        <v>1038</v>
      </c>
      <c r="AK103" s="952">
        <f>'[8]Anexo 1 POA 2018 CENTA Regiones'!AK110</f>
        <v>1038</v>
      </c>
      <c r="AL103" s="952">
        <f>'[8]Anexo 1 POA 2018 CENTA Regiones'!AL110</f>
        <v>0</v>
      </c>
      <c r="AM103" s="952">
        <f>'[8]Anexo 1 POA 2018 CENTA Regiones'!AM110</f>
        <v>0</v>
      </c>
      <c r="AN103" s="952">
        <f>'[8]Anexo 1 POA 2018 CENTA Regiones'!AN110</f>
        <v>0</v>
      </c>
      <c r="AO103" s="952">
        <f>'[8]Anexo 1 POA 2018 CENTA Regiones'!AO110</f>
        <v>0</v>
      </c>
      <c r="AP103" s="1165"/>
      <c r="AQ103" s="1170">
        <f t="shared" si="87"/>
        <v>0</v>
      </c>
      <c r="AR103" s="953" t="str">
        <f>'[8]Anexo 1 POA 2018 CENTA Regiones'!AR110</f>
        <v>Meta no acumulativa</v>
      </c>
      <c r="AS103" s="190"/>
    </row>
    <row r="104" spans="1:45" s="102" customFormat="1" hidden="1" x14ac:dyDescent="0.2">
      <c r="A104" s="58" t="e">
        <f t="shared" si="69"/>
        <v>#REF!</v>
      </c>
      <c r="B104" s="58" t="e">
        <f t="shared" si="69"/>
        <v>#REF!</v>
      </c>
      <c r="C104" s="58" t="e">
        <f t="shared" si="69"/>
        <v>#REF!</v>
      </c>
      <c r="D104" s="26" t="e">
        <f t="shared" si="69"/>
        <v>#REF!</v>
      </c>
      <c r="E104" s="29">
        <v>0</v>
      </c>
      <c r="F104" s="730"/>
      <c r="G104" s="26"/>
      <c r="H104" s="26"/>
      <c r="I104" s="94"/>
      <c r="J104" s="94"/>
      <c r="K104" s="29"/>
      <c r="L104" s="673"/>
      <c r="M104" s="673"/>
      <c r="N104" s="673"/>
      <c r="O104" s="694"/>
      <c r="P104" s="686"/>
      <c r="Q104" s="686"/>
      <c r="R104" s="673"/>
      <c r="S104" s="673"/>
      <c r="T104" s="673"/>
      <c r="U104" s="686"/>
      <c r="V104" s="686"/>
      <c r="W104" s="686"/>
      <c r="X104" s="673"/>
      <c r="Y104" s="673"/>
      <c r="Z104" s="673"/>
      <c r="AA104" s="686"/>
      <c r="AB104" s="686"/>
      <c r="AC104" s="686"/>
      <c r="AD104" s="673"/>
      <c r="AE104" s="673"/>
      <c r="AF104" s="673"/>
      <c r="AG104" s="686"/>
      <c r="AH104" s="686"/>
      <c r="AI104" s="686"/>
      <c r="AJ104" s="694"/>
      <c r="AK104" s="694"/>
      <c r="AL104" s="686"/>
      <c r="AM104" s="686"/>
      <c r="AN104" s="686"/>
      <c r="AO104" s="686"/>
      <c r="AP104" s="195"/>
      <c r="AQ104" s="822"/>
      <c r="AR104" s="743"/>
      <c r="AS104" s="27"/>
    </row>
    <row r="105" spans="1:45" s="102" customFormat="1" hidden="1" x14ac:dyDescent="0.2">
      <c r="A105" s="813" t="e">
        <f t="shared" si="69"/>
        <v>#REF!</v>
      </c>
      <c r="B105" s="718" t="e">
        <f t="shared" si="69"/>
        <v>#REF!</v>
      </c>
      <c r="C105" s="827" t="e">
        <f t="shared" si="69"/>
        <v>#REF!</v>
      </c>
      <c r="D105" s="814" t="e">
        <f t="shared" si="69"/>
        <v>#REF!</v>
      </c>
      <c r="E105" s="109">
        <f>SUM(L105,M105,N105,R105,S105,T105,Y105,Z105,X105,AD105,AE105,AF105)</f>
        <v>0</v>
      </c>
      <c r="F105" s="836" t="e">
        <f t="shared" ref="F105:H105" si="88">F43</f>
        <v>#REF!</v>
      </c>
      <c r="G105" s="814" t="e">
        <f t="shared" si="88"/>
        <v>#REF!</v>
      </c>
      <c r="H105" s="837" t="e">
        <f t="shared" si="88"/>
        <v>#REF!</v>
      </c>
      <c r="I105" s="453"/>
      <c r="J105" s="453"/>
      <c r="K105" s="453"/>
      <c r="L105" s="494"/>
      <c r="M105" s="494"/>
      <c r="N105" s="494"/>
      <c r="O105" s="945"/>
      <c r="P105" s="945"/>
      <c r="Q105" s="945"/>
      <c r="R105" s="494"/>
      <c r="S105" s="494"/>
      <c r="T105" s="494"/>
      <c r="U105" s="945"/>
      <c r="V105" s="945"/>
      <c r="W105" s="945"/>
      <c r="X105" s="494"/>
      <c r="Y105" s="494"/>
      <c r="Z105" s="494"/>
      <c r="AA105" s="945"/>
      <c r="AB105" s="945"/>
      <c r="AC105" s="945"/>
      <c r="AD105" s="494"/>
      <c r="AE105" s="371"/>
      <c r="AF105" s="371"/>
      <c r="AG105" s="955"/>
      <c r="AH105" s="955"/>
      <c r="AI105" s="955"/>
      <c r="AJ105" s="952"/>
      <c r="AK105" s="952"/>
      <c r="AL105" s="956"/>
      <c r="AM105" s="956"/>
      <c r="AN105" s="956"/>
      <c r="AO105" s="956"/>
      <c r="AP105" s="888"/>
      <c r="AQ105" s="812" t="e">
        <f t="shared" ref="AQ105" si="89">AQ43</f>
        <v>#REF!</v>
      </c>
      <c r="AR105" s="957"/>
      <c r="AS105" s="27"/>
    </row>
    <row r="106" spans="1:45" s="102" customFormat="1" hidden="1" x14ac:dyDescent="0.2">
      <c r="A106" s="878" t="e">
        <f t="shared" si="69"/>
        <v>#REF!</v>
      </c>
      <c r="B106" s="958" t="e">
        <f t="shared" si="69"/>
        <v>#REF!</v>
      </c>
      <c r="C106" s="878" t="e">
        <f t="shared" si="69"/>
        <v>#REF!</v>
      </c>
      <c r="D106" s="824" t="e">
        <f t="shared" si="69"/>
        <v>#REF!</v>
      </c>
      <c r="E106" s="29">
        <v>0</v>
      </c>
      <c r="F106" s="730"/>
      <c r="G106" s="26"/>
      <c r="H106" s="26"/>
      <c r="I106" s="94"/>
      <c r="J106" s="94"/>
      <c r="K106" s="29"/>
      <c r="L106" s="673"/>
      <c r="M106" s="673"/>
      <c r="N106" s="673"/>
      <c r="O106" s="694"/>
      <c r="P106" s="686"/>
      <c r="Q106" s="686"/>
      <c r="R106" s="673"/>
      <c r="S106" s="673"/>
      <c r="T106" s="673"/>
      <c r="U106" s="686"/>
      <c r="V106" s="686"/>
      <c r="W106" s="686"/>
      <c r="X106" s="673"/>
      <c r="Y106" s="673"/>
      <c r="Z106" s="673"/>
      <c r="AA106" s="686"/>
      <c r="AB106" s="686"/>
      <c r="AC106" s="686"/>
      <c r="AD106" s="673"/>
      <c r="AE106" s="673"/>
      <c r="AF106" s="673"/>
      <c r="AG106" s="686"/>
      <c r="AH106" s="686"/>
      <c r="AI106" s="686"/>
      <c r="AJ106" s="694"/>
      <c r="AK106" s="694"/>
      <c r="AL106" s="686"/>
      <c r="AM106" s="686"/>
      <c r="AN106" s="686"/>
      <c r="AO106" s="686"/>
      <c r="AP106" s="195"/>
      <c r="AQ106" s="822"/>
      <c r="AR106" s="743"/>
      <c r="AS106" s="27"/>
    </row>
    <row r="107" spans="1:45" s="102" customFormat="1" hidden="1" x14ac:dyDescent="0.2">
      <c r="A107" s="875" t="e">
        <f t="shared" ref="A107:D122" si="90">A45</f>
        <v>#REF!</v>
      </c>
      <c r="B107" s="959" t="e">
        <f t="shared" si="90"/>
        <v>#REF!</v>
      </c>
      <c r="C107" s="836" t="e">
        <f t="shared" si="90"/>
        <v>#REF!</v>
      </c>
      <c r="D107" s="960" t="e">
        <f t="shared" si="90"/>
        <v>#REF!</v>
      </c>
      <c r="E107" s="109">
        <f>SUM(L107,M107,N107,R107,S107,T107,Y107,Z107,X107,AD107,AE107,AF107)</f>
        <v>0</v>
      </c>
      <c r="F107" s="793" t="e">
        <f t="shared" ref="F107:H107" si="91">F45</f>
        <v>#REF!</v>
      </c>
      <c r="G107" s="852" t="e">
        <f t="shared" si="91"/>
        <v>#REF!</v>
      </c>
      <c r="H107" s="837" t="e">
        <f t="shared" si="91"/>
        <v>#REF!</v>
      </c>
      <c r="I107" s="815"/>
      <c r="J107" s="815"/>
      <c r="K107" s="816"/>
      <c r="L107" s="674"/>
      <c r="M107" s="674"/>
      <c r="N107" s="716"/>
      <c r="O107" s="703"/>
      <c r="P107" s="693"/>
      <c r="Q107" s="703"/>
      <c r="R107" s="674"/>
      <c r="S107" s="674"/>
      <c r="T107" s="716"/>
      <c r="U107" s="693"/>
      <c r="V107" s="693"/>
      <c r="W107" s="703"/>
      <c r="X107" s="674"/>
      <c r="Y107" s="674"/>
      <c r="Z107" s="674"/>
      <c r="AA107" s="693"/>
      <c r="AB107" s="693"/>
      <c r="AC107" s="703"/>
      <c r="AD107" s="674"/>
      <c r="AE107" s="674"/>
      <c r="AF107" s="674"/>
      <c r="AG107" s="693"/>
      <c r="AH107" s="693"/>
      <c r="AI107" s="703"/>
      <c r="AJ107" s="703"/>
      <c r="AK107" s="703"/>
      <c r="AL107" s="693"/>
      <c r="AM107" s="693"/>
      <c r="AN107" s="693"/>
      <c r="AO107" s="693"/>
      <c r="AP107" s="811"/>
      <c r="AQ107" s="812" t="e">
        <f t="shared" ref="AQ107" si="92">AQ45</f>
        <v>#REF!</v>
      </c>
      <c r="AR107" s="748"/>
      <c r="AS107" s="27"/>
    </row>
    <row r="108" spans="1:45" s="102" customFormat="1" x14ac:dyDescent="0.2">
      <c r="A108" s="958" t="e">
        <f t="shared" si="90"/>
        <v>#REF!</v>
      </c>
      <c r="B108" s="958" t="e">
        <f t="shared" si="90"/>
        <v>#REF!</v>
      </c>
      <c r="C108" s="878" t="e">
        <f t="shared" si="90"/>
        <v>#REF!</v>
      </c>
      <c r="D108" s="824" t="e">
        <f t="shared" si="90"/>
        <v>#REF!</v>
      </c>
      <c r="E108" s="29"/>
      <c r="F108" s="730"/>
      <c r="G108" s="26"/>
      <c r="H108" s="26"/>
      <c r="I108" s="94"/>
      <c r="J108" s="94"/>
      <c r="K108" s="29"/>
      <c r="L108" s="673"/>
      <c r="M108" s="673"/>
      <c r="N108" s="673"/>
      <c r="O108" s="694"/>
      <c r="P108" s="686"/>
      <c r="Q108" s="686">
        <f>SUM(Q109:Q110)</f>
        <v>5563</v>
      </c>
      <c r="R108" s="673"/>
      <c r="S108" s="673"/>
      <c r="T108" s="673"/>
      <c r="U108" s="686"/>
      <c r="V108" s="686"/>
      <c r="W108" s="686">
        <f>SUM(W109:W110)</f>
        <v>5964</v>
      </c>
      <c r="X108" s="673"/>
      <c r="Y108" s="673"/>
      <c r="Z108" s="673"/>
      <c r="AA108" s="686"/>
      <c r="AB108" s="686"/>
      <c r="AC108" s="686">
        <f>SUM(AC109:AC110)</f>
        <v>5964</v>
      </c>
      <c r="AD108" s="673"/>
      <c r="AE108" s="673"/>
      <c r="AF108" s="673"/>
      <c r="AG108" s="686"/>
      <c r="AH108" s="686"/>
      <c r="AI108" s="686">
        <f t="shared" ref="AI108:AK108" si="93">SUM(AI109:AI110)</f>
        <v>5964</v>
      </c>
      <c r="AJ108" s="686">
        <f t="shared" si="93"/>
        <v>23455</v>
      </c>
      <c r="AK108" s="686">
        <f t="shared" si="93"/>
        <v>23455</v>
      </c>
      <c r="AL108" s="686"/>
      <c r="AM108" s="686"/>
      <c r="AN108" s="686"/>
      <c r="AO108" s="686"/>
      <c r="AP108" s="195"/>
      <c r="AQ108" s="822"/>
      <c r="AR108" s="743">
        <f t="shared" ref="AR108" si="94">SUM(AR109:AR110)</f>
        <v>0</v>
      </c>
      <c r="AS108" s="27"/>
    </row>
    <row r="109" spans="1:45" s="102" customFormat="1" ht="42.75" customHeight="1" x14ac:dyDescent="0.2">
      <c r="A109" s="1160" t="e">
        <f t="shared" si="90"/>
        <v>#REF!</v>
      </c>
      <c r="B109" s="1160" t="e">
        <f t="shared" si="90"/>
        <v>#REF!</v>
      </c>
      <c r="C109" s="1161" t="e">
        <f t="shared" si="90"/>
        <v>#REF!</v>
      </c>
      <c r="D109" s="1162" t="e">
        <f t="shared" si="90"/>
        <v>#REF!</v>
      </c>
      <c r="E109" s="816">
        <f>'[8]Anexo 1 POA 2018 CENTA Regiones'!E112</f>
        <v>207</v>
      </c>
      <c r="F109" s="793" t="e">
        <f t="shared" ref="F109:H110" si="95">F47</f>
        <v>#REF!</v>
      </c>
      <c r="G109" s="1162" t="e">
        <f t="shared" si="95"/>
        <v>#REF!</v>
      </c>
      <c r="H109" s="1163" t="e">
        <f t="shared" si="95"/>
        <v>#REF!</v>
      </c>
      <c r="I109" s="1164"/>
      <c r="J109" s="1164"/>
      <c r="K109" s="1167"/>
      <c r="L109" s="674">
        <f>'[8]Anexo 1 POA 2018 CENTA Regiones'!L112</f>
        <v>0</v>
      </c>
      <c r="M109" s="674">
        <f>'[8]Anexo 1 POA 2018 CENTA Regiones'!M112</f>
        <v>0</v>
      </c>
      <c r="N109" s="674">
        <f>'[8]Anexo 1 POA 2018 CENTA Regiones'!N112</f>
        <v>48</v>
      </c>
      <c r="O109" s="693">
        <f>'[8]Anexo 1 POA 2018 CENTA Regiones'!O112</f>
        <v>0</v>
      </c>
      <c r="P109" s="693">
        <f>'[8]Anexo 1 POA 2018 CENTA Regiones'!P112</f>
        <v>0</v>
      </c>
      <c r="Q109" s="693">
        <f>'[8]Anexo 1 POA 2018 CENTA Regiones'!Q112</f>
        <v>4142</v>
      </c>
      <c r="R109" s="674">
        <f>'[8]Anexo 1 POA 2018 CENTA Regiones'!R112</f>
        <v>0</v>
      </c>
      <c r="S109" s="674">
        <f>'[8]Anexo 1 POA 2018 CENTA Regiones'!S112</f>
        <v>0</v>
      </c>
      <c r="T109" s="674">
        <f>'[8]Anexo 1 POA 2018 CENTA Regiones'!T112</f>
        <v>53</v>
      </c>
      <c r="U109" s="693">
        <f>'[8]Anexo 1 POA 2018 CENTA Regiones'!U112</f>
        <v>0</v>
      </c>
      <c r="V109" s="693">
        <f>'[8]Anexo 1 POA 2018 CENTA Regiones'!V112</f>
        <v>0</v>
      </c>
      <c r="W109" s="693">
        <f>'[8]Anexo 1 POA 2018 CENTA Regiones'!W112</f>
        <v>4419</v>
      </c>
      <c r="X109" s="674">
        <f>'[8]Anexo 1 POA 2018 CENTA Regiones'!X112</f>
        <v>0</v>
      </c>
      <c r="Y109" s="674">
        <f>'[8]Anexo 1 POA 2018 CENTA Regiones'!Y112</f>
        <v>0</v>
      </c>
      <c r="Z109" s="674">
        <f>'[8]Anexo 1 POA 2018 CENTA Regiones'!Z112</f>
        <v>53</v>
      </c>
      <c r="AA109" s="693">
        <f>'[8]Anexo 1 POA 2018 CENTA Regiones'!AA112</f>
        <v>0</v>
      </c>
      <c r="AB109" s="693">
        <f>'[8]Anexo 1 POA 2018 CENTA Regiones'!AB112</f>
        <v>0</v>
      </c>
      <c r="AC109" s="693">
        <f>'[8]Anexo 1 POA 2018 CENTA Regiones'!AC112</f>
        <v>4419</v>
      </c>
      <c r="AD109" s="674">
        <f>'[8]Anexo 1 POA 2018 CENTA Regiones'!AD112</f>
        <v>0</v>
      </c>
      <c r="AE109" s="674">
        <f>'[8]Anexo 1 POA 2018 CENTA Regiones'!AE112</f>
        <v>0</v>
      </c>
      <c r="AF109" s="674">
        <f>'[8]Anexo 1 POA 2018 CENTA Regiones'!AF112</f>
        <v>53</v>
      </c>
      <c r="AG109" s="693">
        <f>'[8]Anexo 1 POA 2018 CENTA Regiones'!AG112</f>
        <v>0</v>
      </c>
      <c r="AH109" s="693">
        <f>'[8]Anexo 1 POA 2018 CENTA Regiones'!AH112</f>
        <v>0</v>
      </c>
      <c r="AI109" s="693">
        <f>'[8]Anexo 1 POA 2018 CENTA Regiones'!AI112</f>
        <v>4419</v>
      </c>
      <c r="AJ109" s="693">
        <f>'[8]Anexo 1 POA 2018 CENTA Regiones'!AJ112</f>
        <v>17399</v>
      </c>
      <c r="AK109" s="693">
        <f>'[8]Anexo 1 POA 2018 CENTA Regiones'!AK112</f>
        <v>17399</v>
      </c>
      <c r="AL109" s="693">
        <f>'[8]Anexo 1 POA 2018 CENTA Regiones'!AL112</f>
        <v>0</v>
      </c>
      <c r="AM109" s="693">
        <f>'[8]Anexo 1 POA 2018 CENTA Regiones'!AM112</f>
        <v>0</v>
      </c>
      <c r="AN109" s="693">
        <f>'[8]Anexo 1 POA 2018 CENTA Regiones'!AN112</f>
        <v>0</v>
      </c>
      <c r="AO109" s="693">
        <f>'[8]Anexo 1 POA 2018 CENTA Regiones'!AO112</f>
        <v>0</v>
      </c>
      <c r="AP109" s="1165"/>
      <c r="AQ109" s="1166" t="e">
        <f t="shared" ref="AQ109:AQ110" si="96">AQ47</f>
        <v>#REF!</v>
      </c>
      <c r="AR109" s="753">
        <f>'[8]Anexo 1 POA 2018 CENTA Regiones'!AR112</f>
        <v>0</v>
      </c>
      <c r="AS109" s="27"/>
    </row>
    <row r="110" spans="1:45" s="102" customFormat="1" ht="42.75" customHeight="1" x14ac:dyDescent="0.2">
      <c r="A110" s="1160" t="e">
        <f t="shared" si="90"/>
        <v>#REF!</v>
      </c>
      <c r="B110" s="1160" t="e">
        <f t="shared" si="90"/>
        <v>#REF!</v>
      </c>
      <c r="C110" s="1161" t="e">
        <f t="shared" si="90"/>
        <v>#REF!</v>
      </c>
      <c r="D110" s="1162" t="e">
        <f t="shared" si="90"/>
        <v>#REF!</v>
      </c>
      <c r="E110" s="816">
        <f>'[8]Anexo 1 POA 2018 CENTA Regiones'!E113</f>
        <v>69</v>
      </c>
      <c r="F110" s="793" t="e">
        <f t="shared" si="95"/>
        <v>#REF!</v>
      </c>
      <c r="G110" s="1162" t="e">
        <f t="shared" si="95"/>
        <v>#REF!</v>
      </c>
      <c r="H110" s="1163" t="e">
        <f t="shared" si="95"/>
        <v>#REF!</v>
      </c>
      <c r="I110" s="1164"/>
      <c r="J110" s="1164"/>
      <c r="K110" s="1167"/>
      <c r="L110" s="674">
        <f>'[8]Anexo 1 POA 2018 CENTA Regiones'!L113</f>
        <v>0</v>
      </c>
      <c r="M110" s="674">
        <f>'[8]Anexo 1 POA 2018 CENTA Regiones'!M113</f>
        <v>0</v>
      </c>
      <c r="N110" s="674">
        <f>'[8]Anexo 1 POA 2018 CENTA Regiones'!N113</f>
        <v>16</v>
      </c>
      <c r="O110" s="693">
        <f>'[8]Anexo 1 POA 2018 CENTA Regiones'!O113</f>
        <v>0</v>
      </c>
      <c r="P110" s="693">
        <f>'[8]Anexo 1 POA 2018 CENTA Regiones'!P113</f>
        <v>0</v>
      </c>
      <c r="Q110" s="693">
        <f>'[8]Anexo 1 POA 2018 CENTA Regiones'!Q113</f>
        <v>1421</v>
      </c>
      <c r="R110" s="674">
        <f>'[8]Anexo 1 POA 2018 CENTA Regiones'!R113</f>
        <v>0</v>
      </c>
      <c r="S110" s="674">
        <f>'[8]Anexo 1 POA 2018 CENTA Regiones'!S113</f>
        <v>0</v>
      </c>
      <c r="T110" s="674">
        <f>'[8]Anexo 1 POA 2018 CENTA Regiones'!T113</f>
        <v>18</v>
      </c>
      <c r="U110" s="693">
        <f>'[8]Anexo 1 POA 2018 CENTA Regiones'!U113</f>
        <v>0</v>
      </c>
      <c r="V110" s="693">
        <f>'[8]Anexo 1 POA 2018 CENTA Regiones'!V113</f>
        <v>0</v>
      </c>
      <c r="W110" s="693">
        <f>'[8]Anexo 1 POA 2018 CENTA Regiones'!W113</f>
        <v>1545</v>
      </c>
      <c r="X110" s="674">
        <f>'[8]Anexo 1 POA 2018 CENTA Regiones'!X113</f>
        <v>0</v>
      </c>
      <c r="Y110" s="674">
        <f>'[8]Anexo 1 POA 2018 CENTA Regiones'!Y113</f>
        <v>0</v>
      </c>
      <c r="Z110" s="674">
        <f>'[8]Anexo 1 POA 2018 CENTA Regiones'!Z113</f>
        <v>18</v>
      </c>
      <c r="AA110" s="693">
        <f>'[8]Anexo 1 POA 2018 CENTA Regiones'!AA113</f>
        <v>0</v>
      </c>
      <c r="AB110" s="693">
        <f>'[8]Anexo 1 POA 2018 CENTA Regiones'!AB113</f>
        <v>0</v>
      </c>
      <c r="AC110" s="693">
        <f>'[8]Anexo 1 POA 2018 CENTA Regiones'!AC113</f>
        <v>1545</v>
      </c>
      <c r="AD110" s="674">
        <f>'[8]Anexo 1 POA 2018 CENTA Regiones'!AD113</f>
        <v>0</v>
      </c>
      <c r="AE110" s="674">
        <f>'[8]Anexo 1 POA 2018 CENTA Regiones'!AE113</f>
        <v>0</v>
      </c>
      <c r="AF110" s="674">
        <f>'[8]Anexo 1 POA 2018 CENTA Regiones'!AF113</f>
        <v>17</v>
      </c>
      <c r="AG110" s="693">
        <f>'[8]Anexo 1 POA 2018 CENTA Regiones'!AG113</f>
        <v>0</v>
      </c>
      <c r="AH110" s="693">
        <f>'[8]Anexo 1 POA 2018 CENTA Regiones'!AH113</f>
        <v>0</v>
      </c>
      <c r="AI110" s="693">
        <f>'[8]Anexo 1 POA 2018 CENTA Regiones'!AI113</f>
        <v>1545</v>
      </c>
      <c r="AJ110" s="693">
        <f>'[8]Anexo 1 POA 2018 CENTA Regiones'!AJ113</f>
        <v>6056</v>
      </c>
      <c r="AK110" s="693">
        <f>'[8]Anexo 1 POA 2018 CENTA Regiones'!AK113</f>
        <v>6056</v>
      </c>
      <c r="AL110" s="693">
        <f>'[8]Anexo 1 POA 2018 CENTA Regiones'!AL113</f>
        <v>0</v>
      </c>
      <c r="AM110" s="693">
        <f>'[8]Anexo 1 POA 2018 CENTA Regiones'!AM113</f>
        <v>0</v>
      </c>
      <c r="AN110" s="693">
        <f>'[8]Anexo 1 POA 2018 CENTA Regiones'!AN113</f>
        <v>0</v>
      </c>
      <c r="AO110" s="693">
        <f>'[8]Anexo 1 POA 2018 CENTA Regiones'!AO113</f>
        <v>0</v>
      </c>
      <c r="AP110" s="1165"/>
      <c r="AQ110" s="1166">
        <f t="shared" si="96"/>
        <v>0</v>
      </c>
      <c r="AR110" s="753">
        <f>'[8]Anexo 1 POA 2018 CENTA Regiones'!AR113</f>
        <v>0</v>
      </c>
      <c r="AS110" s="27"/>
    </row>
    <row r="111" spans="1:45" s="102" customFormat="1" hidden="1" x14ac:dyDescent="0.2">
      <c r="A111" s="878" t="e">
        <f t="shared" si="90"/>
        <v>#REF!</v>
      </c>
      <c r="B111" s="878" t="e">
        <f t="shared" si="90"/>
        <v>#REF!</v>
      </c>
      <c r="C111" s="878" t="e">
        <f t="shared" si="90"/>
        <v>#REF!</v>
      </c>
      <c r="D111" s="724" t="e">
        <f t="shared" si="90"/>
        <v>#REF!</v>
      </c>
      <c r="E111" s="29">
        <v>0</v>
      </c>
      <c r="F111" s="823"/>
      <c r="G111" s="724"/>
      <c r="H111" s="961"/>
      <c r="I111" s="448"/>
      <c r="J111" s="448"/>
      <c r="K111" s="448"/>
      <c r="L111" s="954"/>
      <c r="M111" s="954"/>
      <c r="N111" s="954"/>
      <c r="O111" s="944"/>
      <c r="P111" s="944"/>
      <c r="Q111" s="944"/>
      <c r="R111" s="954"/>
      <c r="S111" s="954"/>
      <c r="T111" s="954"/>
      <c r="U111" s="944"/>
      <c r="V111" s="944"/>
      <c r="W111" s="944"/>
      <c r="X111" s="954"/>
      <c r="Y111" s="954"/>
      <c r="Z111" s="954"/>
      <c r="AA111" s="944"/>
      <c r="AB111" s="944"/>
      <c r="AC111" s="944"/>
      <c r="AD111" s="954"/>
      <c r="AE111" s="954"/>
      <c r="AF111" s="954"/>
      <c r="AG111" s="944"/>
      <c r="AH111" s="944"/>
      <c r="AI111" s="944"/>
      <c r="AJ111" s="947"/>
      <c r="AK111" s="947"/>
      <c r="AL111" s="962"/>
      <c r="AM111" s="962"/>
      <c r="AN111" s="962"/>
      <c r="AO111" s="962"/>
      <c r="AP111" s="963"/>
      <c r="AQ111" s="963"/>
      <c r="AR111" s="964"/>
      <c r="AS111" s="27"/>
    </row>
    <row r="112" spans="1:45" s="102" customFormat="1" hidden="1" x14ac:dyDescent="0.2">
      <c r="A112" s="875" t="e">
        <f t="shared" si="90"/>
        <v>#REF!</v>
      </c>
      <c r="B112" s="875" t="e">
        <f t="shared" si="90"/>
        <v>#REF!</v>
      </c>
      <c r="C112" s="836" t="e">
        <f t="shared" si="90"/>
        <v>#REF!</v>
      </c>
      <c r="D112" s="814" t="e">
        <f t="shared" si="90"/>
        <v>#REF!</v>
      </c>
      <c r="E112" s="109">
        <f>SUM(L112,M112,N112,R112,S112,T112,Y112,Z112,X112,AD112,AE112,AF112)</f>
        <v>0</v>
      </c>
      <c r="F112" s="354" t="e">
        <f t="shared" ref="F112:H112" si="97">F50</f>
        <v>#REF!</v>
      </c>
      <c r="G112" s="837" t="e">
        <f t="shared" si="97"/>
        <v>#REF!</v>
      </c>
      <c r="H112" s="837" t="e">
        <f t="shared" si="97"/>
        <v>#REF!</v>
      </c>
      <c r="I112" s="453"/>
      <c r="J112" s="453"/>
      <c r="K112" s="453"/>
      <c r="L112" s="494"/>
      <c r="M112" s="494"/>
      <c r="N112" s="494"/>
      <c r="O112" s="945"/>
      <c r="P112" s="945"/>
      <c r="Q112" s="945"/>
      <c r="R112" s="494"/>
      <c r="S112" s="494"/>
      <c r="T112" s="494"/>
      <c r="U112" s="945"/>
      <c r="V112" s="945"/>
      <c r="W112" s="945"/>
      <c r="X112" s="494"/>
      <c r="Y112" s="494"/>
      <c r="Z112" s="494"/>
      <c r="AA112" s="945"/>
      <c r="AB112" s="945"/>
      <c r="AC112" s="945"/>
      <c r="AD112" s="494"/>
      <c r="AE112" s="371"/>
      <c r="AF112" s="371"/>
      <c r="AG112" s="955"/>
      <c r="AH112" s="955"/>
      <c r="AI112" s="955"/>
      <c r="AJ112" s="952"/>
      <c r="AK112" s="952"/>
      <c r="AL112" s="956"/>
      <c r="AM112" s="956"/>
      <c r="AN112" s="956"/>
      <c r="AO112" s="956"/>
      <c r="AP112" s="888"/>
      <c r="AQ112" s="812" t="e">
        <f t="shared" ref="AQ112" si="98">AQ50</f>
        <v>#REF!</v>
      </c>
      <c r="AR112" s="957"/>
      <c r="AS112" s="27"/>
    </row>
    <row r="113" spans="1:45" s="102" customFormat="1" ht="56.25" hidden="1" customHeight="1" x14ac:dyDescent="0.2">
      <c r="A113" s="58" t="e">
        <f t="shared" si="90"/>
        <v>#REF!</v>
      </c>
      <c r="B113" s="727" t="e">
        <f t="shared" si="90"/>
        <v>#REF!</v>
      </c>
      <c r="C113" s="823" t="e">
        <f t="shared" si="90"/>
        <v>#REF!</v>
      </c>
      <c r="D113" s="724" t="e">
        <f t="shared" si="90"/>
        <v>#REF!</v>
      </c>
      <c r="E113" s="29">
        <v>0</v>
      </c>
      <c r="F113" s="823"/>
      <c r="G113" s="724"/>
      <c r="H113" s="961"/>
      <c r="I113" s="448"/>
      <c r="J113" s="448"/>
      <c r="K113" s="448"/>
      <c r="L113" s="954"/>
      <c r="M113" s="954"/>
      <c r="N113" s="954"/>
      <c r="O113" s="947"/>
      <c r="P113" s="947"/>
      <c r="Q113" s="947"/>
      <c r="R113" s="954"/>
      <c r="S113" s="954"/>
      <c r="T113" s="965"/>
      <c r="U113" s="947"/>
      <c r="V113" s="947"/>
      <c r="W113" s="947"/>
      <c r="X113" s="954"/>
      <c r="Y113" s="954"/>
      <c r="Z113" s="954"/>
      <c r="AA113" s="947"/>
      <c r="AB113" s="947"/>
      <c r="AC113" s="947"/>
      <c r="AD113" s="954"/>
      <c r="AE113" s="954"/>
      <c r="AF113" s="954"/>
      <c r="AG113" s="947"/>
      <c r="AH113" s="947"/>
      <c r="AI113" s="947"/>
      <c r="AJ113" s="947"/>
      <c r="AK113" s="947"/>
      <c r="AL113" s="962"/>
      <c r="AM113" s="962"/>
      <c r="AN113" s="947"/>
      <c r="AO113" s="947"/>
      <c r="AP113" s="963"/>
      <c r="AQ113" s="963"/>
      <c r="AR113" s="948"/>
      <c r="AS113" s="27"/>
    </row>
    <row r="114" spans="1:45" s="102" customFormat="1" hidden="1" x14ac:dyDescent="0.2">
      <c r="A114" s="1155" t="e">
        <f t="shared" si="90"/>
        <v>#REF!</v>
      </c>
      <c r="B114" s="1156" t="e">
        <f t="shared" si="90"/>
        <v>#REF!</v>
      </c>
      <c r="C114" s="1157" t="e">
        <f t="shared" si="90"/>
        <v>#REF!</v>
      </c>
      <c r="D114" s="1158" t="e">
        <f t="shared" si="90"/>
        <v>#REF!</v>
      </c>
      <c r="E114" s="109">
        <f t="shared" ref="E114:E134" si="99">SUM(L114,M114,N114,R114,S114,T114,Y114,Z114,X114,AD114,AE114,AF114)</f>
        <v>0</v>
      </c>
      <c r="F114" s="793" t="e">
        <f t="shared" ref="F114:H117" si="100">F52</f>
        <v>#REF!</v>
      </c>
      <c r="G114" s="960" t="e">
        <f t="shared" si="100"/>
        <v>#REF!</v>
      </c>
      <c r="H114" s="837" t="e">
        <f t="shared" si="100"/>
        <v>#REF!</v>
      </c>
      <c r="I114" s="453"/>
      <c r="J114" s="453"/>
      <c r="K114" s="1159"/>
      <c r="L114" s="494"/>
      <c r="M114" s="494"/>
      <c r="N114" s="494"/>
      <c r="O114" s="945"/>
      <c r="P114" s="945"/>
      <c r="Q114" s="945"/>
      <c r="R114" s="494"/>
      <c r="S114" s="494"/>
      <c r="T114" s="494"/>
      <c r="U114" s="945"/>
      <c r="V114" s="945"/>
      <c r="W114" s="945"/>
      <c r="X114" s="494"/>
      <c r="Y114" s="494"/>
      <c r="Z114" s="494"/>
      <c r="AA114" s="945"/>
      <c r="AB114" s="945"/>
      <c r="AC114" s="945"/>
      <c r="AD114" s="494"/>
      <c r="AE114" s="494"/>
      <c r="AF114" s="494"/>
      <c r="AG114" s="945"/>
      <c r="AH114" s="945"/>
      <c r="AI114" s="945"/>
      <c r="AJ114" s="952"/>
      <c r="AK114" s="952"/>
      <c r="AL114" s="956"/>
      <c r="AM114" s="956"/>
      <c r="AN114" s="956"/>
      <c r="AO114" s="956"/>
      <c r="AP114" s="888"/>
      <c r="AQ114" s="812" t="e">
        <f t="shared" ref="AQ114:AQ117" si="101">AQ52</f>
        <v>#REF!</v>
      </c>
      <c r="AR114" s="946"/>
      <c r="AS114" s="27"/>
    </row>
    <row r="115" spans="1:45" s="102" customFormat="1" hidden="1" x14ac:dyDescent="0.2">
      <c r="A115" s="1155" t="e">
        <f t="shared" si="90"/>
        <v>#REF!</v>
      </c>
      <c r="B115" s="1156" t="e">
        <f t="shared" si="90"/>
        <v>#REF!</v>
      </c>
      <c r="C115" s="1157" t="e">
        <f t="shared" si="90"/>
        <v>#REF!</v>
      </c>
      <c r="D115" s="1158" t="e">
        <f t="shared" si="90"/>
        <v>#REF!</v>
      </c>
      <c r="E115" s="109">
        <f t="shared" si="99"/>
        <v>0</v>
      </c>
      <c r="F115" s="793" t="e">
        <f t="shared" si="100"/>
        <v>#REF!</v>
      </c>
      <c r="G115" s="960" t="e">
        <f t="shared" si="100"/>
        <v>#REF!</v>
      </c>
      <c r="H115" s="837" t="e">
        <f t="shared" si="100"/>
        <v>#REF!</v>
      </c>
      <c r="I115" s="453"/>
      <c r="J115" s="453"/>
      <c r="K115" s="1159"/>
      <c r="L115" s="494"/>
      <c r="M115" s="494"/>
      <c r="N115" s="494"/>
      <c r="O115" s="945"/>
      <c r="P115" s="945"/>
      <c r="Q115" s="945"/>
      <c r="R115" s="494"/>
      <c r="S115" s="494"/>
      <c r="T115" s="494"/>
      <c r="U115" s="945"/>
      <c r="V115" s="945"/>
      <c r="W115" s="945"/>
      <c r="X115" s="494"/>
      <c r="Y115" s="494"/>
      <c r="Z115" s="494"/>
      <c r="AA115" s="945"/>
      <c r="AB115" s="945"/>
      <c r="AC115" s="945"/>
      <c r="AD115" s="494"/>
      <c r="AE115" s="494"/>
      <c r="AF115" s="494"/>
      <c r="AG115" s="945"/>
      <c r="AH115" s="945"/>
      <c r="AI115" s="945"/>
      <c r="AJ115" s="952"/>
      <c r="AK115" s="952"/>
      <c r="AL115" s="956"/>
      <c r="AM115" s="956"/>
      <c r="AN115" s="956"/>
      <c r="AO115" s="956"/>
      <c r="AP115" s="888"/>
      <c r="AQ115" s="812" t="e">
        <f t="shared" si="101"/>
        <v>#REF!</v>
      </c>
      <c r="AR115" s="946"/>
      <c r="AS115" s="27"/>
    </row>
    <row r="116" spans="1:45" s="102" customFormat="1" hidden="1" x14ac:dyDescent="0.2">
      <c r="A116" s="1155" t="e">
        <f t="shared" si="90"/>
        <v>#REF!</v>
      </c>
      <c r="B116" s="1156" t="e">
        <f t="shared" si="90"/>
        <v>#REF!</v>
      </c>
      <c r="C116" s="1157" t="e">
        <f t="shared" si="90"/>
        <v>#REF!</v>
      </c>
      <c r="D116" s="1158" t="e">
        <f t="shared" si="90"/>
        <v>#REF!</v>
      </c>
      <c r="E116" s="109">
        <f t="shared" si="99"/>
        <v>0</v>
      </c>
      <c r="F116" s="793" t="e">
        <f t="shared" si="100"/>
        <v>#REF!</v>
      </c>
      <c r="G116" s="960" t="e">
        <f t="shared" si="100"/>
        <v>#REF!</v>
      </c>
      <c r="H116" s="837" t="e">
        <f t="shared" si="100"/>
        <v>#REF!</v>
      </c>
      <c r="I116" s="453"/>
      <c r="J116" s="453"/>
      <c r="K116" s="1159"/>
      <c r="L116" s="494"/>
      <c r="M116" s="494"/>
      <c r="N116" s="494"/>
      <c r="O116" s="945"/>
      <c r="P116" s="945"/>
      <c r="Q116" s="945"/>
      <c r="R116" s="494"/>
      <c r="S116" s="494"/>
      <c r="T116" s="494"/>
      <c r="U116" s="945"/>
      <c r="V116" s="945"/>
      <c r="W116" s="945"/>
      <c r="X116" s="494"/>
      <c r="Y116" s="494"/>
      <c r="Z116" s="494"/>
      <c r="AA116" s="945"/>
      <c r="AB116" s="945"/>
      <c r="AC116" s="945"/>
      <c r="AD116" s="494"/>
      <c r="AE116" s="494"/>
      <c r="AF116" s="494"/>
      <c r="AG116" s="945"/>
      <c r="AH116" s="945"/>
      <c r="AI116" s="945"/>
      <c r="AJ116" s="952"/>
      <c r="AK116" s="952"/>
      <c r="AL116" s="956"/>
      <c r="AM116" s="956"/>
      <c r="AN116" s="956"/>
      <c r="AO116" s="956"/>
      <c r="AP116" s="888"/>
      <c r="AQ116" s="812" t="e">
        <f t="shared" si="101"/>
        <v>#REF!</v>
      </c>
      <c r="AR116" s="946"/>
      <c r="AS116" s="27"/>
    </row>
    <row r="117" spans="1:45" s="102" customFormat="1" hidden="1" x14ac:dyDescent="0.2">
      <c r="A117" s="1155" t="e">
        <f t="shared" si="90"/>
        <v>#REF!</v>
      </c>
      <c r="B117" s="1156" t="e">
        <f t="shared" si="90"/>
        <v>#REF!</v>
      </c>
      <c r="C117" s="1157" t="e">
        <f t="shared" si="90"/>
        <v>#REF!</v>
      </c>
      <c r="D117" s="1158" t="e">
        <f t="shared" si="90"/>
        <v>#REF!</v>
      </c>
      <c r="E117" s="109">
        <f t="shared" si="99"/>
        <v>0</v>
      </c>
      <c r="F117" s="793" t="e">
        <f t="shared" si="100"/>
        <v>#REF!</v>
      </c>
      <c r="G117" s="960" t="e">
        <f t="shared" si="100"/>
        <v>#REF!</v>
      </c>
      <c r="H117" s="837" t="e">
        <f t="shared" si="100"/>
        <v>#REF!</v>
      </c>
      <c r="I117" s="453"/>
      <c r="J117" s="453"/>
      <c r="K117" s="1159"/>
      <c r="L117" s="494"/>
      <c r="M117" s="494"/>
      <c r="N117" s="494"/>
      <c r="O117" s="945"/>
      <c r="P117" s="945"/>
      <c r="Q117" s="945"/>
      <c r="R117" s="494"/>
      <c r="S117" s="494"/>
      <c r="T117" s="494"/>
      <c r="U117" s="945"/>
      <c r="V117" s="945"/>
      <c r="W117" s="945"/>
      <c r="X117" s="494"/>
      <c r="Y117" s="494"/>
      <c r="Z117" s="494"/>
      <c r="AA117" s="945"/>
      <c r="AB117" s="945"/>
      <c r="AC117" s="945"/>
      <c r="AD117" s="494"/>
      <c r="AE117" s="494"/>
      <c r="AF117" s="494"/>
      <c r="AG117" s="945"/>
      <c r="AH117" s="945"/>
      <c r="AI117" s="945"/>
      <c r="AJ117" s="952"/>
      <c r="AK117" s="952"/>
      <c r="AL117" s="956"/>
      <c r="AM117" s="956"/>
      <c r="AN117" s="956"/>
      <c r="AO117" s="956"/>
      <c r="AP117" s="888"/>
      <c r="AQ117" s="812" t="e">
        <f t="shared" si="101"/>
        <v>#REF!</v>
      </c>
      <c r="AR117" s="946"/>
      <c r="AS117" s="27"/>
    </row>
    <row r="118" spans="1:45" s="102" customFormat="1" ht="75.75" hidden="1" customHeight="1" x14ac:dyDescent="0.2">
      <c r="A118" s="890" t="e">
        <f t="shared" si="90"/>
        <v>#REF!</v>
      </c>
      <c r="B118" s="890" t="e">
        <f t="shared" si="90"/>
        <v>#REF!</v>
      </c>
      <c r="C118" s="891" t="e">
        <f t="shared" si="90"/>
        <v>#REF!</v>
      </c>
      <c r="D118" s="26" t="e">
        <f t="shared" si="90"/>
        <v>#REF!</v>
      </c>
      <c r="E118" s="29">
        <v>0</v>
      </c>
      <c r="F118" s="730"/>
      <c r="G118" s="26"/>
      <c r="H118" s="26"/>
      <c r="I118" s="866"/>
      <c r="J118" s="866"/>
      <c r="K118" s="892"/>
      <c r="L118" s="954"/>
      <c r="M118" s="954"/>
      <c r="N118" s="954"/>
      <c r="O118" s="944"/>
      <c r="P118" s="944"/>
      <c r="Q118" s="944"/>
      <c r="R118" s="954"/>
      <c r="S118" s="954"/>
      <c r="T118" s="954"/>
      <c r="U118" s="944"/>
      <c r="V118" s="944"/>
      <c r="W118" s="944"/>
      <c r="X118" s="954"/>
      <c r="Y118" s="954"/>
      <c r="Z118" s="954"/>
      <c r="AA118" s="944"/>
      <c r="AB118" s="944"/>
      <c r="AC118" s="944"/>
      <c r="AD118" s="954"/>
      <c r="AE118" s="954"/>
      <c r="AF118" s="954"/>
      <c r="AG118" s="944"/>
      <c r="AH118" s="944"/>
      <c r="AI118" s="944"/>
      <c r="AJ118" s="944"/>
      <c r="AK118" s="944"/>
      <c r="AL118" s="966"/>
      <c r="AM118" s="944"/>
      <c r="AN118" s="966"/>
      <c r="AO118" s="966"/>
      <c r="AP118" s="195"/>
      <c r="AQ118" s="893"/>
      <c r="AR118" s="964"/>
      <c r="AS118" s="27"/>
    </row>
    <row r="119" spans="1:45" s="102" customFormat="1" hidden="1" x14ac:dyDescent="0.2">
      <c r="A119" s="875" t="e">
        <f t="shared" si="90"/>
        <v>#REF!</v>
      </c>
      <c r="B119" s="875" t="e">
        <f t="shared" si="90"/>
        <v>#REF!</v>
      </c>
      <c r="C119" s="351" t="e">
        <f t="shared" si="90"/>
        <v>#REF!</v>
      </c>
      <c r="D119" s="852" t="e">
        <f t="shared" si="90"/>
        <v>#REF!</v>
      </c>
      <c r="E119" s="109">
        <f t="shared" si="99"/>
        <v>0</v>
      </c>
      <c r="F119" s="836" t="e">
        <f t="shared" ref="F119:H134" si="102">F57</f>
        <v>#REF!</v>
      </c>
      <c r="G119" s="852" t="e">
        <f t="shared" si="102"/>
        <v>#REF!</v>
      </c>
      <c r="H119" s="852" t="e">
        <f t="shared" si="102"/>
        <v>#REF!</v>
      </c>
      <c r="I119" s="108"/>
      <c r="J119" s="108"/>
      <c r="K119" s="108"/>
      <c r="L119" s="682"/>
      <c r="M119" s="682"/>
      <c r="N119" s="682"/>
      <c r="O119" s="696"/>
      <c r="P119" s="696"/>
      <c r="Q119" s="696"/>
      <c r="R119" s="682"/>
      <c r="S119" s="682"/>
      <c r="T119" s="682"/>
      <c r="U119" s="696"/>
      <c r="V119" s="696"/>
      <c r="W119" s="696"/>
      <c r="X119" s="967"/>
      <c r="Y119" s="967"/>
      <c r="Z119" s="967"/>
      <c r="AA119" s="696"/>
      <c r="AB119" s="696"/>
      <c r="AC119" s="696"/>
      <c r="AD119" s="682"/>
      <c r="AE119" s="682"/>
      <c r="AF119" s="682"/>
      <c r="AG119" s="696"/>
      <c r="AH119" s="696"/>
      <c r="AI119" s="696"/>
      <c r="AJ119" s="950"/>
      <c r="AK119" s="950"/>
      <c r="AL119" s="968"/>
      <c r="AM119" s="968"/>
      <c r="AN119" s="968"/>
      <c r="AO119" s="968"/>
      <c r="AP119" s="899"/>
      <c r="AQ119" s="812" t="e">
        <f t="shared" ref="AQ119:AQ134" si="103">AQ57</f>
        <v>#REF!</v>
      </c>
      <c r="AR119" s="756"/>
      <c r="AS119" s="27"/>
    </row>
    <row r="120" spans="1:45" s="102" customFormat="1" hidden="1" x14ac:dyDescent="0.2">
      <c r="A120" s="875" t="e">
        <f t="shared" si="90"/>
        <v>#REF!</v>
      </c>
      <c r="B120" s="875" t="e">
        <f t="shared" si="90"/>
        <v>#REF!</v>
      </c>
      <c r="C120" s="351" t="e">
        <f t="shared" si="90"/>
        <v>#REF!</v>
      </c>
      <c r="D120" s="353" t="e">
        <f t="shared" si="90"/>
        <v>#REF!</v>
      </c>
      <c r="E120" s="109">
        <f t="shared" si="99"/>
        <v>0</v>
      </c>
      <c r="F120" s="836" t="e">
        <f t="shared" si="102"/>
        <v>#REF!</v>
      </c>
      <c r="G120" s="852" t="e">
        <f t="shared" si="102"/>
        <v>#REF!</v>
      </c>
      <c r="H120" s="852" t="e">
        <f t="shared" si="102"/>
        <v>#REF!</v>
      </c>
      <c r="I120" s="108"/>
      <c r="J120" s="108"/>
      <c r="K120" s="108"/>
      <c r="L120" s="682"/>
      <c r="M120" s="682"/>
      <c r="N120" s="682"/>
      <c r="O120" s="696"/>
      <c r="P120" s="696"/>
      <c r="Q120" s="696"/>
      <c r="R120" s="682"/>
      <c r="S120" s="682"/>
      <c r="T120" s="682"/>
      <c r="U120" s="696"/>
      <c r="V120" s="696"/>
      <c r="W120" s="696"/>
      <c r="X120" s="682"/>
      <c r="Y120" s="682"/>
      <c r="Z120" s="682"/>
      <c r="AA120" s="696"/>
      <c r="AB120" s="696"/>
      <c r="AC120" s="696"/>
      <c r="AD120" s="682"/>
      <c r="AE120" s="682"/>
      <c r="AF120" s="682"/>
      <c r="AG120" s="696"/>
      <c r="AH120" s="696"/>
      <c r="AI120" s="696"/>
      <c r="AJ120" s="950"/>
      <c r="AK120" s="950"/>
      <c r="AL120" s="968"/>
      <c r="AM120" s="968"/>
      <c r="AN120" s="968"/>
      <c r="AO120" s="968"/>
      <c r="AP120" s="899"/>
      <c r="AQ120" s="812" t="e">
        <f t="shared" si="103"/>
        <v>#REF!</v>
      </c>
      <c r="AR120" s="756"/>
      <c r="AS120" s="27"/>
    </row>
    <row r="121" spans="1:45" s="102" customFormat="1" hidden="1" x14ac:dyDescent="0.2">
      <c r="A121" s="875" t="e">
        <f t="shared" si="90"/>
        <v>#REF!</v>
      </c>
      <c r="B121" s="875" t="e">
        <f t="shared" si="90"/>
        <v>#REF!</v>
      </c>
      <c r="C121" s="351" t="e">
        <f t="shared" si="90"/>
        <v>#REF!</v>
      </c>
      <c r="D121" s="852" t="e">
        <f t="shared" si="90"/>
        <v>#REF!</v>
      </c>
      <c r="E121" s="109">
        <f t="shared" si="99"/>
        <v>0</v>
      </c>
      <c r="F121" s="836" t="e">
        <f t="shared" si="102"/>
        <v>#REF!</v>
      </c>
      <c r="G121" s="852" t="e">
        <f t="shared" si="102"/>
        <v>#REF!</v>
      </c>
      <c r="H121" s="852" t="e">
        <f t="shared" si="102"/>
        <v>#REF!</v>
      </c>
      <c r="I121" s="108"/>
      <c r="J121" s="108"/>
      <c r="K121" s="108"/>
      <c r="L121" s="949"/>
      <c r="M121" s="949"/>
      <c r="N121" s="949"/>
      <c r="O121" s="950"/>
      <c r="P121" s="950"/>
      <c r="Q121" s="950"/>
      <c r="R121" s="949"/>
      <c r="S121" s="949"/>
      <c r="T121" s="949"/>
      <c r="U121" s="950"/>
      <c r="V121" s="950"/>
      <c r="W121" s="950"/>
      <c r="X121" s="949"/>
      <c r="Y121" s="949"/>
      <c r="Z121" s="949"/>
      <c r="AA121" s="950"/>
      <c r="AB121" s="950"/>
      <c r="AC121" s="950"/>
      <c r="AD121" s="949"/>
      <c r="AE121" s="949"/>
      <c r="AF121" s="949"/>
      <c r="AG121" s="950"/>
      <c r="AH121" s="950"/>
      <c r="AI121" s="950"/>
      <c r="AJ121" s="950"/>
      <c r="AK121" s="950"/>
      <c r="AL121" s="968"/>
      <c r="AM121" s="968"/>
      <c r="AN121" s="968"/>
      <c r="AO121" s="968"/>
      <c r="AP121" s="899"/>
      <c r="AQ121" s="812" t="e">
        <f t="shared" si="103"/>
        <v>#REF!</v>
      </c>
      <c r="AR121" s="951"/>
      <c r="AS121" s="27"/>
    </row>
    <row r="122" spans="1:45" s="102" customFormat="1" hidden="1" x14ac:dyDescent="0.2">
      <c r="A122" s="875" t="e">
        <f t="shared" si="90"/>
        <v>#REF!</v>
      </c>
      <c r="B122" s="875" t="e">
        <f t="shared" si="90"/>
        <v>#REF!</v>
      </c>
      <c r="C122" s="351" t="e">
        <f t="shared" si="90"/>
        <v>#REF!</v>
      </c>
      <c r="D122" s="852" t="e">
        <f t="shared" si="90"/>
        <v>#REF!</v>
      </c>
      <c r="E122" s="109">
        <f t="shared" si="99"/>
        <v>0</v>
      </c>
      <c r="F122" s="836" t="e">
        <f t="shared" si="102"/>
        <v>#REF!</v>
      </c>
      <c r="G122" s="852" t="e">
        <f t="shared" si="102"/>
        <v>#REF!</v>
      </c>
      <c r="H122" s="852" t="e">
        <f t="shared" si="102"/>
        <v>#REF!</v>
      </c>
      <c r="I122" s="108"/>
      <c r="J122" s="108"/>
      <c r="K122" s="108"/>
      <c r="L122" s="683"/>
      <c r="M122" s="683"/>
      <c r="N122" s="683"/>
      <c r="O122" s="696"/>
      <c r="P122" s="696"/>
      <c r="Q122" s="696"/>
      <c r="R122" s="683"/>
      <c r="S122" s="683"/>
      <c r="T122" s="683"/>
      <c r="U122" s="696"/>
      <c r="V122" s="696"/>
      <c r="W122" s="696"/>
      <c r="X122" s="683"/>
      <c r="Y122" s="683"/>
      <c r="Z122" s="683"/>
      <c r="AA122" s="696"/>
      <c r="AB122" s="696"/>
      <c r="AC122" s="696"/>
      <c r="AD122" s="683"/>
      <c r="AE122" s="683"/>
      <c r="AF122" s="683"/>
      <c r="AG122" s="696"/>
      <c r="AH122" s="696"/>
      <c r="AI122" s="696"/>
      <c r="AJ122" s="950"/>
      <c r="AK122" s="950"/>
      <c r="AL122" s="968"/>
      <c r="AM122" s="968"/>
      <c r="AN122" s="968"/>
      <c r="AO122" s="968"/>
      <c r="AP122" s="899"/>
      <c r="AQ122" s="812" t="e">
        <f t="shared" si="103"/>
        <v>#REF!</v>
      </c>
      <c r="AR122" s="756"/>
      <c r="AS122" s="27"/>
    </row>
    <row r="123" spans="1:45" s="102" customFormat="1" hidden="1" x14ac:dyDescent="0.2">
      <c r="A123" s="875" t="e">
        <f t="shared" ref="A123:D134" si="104">A61</f>
        <v>#REF!</v>
      </c>
      <c r="B123" s="875" t="e">
        <f t="shared" si="104"/>
        <v>#REF!</v>
      </c>
      <c r="C123" s="351" t="e">
        <f t="shared" si="104"/>
        <v>#REF!</v>
      </c>
      <c r="D123" s="852" t="e">
        <f t="shared" si="104"/>
        <v>#REF!</v>
      </c>
      <c r="E123" s="109">
        <f t="shared" si="99"/>
        <v>0</v>
      </c>
      <c r="F123" s="836" t="e">
        <f t="shared" si="102"/>
        <v>#REF!</v>
      </c>
      <c r="G123" s="852" t="e">
        <f t="shared" si="102"/>
        <v>#REF!</v>
      </c>
      <c r="H123" s="852" t="e">
        <f t="shared" si="102"/>
        <v>#REF!</v>
      </c>
      <c r="I123" s="108"/>
      <c r="J123" s="108"/>
      <c r="K123" s="108"/>
      <c r="L123" s="949"/>
      <c r="M123" s="949"/>
      <c r="N123" s="949"/>
      <c r="O123" s="950"/>
      <c r="P123" s="950"/>
      <c r="Q123" s="950"/>
      <c r="R123" s="949"/>
      <c r="S123" s="949"/>
      <c r="T123" s="949"/>
      <c r="U123" s="950"/>
      <c r="V123" s="950"/>
      <c r="W123" s="950"/>
      <c r="X123" s="949"/>
      <c r="Y123" s="949"/>
      <c r="Z123" s="949"/>
      <c r="AA123" s="950"/>
      <c r="AB123" s="950"/>
      <c r="AC123" s="950"/>
      <c r="AD123" s="949"/>
      <c r="AE123" s="949"/>
      <c r="AF123" s="949"/>
      <c r="AG123" s="950"/>
      <c r="AH123" s="950"/>
      <c r="AI123" s="950"/>
      <c r="AJ123" s="950"/>
      <c r="AK123" s="950"/>
      <c r="AL123" s="968"/>
      <c r="AM123" s="968"/>
      <c r="AN123" s="968"/>
      <c r="AO123" s="968"/>
      <c r="AP123" s="899"/>
      <c r="AQ123" s="812" t="e">
        <f t="shared" si="103"/>
        <v>#REF!</v>
      </c>
      <c r="AR123" s="951"/>
      <c r="AS123" s="27"/>
    </row>
    <row r="124" spans="1:45" s="102" customFormat="1" hidden="1" x14ac:dyDescent="0.2">
      <c r="A124" s="875" t="e">
        <f t="shared" si="104"/>
        <v>#REF!</v>
      </c>
      <c r="B124" s="875" t="e">
        <f t="shared" si="104"/>
        <v>#REF!</v>
      </c>
      <c r="C124" s="351" t="e">
        <f t="shared" si="104"/>
        <v>#REF!</v>
      </c>
      <c r="D124" s="852" t="e">
        <f t="shared" si="104"/>
        <v>#REF!</v>
      </c>
      <c r="E124" s="109">
        <f t="shared" si="99"/>
        <v>0</v>
      </c>
      <c r="F124" s="836" t="e">
        <f t="shared" si="102"/>
        <v>#REF!</v>
      </c>
      <c r="G124" s="852" t="e">
        <f t="shared" si="102"/>
        <v>#REF!</v>
      </c>
      <c r="H124" s="852" t="e">
        <f t="shared" si="102"/>
        <v>#REF!</v>
      </c>
      <c r="I124" s="108"/>
      <c r="J124" s="108"/>
      <c r="K124" s="108"/>
      <c r="L124" s="949"/>
      <c r="M124" s="949"/>
      <c r="N124" s="949"/>
      <c r="O124" s="950"/>
      <c r="P124" s="950"/>
      <c r="Q124" s="950"/>
      <c r="R124" s="949"/>
      <c r="S124" s="949"/>
      <c r="T124" s="949"/>
      <c r="U124" s="950"/>
      <c r="V124" s="950"/>
      <c r="W124" s="950"/>
      <c r="X124" s="949"/>
      <c r="Y124" s="949"/>
      <c r="Z124" s="949"/>
      <c r="AA124" s="950"/>
      <c r="AB124" s="950"/>
      <c r="AC124" s="950"/>
      <c r="AD124" s="949"/>
      <c r="AE124" s="949"/>
      <c r="AF124" s="949"/>
      <c r="AG124" s="950"/>
      <c r="AH124" s="950"/>
      <c r="AI124" s="950"/>
      <c r="AJ124" s="950"/>
      <c r="AK124" s="950"/>
      <c r="AL124" s="968"/>
      <c r="AM124" s="968"/>
      <c r="AN124" s="968"/>
      <c r="AO124" s="968"/>
      <c r="AP124" s="899"/>
      <c r="AQ124" s="812" t="e">
        <f t="shared" si="103"/>
        <v>#REF!</v>
      </c>
      <c r="AR124" s="951"/>
      <c r="AS124" s="27"/>
    </row>
    <row r="125" spans="1:45" s="102" customFormat="1" hidden="1" x14ac:dyDescent="0.2">
      <c r="A125" s="875" t="e">
        <f t="shared" si="104"/>
        <v>#REF!</v>
      </c>
      <c r="B125" s="875" t="e">
        <f t="shared" si="104"/>
        <v>#REF!</v>
      </c>
      <c r="C125" s="351" t="e">
        <f t="shared" si="104"/>
        <v>#REF!</v>
      </c>
      <c r="D125" s="852" t="e">
        <f t="shared" si="104"/>
        <v>#REF!</v>
      </c>
      <c r="E125" s="109">
        <f t="shared" si="99"/>
        <v>0</v>
      </c>
      <c r="F125" s="836" t="e">
        <f t="shared" si="102"/>
        <v>#REF!</v>
      </c>
      <c r="G125" s="904" t="e">
        <f t="shared" si="102"/>
        <v>#REF!</v>
      </c>
      <c r="H125" s="837" t="e">
        <f t="shared" si="102"/>
        <v>#REF!</v>
      </c>
      <c r="I125" s="108"/>
      <c r="J125" s="108"/>
      <c r="K125" s="108"/>
      <c r="L125" s="682"/>
      <c r="M125" s="682"/>
      <c r="N125" s="682"/>
      <c r="O125" s="696"/>
      <c r="P125" s="696"/>
      <c r="Q125" s="696"/>
      <c r="R125" s="682"/>
      <c r="S125" s="682"/>
      <c r="T125" s="682"/>
      <c r="U125" s="696"/>
      <c r="V125" s="696"/>
      <c r="W125" s="696"/>
      <c r="X125" s="682"/>
      <c r="Y125" s="682"/>
      <c r="Z125" s="682"/>
      <c r="AA125" s="696"/>
      <c r="AB125" s="696"/>
      <c r="AC125" s="696"/>
      <c r="AD125" s="682"/>
      <c r="AE125" s="682"/>
      <c r="AF125" s="682"/>
      <c r="AG125" s="696"/>
      <c r="AH125" s="696"/>
      <c r="AI125" s="696"/>
      <c r="AJ125" s="950"/>
      <c r="AK125" s="950"/>
      <c r="AL125" s="968"/>
      <c r="AM125" s="968"/>
      <c r="AN125" s="968"/>
      <c r="AO125" s="968"/>
      <c r="AP125" s="899"/>
      <c r="AQ125" s="812" t="e">
        <f t="shared" si="103"/>
        <v>#REF!</v>
      </c>
      <c r="AR125" s="756"/>
      <c r="AS125" s="27"/>
    </row>
    <row r="126" spans="1:45" s="102" customFormat="1" hidden="1" x14ac:dyDescent="0.2">
      <c r="A126" s="875" t="e">
        <f t="shared" si="104"/>
        <v>#REF!</v>
      </c>
      <c r="B126" s="875" t="e">
        <f t="shared" si="104"/>
        <v>#REF!</v>
      </c>
      <c r="C126" s="351" t="e">
        <f t="shared" si="104"/>
        <v>#REF!</v>
      </c>
      <c r="D126" s="852" t="e">
        <f t="shared" si="104"/>
        <v>#REF!</v>
      </c>
      <c r="E126" s="109">
        <f t="shared" si="99"/>
        <v>0</v>
      </c>
      <c r="F126" s="836" t="e">
        <f t="shared" si="102"/>
        <v>#REF!</v>
      </c>
      <c r="G126" s="904" t="e">
        <f t="shared" si="102"/>
        <v>#REF!</v>
      </c>
      <c r="H126" s="837" t="e">
        <f t="shared" si="102"/>
        <v>#REF!</v>
      </c>
      <c r="I126" s="108"/>
      <c r="J126" s="108"/>
      <c r="K126" s="108"/>
      <c r="L126" s="682"/>
      <c r="M126" s="682"/>
      <c r="N126" s="682"/>
      <c r="O126" s="696"/>
      <c r="P126" s="696"/>
      <c r="Q126" s="696"/>
      <c r="R126" s="949"/>
      <c r="S126" s="949"/>
      <c r="T126" s="682"/>
      <c r="U126" s="696"/>
      <c r="V126" s="696"/>
      <c r="W126" s="696"/>
      <c r="X126" s="682"/>
      <c r="Y126" s="682"/>
      <c r="Z126" s="682"/>
      <c r="AA126" s="696"/>
      <c r="AB126" s="696"/>
      <c r="AC126" s="696"/>
      <c r="AD126" s="682"/>
      <c r="AE126" s="682"/>
      <c r="AF126" s="682"/>
      <c r="AG126" s="696"/>
      <c r="AH126" s="696"/>
      <c r="AI126" s="696"/>
      <c r="AJ126" s="950"/>
      <c r="AK126" s="950"/>
      <c r="AL126" s="968"/>
      <c r="AM126" s="968"/>
      <c r="AN126" s="968"/>
      <c r="AO126" s="968"/>
      <c r="AP126" s="899"/>
      <c r="AQ126" s="812" t="e">
        <f t="shared" si="103"/>
        <v>#REF!</v>
      </c>
      <c r="AR126" s="756"/>
      <c r="AS126" s="27"/>
    </row>
    <row r="127" spans="1:45" s="102" customFormat="1" hidden="1" x14ac:dyDescent="0.2">
      <c r="A127" s="875" t="e">
        <f t="shared" si="104"/>
        <v>#REF!</v>
      </c>
      <c r="B127" s="875" t="e">
        <f t="shared" si="104"/>
        <v>#REF!</v>
      </c>
      <c r="C127" s="351" t="e">
        <f t="shared" si="104"/>
        <v>#REF!</v>
      </c>
      <c r="D127" s="852" t="e">
        <f t="shared" si="104"/>
        <v>#REF!</v>
      </c>
      <c r="E127" s="109">
        <f t="shared" si="99"/>
        <v>0</v>
      </c>
      <c r="F127" s="836" t="e">
        <f t="shared" si="102"/>
        <v>#REF!</v>
      </c>
      <c r="G127" s="904" t="e">
        <f t="shared" si="102"/>
        <v>#REF!</v>
      </c>
      <c r="H127" s="837" t="e">
        <f t="shared" si="102"/>
        <v>#REF!</v>
      </c>
      <c r="I127" s="108"/>
      <c r="J127" s="108"/>
      <c r="K127" s="108"/>
      <c r="L127" s="682"/>
      <c r="M127" s="682"/>
      <c r="N127" s="682"/>
      <c r="O127" s="696"/>
      <c r="P127" s="696"/>
      <c r="Q127" s="696"/>
      <c r="R127" s="682"/>
      <c r="S127" s="682"/>
      <c r="T127" s="682"/>
      <c r="U127" s="696"/>
      <c r="V127" s="696"/>
      <c r="W127" s="696"/>
      <c r="X127" s="682"/>
      <c r="Y127" s="682"/>
      <c r="Z127" s="682"/>
      <c r="AA127" s="696"/>
      <c r="AB127" s="696"/>
      <c r="AC127" s="696"/>
      <c r="AD127" s="682"/>
      <c r="AE127" s="682"/>
      <c r="AF127" s="682"/>
      <c r="AG127" s="696"/>
      <c r="AH127" s="696"/>
      <c r="AI127" s="696"/>
      <c r="AJ127" s="950"/>
      <c r="AK127" s="950"/>
      <c r="AL127" s="968"/>
      <c r="AM127" s="968"/>
      <c r="AN127" s="968"/>
      <c r="AO127" s="968"/>
      <c r="AP127" s="899"/>
      <c r="AQ127" s="812" t="e">
        <f t="shared" si="103"/>
        <v>#REF!</v>
      </c>
      <c r="AR127" s="756"/>
      <c r="AS127" s="27"/>
    </row>
    <row r="128" spans="1:45" s="102" customFormat="1" hidden="1" x14ac:dyDescent="0.2">
      <c r="A128" s="875" t="e">
        <f t="shared" si="104"/>
        <v>#REF!</v>
      </c>
      <c r="B128" s="875" t="e">
        <f t="shared" si="104"/>
        <v>#REF!</v>
      </c>
      <c r="C128" s="351" t="e">
        <f t="shared" si="104"/>
        <v>#REF!</v>
      </c>
      <c r="D128" s="852" t="e">
        <f t="shared" si="104"/>
        <v>#REF!</v>
      </c>
      <c r="E128" s="109">
        <f t="shared" si="99"/>
        <v>0</v>
      </c>
      <c r="F128" s="836" t="e">
        <f t="shared" si="102"/>
        <v>#REF!</v>
      </c>
      <c r="G128" s="904" t="e">
        <f t="shared" si="102"/>
        <v>#REF!</v>
      </c>
      <c r="H128" s="837" t="e">
        <f t="shared" si="102"/>
        <v>#REF!</v>
      </c>
      <c r="I128" s="108"/>
      <c r="J128" s="108"/>
      <c r="K128" s="108"/>
      <c r="L128" s="682"/>
      <c r="M128" s="682"/>
      <c r="N128" s="682"/>
      <c r="O128" s="696"/>
      <c r="P128" s="696"/>
      <c r="Q128" s="696"/>
      <c r="R128" s="682"/>
      <c r="S128" s="682"/>
      <c r="T128" s="682"/>
      <c r="U128" s="696"/>
      <c r="V128" s="696"/>
      <c r="W128" s="696"/>
      <c r="X128" s="682"/>
      <c r="Y128" s="682"/>
      <c r="Z128" s="682"/>
      <c r="AA128" s="696"/>
      <c r="AB128" s="696"/>
      <c r="AC128" s="696"/>
      <c r="AD128" s="682"/>
      <c r="AE128" s="682"/>
      <c r="AF128" s="682"/>
      <c r="AG128" s="696"/>
      <c r="AH128" s="696"/>
      <c r="AI128" s="696"/>
      <c r="AJ128" s="950"/>
      <c r="AK128" s="950"/>
      <c r="AL128" s="968"/>
      <c r="AM128" s="968"/>
      <c r="AN128" s="968"/>
      <c r="AO128" s="968"/>
      <c r="AP128" s="899"/>
      <c r="AQ128" s="812" t="e">
        <f t="shared" si="103"/>
        <v>#REF!</v>
      </c>
      <c r="AR128" s="756"/>
      <c r="AS128" s="27"/>
    </row>
    <row r="129" spans="1:50" s="102" customFormat="1" hidden="1" x14ac:dyDescent="0.2">
      <c r="A129" s="875" t="e">
        <f t="shared" si="104"/>
        <v>#REF!</v>
      </c>
      <c r="B129" s="875" t="e">
        <f t="shared" si="104"/>
        <v>#REF!</v>
      </c>
      <c r="C129" s="351" t="e">
        <f t="shared" si="104"/>
        <v>#REF!</v>
      </c>
      <c r="D129" s="353" t="e">
        <f t="shared" si="104"/>
        <v>#REF!</v>
      </c>
      <c r="E129" s="109">
        <f t="shared" si="99"/>
        <v>0</v>
      </c>
      <c r="F129" s="352" t="e">
        <f t="shared" si="102"/>
        <v>#REF!</v>
      </c>
      <c r="G129" s="353" t="e">
        <f t="shared" si="102"/>
        <v>#REF!</v>
      </c>
      <c r="H129" s="837" t="e">
        <f t="shared" si="102"/>
        <v>#REF!</v>
      </c>
      <c r="I129" s="108"/>
      <c r="J129" s="108"/>
      <c r="K129" s="108"/>
      <c r="L129" s="682"/>
      <c r="M129" s="682"/>
      <c r="N129" s="682"/>
      <c r="O129" s="696"/>
      <c r="P129" s="696"/>
      <c r="Q129" s="696"/>
      <c r="R129" s="682"/>
      <c r="S129" s="682"/>
      <c r="T129" s="682"/>
      <c r="U129" s="696"/>
      <c r="V129" s="696"/>
      <c r="W129" s="696"/>
      <c r="X129" s="682"/>
      <c r="Y129" s="682"/>
      <c r="Z129" s="682"/>
      <c r="AA129" s="696"/>
      <c r="AB129" s="696"/>
      <c r="AC129" s="696"/>
      <c r="AD129" s="682"/>
      <c r="AE129" s="682"/>
      <c r="AF129" s="682"/>
      <c r="AG129" s="696"/>
      <c r="AH129" s="696"/>
      <c r="AI129" s="696"/>
      <c r="AJ129" s="950"/>
      <c r="AK129" s="950"/>
      <c r="AL129" s="968"/>
      <c r="AM129" s="968"/>
      <c r="AN129" s="968"/>
      <c r="AO129" s="968"/>
      <c r="AP129" s="899"/>
      <c r="AQ129" s="812" t="e">
        <f t="shared" si="103"/>
        <v>#REF!</v>
      </c>
      <c r="AR129" s="756"/>
      <c r="AS129" s="27"/>
    </row>
    <row r="130" spans="1:50" s="102" customFormat="1" hidden="1" x14ac:dyDescent="0.2">
      <c r="A130" s="875" t="e">
        <f t="shared" si="104"/>
        <v>#REF!</v>
      </c>
      <c r="B130" s="875" t="e">
        <f t="shared" si="104"/>
        <v>#REF!</v>
      </c>
      <c r="C130" s="351" t="e">
        <f t="shared" si="104"/>
        <v>#REF!</v>
      </c>
      <c r="D130" s="852" t="e">
        <f t="shared" si="104"/>
        <v>#REF!</v>
      </c>
      <c r="E130" s="109">
        <f t="shared" si="99"/>
        <v>0</v>
      </c>
      <c r="F130" s="836" t="e">
        <f t="shared" si="102"/>
        <v>#REF!</v>
      </c>
      <c r="G130" s="904" t="e">
        <f t="shared" si="102"/>
        <v>#REF!</v>
      </c>
      <c r="H130" s="837" t="e">
        <f t="shared" si="102"/>
        <v>#REF!</v>
      </c>
      <c r="I130" s="108"/>
      <c r="J130" s="108"/>
      <c r="K130" s="108"/>
      <c r="L130" s="949"/>
      <c r="M130" s="949"/>
      <c r="N130" s="949"/>
      <c r="O130" s="950"/>
      <c r="P130" s="950"/>
      <c r="Q130" s="950"/>
      <c r="R130" s="949"/>
      <c r="S130" s="949"/>
      <c r="T130" s="949"/>
      <c r="U130" s="950"/>
      <c r="V130" s="950"/>
      <c r="W130" s="950"/>
      <c r="X130" s="949"/>
      <c r="Y130" s="949"/>
      <c r="Z130" s="949"/>
      <c r="AA130" s="950"/>
      <c r="AB130" s="950"/>
      <c r="AC130" s="950"/>
      <c r="AD130" s="949"/>
      <c r="AE130" s="949"/>
      <c r="AF130" s="949"/>
      <c r="AG130" s="950"/>
      <c r="AH130" s="950"/>
      <c r="AI130" s="950"/>
      <c r="AJ130" s="950"/>
      <c r="AK130" s="950"/>
      <c r="AL130" s="968"/>
      <c r="AM130" s="968"/>
      <c r="AN130" s="968"/>
      <c r="AO130" s="968"/>
      <c r="AP130" s="899"/>
      <c r="AQ130" s="812" t="e">
        <f t="shared" si="103"/>
        <v>#REF!</v>
      </c>
      <c r="AR130" s="951"/>
      <c r="AS130" s="27"/>
    </row>
    <row r="131" spans="1:50" s="102" customFormat="1" hidden="1" x14ac:dyDescent="0.2">
      <c r="A131" s="875" t="e">
        <f t="shared" si="104"/>
        <v>#REF!</v>
      </c>
      <c r="B131" s="875" t="e">
        <f t="shared" si="104"/>
        <v>#REF!</v>
      </c>
      <c r="C131" s="351" t="e">
        <f t="shared" si="104"/>
        <v>#REF!</v>
      </c>
      <c r="D131" s="490" t="e">
        <f t="shared" si="104"/>
        <v>#REF!</v>
      </c>
      <c r="E131" s="109">
        <f t="shared" si="99"/>
        <v>0</v>
      </c>
      <c r="F131" s="491" t="e">
        <f t="shared" si="102"/>
        <v>#REF!</v>
      </c>
      <c r="G131" s="490" t="e">
        <f t="shared" si="102"/>
        <v>#REF!</v>
      </c>
      <c r="H131" s="490" t="e">
        <f t="shared" si="102"/>
        <v>#REF!</v>
      </c>
      <c r="I131" s="969"/>
      <c r="J131" s="969"/>
      <c r="K131" s="969"/>
      <c r="L131" s="682"/>
      <c r="M131" s="682"/>
      <c r="N131" s="682"/>
      <c r="O131" s="696"/>
      <c r="P131" s="696"/>
      <c r="Q131" s="696"/>
      <c r="R131" s="682"/>
      <c r="S131" s="682"/>
      <c r="T131" s="682"/>
      <c r="U131" s="696"/>
      <c r="V131" s="696"/>
      <c r="W131" s="696"/>
      <c r="X131" s="682"/>
      <c r="Y131" s="682"/>
      <c r="Z131" s="682"/>
      <c r="AA131" s="696"/>
      <c r="AB131" s="696"/>
      <c r="AC131" s="696"/>
      <c r="AD131" s="682"/>
      <c r="AE131" s="949"/>
      <c r="AF131" s="949"/>
      <c r="AG131" s="950"/>
      <c r="AH131" s="950"/>
      <c r="AI131" s="950"/>
      <c r="AJ131" s="950"/>
      <c r="AK131" s="950"/>
      <c r="AL131" s="968"/>
      <c r="AM131" s="968"/>
      <c r="AN131" s="968"/>
      <c r="AO131" s="968"/>
      <c r="AP131" s="888"/>
      <c r="AQ131" s="812" t="e">
        <f t="shared" si="103"/>
        <v>#REF!</v>
      </c>
      <c r="AR131" s="951"/>
      <c r="AS131" s="27"/>
    </row>
    <row r="132" spans="1:50" s="102" customFormat="1" hidden="1" x14ac:dyDescent="0.2">
      <c r="A132" s="875" t="e">
        <f t="shared" si="104"/>
        <v>#REF!</v>
      </c>
      <c r="B132" s="875" t="e">
        <f t="shared" si="104"/>
        <v>#REF!</v>
      </c>
      <c r="C132" s="351" t="e">
        <f t="shared" si="104"/>
        <v>#REF!</v>
      </c>
      <c r="D132" s="705" t="e">
        <f t="shared" si="104"/>
        <v>#REF!</v>
      </c>
      <c r="E132" s="109">
        <f t="shared" si="99"/>
        <v>0</v>
      </c>
      <c r="F132" s="491" t="e">
        <f t="shared" si="102"/>
        <v>#REF!</v>
      </c>
      <c r="G132" s="705" t="e">
        <f t="shared" si="102"/>
        <v>#REF!</v>
      </c>
      <c r="H132" s="705" t="e">
        <f t="shared" si="102"/>
        <v>#REF!</v>
      </c>
      <c r="I132" s="969"/>
      <c r="J132" s="969"/>
      <c r="K132" s="969"/>
      <c r="L132" s="949"/>
      <c r="M132" s="949"/>
      <c r="N132" s="949"/>
      <c r="O132" s="950"/>
      <c r="P132" s="950"/>
      <c r="Q132" s="950"/>
      <c r="R132" s="949"/>
      <c r="S132" s="949"/>
      <c r="T132" s="949"/>
      <c r="U132" s="950"/>
      <c r="V132" s="950"/>
      <c r="W132" s="950"/>
      <c r="X132" s="949"/>
      <c r="Y132" s="949"/>
      <c r="Z132" s="949"/>
      <c r="AA132" s="950"/>
      <c r="AB132" s="950"/>
      <c r="AC132" s="950"/>
      <c r="AD132" s="949"/>
      <c r="AE132" s="949"/>
      <c r="AF132" s="949"/>
      <c r="AG132" s="950"/>
      <c r="AH132" s="950"/>
      <c r="AI132" s="950"/>
      <c r="AJ132" s="950"/>
      <c r="AK132" s="950"/>
      <c r="AL132" s="968"/>
      <c r="AM132" s="968"/>
      <c r="AN132" s="968"/>
      <c r="AO132" s="968"/>
      <c r="AP132" s="888"/>
      <c r="AQ132" s="812" t="e">
        <f t="shared" si="103"/>
        <v>#REF!</v>
      </c>
      <c r="AR132" s="951"/>
      <c r="AS132" s="27"/>
    </row>
    <row r="133" spans="1:50" s="102" customFormat="1" hidden="1" x14ac:dyDescent="0.2">
      <c r="A133" s="875" t="e">
        <f t="shared" si="104"/>
        <v>#REF!</v>
      </c>
      <c r="B133" s="875" t="e">
        <f t="shared" si="104"/>
        <v>#REF!</v>
      </c>
      <c r="C133" s="351" t="e">
        <f t="shared" si="104"/>
        <v>#REF!</v>
      </c>
      <c r="D133" s="490" t="e">
        <f t="shared" si="104"/>
        <v>#REF!</v>
      </c>
      <c r="E133" s="109">
        <f t="shared" si="99"/>
        <v>0</v>
      </c>
      <c r="F133" s="495" t="e">
        <f t="shared" si="102"/>
        <v>#REF!</v>
      </c>
      <c r="G133" s="490" t="e">
        <f t="shared" si="102"/>
        <v>#REF!</v>
      </c>
      <c r="H133" s="490" t="e">
        <f t="shared" si="102"/>
        <v>#REF!</v>
      </c>
      <c r="I133" s="969"/>
      <c r="J133" s="969"/>
      <c r="K133" s="969"/>
      <c r="L133" s="949"/>
      <c r="M133" s="949"/>
      <c r="N133" s="949"/>
      <c r="O133" s="950"/>
      <c r="P133" s="950"/>
      <c r="Q133" s="950"/>
      <c r="R133" s="949"/>
      <c r="S133" s="949"/>
      <c r="T133" s="949"/>
      <c r="U133" s="950"/>
      <c r="V133" s="950"/>
      <c r="W133" s="950"/>
      <c r="X133" s="949"/>
      <c r="Y133" s="949"/>
      <c r="Z133" s="949"/>
      <c r="AA133" s="950"/>
      <c r="AB133" s="950"/>
      <c r="AC133" s="950"/>
      <c r="AD133" s="949"/>
      <c r="AE133" s="949"/>
      <c r="AF133" s="949"/>
      <c r="AG133" s="950"/>
      <c r="AH133" s="950"/>
      <c r="AI133" s="950"/>
      <c r="AJ133" s="950"/>
      <c r="AK133" s="950"/>
      <c r="AL133" s="968"/>
      <c r="AM133" s="968"/>
      <c r="AN133" s="968"/>
      <c r="AO133" s="968"/>
      <c r="AP133" s="888"/>
      <c r="AQ133" s="812" t="e">
        <f t="shared" si="103"/>
        <v>#REF!</v>
      </c>
      <c r="AR133" s="951"/>
      <c r="AS133" s="27"/>
    </row>
    <row r="134" spans="1:50" s="102" customFormat="1" hidden="1" x14ac:dyDescent="0.2">
      <c r="A134" s="875" t="e">
        <f t="shared" si="104"/>
        <v>#REF!</v>
      </c>
      <c r="B134" s="875" t="e">
        <f t="shared" si="104"/>
        <v>#REF!</v>
      </c>
      <c r="C134" s="351" t="e">
        <f t="shared" si="104"/>
        <v>#REF!</v>
      </c>
      <c r="D134" s="490" t="e">
        <f t="shared" si="104"/>
        <v>#REF!</v>
      </c>
      <c r="E134" s="109">
        <f t="shared" si="99"/>
        <v>0</v>
      </c>
      <c r="F134" s="495" t="e">
        <f t="shared" si="102"/>
        <v>#REF!</v>
      </c>
      <c r="G134" s="490" t="e">
        <f t="shared" si="102"/>
        <v>#REF!</v>
      </c>
      <c r="H134" s="490" t="e">
        <f t="shared" si="102"/>
        <v>#REF!</v>
      </c>
      <c r="I134" s="969"/>
      <c r="J134" s="969"/>
      <c r="K134" s="969"/>
      <c r="L134" s="949"/>
      <c r="M134" s="949"/>
      <c r="N134" s="949"/>
      <c r="O134" s="950"/>
      <c r="P134" s="950"/>
      <c r="Q134" s="950"/>
      <c r="R134" s="949"/>
      <c r="S134" s="949"/>
      <c r="T134" s="949"/>
      <c r="U134" s="950"/>
      <c r="V134" s="950"/>
      <c r="W134" s="950"/>
      <c r="X134" s="949"/>
      <c r="Y134" s="949"/>
      <c r="Z134" s="949"/>
      <c r="AA134" s="950"/>
      <c r="AB134" s="950"/>
      <c r="AC134" s="950"/>
      <c r="AD134" s="949"/>
      <c r="AE134" s="949"/>
      <c r="AF134" s="949"/>
      <c r="AG134" s="950"/>
      <c r="AH134" s="950"/>
      <c r="AI134" s="950"/>
      <c r="AJ134" s="950"/>
      <c r="AK134" s="950"/>
      <c r="AL134" s="968"/>
      <c r="AM134" s="968"/>
      <c r="AN134" s="968"/>
      <c r="AO134" s="968"/>
      <c r="AP134" s="888"/>
      <c r="AQ134" s="812" t="e">
        <f t="shared" si="103"/>
        <v>#REF!</v>
      </c>
      <c r="AR134" s="951"/>
      <c r="AS134" s="27"/>
    </row>
    <row r="135" spans="1:50" s="662" customFormat="1" x14ac:dyDescent="0.2">
      <c r="A135" s="706"/>
      <c r="B135" s="706"/>
      <c r="C135" s="706"/>
      <c r="D135" s="933" t="s">
        <v>432</v>
      </c>
      <c r="E135" s="731"/>
      <c r="F135" s="706"/>
      <c r="G135" s="741"/>
      <c r="H135" s="741"/>
      <c r="I135" s="706"/>
      <c r="J135" s="706"/>
      <c r="K135" s="706"/>
      <c r="L135" s="707"/>
      <c r="M135" s="707"/>
      <c r="N135" s="707"/>
      <c r="O135" s="934">
        <f>SUM(O136,O142,O146,O151,O153,O157,O163,O166,O168,O170,O173,O175,O180)</f>
        <v>1002454.0900000001</v>
      </c>
      <c r="P135" s="934">
        <f t="shared" ref="P135:Q135" si="105">SUM(P136,P142,P146,P151,P153,P157,P163,P166,P168,P170,P173,P175,P180)</f>
        <v>337540.53</v>
      </c>
      <c r="Q135" s="934">
        <f t="shared" si="105"/>
        <v>777212.95</v>
      </c>
      <c r="R135" s="707"/>
      <c r="S135" s="707"/>
      <c r="T135" s="707"/>
      <c r="U135" s="934">
        <f t="shared" ref="U135:W135" si="106">SUM(U136,U142,U146,U151,U153,U157,U163,U166,U168,U170,U173,U175,U180)</f>
        <v>620925.24</v>
      </c>
      <c r="V135" s="934">
        <f t="shared" si="106"/>
        <v>743624.92000000016</v>
      </c>
      <c r="W135" s="934">
        <f t="shared" si="106"/>
        <v>1650746.4700000002</v>
      </c>
      <c r="X135" s="707"/>
      <c r="Y135" s="707"/>
      <c r="Z135" s="707"/>
      <c r="AA135" s="934">
        <f t="shared" ref="AA135:AC135" si="107">SUM(AA136,AA142,AA146,AA151,AA153,AA157,AA163,AA166,AA168,AA170,AA173,AA175,AA180)</f>
        <v>283564.3</v>
      </c>
      <c r="AB135" s="934">
        <f t="shared" si="107"/>
        <v>328988.63</v>
      </c>
      <c r="AC135" s="934">
        <f t="shared" si="107"/>
        <v>939224.67</v>
      </c>
      <c r="AD135" s="707"/>
      <c r="AE135" s="707"/>
      <c r="AF135" s="707"/>
      <c r="AG135" s="934">
        <f t="shared" ref="AG135:AO135" si="108">SUM(AG136,AG142,AG146,AG151,AG153,AG157,AG163,AG166,AG168,AG170,AG173,AG175,AG180)</f>
        <v>296926.96999999997</v>
      </c>
      <c r="AH135" s="934">
        <f t="shared" si="108"/>
        <v>526789.77</v>
      </c>
      <c r="AI135" s="934">
        <f t="shared" si="108"/>
        <v>2025507.5699999998</v>
      </c>
      <c r="AJ135" s="934">
        <f t="shared" si="108"/>
        <v>9533506.1099999994</v>
      </c>
      <c r="AK135" s="934">
        <f t="shared" si="108"/>
        <v>6592486.1099999994</v>
      </c>
      <c r="AL135" s="934">
        <f t="shared" si="108"/>
        <v>0</v>
      </c>
      <c r="AM135" s="934">
        <f t="shared" si="108"/>
        <v>881965</v>
      </c>
      <c r="AN135" s="934">
        <f t="shared" si="108"/>
        <v>598705</v>
      </c>
      <c r="AO135" s="934">
        <f t="shared" si="108"/>
        <v>1460350</v>
      </c>
      <c r="AP135" s="706"/>
      <c r="AQ135" s="706"/>
      <c r="AR135" s="757">
        <f t="shared" ref="AR135" si="109">SUM(AR136,AR142,AR146,AR151,AR153,AR157,AR163,AR166,AR168,AR170,AR173,AR175,AR180)</f>
        <v>0</v>
      </c>
      <c r="AS135" s="708"/>
      <c r="AT135" s="661" t="e">
        <f>AK135-[9]CENTRAL!AK7</f>
        <v>#VALUE!</v>
      </c>
      <c r="AU135" s="661" t="e">
        <f>AL135-[9]CENTRAL!AL7</f>
        <v>#VALUE!</v>
      </c>
      <c r="AV135" s="661" t="e">
        <f>AM135-[9]CENTRAL!AM7</f>
        <v>#VALUE!</v>
      </c>
      <c r="AW135" s="661" t="e">
        <f>AN135-[9]CENTRAL!AN7</f>
        <v>#VALUE!</v>
      </c>
      <c r="AX135" s="661" t="e">
        <f>AO135-[9]CENTRAL!AO7</f>
        <v>#VALUE!</v>
      </c>
    </row>
    <row r="136" spans="1:50" s="102" customFormat="1" x14ac:dyDescent="0.2">
      <c r="A136" s="58" t="e">
        <f>A74</f>
        <v>#REF!</v>
      </c>
      <c r="B136" s="58" t="e">
        <f t="shared" ref="B136:D136" si="110">B74</f>
        <v>#REF!</v>
      </c>
      <c r="C136" s="58" t="e">
        <f t="shared" si="110"/>
        <v>#REF!</v>
      </c>
      <c r="D136" s="26" t="e">
        <f t="shared" si="110"/>
        <v>#REF!</v>
      </c>
      <c r="E136" s="29"/>
      <c r="F136" s="730"/>
      <c r="G136" s="26"/>
      <c r="H136" s="26"/>
      <c r="I136" s="94"/>
      <c r="J136" s="94"/>
      <c r="K136" s="29"/>
      <c r="L136" s="673"/>
      <c r="M136" s="673"/>
      <c r="N136" s="673"/>
      <c r="O136" s="686">
        <f>SUM(O137:O141)</f>
        <v>10154</v>
      </c>
      <c r="P136" s="686">
        <f t="shared" ref="P136:Q136" si="111">SUM(P137:P141)</f>
        <v>10154</v>
      </c>
      <c r="Q136" s="686">
        <f t="shared" si="111"/>
        <v>55708</v>
      </c>
      <c r="R136" s="673"/>
      <c r="S136" s="673"/>
      <c r="T136" s="673"/>
      <c r="U136" s="686">
        <f t="shared" ref="U136:W136" si="112">SUM(U137:U141)</f>
        <v>10154</v>
      </c>
      <c r="V136" s="686">
        <f t="shared" si="112"/>
        <v>10154</v>
      </c>
      <c r="W136" s="686">
        <f t="shared" si="112"/>
        <v>475258</v>
      </c>
      <c r="X136" s="673"/>
      <c r="Y136" s="673"/>
      <c r="Z136" s="673"/>
      <c r="AA136" s="686">
        <f t="shared" ref="AA136:AC136" si="113">SUM(AA137:AA141)</f>
        <v>10154</v>
      </c>
      <c r="AB136" s="686">
        <f t="shared" si="113"/>
        <v>15654</v>
      </c>
      <c r="AC136" s="686">
        <f t="shared" si="113"/>
        <v>15654</v>
      </c>
      <c r="AD136" s="673"/>
      <c r="AE136" s="673"/>
      <c r="AF136" s="673"/>
      <c r="AG136" s="686">
        <f t="shared" ref="AG136:AK136" si="114">SUM(AG137:AG141)</f>
        <v>10154</v>
      </c>
      <c r="AH136" s="686">
        <f t="shared" si="114"/>
        <v>31284</v>
      </c>
      <c r="AI136" s="686">
        <f t="shared" si="114"/>
        <v>375166</v>
      </c>
      <c r="AJ136" s="686">
        <f t="shared" si="114"/>
        <v>1029648</v>
      </c>
      <c r="AK136" s="686">
        <f t="shared" si="114"/>
        <v>761218</v>
      </c>
      <c r="AL136" s="686"/>
      <c r="AM136" s="686">
        <f>SUM(AM137:AM141)</f>
        <v>268430</v>
      </c>
      <c r="AN136" s="686"/>
      <c r="AO136" s="686"/>
      <c r="AP136" s="822"/>
      <c r="AQ136" s="823"/>
      <c r="AR136" s="743">
        <f t="shared" ref="AR136" si="115">SUM(AR137:AR141)</f>
        <v>0</v>
      </c>
      <c r="AS136" s="27"/>
    </row>
    <row r="137" spans="1:50" s="102" customFormat="1" x14ac:dyDescent="0.2">
      <c r="A137" s="827" t="e">
        <f t="shared" ref="A137:D152" si="116">A75</f>
        <v>#REF!</v>
      </c>
      <c r="B137" s="827" t="e">
        <f t="shared" si="116"/>
        <v>#REF!</v>
      </c>
      <c r="C137" s="836" t="e">
        <f t="shared" si="116"/>
        <v>#REF!</v>
      </c>
      <c r="D137" s="812" t="e">
        <f t="shared" si="116"/>
        <v>#REF!</v>
      </c>
      <c r="E137" s="816">
        <f>'[8]Anexo 1 POA 2018 CENTA Regiones'!E34</f>
        <v>1800</v>
      </c>
      <c r="F137" s="935" t="e">
        <f t="shared" ref="F137:H141" si="117">F75</f>
        <v>#REF!</v>
      </c>
      <c r="G137" s="812" t="e">
        <f t="shared" si="117"/>
        <v>#REF!</v>
      </c>
      <c r="H137" s="829" t="e">
        <f t="shared" si="117"/>
        <v>#REF!</v>
      </c>
      <c r="I137" s="108"/>
      <c r="J137" s="109"/>
      <c r="K137" s="108"/>
      <c r="L137" s="674">
        <f>'[8]Anexo 1 POA 2018 CENTA Regiones'!L34</f>
        <v>0</v>
      </c>
      <c r="M137" s="674">
        <f>'[8]Anexo 1 POA 2018 CENTA Regiones'!M34</f>
        <v>0</v>
      </c>
      <c r="N137" s="674">
        <f>'[8]Anexo 1 POA 2018 CENTA Regiones'!N34</f>
        <v>0</v>
      </c>
      <c r="O137" s="693">
        <f>'[8]Anexo 1 POA 2018 CENTA Regiones'!O34</f>
        <v>0</v>
      </c>
      <c r="P137" s="693">
        <f>'[8]Anexo 1 POA 2018 CENTA Regiones'!P34</f>
        <v>0</v>
      </c>
      <c r="Q137" s="693">
        <f>'[8]Anexo 1 POA 2018 CENTA Regiones'!Q34</f>
        <v>0</v>
      </c>
      <c r="R137" s="674">
        <f>'[8]Anexo 1 POA 2018 CENTA Regiones'!R34</f>
        <v>0</v>
      </c>
      <c r="S137" s="674">
        <f>'[8]Anexo 1 POA 2018 CENTA Regiones'!S34</f>
        <v>0</v>
      </c>
      <c r="T137" s="674">
        <f>'[8]Anexo 1 POA 2018 CENTA Regiones'!T34</f>
        <v>0</v>
      </c>
      <c r="U137" s="693">
        <f>'[8]Anexo 1 POA 2018 CENTA Regiones'!U34</f>
        <v>0</v>
      </c>
      <c r="V137" s="693">
        <f>'[8]Anexo 1 POA 2018 CENTA Regiones'!V34</f>
        <v>0</v>
      </c>
      <c r="W137" s="693">
        <f>'[8]Anexo 1 POA 2018 CENTA Regiones'!W34</f>
        <v>0</v>
      </c>
      <c r="X137" s="674">
        <f>'[8]Anexo 1 POA 2018 CENTA Regiones'!X34</f>
        <v>0</v>
      </c>
      <c r="Y137" s="674">
        <f>'[8]Anexo 1 POA 2018 CENTA Regiones'!Y34</f>
        <v>500</v>
      </c>
      <c r="Z137" s="674">
        <f>'[8]Anexo 1 POA 2018 CENTA Regiones'!Z34</f>
        <v>500</v>
      </c>
      <c r="AA137" s="693">
        <f>'[8]Anexo 1 POA 2018 CENTA Regiones'!AA34</f>
        <v>0</v>
      </c>
      <c r="AB137" s="693">
        <f>'[8]Anexo 1 POA 2018 CENTA Regiones'!AB34</f>
        <v>5500</v>
      </c>
      <c r="AC137" s="693">
        <f>'[8]Anexo 1 POA 2018 CENTA Regiones'!AC34</f>
        <v>5500</v>
      </c>
      <c r="AD137" s="674">
        <f>'[8]Anexo 1 POA 2018 CENTA Regiones'!AD34</f>
        <v>0</v>
      </c>
      <c r="AE137" s="674">
        <f>'[8]Anexo 1 POA 2018 CENTA Regiones'!AE34</f>
        <v>400</v>
      </c>
      <c r="AF137" s="674">
        <f>'[8]Anexo 1 POA 2018 CENTA Regiones'!AF34</f>
        <v>400</v>
      </c>
      <c r="AG137" s="693">
        <f>'[8]Anexo 1 POA 2018 CENTA Regiones'!AG34</f>
        <v>0</v>
      </c>
      <c r="AH137" s="693">
        <f>'[8]Anexo 1 POA 2018 CENTA Regiones'!AH34</f>
        <v>4400</v>
      </c>
      <c r="AI137" s="693">
        <f>'[8]Anexo 1 POA 2018 CENTA Regiones'!AI34</f>
        <v>4400</v>
      </c>
      <c r="AJ137" s="693">
        <f>'[8]Anexo 1 POA 2018 CENTA Regiones'!AJ34</f>
        <v>19800</v>
      </c>
      <c r="AK137" s="693">
        <f>'[8]Anexo 1 POA 2018 CENTA Regiones'!AK34</f>
        <v>19800</v>
      </c>
      <c r="AL137" s="693">
        <f>'[8]Anexo 1 POA 2018 CENTA Regiones'!AL34</f>
        <v>0</v>
      </c>
      <c r="AM137" s="693">
        <f>'[8]Anexo 1 POA 2018 CENTA Regiones'!AM34</f>
        <v>0</v>
      </c>
      <c r="AN137" s="693">
        <f>'[8]Anexo 1 POA 2018 CENTA Regiones'!AN34</f>
        <v>0</v>
      </c>
      <c r="AO137" s="693">
        <f>'[8]Anexo 1 POA 2018 CENTA Regiones'!AO34</f>
        <v>0</v>
      </c>
      <c r="AP137" s="839"/>
      <c r="AQ137" s="812" t="e">
        <f t="shared" ref="AQ137:AQ196" si="118">AQ75</f>
        <v>#REF!</v>
      </c>
      <c r="AR137" s="753">
        <f>'[8]Anexo 1 POA 2018 CENTA Regiones'!AR34</f>
        <v>0</v>
      </c>
      <c r="AS137" s="27"/>
    </row>
    <row r="138" spans="1:50" s="102" customFormat="1" ht="37.5" customHeight="1" x14ac:dyDescent="0.2">
      <c r="A138" s="836" t="e">
        <f t="shared" si="116"/>
        <v>#REF!</v>
      </c>
      <c r="B138" s="836" t="e">
        <f t="shared" si="116"/>
        <v>#REF!</v>
      </c>
      <c r="C138" s="836" t="e">
        <f t="shared" si="116"/>
        <v>#REF!</v>
      </c>
      <c r="D138" s="817" t="e">
        <f t="shared" si="116"/>
        <v>#REF!</v>
      </c>
      <c r="E138" s="816">
        <f>'[8]Anexo 1 POA 2018 CENTA Regiones'!E35</f>
        <v>1640</v>
      </c>
      <c r="F138" s="793" t="e">
        <f t="shared" si="117"/>
        <v>#REF!</v>
      </c>
      <c r="G138" s="817" t="e">
        <f t="shared" si="117"/>
        <v>#REF!</v>
      </c>
      <c r="H138" s="837" t="e">
        <f t="shared" si="117"/>
        <v>#REF!</v>
      </c>
      <c r="I138" s="815"/>
      <c r="J138" s="816"/>
      <c r="K138" s="815"/>
      <c r="L138" s="674">
        <f>'[8]Anexo 1 POA 2018 CENTA Regiones'!L35</f>
        <v>0</v>
      </c>
      <c r="M138" s="674">
        <f>'[8]Anexo 1 POA 2018 CENTA Regiones'!M35</f>
        <v>0</v>
      </c>
      <c r="N138" s="674">
        <f>'[8]Anexo 1 POA 2018 CENTA Regiones'!N35</f>
        <v>90</v>
      </c>
      <c r="O138" s="693">
        <f>'[8]Anexo 1 POA 2018 CENTA Regiones'!O35</f>
        <v>0</v>
      </c>
      <c r="P138" s="693">
        <f>'[8]Anexo 1 POA 2018 CENTA Regiones'!P35</f>
        <v>0</v>
      </c>
      <c r="Q138" s="693">
        <f>'[8]Anexo 1 POA 2018 CENTA Regiones'!Q35</f>
        <v>45554</v>
      </c>
      <c r="R138" s="674">
        <f>'[8]Anexo 1 POA 2018 CENTA Regiones'!R35</f>
        <v>0</v>
      </c>
      <c r="S138" s="674">
        <f>'[8]Anexo 1 POA 2018 CENTA Regiones'!S35</f>
        <v>0</v>
      </c>
      <c r="T138" s="674">
        <f>'[8]Anexo 1 POA 2018 CENTA Regiones'!T35</f>
        <v>850</v>
      </c>
      <c r="U138" s="693">
        <f>'[8]Anexo 1 POA 2018 CENTA Regiones'!U35</f>
        <v>0</v>
      </c>
      <c r="V138" s="693">
        <f>'[8]Anexo 1 POA 2018 CENTA Regiones'!V35</f>
        <v>0</v>
      </c>
      <c r="W138" s="693">
        <f>'[8]Anexo 1 POA 2018 CENTA Regiones'!W35</f>
        <v>465104</v>
      </c>
      <c r="X138" s="674">
        <f>'[8]Anexo 1 POA 2018 CENTA Regiones'!X35</f>
        <v>0</v>
      </c>
      <c r="Y138" s="674">
        <f>'[8]Anexo 1 POA 2018 CENTA Regiones'!Y35</f>
        <v>0</v>
      </c>
      <c r="Z138" s="674">
        <f>'[8]Anexo 1 POA 2018 CENTA Regiones'!Z35</f>
        <v>0</v>
      </c>
      <c r="AA138" s="693">
        <f>'[8]Anexo 1 POA 2018 CENTA Regiones'!AA35</f>
        <v>0</v>
      </c>
      <c r="AB138" s="693">
        <f>'[8]Anexo 1 POA 2018 CENTA Regiones'!AB35</f>
        <v>0</v>
      </c>
      <c r="AC138" s="693">
        <f>'[8]Anexo 1 POA 2018 CENTA Regiones'!AC35</f>
        <v>0</v>
      </c>
      <c r="AD138" s="674">
        <f>'[8]Anexo 1 POA 2018 CENTA Regiones'!AD35</f>
        <v>0</v>
      </c>
      <c r="AE138" s="674">
        <f>'[8]Anexo 1 POA 2018 CENTA Regiones'!AE35</f>
        <v>0</v>
      </c>
      <c r="AF138" s="674">
        <f>'[8]Anexo 1 POA 2018 CENTA Regiones'!AF35</f>
        <v>700</v>
      </c>
      <c r="AG138" s="693">
        <f>'[8]Anexo 1 POA 2018 CENTA Regiones'!AG35</f>
        <v>0</v>
      </c>
      <c r="AH138" s="693">
        <f>'[8]Anexo 1 POA 2018 CENTA Regiones'!AH35</f>
        <v>0</v>
      </c>
      <c r="AI138" s="693">
        <f>'[8]Anexo 1 POA 2018 CENTA Regiones'!AI35</f>
        <v>360612</v>
      </c>
      <c r="AJ138" s="693">
        <f>'[8]Anexo 1 POA 2018 CENTA Regiones'!AJ35</f>
        <v>871270</v>
      </c>
      <c r="AK138" s="693">
        <f>'[8]Anexo 1 POA 2018 CENTA Regiones'!AK35</f>
        <v>602840</v>
      </c>
      <c r="AL138" s="693">
        <f>'[8]Anexo 1 POA 2018 CENTA Regiones'!AL35</f>
        <v>0</v>
      </c>
      <c r="AM138" s="693">
        <f>'[8]Anexo 1 POA 2018 CENTA Regiones'!AM35</f>
        <v>268430</v>
      </c>
      <c r="AN138" s="693">
        <f>'[8]Anexo 1 POA 2018 CENTA Regiones'!AN35</f>
        <v>0</v>
      </c>
      <c r="AO138" s="693">
        <f>'[8]Anexo 1 POA 2018 CENTA Regiones'!AO35</f>
        <v>0</v>
      </c>
      <c r="AP138" s="839"/>
      <c r="AQ138" s="812" t="e">
        <f t="shared" si="118"/>
        <v>#REF!</v>
      </c>
      <c r="AR138" s="753">
        <f>'[8]Anexo 1 POA 2018 CENTA Regiones'!AR35</f>
        <v>0</v>
      </c>
      <c r="AS138" s="27"/>
    </row>
    <row r="139" spans="1:50" s="102" customFormat="1" ht="36.75" customHeight="1" x14ac:dyDescent="0.2">
      <c r="A139" s="1160" t="e">
        <f t="shared" si="116"/>
        <v>#REF!</v>
      </c>
      <c r="B139" s="1160" t="e">
        <f t="shared" si="116"/>
        <v>#REF!</v>
      </c>
      <c r="C139" s="1161" t="e">
        <f t="shared" si="116"/>
        <v>#REF!</v>
      </c>
      <c r="D139" s="1162" t="e">
        <f t="shared" si="116"/>
        <v>#REF!</v>
      </c>
      <c r="E139" s="816">
        <f>'[8]Anexo 1 POA 2018 CENTA Regiones'!E36</f>
        <v>896</v>
      </c>
      <c r="F139" s="793" t="e">
        <f t="shared" si="117"/>
        <v>#REF!</v>
      </c>
      <c r="G139" s="1174" t="e">
        <f t="shared" si="117"/>
        <v>#REF!</v>
      </c>
      <c r="H139" s="1163" t="e">
        <f t="shared" si="117"/>
        <v>#REF!</v>
      </c>
      <c r="I139" s="1164"/>
      <c r="J139" s="1167"/>
      <c r="K139" s="1164"/>
      <c r="L139" s="674">
        <f>'[8]Anexo 1 POA 2018 CENTA Regiones'!L36</f>
        <v>896</v>
      </c>
      <c r="M139" s="674">
        <f>'[8]Anexo 1 POA 2018 CENTA Regiones'!M36</f>
        <v>896</v>
      </c>
      <c r="N139" s="674">
        <f>'[8]Anexo 1 POA 2018 CENTA Regiones'!N36</f>
        <v>896</v>
      </c>
      <c r="O139" s="693">
        <f>'[8]Anexo 1 POA 2018 CENTA Regiones'!O36</f>
        <v>8476</v>
      </c>
      <c r="P139" s="693">
        <f>'[8]Anexo 1 POA 2018 CENTA Regiones'!P36</f>
        <v>8476</v>
      </c>
      <c r="Q139" s="693">
        <f>'[8]Anexo 1 POA 2018 CENTA Regiones'!Q36</f>
        <v>8476</v>
      </c>
      <c r="R139" s="674">
        <f>'[8]Anexo 1 POA 2018 CENTA Regiones'!R36</f>
        <v>896</v>
      </c>
      <c r="S139" s="674">
        <f>'[8]Anexo 1 POA 2018 CENTA Regiones'!S36</f>
        <v>896</v>
      </c>
      <c r="T139" s="674">
        <f>'[8]Anexo 1 POA 2018 CENTA Regiones'!T36</f>
        <v>896</v>
      </c>
      <c r="U139" s="693">
        <f>'[8]Anexo 1 POA 2018 CENTA Regiones'!U36</f>
        <v>8476</v>
      </c>
      <c r="V139" s="693">
        <f>'[8]Anexo 1 POA 2018 CENTA Regiones'!V36</f>
        <v>8476</v>
      </c>
      <c r="W139" s="693">
        <f>'[8]Anexo 1 POA 2018 CENTA Regiones'!W36</f>
        <v>8476</v>
      </c>
      <c r="X139" s="674">
        <f>'[8]Anexo 1 POA 2018 CENTA Regiones'!X36</f>
        <v>896</v>
      </c>
      <c r="Y139" s="674">
        <f>'[8]Anexo 1 POA 2018 CENTA Regiones'!Y36</f>
        <v>896</v>
      </c>
      <c r="Z139" s="674">
        <f>'[8]Anexo 1 POA 2018 CENTA Regiones'!Z36</f>
        <v>896</v>
      </c>
      <c r="AA139" s="693">
        <f>'[8]Anexo 1 POA 2018 CENTA Regiones'!AA36</f>
        <v>8476</v>
      </c>
      <c r="AB139" s="693">
        <f>'[8]Anexo 1 POA 2018 CENTA Regiones'!AB36</f>
        <v>8476</v>
      </c>
      <c r="AC139" s="693">
        <f>'[8]Anexo 1 POA 2018 CENTA Regiones'!AC36</f>
        <v>8476</v>
      </c>
      <c r="AD139" s="674">
        <f>'[8]Anexo 1 POA 2018 CENTA Regiones'!AD36</f>
        <v>896</v>
      </c>
      <c r="AE139" s="674">
        <f>'[8]Anexo 1 POA 2018 CENTA Regiones'!AE36</f>
        <v>896</v>
      </c>
      <c r="AF139" s="674">
        <f>'[8]Anexo 1 POA 2018 CENTA Regiones'!AF36</f>
        <v>896</v>
      </c>
      <c r="AG139" s="693">
        <f>'[8]Anexo 1 POA 2018 CENTA Regiones'!AG36</f>
        <v>8476</v>
      </c>
      <c r="AH139" s="693">
        <f>'[8]Anexo 1 POA 2018 CENTA Regiones'!AH36</f>
        <v>8476</v>
      </c>
      <c r="AI139" s="693">
        <f>'[8]Anexo 1 POA 2018 CENTA Regiones'!AI36</f>
        <v>8476</v>
      </c>
      <c r="AJ139" s="693">
        <f>'[8]Anexo 1 POA 2018 CENTA Regiones'!AJ36</f>
        <v>101712</v>
      </c>
      <c r="AK139" s="693">
        <f>'[8]Anexo 1 POA 2018 CENTA Regiones'!AK36</f>
        <v>101712</v>
      </c>
      <c r="AL139" s="693">
        <f>'[8]Anexo 1 POA 2018 CENTA Regiones'!AL36</f>
        <v>0</v>
      </c>
      <c r="AM139" s="693">
        <f>'[8]Anexo 1 POA 2018 CENTA Regiones'!AM36</f>
        <v>0</v>
      </c>
      <c r="AN139" s="693">
        <f>'[8]Anexo 1 POA 2018 CENTA Regiones'!AN36</f>
        <v>0</v>
      </c>
      <c r="AO139" s="693">
        <f>'[8]Anexo 1 POA 2018 CENTA Regiones'!AO36</f>
        <v>0</v>
      </c>
      <c r="AP139" s="1165"/>
      <c r="AQ139" s="1166" t="e">
        <f t="shared" si="118"/>
        <v>#REF!</v>
      </c>
      <c r="AR139" s="753" t="str">
        <f>'[8]Anexo 1 POA 2018 CENTA Regiones'!AR36</f>
        <v>Meta no acumulativa</v>
      </c>
      <c r="AS139" s="27"/>
    </row>
    <row r="140" spans="1:50" s="102" customFormat="1" ht="36.75" customHeight="1" x14ac:dyDescent="0.2">
      <c r="A140" s="1160" t="e">
        <f t="shared" si="116"/>
        <v>#REF!</v>
      </c>
      <c r="B140" s="1160" t="e">
        <f t="shared" si="116"/>
        <v>#REF!</v>
      </c>
      <c r="C140" s="1161" t="e">
        <f t="shared" si="116"/>
        <v>#REF!</v>
      </c>
      <c r="D140" s="1162" t="e">
        <f t="shared" si="116"/>
        <v>#REF!</v>
      </c>
      <c r="E140" s="816">
        <f>'[8]Anexo 1 POA 2018 CENTA Regiones'!E37</f>
        <v>185</v>
      </c>
      <c r="F140" s="793" t="e">
        <f t="shared" si="117"/>
        <v>#REF!</v>
      </c>
      <c r="G140" s="1174" t="e">
        <f t="shared" si="117"/>
        <v>#REF!</v>
      </c>
      <c r="H140" s="1163" t="e">
        <f t="shared" si="117"/>
        <v>#REF!</v>
      </c>
      <c r="I140" s="1164"/>
      <c r="J140" s="1167"/>
      <c r="K140" s="1164"/>
      <c r="L140" s="674">
        <f>'[8]Anexo 1 POA 2018 CENTA Regiones'!L37</f>
        <v>185</v>
      </c>
      <c r="M140" s="674">
        <f>'[8]Anexo 1 POA 2018 CENTA Regiones'!M37</f>
        <v>185</v>
      </c>
      <c r="N140" s="674">
        <f>'[8]Anexo 1 POA 2018 CENTA Regiones'!N37</f>
        <v>185</v>
      </c>
      <c r="O140" s="693">
        <f>'[8]Anexo 1 POA 2018 CENTA Regiones'!O37</f>
        <v>1678</v>
      </c>
      <c r="P140" s="693">
        <f>'[8]Anexo 1 POA 2018 CENTA Regiones'!P37</f>
        <v>1678</v>
      </c>
      <c r="Q140" s="693">
        <f>'[8]Anexo 1 POA 2018 CENTA Regiones'!Q37</f>
        <v>1678</v>
      </c>
      <c r="R140" s="674">
        <f>'[8]Anexo 1 POA 2018 CENTA Regiones'!R37</f>
        <v>185</v>
      </c>
      <c r="S140" s="674">
        <f>'[8]Anexo 1 POA 2018 CENTA Regiones'!S37</f>
        <v>185</v>
      </c>
      <c r="T140" s="674">
        <f>'[8]Anexo 1 POA 2018 CENTA Regiones'!T37</f>
        <v>185</v>
      </c>
      <c r="U140" s="693">
        <f>'[8]Anexo 1 POA 2018 CENTA Regiones'!U37</f>
        <v>1678</v>
      </c>
      <c r="V140" s="693">
        <f>'[8]Anexo 1 POA 2018 CENTA Regiones'!V37</f>
        <v>1678</v>
      </c>
      <c r="W140" s="693">
        <f>'[8]Anexo 1 POA 2018 CENTA Regiones'!W37</f>
        <v>1678</v>
      </c>
      <c r="X140" s="674">
        <f>'[8]Anexo 1 POA 2018 CENTA Regiones'!X37</f>
        <v>185</v>
      </c>
      <c r="Y140" s="674">
        <f>'[8]Anexo 1 POA 2018 CENTA Regiones'!Y37</f>
        <v>185</v>
      </c>
      <c r="Z140" s="674">
        <f>'[8]Anexo 1 POA 2018 CENTA Regiones'!Z37</f>
        <v>185</v>
      </c>
      <c r="AA140" s="693">
        <f>'[8]Anexo 1 POA 2018 CENTA Regiones'!AA37</f>
        <v>1678</v>
      </c>
      <c r="AB140" s="693">
        <f>'[8]Anexo 1 POA 2018 CENTA Regiones'!AB37</f>
        <v>1678</v>
      </c>
      <c r="AC140" s="693">
        <f>'[8]Anexo 1 POA 2018 CENTA Regiones'!AC37</f>
        <v>1678</v>
      </c>
      <c r="AD140" s="674">
        <f>'[8]Anexo 1 POA 2018 CENTA Regiones'!AD37</f>
        <v>185</v>
      </c>
      <c r="AE140" s="674">
        <f>'[8]Anexo 1 POA 2018 CENTA Regiones'!AE37</f>
        <v>185</v>
      </c>
      <c r="AF140" s="674">
        <f>'[8]Anexo 1 POA 2018 CENTA Regiones'!AF37</f>
        <v>185</v>
      </c>
      <c r="AG140" s="693">
        <f>'[8]Anexo 1 POA 2018 CENTA Regiones'!AG37</f>
        <v>1678</v>
      </c>
      <c r="AH140" s="693">
        <f>'[8]Anexo 1 POA 2018 CENTA Regiones'!AH37</f>
        <v>1678</v>
      </c>
      <c r="AI140" s="693">
        <f>'[8]Anexo 1 POA 2018 CENTA Regiones'!AI37</f>
        <v>1678</v>
      </c>
      <c r="AJ140" s="693">
        <f>'[8]Anexo 1 POA 2018 CENTA Regiones'!AJ37</f>
        <v>20136</v>
      </c>
      <c r="AK140" s="693">
        <f>'[8]Anexo 1 POA 2018 CENTA Regiones'!AK37</f>
        <v>20136</v>
      </c>
      <c r="AL140" s="693">
        <f>'[8]Anexo 1 POA 2018 CENTA Regiones'!AL37</f>
        <v>0</v>
      </c>
      <c r="AM140" s="693">
        <f>'[8]Anexo 1 POA 2018 CENTA Regiones'!AM37</f>
        <v>0</v>
      </c>
      <c r="AN140" s="693">
        <f>'[8]Anexo 1 POA 2018 CENTA Regiones'!AN37</f>
        <v>0</v>
      </c>
      <c r="AO140" s="693">
        <f>'[8]Anexo 1 POA 2018 CENTA Regiones'!AO37</f>
        <v>0</v>
      </c>
      <c r="AP140" s="1165"/>
      <c r="AQ140" s="1166">
        <f t="shared" si="118"/>
        <v>0</v>
      </c>
      <c r="AR140" s="753" t="str">
        <f>'[8]Anexo 1 POA 2018 CENTA Regiones'!AR37</f>
        <v>Meta no acumulativa</v>
      </c>
      <c r="AS140" s="27"/>
    </row>
    <row r="141" spans="1:50" s="102" customFormat="1" x14ac:dyDescent="0.2">
      <c r="A141" s="827" t="e">
        <f t="shared" si="116"/>
        <v>#REF!</v>
      </c>
      <c r="B141" s="827" t="e">
        <f t="shared" si="116"/>
        <v>#REF!</v>
      </c>
      <c r="C141" s="836" t="e">
        <f t="shared" si="116"/>
        <v>#REF!</v>
      </c>
      <c r="D141" s="812" t="e">
        <f t="shared" si="116"/>
        <v>#REF!</v>
      </c>
      <c r="E141" s="816">
        <f>'[8]Anexo 1 POA 2018 CENTA Regiones'!E38</f>
        <v>2</v>
      </c>
      <c r="F141" s="935" t="e">
        <f t="shared" si="117"/>
        <v>#REF!</v>
      </c>
      <c r="G141" s="817" t="e">
        <f t="shared" si="117"/>
        <v>#REF!</v>
      </c>
      <c r="H141" s="817" t="e">
        <f t="shared" si="117"/>
        <v>#REF!</v>
      </c>
      <c r="I141" s="108"/>
      <c r="J141" s="109"/>
      <c r="K141" s="108"/>
      <c r="L141" s="674">
        <f>'[8]Anexo 1 POA 2018 CENTA Regiones'!L38</f>
        <v>0</v>
      </c>
      <c r="M141" s="674">
        <f>'[8]Anexo 1 POA 2018 CENTA Regiones'!M38</f>
        <v>0</v>
      </c>
      <c r="N141" s="674">
        <f>'[8]Anexo 1 POA 2018 CENTA Regiones'!N38</f>
        <v>0</v>
      </c>
      <c r="O141" s="693">
        <f>'[8]Anexo 1 POA 2018 CENTA Regiones'!O38</f>
        <v>0</v>
      </c>
      <c r="P141" s="693">
        <f>'[8]Anexo 1 POA 2018 CENTA Regiones'!P38</f>
        <v>0</v>
      </c>
      <c r="Q141" s="693">
        <f>'[8]Anexo 1 POA 2018 CENTA Regiones'!Q38</f>
        <v>0</v>
      </c>
      <c r="R141" s="674">
        <f>'[8]Anexo 1 POA 2018 CENTA Regiones'!R38</f>
        <v>0</v>
      </c>
      <c r="S141" s="674">
        <f>'[8]Anexo 1 POA 2018 CENTA Regiones'!S38</f>
        <v>0</v>
      </c>
      <c r="T141" s="674">
        <f>'[8]Anexo 1 POA 2018 CENTA Regiones'!T38</f>
        <v>0</v>
      </c>
      <c r="U141" s="693">
        <f>'[8]Anexo 1 POA 2018 CENTA Regiones'!U38</f>
        <v>0</v>
      </c>
      <c r="V141" s="693">
        <f>'[8]Anexo 1 POA 2018 CENTA Regiones'!V38</f>
        <v>0</v>
      </c>
      <c r="W141" s="693">
        <f>'[8]Anexo 1 POA 2018 CENTA Regiones'!W38</f>
        <v>0</v>
      </c>
      <c r="X141" s="674">
        <f>'[8]Anexo 1 POA 2018 CENTA Regiones'!X38</f>
        <v>0</v>
      </c>
      <c r="Y141" s="674">
        <f>'[8]Anexo 1 POA 2018 CENTA Regiones'!Y38</f>
        <v>0</v>
      </c>
      <c r="Z141" s="674">
        <f>'[8]Anexo 1 POA 2018 CENTA Regiones'!Z38</f>
        <v>0</v>
      </c>
      <c r="AA141" s="693">
        <f>'[8]Anexo 1 POA 2018 CENTA Regiones'!AA38</f>
        <v>0</v>
      </c>
      <c r="AB141" s="693">
        <f>'[8]Anexo 1 POA 2018 CENTA Regiones'!AB38</f>
        <v>0</v>
      </c>
      <c r="AC141" s="693">
        <f>'[8]Anexo 1 POA 2018 CENTA Regiones'!AC38</f>
        <v>0</v>
      </c>
      <c r="AD141" s="674">
        <f>'[8]Anexo 1 POA 2018 CENTA Regiones'!AD38</f>
        <v>0</v>
      </c>
      <c r="AE141" s="674">
        <f>'[8]Anexo 1 POA 2018 CENTA Regiones'!AE38</f>
        <v>2</v>
      </c>
      <c r="AF141" s="674">
        <f>'[8]Anexo 1 POA 2018 CENTA Regiones'!AF38</f>
        <v>0</v>
      </c>
      <c r="AG141" s="693">
        <f>'[8]Anexo 1 POA 2018 CENTA Regiones'!AG38</f>
        <v>0</v>
      </c>
      <c r="AH141" s="693">
        <f>'[8]Anexo 1 POA 2018 CENTA Regiones'!AH38</f>
        <v>16730</v>
      </c>
      <c r="AI141" s="693">
        <f>'[8]Anexo 1 POA 2018 CENTA Regiones'!AI38</f>
        <v>0</v>
      </c>
      <c r="AJ141" s="693">
        <f>'[8]Anexo 1 POA 2018 CENTA Regiones'!AJ38</f>
        <v>16730</v>
      </c>
      <c r="AK141" s="693">
        <f>'[8]Anexo 1 POA 2018 CENTA Regiones'!AK38</f>
        <v>16730</v>
      </c>
      <c r="AL141" s="693">
        <f>'[8]Anexo 1 POA 2018 CENTA Regiones'!AL38</f>
        <v>0</v>
      </c>
      <c r="AM141" s="693">
        <f>'[8]Anexo 1 POA 2018 CENTA Regiones'!AM38</f>
        <v>0</v>
      </c>
      <c r="AN141" s="693">
        <f>'[8]Anexo 1 POA 2018 CENTA Regiones'!AN38</f>
        <v>0</v>
      </c>
      <c r="AO141" s="693">
        <f>'[8]Anexo 1 POA 2018 CENTA Regiones'!AO38</f>
        <v>0</v>
      </c>
      <c r="AP141" s="839"/>
      <c r="AQ141" s="812" t="e">
        <f t="shared" si="118"/>
        <v>#REF!</v>
      </c>
      <c r="AR141" s="753">
        <f>'[8]Anexo 1 POA 2018 CENTA Regiones'!AR38</f>
        <v>0</v>
      </c>
      <c r="AS141" s="27"/>
    </row>
    <row r="142" spans="1:50" s="102" customFormat="1" ht="46.5" customHeight="1" x14ac:dyDescent="0.2">
      <c r="A142" s="58" t="e">
        <f t="shared" si="116"/>
        <v>#REF!</v>
      </c>
      <c r="B142" s="58" t="e">
        <f t="shared" si="116"/>
        <v>#REF!</v>
      </c>
      <c r="C142" s="58" t="e">
        <f t="shared" si="116"/>
        <v>#REF!</v>
      </c>
      <c r="D142" s="26" t="e">
        <f t="shared" si="116"/>
        <v>#REF!</v>
      </c>
      <c r="E142" s="551"/>
      <c r="F142" s="730"/>
      <c r="G142" s="26"/>
      <c r="H142" s="26"/>
      <c r="I142" s="862"/>
      <c r="J142" s="862"/>
      <c r="K142" s="863"/>
      <c r="L142" s="715"/>
      <c r="M142" s="715"/>
      <c r="N142" s="715"/>
      <c r="O142" s="694">
        <f>SUM(O143:O145)</f>
        <v>3445</v>
      </c>
      <c r="P142" s="694">
        <f t="shared" ref="P142:Q142" si="119">SUM(P143:P145)</f>
        <v>3445</v>
      </c>
      <c r="Q142" s="694">
        <f t="shared" si="119"/>
        <v>3445</v>
      </c>
      <c r="R142" s="715"/>
      <c r="S142" s="715"/>
      <c r="T142" s="715"/>
      <c r="U142" s="694">
        <f t="shared" ref="U142:W142" si="120">SUM(U143:U145)</f>
        <v>3445</v>
      </c>
      <c r="V142" s="694">
        <f t="shared" si="120"/>
        <v>3445</v>
      </c>
      <c r="W142" s="694">
        <f t="shared" si="120"/>
        <v>3445</v>
      </c>
      <c r="X142" s="673"/>
      <c r="Y142" s="673"/>
      <c r="Z142" s="673"/>
      <c r="AA142" s="694">
        <f t="shared" ref="AA142:AC142" si="121">SUM(AA143:AA145)</f>
        <v>3445</v>
      </c>
      <c r="AB142" s="694">
        <f t="shared" si="121"/>
        <v>3445</v>
      </c>
      <c r="AC142" s="694">
        <f t="shared" si="121"/>
        <v>3445</v>
      </c>
      <c r="AD142" s="673"/>
      <c r="AE142" s="673"/>
      <c r="AF142" s="673"/>
      <c r="AG142" s="694">
        <f t="shared" ref="AG142:AK142" si="122">SUM(AG143:AG145)</f>
        <v>11808</v>
      </c>
      <c r="AH142" s="694">
        <f t="shared" si="122"/>
        <v>3445</v>
      </c>
      <c r="AI142" s="694">
        <f t="shared" si="122"/>
        <v>3445</v>
      </c>
      <c r="AJ142" s="694">
        <f t="shared" si="122"/>
        <v>49703</v>
      </c>
      <c r="AK142" s="694">
        <f t="shared" si="122"/>
        <v>49703</v>
      </c>
      <c r="AL142" s="944"/>
      <c r="AM142" s="944"/>
      <c r="AN142" s="944"/>
      <c r="AO142" s="694"/>
      <c r="AP142" s="823"/>
      <c r="AQ142" s="851"/>
      <c r="AR142" s="747">
        <f t="shared" ref="AR142" si="123">SUM(AR143:AR145)</f>
        <v>0</v>
      </c>
      <c r="AS142" s="27"/>
    </row>
    <row r="143" spans="1:50" s="102" customFormat="1" ht="42.75" customHeight="1" x14ac:dyDescent="0.2">
      <c r="A143" s="1160" t="e">
        <f t="shared" si="116"/>
        <v>#REF!</v>
      </c>
      <c r="B143" s="1160" t="e">
        <f t="shared" si="116"/>
        <v>#REF!</v>
      </c>
      <c r="C143" s="1161" t="e">
        <f t="shared" si="116"/>
        <v>#REF!</v>
      </c>
      <c r="D143" s="1162" t="e">
        <f t="shared" si="116"/>
        <v>#REF!</v>
      </c>
      <c r="E143" s="558">
        <f>'[8]Anexo 1 POA 2018 CENTA Regiones'!E40</f>
        <v>234</v>
      </c>
      <c r="F143" s="793" t="e">
        <f t="shared" ref="F143:H145" si="124">F81</f>
        <v>#REF!</v>
      </c>
      <c r="G143" s="1163" t="e">
        <f t="shared" si="124"/>
        <v>#REF!</v>
      </c>
      <c r="H143" s="1162" t="e">
        <f t="shared" si="124"/>
        <v>#REF!</v>
      </c>
      <c r="I143" s="1171"/>
      <c r="J143" s="1171"/>
      <c r="K143" s="1172"/>
      <c r="L143" s="716">
        <f>'[8]Anexo 1 POA 2018 CENTA Regiones'!L40</f>
        <v>234</v>
      </c>
      <c r="M143" s="716">
        <f>'[8]Anexo 1 POA 2018 CENTA Regiones'!M40</f>
        <v>234</v>
      </c>
      <c r="N143" s="716">
        <f>'[8]Anexo 1 POA 2018 CENTA Regiones'!N40</f>
        <v>234</v>
      </c>
      <c r="O143" s="703">
        <f>'[8]Anexo 1 POA 2018 CENTA Regiones'!O40</f>
        <v>2891</v>
      </c>
      <c r="P143" s="703">
        <f>'[8]Anexo 1 POA 2018 CENTA Regiones'!P40</f>
        <v>2891</v>
      </c>
      <c r="Q143" s="703">
        <f>'[8]Anexo 1 POA 2018 CENTA Regiones'!Q40</f>
        <v>2891</v>
      </c>
      <c r="R143" s="716">
        <f>'[8]Anexo 1 POA 2018 CENTA Regiones'!R40</f>
        <v>234</v>
      </c>
      <c r="S143" s="716">
        <f>'[8]Anexo 1 POA 2018 CENTA Regiones'!S40</f>
        <v>234</v>
      </c>
      <c r="T143" s="716">
        <f>'[8]Anexo 1 POA 2018 CENTA Regiones'!T40</f>
        <v>234</v>
      </c>
      <c r="U143" s="703">
        <f>'[8]Anexo 1 POA 2018 CENTA Regiones'!U40</f>
        <v>2891</v>
      </c>
      <c r="V143" s="703">
        <f>'[8]Anexo 1 POA 2018 CENTA Regiones'!V40</f>
        <v>2891</v>
      </c>
      <c r="W143" s="703">
        <f>'[8]Anexo 1 POA 2018 CENTA Regiones'!W40</f>
        <v>2891</v>
      </c>
      <c r="X143" s="716">
        <f>'[8]Anexo 1 POA 2018 CENTA Regiones'!X40</f>
        <v>234</v>
      </c>
      <c r="Y143" s="716">
        <f>'[8]Anexo 1 POA 2018 CENTA Regiones'!Y40</f>
        <v>234</v>
      </c>
      <c r="Z143" s="716">
        <f>'[8]Anexo 1 POA 2018 CENTA Regiones'!Z40</f>
        <v>234</v>
      </c>
      <c r="AA143" s="703">
        <f>'[8]Anexo 1 POA 2018 CENTA Regiones'!AA40</f>
        <v>2891</v>
      </c>
      <c r="AB143" s="703">
        <f>'[8]Anexo 1 POA 2018 CENTA Regiones'!AB40</f>
        <v>2891</v>
      </c>
      <c r="AC143" s="703">
        <f>'[8]Anexo 1 POA 2018 CENTA Regiones'!AC40</f>
        <v>2891</v>
      </c>
      <c r="AD143" s="716">
        <f>'[8]Anexo 1 POA 2018 CENTA Regiones'!AD40</f>
        <v>234</v>
      </c>
      <c r="AE143" s="716">
        <f>'[8]Anexo 1 POA 2018 CENTA Regiones'!AE40</f>
        <v>234</v>
      </c>
      <c r="AF143" s="716">
        <f>'[8]Anexo 1 POA 2018 CENTA Regiones'!AF40</f>
        <v>234</v>
      </c>
      <c r="AG143" s="703">
        <f>'[8]Anexo 1 POA 2018 CENTA Regiones'!AG40</f>
        <v>2891</v>
      </c>
      <c r="AH143" s="703">
        <f>'[8]Anexo 1 POA 2018 CENTA Regiones'!AH40</f>
        <v>2891</v>
      </c>
      <c r="AI143" s="703">
        <f>'[8]Anexo 1 POA 2018 CENTA Regiones'!AI40</f>
        <v>2891</v>
      </c>
      <c r="AJ143" s="703">
        <f>'[8]Anexo 1 POA 2018 CENTA Regiones'!AJ40</f>
        <v>34692</v>
      </c>
      <c r="AK143" s="703">
        <f>'[8]Anexo 1 POA 2018 CENTA Regiones'!AK40</f>
        <v>34692</v>
      </c>
      <c r="AL143" s="703">
        <f>'[8]Anexo 1 POA 2018 CENTA Regiones'!AL40</f>
        <v>0</v>
      </c>
      <c r="AM143" s="703">
        <f>'[8]Anexo 1 POA 2018 CENTA Regiones'!AM40</f>
        <v>0</v>
      </c>
      <c r="AN143" s="703">
        <f>'[8]Anexo 1 POA 2018 CENTA Regiones'!AN40</f>
        <v>0</v>
      </c>
      <c r="AO143" s="703">
        <f>'[8]Anexo 1 POA 2018 CENTA Regiones'!AO40</f>
        <v>0</v>
      </c>
      <c r="AP143" s="1165"/>
      <c r="AQ143" s="1166" t="e">
        <f t="shared" si="118"/>
        <v>#REF!</v>
      </c>
      <c r="AR143" s="748" t="str">
        <f>'[8]Anexo 1 POA 2018 CENTA Regiones'!AR40</f>
        <v>Meta no acumulativa</v>
      </c>
      <c r="AS143" s="27"/>
    </row>
    <row r="144" spans="1:50" s="102" customFormat="1" ht="42.75" customHeight="1" x14ac:dyDescent="0.2">
      <c r="A144" s="1160" t="e">
        <f t="shared" si="116"/>
        <v>#REF!</v>
      </c>
      <c r="B144" s="1160" t="e">
        <f t="shared" si="116"/>
        <v>#REF!</v>
      </c>
      <c r="C144" s="1161" t="e">
        <f t="shared" si="116"/>
        <v>#REF!</v>
      </c>
      <c r="D144" s="1162" t="e">
        <f t="shared" si="116"/>
        <v>#REF!</v>
      </c>
      <c r="E144" s="558">
        <f>'[8]Anexo 1 POA 2018 CENTA Regiones'!E41</f>
        <v>44</v>
      </c>
      <c r="F144" s="793" t="e">
        <f t="shared" si="124"/>
        <v>#REF!</v>
      </c>
      <c r="G144" s="1163" t="e">
        <f t="shared" si="124"/>
        <v>#REF!</v>
      </c>
      <c r="H144" s="1162" t="e">
        <f t="shared" si="124"/>
        <v>#REF!</v>
      </c>
      <c r="I144" s="1171"/>
      <c r="J144" s="1171"/>
      <c r="K144" s="1172"/>
      <c r="L144" s="716">
        <f>'[8]Anexo 1 POA 2018 CENTA Regiones'!L41</f>
        <v>44</v>
      </c>
      <c r="M144" s="716">
        <f>'[8]Anexo 1 POA 2018 CENTA Regiones'!M41</f>
        <v>44</v>
      </c>
      <c r="N144" s="716">
        <f>'[8]Anexo 1 POA 2018 CENTA Regiones'!N41</f>
        <v>44</v>
      </c>
      <c r="O144" s="703">
        <f>'[8]Anexo 1 POA 2018 CENTA Regiones'!O41</f>
        <v>554</v>
      </c>
      <c r="P144" s="703">
        <f>'[8]Anexo 1 POA 2018 CENTA Regiones'!P41</f>
        <v>554</v>
      </c>
      <c r="Q144" s="703">
        <f>'[8]Anexo 1 POA 2018 CENTA Regiones'!Q41</f>
        <v>554</v>
      </c>
      <c r="R144" s="716">
        <f>'[8]Anexo 1 POA 2018 CENTA Regiones'!R41</f>
        <v>44</v>
      </c>
      <c r="S144" s="716">
        <f>'[8]Anexo 1 POA 2018 CENTA Regiones'!S41</f>
        <v>44</v>
      </c>
      <c r="T144" s="716">
        <f>'[8]Anexo 1 POA 2018 CENTA Regiones'!T41</f>
        <v>44</v>
      </c>
      <c r="U144" s="703">
        <f>'[8]Anexo 1 POA 2018 CENTA Regiones'!U41</f>
        <v>554</v>
      </c>
      <c r="V144" s="703">
        <f>'[8]Anexo 1 POA 2018 CENTA Regiones'!V41</f>
        <v>554</v>
      </c>
      <c r="W144" s="703">
        <f>'[8]Anexo 1 POA 2018 CENTA Regiones'!W41</f>
        <v>554</v>
      </c>
      <c r="X144" s="716">
        <f>'[8]Anexo 1 POA 2018 CENTA Regiones'!X41</f>
        <v>44</v>
      </c>
      <c r="Y144" s="716">
        <f>'[8]Anexo 1 POA 2018 CENTA Regiones'!Y41</f>
        <v>44</v>
      </c>
      <c r="Z144" s="716">
        <f>'[8]Anexo 1 POA 2018 CENTA Regiones'!Z41</f>
        <v>44</v>
      </c>
      <c r="AA144" s="703">
        <f>'[8]Anexo 1 POA 2018 CENTA Regiones'!AA41</f>
        <v>554</v>
      </c>
      <c r="AB144" s="703">
        <f>'[8]Anexo 1 POA 2018 CENTA Regiones'!AB41</f>
        <v>554</v>
      </c>
      <c r="AC144" s="703">
        <f>'[8]Anexo 1 POA 2018 CENTA Regiones'!AC41</f>
        <v>554</v>
      </c>
      <c r="AD144" s="716">
        <f>'[8]Anexo 1 POA 2018 CENTA Regiones'!AD41</f>
        <v>44</v>
      </c>
      <c r="AE144" s="716">
        <f>'[8]Anexo 1 POA 2018 CENTA Regiones'!AE41</f>
        <v>44</v>
      </c>
      <c r="AF144" s="716">
        <f>'[8]Anexo 1 POA 2018 CENTA Regiones'!AF41</f>
        <v>44</v>
      </c>
      <c r="AG144" s="703">
        <f>'[8]Anexo 1 POA 2018 CENTA Regiones'!AG41</f>
        <v>554</v>
      </c>
      <c r="AH144" s="703">
        <f>'[8]Anexo 1 POA 2018 CENTA Regiones'!AH41</f>
        <v>554</v>
      </c>
      <c r="AI144" s="703">
        <f>'[8]Anexo 1 POA 2018 CENTA Regiones'!AI41</f>
        <v>554</v>
      </c>
      <c r="AJ144" s="703">
        <f>'[8]Anexo 1 POA 2018 CENTA Regiones'!AJ41</f>
        <v>6648</v>
      </c>
      <c r="AK144" s="703">
        <f>'[8]Anexo 1 POA 2018 CENTA Regiones'!AK41</f>
        <v>6648</v>
      </c>
      <c r="AL144" s="703">
        <f>'[8]Anexo 1 POA 2018 CENTA Regiones'!AL41</f>
        <v>0</v>
      </c>
      <c r="AM144" s="703">
        <f>'[8]Anexo 1 POA 2018 CENTA Regiones'!AM41</f>
        <v>0</v>
      </c>
      <c r="AN144" s="703">
        <f>'[8]Anexo 1 POA 2018 CENTA Regiones'!AN41</f>
        <v>0</v>
      </c>
      <c r="AO144" s="703">
        <f>'[8]Anexo 1 POA 2018 CENTA Regiones'!AO41</f>
        <v>0</v>
      </c>
      <c r="AP144" s="1165"/>
      <c r="AQ144" s="1173">
        <f t="shared" si="118"/>
        <v>0</v>
      </c>
      <c r="AR144" s="748" t="str">
        <f>'[8]Anexo 1 POA 2018 CENTA Regiones'!AR41</f>
        <v>Meta no acumulativa</v>
      </c>
      <c r="AS144" s="27"/>
    </row>
    <row r="145" spans="1:45" s="166" customFormat="1" x14ac:dyDescent="0.2">
      <c r="A145" s="813" t="e">
        <f t="shared" si="116"/>
        <v>#REF!</v>
      </c>
      <c r="B145" s="813" t="e">
        <f t="shared" si="116"/>
        <v>#REF!</v>
      </c>
      <c r="C145" s="827" t="e">
        <f t="shared" si="116"/>
        <v>#REF!</v>
      </c>
      <c r="D145" s="812" t="e">
        <f t="shared" si="116"/>
        <v>#REF!</v>
      </c>
      <c r="E145" s="558">
        <f>'[8]Anexo 1 POA 2018 CENTA Regiones'!E42</f>
        <v>1</v>
      </c>
      <c r="F145" s="935" t="e">
        <f t="shared" si="124"/>
        <v>#REF!</v>
      </c>
      <c r="G145" s="817" t="e">
        <f t="shared" si="124"/>
        <v>#REF!</v>
      </c>
      <c r="H145" s="817" t="e">
        <f t="shared" si="124"/>
        <v>#REF!</v>
      </c>
      <c r="I145" s="815"/>
      <c r="J145" s="815"/>
      <c r="K145" s="815"/>
      <c r="L145" s="716">
        <f>'[8]Anexo 1 POA 2018 CENTA Regiones'!L42</f>
        <v>0</v>
      </c>
      <c r="M145" s="716">
        <f>'[8]Anexo 1 POA 2018 CENTA Regiones'!M42</f>
        <v>0</v>
      </c>
      <c r="N145" s="716">
        <f>'[8]Anexo 1 POA 2018 CENTA Regiones'!N42</f>
        <v>0</v>
      </c>
      <c r="O145" s="703">
        <f>'[8]Anexo 1 POA 2018 CENTA Regiones'!O42</f>
        <v>0</v>
      </c>
      <c r="P145" s="703">
        <f>'[8]Anexo 1 POA 2018 CENTA Regiones'!P42</f>
        <v>0</v>
      </c>
      <c r="Q145" s="703">
        <f>'[8]Anexo 1 POA 2018 CENTA Regiones'!Q42</f>
        <v>0</v>
      </c>
      <c r="R145" s="716">
        <f>'[8]Anexo 1 POA 2018 CENTA Regiones'!R42</f>
        <v>0</v>
      </c>
      <c r="S145" s="716">
        <f>'[8]Anexo 1 POA 2018 CENTA Regiones'!S42</f>
        <v>0</v>
      </c>
      <c r="T145" s="716">
        <f>'[8]Anexo 1 POA 2018 CENTA Regiones'!T42</f>
        <v>0</v>
      </c>
      <c r="U145" s="703">
        <f>'[8]Anexo 1 POA 2018 CENTA Regiones'!U42</f>
        <v>0</v>
      </c>
      <c r="V145" s="703">
        <f>'[8]Anexo 1 POA 2018 CENTA Regiones'!V42</f>
        <v>0</v>
      </c>
      <c r="W145" s="703">
        <f>'[8]Anexo 1 POA 2018 CENTA Regiones'!W42</f>
        <v>0</v>
      </c>
      <c r="X145" s="716">
        <f>'[8]Anexo 1 POA 2018 CENTA Regiones'!X42</f>
        <v>0</v>
      </c>
      <c r="Y145" s="716">
        <f>'[8]Anexo 1 POA 2018 CENTA Regiones'!Y42</f>
        <v>0</v>
      </c>
      <c r="Z145" s="716">
        <f>'[8]Anexo 1 POA 2018 CENTA Regiones'!Z42</f>
        <v>0</v>
      </c>
      <c r="AA145" s="703">
        <f>'[8]Anexo 1 POA 2018 CENTA Regiones'!AA42</f>
        <v>0</v>
      </c>
      <c r="AB145" s="703">
        <f>'[8]Anexo 1 POA 2018 CENTA Regiones'!AB42</f>
        <v>0</v>
      </c>
      <c r="AC145" s="703">
        <f>'[8]Anexo 1 POA 2018 CENTA Regiones'!AC42</f>
        <v>0</v>
      </c>
      <c r="AD145" s="716">
        <f>'[8]Anexo 1 POA 2018 CENTA Regiones'!AD42</f>
        <v>1</v>
      </c>
      <c r="AE145" s="716">
        <f>'[8]Anexo 1 POA 2018 CENTA Regiones'!AE42</f>
        <v>0</v>
      </c>
      <c r="AF145" s="716">
        <f>'[8]Anexo 1 POA 2018 CENTA Regiones'!AF42</f>
        <v>0</v>
      </c>
      <c r="AG145" s="703">
        <f>'[8]Anexo 1 POA 2018 CENTA Regiones'!AG42</f>
        <v>8363</v>
      </c>
      <c r="AH145" s="703">
        <f>'[8]Anexo 1 POA 2018 CENTA Regiones'!AH42</f>
        <v>0</v>
      </c>
      <c r="AI145" s="703">
        <f>'[8]Anexo 1 POA 2018 CENTA Regiones'!AI42</f>
        <v>0</v>
      </c>
      <c r="AJ145" s="703">
        <f>'[8]Anexo 1 POA 2018 CENTA Regiones'!AJ42</f>
        <v>8363</v>
      </c>
      <c r="AK145" s="703">
        <f>'[8]Anexo 1 POA 2018 CENTA Regiones'!AK42</f>
        <v>8363</v>
      </c>
      <c r="AL145" s="703">
        <f>'[8]Anexo 1 POA 2018 CENTA Regiones'!AL42</f>
        <v>0</v>
      </c>
      <c r="AM145" s="703">
        <f>'[8]Anexo 1 POA 2018 CENTA Regiones'!AM42</f>
        <v>0</v>
      </c>
      <c r="AN145" s="703">
        <f>'[8]Anexo 1 POA 2018 CENTA Regiones'!AN42</f>
        <v>0</v>
      </c>
      <c r="AO145" s="703">
        <f>'[8]Anexo 1 POA 2018 CENTA Regiones'!AO42</f>
        <v>0</v>
      </c>
      <c r="AP145" s="839"/>
      <c r="AQ145" s="812" t="e">
        <f t="shared" si="118"/>
        <v>#REF!</v>
      </c>
      <c r="AR145" s="748">
        <f>'[8]Anexo 1 POA 2018 CENTA Regiones'!AR42</f>
        <v>0</v>
      </c>
      <c r="AS145" s="27"/>
    </row>
    <row r="146" spans="1:45" s="166" customFormat="1" x14ac:dyDescent="0.2">
      <c r="A146" s="58" t="e">
        <f t="shared" si="116"/>
        <v>#REF!</v>
      </c>
      <c r="B146" s="58" t="e">
        <f t="shared" si="116"/>
        <v>#REF!</v>
      </c>
      <c r="C146" s="58" t="e">
        <f t="shared" si="116"/>
        <v>#REF!</v>
      </c>
      <c r="D146" s="26" t="e">
        <f t="shared" si="116"/>
        <v>#REF!</v>
      </c>
      <c r="E146" s="29"/>
      <c r="F146" s="730"/>
      <c r="G146" s="26"/>
      <c r="H146" s="26"/>
      <c r="I146" s="94"/>
      <c r="J146" s="94"/>
      <c r="K146" s="502"/>
      <c r="L146" s="673"/>
      <c r="M146" s="673"/>
      <c r="N146" s="673"/>
      <c r="O146" s="947">
        <f>SUM(O147:O150)</f>
        <v>29627.800000000003</v>
      </c>
      <c r="P146" s="947">
        <f t="shared" ref="P146:Q146" si="125">SUM(P147:P150)</f>
        <v>31536.800000000003</v>
      </c>
      <c r="Q146" s="947">
        <f t="shared" si="125"/>
        <v>39982.050000000003</v>
      </c>
      <c r="R146" s="673"/>
      <c r="S146" s="673"/>
      <c r="T146" s="673"/>
      <c r="U146" s="947">
        <f t="shared" ref="U146:W146" si="126">SUM(U147:U150)</f>
        <v>69613.05</v>
      </c>
      <c r="V146" s="947">
        <f t="shared" si="126"/>
        <v>73659.3</v>
      </c>
      <c r="W146" s="947">
        <f t="shared" si="126"/>
        <v>50626.8</v>
      </c>
      <c r="X146" s="673"/>
      <c r="Y146" s="673"/>
      <c r="Z146" s="673"/>
      <c r="AA146" s="947">
        <f t="shared" ref="AA146:AC146" si="127">SUM(AA147:AA150)</f>
        <v>35064.300000000003</v>
      </c>
      <c r="AB146" s="947">
        <f t="shared" si="127"/>
        <v>34026.800000000003</v>
      </c>
      <c r="AC146" s="947">
        <f t="shared" si="127"/>
        <v>29358.050000000003</v>
      </c>
      <c r="AD146" s="673"/>
      <c r="AE146" s="673"/>
      <c r="AF146" s="673"/>
      <c r="AG146" s="947">
        <f t="shared" ref="AG146:AK146" si="128">SUM(AG147:AG150)</f>
        <v>37513.550000000003</v>
      </c>
      <c r="AH146" s="947">
        <f t="shared" si="128"/>
        <v>29150.550000000003</v>
      </c>
      <c r="AI146" s="947">
        <f t="shared" si="128"/>
        <v>28734.95</v>
      </c>
      <c r="AJ146" s="947">
        <f t="shared" si="128"/>
        <v>488894</v>
      </c>
      <c r="AK146" s="947">
        <f t="shared" si="128"/>
        <v>488894</v>
      </c>
      <c r="AL146" s="686"/>
      <c r="AM146" s="944"/>
      <c r="AN146" s="944"/>
      <c r="AO146" s="694"/>
      <c r="AP146" s="823"/>
      <c r="AQ146" s="851"/>
      <c r="AR146" s="948">
        <f t="shared" ref="AR146" si="129">SUM(AR147:AR150)</f>
        <v>0</v>
      </c>
      <c r="AS146" s="27"/>
    </row>
    <row r="147" spans="1:45" s="166" customFormat="1" ht="89.25" x14ac:dyDescent="0.2">
      <c r="A147" s="813" t="e">
        <f t="shared" si="116"/>
        <v>#REF!</v>
      </c>
      <c r="B147" s="813" t="e">
        <f t="shared" si="116"/>
        <v>#REF!</v>
      </c>
      <c r="C147" s="836" t="e">
        <f t="shared" si="116"/>
        <v>#REF!</v>
      </c>
      <c r="D147" s="852" t="e">
        <f t="shared" si="116"/>
        <v>#REF!</v>
      </c>
      <c r="E147" s="935">
        <f>'[8]Anexo 1 POA 2018 CENTA Regiones'!E44</f>
        <v>91704</v>
      </c>
      <c r="F147" s="836" t="e">
        <f t="shared" ref="F147:H150" si="130">F85</f>
        <v>#REF!</v>
      </c>
      <c r="G147" s="817" t="e">
        <f t="shared" si="130"/>
        <v>#REF!</v>
      </c>
      <c r="H147" s="817" t="e">
        <f t="shared" si="130"/>
        <v>#REF!</v>
      </c>
      <c r="I147" s="108"/>
      <c r="J147" s="108"/>
      <c r="K147" s="108"/>
      <c r="L147" s="949">
        <f>'[8]Anexo 1 POA 2018 CENTA Regiones'!L44</f>
        <v>5132</v>
      </c>
      <c r="M147" s="949">
        <f>'[8]Anexo 1 POA 2018 CENTA Regiones'!M44</f>
        <v>5592</v>
      </c>
      <c r="N147" s="949">
        <f>'[8]Anexo 1 POA 2018 CENTA Regiones'!N44</f>
        <v>7627</v>
      </c>
      <c r="O147" s="950">
        <f>'[8]Anexo 1 POA 2018 CENTA Regiones'!O44</f>
        <v>21297.800000000003</v>
      </c>
      <c r="P147" s="950">
        <f>'[8]Anexo 1 POA 2018 CENTA Regiones'!P44</f>
        <v>23206.800000000003</v>
      </c>
      <c r="Q147" s="950">
        <f>'[8]Anexo 1 POA 2018 CENTA Regiones'!Q44</f>
        <v>31652.050000000003</v>
      </c>
      <c r="R147" s="949">
        <f>'[8]Anexo 1 POA 2018 CENTA Regiones'!R44</f>
        <v>14767</v>
      </c>
      <c r="S147" s="949">
        <f>'[8]Anexo 1 POA 2018 CENTA Regiones'!S44</f>
        <v>15742</v>
      </c>
      <c r="T147" s="949">
        <f>'[8]Anexo 1 POA 2018 CENTA Regiones'!T44</f>
        <v>10192</v>
      </c>
      <c r="U147" s="950">
        <f>'[8]Anexo 1 POA 2018 CENTA Regiones'!U44</f>
        <v>61283.05</v>
      </c>
      <c r="V147" s="950">
        <f>'[8]Anexo 1 POA 2018 CENTA Regiones'!V44</f>
        <v>65329.3</v>
      </c>
      <c r="W147" s="950">
        <f>'[8]Anexo 1 POA 2018 CENTA Regiones'!W44</f>
        <v>42296.800000000003</v>
      </c>
      <c r="X147" s="949">
        <f>'[8]Anexo 1 POA 2018 CENTA Regiones'!X44</f>
        <v>6442</v>
      </c>
      <c r="Y147" s="949">
        <f>'[8]Anexo 1 POA 2018 CENTA Regiones'!Y44</f>
        <v>6192</v>
      </c>
      <c r="Z147" s="949">
        <f>'[8]Anexo 1 POA 2018 CENTA Regiones'!Z44</f>
        <v>5067</v>
      </c>
      <c r="AA147" s="950">
        <f>'[8]Anexo 1 POA 2018 CENTA Regiones'!AA44</f>
        <v>26734.300000000003</v>
      </c>
      <c r="AB147" s="950">
        <f>'[8]Anexo 1 POA 2018 CENTA Regiones'!AB44</f>
        <v>25696.800000000003</v>
      </c>
      <c r="AC147" s="950">
        <f>'[8]Anexo 1 POA 2018 CENTA Regiones'!AC44</f>
        <v>21028.050000000003</v>
      </c>
      <c r="AD147" s="949">
        <f>'[8]Anexo 1 POA 2018 CENTA Regiones'!AD44</f>
        <v>5017</v>
      </c>
      <c r="AE147" s="949">
        <f>'[8]Anexo 1 POA 2018 CENTA Regiones'!AE44</f>
        <v>5017</v>
      </c>
      <c r="AF147" s="949">
        <f>'[8]Anexo 1 POA 2018 CENTA Regiones'!AF44</f>
        <v>4917</v>
      </c>
      <c r="AG147" s="950">
        <f>'[8]Anexo 1 POA 2018 CENTA Regiones'!AG44</f>
        <v>20820.550000000003</v>
      </c>
      <c r="AH147" s="950">
        <f>'[8]Anexo 1 POA 2018 CENTA Regiones'!AH44</f>
        <v>20820.550000000003</v>
      </c>
      <c r="AI147" s="950">
        <f>'[8]Anexo 1 POA 2018 CENTA Regiones'!AI44</f>
        <v>20404.95</v>
      </c>
      <c r="AJ147" s="950">
        <f>'[8]Anexo 1 POA 2018 CENTA Regiones'!AJ44</f>
        <v>380571</v>
      </c>
      <c r="AK147" s="950">
        <f>'[8]Anexo 1 POA 2018 CENTA Regiones'!AK44</f>
        <v>380571</v>
      </c>
      <c r="AL147" s="950">
        <f>'[8]Anexo 1 POA 2018 CENTA Regiones'!AL44</f>
        <v>0</v>
      </c>
      <c r="AM147" s="950">
        <f>'[8]Anexo 1 POA 2018 CENTA Regiones'!AM44</f>
        <v>0</v>
      </c>
      <c r="AN147" s="950">
        <f>'[8]Anexo 1 POA 2018 CENTA Regiones'!AN44</f>
        <v>0</v>
      </c>
      <c r="AO147" s="950">
        <f>'[8]Anexo 1 POA 2018 CENTA Regiones'!AO44</f>
        <v>0</v>
      </c>
      <c r="AP147" s="839"/>
      <c r="AQ147" s="812" t="e">
        <f t="shared" si="118"/>
        <v>#REF!</v>
      </c>
      <c r="AR147" s="951" t="str">
        <f>'[8]Anexo 1 POA 2018 CENTA Regiones'!AR44</f>
        <v>Esta actividad a nivel operativo incluye   plantas de hortalizas, medicinales, forestales y otras; reportadas por diferentes unidades organizativas</v>
      </c>
      <c r="AS147" s="27"/>
    </row>
    <row r="148" spans="1:45" s="166" customFormat="1" ht="33" customHeight="1" x14ac:dyDescent="0.2">
      <c r="A148" s="1160" t="e">
        <f t="shared" si="116"/>
        <v>#REF!</v>
      </c>
      <c r="B148" s="1160" t="e">
        <f t="shared" si="116"/>
        <v>#REF!</v>
      </c>
      <c r="C148" s="1161" t="e">
        <f t="shared" si="116"/>
        <v>#REF!</v>
      </c>
      <c r="D148" s="1162" t="e">
        <f t="shared" si="116"/>
        <v>#REF!</v>
      </c>
      <c r="E148" s="935">
        <f>'[8]Anexo 1 POA 2018 CENTA Regiones'!E45</f>
        <v>406</v>
      </c>
      <c r="F148" s="793" t="e">
        <f t="shared" si="130"/>
        <v>#REF!</v>
      </c>
      <c r="G148" s="1163" t="e">
        <f t="shared" si="130"/>
        <v>#REF!</v>
      </c>
      <c r="H148" s="1162" t="e">
        <f t="shared" si="130"/>
        <v>#REF!</v>
      </c>
      <c r="I148" s="1164"/>
      <c r="J148" s="1164"/>
      <c r="K148" s="1164"/>
      <c r="L148" s="949">
        <f>'[8]Anexo 1 POA 2018 CENTA Regiones'!L45</f>
        <v>406</v>
      </c>
      <c r="M148" s="949">
        <f>'[8]Anexo 1 POA 2018 CENTA Regiones'!M45</f>
        <v>406</v>
      </c>
      <c r="N148" s="949">
        <f>'[8]Anexo 1 POA 2018 CENTA Regiones'!N45</f>
        <v>406</v>
      </c>
      <c r="O148" s="950">
        <f>'[8]Anexo 1 POA 2018 CENTA Regiones'!O45</f>
        <v>6330</v>
      </c>
      <c r="P148" s="950">
        <f>'[8]Anexo 1 POA 2018 CENTA Regiones'!P45</f>
        <v>6330</v>
      </c>
      <c r="Q148" s="950">
        <f>'[8]Anexo 1 POA 2018 CENTA Regiones'!Q45</f>
        <v>6330</v>
      </c>
      <c r="R148" s="949">
        <f>'[8]Anexo 1 POA 2018 CENTA Regiones'!R45</f>
        <v>406</v>
      </c>
      <c r="S148" s="949">
        <f>'[8]Anexo 1 POA 2018 CENTA Regiones'!S45</f>
        <v>406</v>
      </c>
      <c r="T148" s="949">
        <f>'[8]Anexo 1 POA 2018 CENTA Regiones'!T45</f>
        <v>406</v>
      </c>
      <c r="U148" s="950">
        <f>'[8]Anexo 1 POA 2018 CENTA Regiones'!U45</f>
        <v>6330</v>
      </c>
      <c r="V148" s="950">
        <f>'[8]Anexo 1 POA 2018 CENTA Regiones'!V45</f>
        <v>6330</v>
      </c>
      <c r="W148" s="950">
        <f>'[8]Anexo 1 POA 2018 CENTA Regiones'!W45</f>
        <v>6330</v>
      </c>
      <c r="X148" s="949">
        <f>'[8]Anexo 1 POA 2018 CENTA Regiones'!X45</f>
        <v>406</v>
      </c>
      <c r="Y148" s="949">
        <f>'[8]Anexo 1 POA 2018 CENTA Regiones'!Y45</f>
        <v>406</v>
      </c>
      <c r="Z148" s="949">
        <f>'[8]Anexo 1 POA 2018 CENTA Regiones'!Z45</f>
        <v>406</v>
      </c>
      <c r="AA148" s="950">
        <f>'[8]Anexo 1 POA 2018 CENTA Regiones'!AA45</f>
        <v>6330</v>
      </c>
      <c r="AB148" s="950">
        <f>'[8]Anexo 1 POA 2018 CENTA Regiones'!AB45</f>
        <v>6330</v>
      </c>
      <c r="AC148" s="950">
        <f>'[8]Anexo 1 POA 2018 CENTA Regiones'!AC45</f>
        <v>6330</v>
      </c>
      <c r="AD148" s="949">
        <f>'[8]Anexo 1 POA 2018 CENTA Regiones'!AD45</f>
        <v>406</v>
      </c>
      <c r="AE148" s="949">
        <f>'[8]Anexo 1 POA 2018 CENTA Regiones'!AE45</f>
        <v>406</v>
      </c>
      <c r="AF148" s="949">
        <f>'[8]Anexo 1 POA 2018 CENTA Regiones'!AF45</f>
        <v>406</v>
      </c>
      <c r="AG148" s="950">
        <f>'[8]Anexo 1 POA 2018 CENTA Regiones'!AG45</f>
        <v>6330</v>
      </c>
      <c r="AH148" s="950">
        <f>'[8]Anexo 1 POA 2018 CENTA Regiones'!AH45</f>
        <v>6330</v>
      </c>
      <c r="AI148" s="950">
        <f>'[8]Anexo 1 POA 2018 CENTA Regiones'!AI45</f>
        <v>6330</v>
      </c>
      <c r="AJ148" s="950">
        <f>'[8]Anexo 1 POA 2018 CENTA Regiones'!AJ45</f>
        <v>75960</v>
      </c>
      <c r="AK148" s="950">
        <f>'[8]Anexo 1 POA 2018 CENTA Regiones'!AK45</f>
        <v>75960</v>
      </c>
      <c r="AL148" s="950">
        <f>'[8]Anexo 1 POA 2018 CENTA Regiones'!AL45</f>
        <v>0</v>
      </c>
      <c r="AM148" s="950">
        <f>'[8]Anexo 1 POA 2018 CENTA Regiones'!AM45</f>
        <v>0</v>
      </c>
      <c r="AN148" s="950">
        <f>'[8]Anexo 1 POA 2018 CENTA Regiones'!AN45</f>
        <v>0</v>
      </c>
      <c r="AO148" s="950">
        <f>'[8]Anexo 1 POA 2018 CENTA Regiones'!AO45</f>
        <v>0</v>
      </c>
      <c r="AP148" s="1165"/>
      <c r="AQ148" s="1166" t="e">
        <f t="shared" si="118"/>
        <v>#REF!</v>
      </c>
      <c r="AR148" s="951" t="str">
        <f>'[8]Anexo 1 POA 2018 CENTA Regiones'!AR45</f>
        <v>Meta no acumulativa</v>
      </c>
      <c r="AS148" s="27"/>
    </row>
    <row r="149" spans="1:45" s="166" customFormat="1" ht="33" customHeight="1" x14ac:dyDescent="0.2">
      <c r="A149" s="1160" t="e">
        <f t="shared" si="116"/>
        <v>#REF!</v>
      </c>
      <c r="B149" s="1160" t="e">
        <f t="shared" si="116"/>
        <v>#REF!</v>
      </c>
      <c r="C149" s="1161" t="e">
        <f t="shared" si="116"/>
        <v>#REF!</v>
      </c>
      <c r="D149" s="1162" t="e">
        <f t="shared" si="116"/>
        <v>#REF!</v>
      </c>
      <c r="E149" s="935">
        <f>'[8]Anexo 1 POA 2018 CENTA Regiones'!E46</f>
        <v>114</v>
      </c>
      <c r="F149" s="793" t="e">
        <f t="shared" si="130"/>
        <v>#REF!</v>
      </c>
      <c r="G149" s="1163" t="e">
        <f t="shared" si="130"/>
        <v>#REF!</v>
      </c>
      <c r="H149" s="1162" t="e">
        <f t="shared" si="130"/>
        <v>#REF!</v>
      </c>
      <c r="I149" s="1164"/>
      <c r="J149" s="1164"/>
      <c r="K149" s="1164"/>
      <c r="L149" s="949">
        <f>'[8]Anexo 1 POA 2018 CENTA Regiones'!L46</f>
        <v>114</v>
      </c>
      <c r="M149" s="949">
        <f>'[8]Anexo 1 POA 2018 CENTA Regiones'!M46</f>
        <v>114</v>
      </c>
      <c r="N149" s="949">
        <f>'[8]Anexo 1 POA 2018 CENTA Regiones'!N46</f>
        <v>114</v>
      </c>
      <c r="O149" s="950">
        <f>'[8]Anexo 1 POA 2018 CENTA Regiones'!O46</f>
        <v>2000</v>
      </c>
      <c r="P149" s="950">
        <f>'[8]Anexo 1 POA 2018 CENTA Regiones'!P46</f>
        <v>2000</v>
      </c>
      <c r="Q149" s="950">
        <f>'[8]Anexo 1 POA 2018 CENTA Regiones'!Q46</f>
        <v>2000</v>
      </c>
      <c r="R149" s="949">
        <f>'[8]Anexo 1 POA 2018 CENTA Regiones'!R46</f>
        <v>114</v>
      </c>
      <c r="S149" s="949">
        <f>'[8]Anexo 1 POA 2018 CENTA Regiones'!S46</f>
        <v>114</v>
      </c>
      <c r="T149" s="949">
        <f>'[8]Anexo 1 POA 2018 CENTA Regiones'!T46</f>
        <v>114</v>
      </c>
      <c r="U149" s="950">
        <f>'[8]Anexo 1 POA 2018 CENTA Regiones'!U46</f>
        <v>2000</v>
      </c>
      <c r="V149" s="950">
        <f>'[8]Anexo 1 POA 2018 CENTA Regiones'!V46</f>
        <v>2000</v>
      </c>
      <c r="W149" s="950">
        <f>'[8]Anexo 1 POA 2018 CENTA Regiones'!W46</f>
        <v>2000</v>
      </c>
      <c r="X149" s="949">
        <f>'[8]Anexo 1 POA 2018 CENTA Regiones'!X46</f>
        <v>114</v>
      </c>
      <c r="Y149" s="949">
        <f>'[8]Anexo 1 POA 2018 CENTA Regiones'!Y46</f>
        <v>114</v>
      </c>
      <c r="Z149" s="949">
        <f>'[8]Anexo 1 POA 2018 CENTA Regiones'!Z46</f>
        <v>114</v>
      </c>
      <c r="AA149" s="950">
        <f>'[8]Anexo 1 POA 2018 CENTA Regiones'!AA46</f>
        <v>2000</v>
      </c>
      <c r="AB149" s="950">
        <f>'[8]Anexo 1 POA 2018 CENTA Regiones'!AB46</f>
        <v>2000</v>
      </c>
      <c r="AC149" s="950">
        <f>'[8]Anexo 1 POA 2018 CENTA Regiones'!AC46</f>
        <v>2000</v>
      </c>
      <c r="AD149" s="949">
        <f>'[8]Anexo 1 POA 2018 CENTA Regiones'!AD46</f>
        <v>114</v>
      </c>
      <c r="AE149" s="949">
        <f>'[8]Anexo 1 POA 2018 CENTA Regiones'!AE46</f>
        <v>114</v>
      </c>
      <c r="AF149" s="949">
        <f>'[8]Anexo 1 POA 2018 CENTA Regiones'!AF46</f>
        <v>114</v>
      </c>
      <c r="AG149" s="950">
        <f>'[8]Anexo 1 POA 2018 CENTA Regiones'!AG46</f>
        <v>2000</v>
      </c>
      <c r="AH149" s="950">
        <f>'[8]Anexo 1 POA 2018 CENTA Regiones'!AH46</f>
        <v>2000</v>
      </c>
      <c r="AI149" s="950">
        <f>'[8]Anexo 1 POA 2018 CENTA Regiones'!AI46</f>
        <v>2000</v>
      </c>
      <c r="AJ149" s="950">
        <f>'[8]Anexo 1 POA 2018 CENTA Regiones'!AJ46</f>
        <v>24000</v>
      </c>
      <c r="AK149" s="950">
        <f>'[8]Anexo 1 POA 2018 CENTA Regiones'!AK46</f>
        <v>24000</v>
      </c>
      <c r="AL149" s="950">
        <f>'[8]Anexo 1 POA 2018 CENTA Regiones'!AL46</f>
        <v>0</v>
      </c>
      <c r="AM149" s="950">
        <f>'[8]Anexo 1 POA 2018 CENTA Regiones'!AM46</f>
        <v>0</v>
      </c>
      <c r="AN149" s="950">
        <f>'[8]Anexo 1 POA 2018 CENTA Regiones'!AN46</f>
        <v>0</v>
      </c>
      <c r="AO149" s="950">
        <f>'[8]Anexo 1 POA 2018 CENTA Regiones'!AO46</f>
        <v>0</v>
      </c>
      <c r="AP149" s="1165"/>
      <c r="AQ149" s="1166">
        <f t="shared" si="118"/>
        <v>0</v>
      </c>
      <c r="AR149" s="951" t="str">
        <f>'[8]Anexo 1 POA 2018 CENTA Regiones'!AR46</f>
        <v>Meta no acumulativa</v>
      </c>
      <c r="AS149" s="27"/>
    </row>
    <row r="150" spans="1:45" s="166" customFormat="1" x14ac:dyDescent="0.2">
      <c r="A150" s="813" t="e">
        <f t="shared" si="116"/>
        <v>#REF!</v>
      </c>
      <c r="B150" s="813" t="e">
        <f t="shared" si="116"/>
        <v>#REF!</v>
      </c>
      <c r="C150" s="836" t="e">
        <f t="shared" si="116"/>
        <v>#REF!</v>
      </c>
      <c r="D150" s="852" t="e">
        <f t="shared" si="116"/>
        <v>#REF!</v>
      </c>
      <c r="E150" s="935">
        <f>'[8]Anexo 1 POA 2018 CENTA Regiones'!E47</f>
        <v>1</v>
      </c>
      <c r="F150" s="836" t="e">
        <f t="shared" si="130"/>
        <v>#REF!</v>
      </c>
      <c r="G150" s="817" t="e">
        <f t="shared" si="130"/>
        <v>#REF!</v>
      </c>
      <c r="H150" s="817" t="e">
        <f t="shared" si="130"/>
        <v>#REF!</v>
      </c>
      <c r="I150" s="815"/>
      <c r="J150" s="815"/>
      <c r="K150" s="815"/>
      <c r="L150" s="949">
        <f>'[8]Anexo 1 POA 2018 CENTA Regiones'!L47</f>
        <v>0</v>
      </c>
      <c r="M150" s="949">
        <f>'[8]Anexo 1 POA 2018 CENTA Regiones'!M47</f>
        <v>0</v>
      </c>
      <c r="N150" s="949">
        <f>'[8]Anexo 1 POA 2018 CENTA Regiones'!N47</f>
        <v>0</v>
      </c>
      <c r="O150" s="950">
        <f>'[8]Anexo 1 POA 2018 CENTA Regiones'!O47</f>
        <v>0</v>
      </c>
      <c r="P150" s="950">
        <f>'[8]Anexo 1 POA 2018 CENTA Regiones'!P47</f>
        <v>0</v>
      </c>
      <c r="Q150" s="950">
        <f>'[8]Anexo 1 POA 2018 CENTA Regiones'!Q47</f>
        <v>0</v>
      </c>
      <c r="R150" s="949">
        <f>'[8]Anexo 1 POA 2018 CENTA Regiones'!R47</f>
        <v>0</v>
      </c>
      <c r="S150" s="949">
        <f>'[8]Anexo 1 POA 2018 CENTA Regiones'!S47</f>
        <v>0</v>
      </c>
      <c r="T150" s="949">
        <f>'[8]Anexo 1 POA 2018 CENTA Regiones'!T47</f>
        <v>0</v>
      </c>
      <c r="U150" s="950">
        <f>'[8]Anexo 1 POA 2018 CENTA Regiones'!U47</f>
        <v>0</v>
      </c>
      <c r="V150" s="950">
        <f>'[8]Anexo 1 POA 2018 CENTA Regiones'!V47</f>
        <v>0</v>
      </c>
      <c r="W150" s="950">
        <f>'[8]Anexo 1 POA 2018 CENTA Regiones'!W47</f>
        <v>0</v>
      </c>
      <c r="X150" s="949">
        <f>'[8]Anexo 1 POA 2018 CENTA Regiones'!X47</f>
        <v>0</v>
      </c>
      <c r="Y150" s="949">
        <f>'[8]Anexo 1 POA 2018 CENTA Regiones'!Y47</f>
        <v>0</v>
      </c>
      <c r="Z150" s="949">
        <f>'[8]Anexo 1 POA 2018 CENTA Regiones'!Z47</f>
        <v>0</v>
      </c>
      <c r="AA150" s="950">
        <f>'[8]Anexo 1 POA 2018 CENTA Regiones'!AA47</f>
        <v>0</v>
      </c>
      <c r="AB150" s="950">
        <f>'[8]Anexo 1 POA 2018 CENTA Regiones'!AB47</f>
        <v>0</v>
      </c>
      <c r="AC150" s="950">
        <f>'[8]Anexo 1 POA 2018 CENTA Regiones'!AC47</f>
        <v>0</v>
      </c>
      <c r="AD150" s="949">
        <f>'[8]Anexo 1 POA 2018 CENTA Regiones'!AD47</f>
        <v>1</v>
      </c>
      <c r="AE150" s="949">
        <f>'[8]Anexo 1 POA 2018 CENTA Regiones'!AE47</f>
        <v>0</v>
      </c>
      <c r="AF150" s="949">
        <f>'[8]Anexo 1 POA 2018 CENTA Regiones'!AF47</f>
        <v>0</v>
      </c>
      <c r="AG150" s="950">
        <f>'[8]Anexo 1 POA 2018 CENTA Regiones'!AG47</f>
        <v>8363</v>
      </c>
      <c r="AH150" s="950">
        <f>'[8]Anexo 1 POA 2018 CENTA Regiones'!AH47</f>
        <v>0</v>
      </c>
      <c r="AI150" s="950">
        <f>'[8]Anexo 1 POA 2018 CENTA Regiones'!AI47</f>
        <v>0</v>
      </c>
      <c r="AJ150" s="950">
        <f>'[8]Anexo 1 POA 2018 CENTA Regiones'!AJ47</f>
        <v>8363</v>
      </c>
      <c r="AK150" s="950">
        <f>'[8]Anexo 1 POA 2018 CENTA Regiones'!AK47</f>
        <v>8363</v>
      </c>
      <c r="AL150" s="950">
        <f>'[8]Anexo 1 POA 2018 CENTA Regiones'!AL47</f>
        <v>0</v>
      </c>
      <c r="AM150" s="950">
        <f>'[8]Anexo 1 POA 2018 CENTA Regiones'!AM47</f>
        <v>0</v>
      </c>
      <c r="AN150" s="950">
        <f>'[8]Anexo 1 POA 2018 CENTA Regiones'!AN47</f>
        <v>0</v>
      </c>
      <c r="AO150" s="950">
        <f>'[8]Anexo 1 POA 2018 CENTA Regiones'!AO47</f>
        <v>0</v>
      </c>
      <c r="AP150" s="839"/>
      <c r="AQ150" s="812" t="e">
        <f t="shared" si="118"/>
        <v>#REF!</v>
      </c>
      <c r="AR150" s="951">
        <f>'[8]Anexo 1 POA 2018 CENTA Regiones'!AR47</f>
        <v>0</v>
      </c>
      <c r="AS150" s="27"/>
    </row>
    <row r="151" spans="1:45" s="166" customFormat="1" ht="57.75" customHeight="1" x14ac:dyDescent="0.2">
      <c r="A151" s="58" t="e">
        <f t="shared" si="116"/>
        <v>#REF!</v>
      </c>
      <c r="B151" s="58" t="e">
        <f t="shared" si="116"/>
        <v>#REF!</v>
      </c>
      <c r="C151" s="823" t="e">
        <f t="shared" si="116"/>
        <v>#REF!</v>
      </c>
      <c r="D151" s="824" t="e">
        <f t="shared" si="116"/>
        <v>#REF!</v>
      </c>
      <c r="E151" s="734"/>
      <c r="F151" s="823"/>
      <c r="G151" s="26"/>
      <c r="H151" s="26"/>
      <c r="I151" s="94"/>
      <c r="J151" s="94"/>
      <c r="K151" s="94"/>
      <c r="L151" s="680"/>
      <c r="M151" s="680"/>
      <c r="N151" s="680"/>
      <c r="O151" s="686"/>
      <c r="P151" s="686"/>
      <c r="Q151" s="686"/>
      <c r="R151" s="673"/>
      <c r="S151" s="673"/>
      <c r="T151" s="673"/>
      <c r="U151" s="686"/>
      <c r="V151" s="686"/>
      <c r="W151" s="686"/>
      <c r="X151" s="673"/>
      <c r="Y151" s="673"/>
      <c r="Z151" s="954"/>
      <c r="AA151" s="944"/>
      <c r="AB151" s="944"/>
      <c r="AC151" s="944"/>
      <c r="AD151" s="673"/>
      <c r="AE151" s="673"/>
      <c r="AF151" s="673"/>
      <c r="AG151" s="686"/>
      <c r="AH151" s="686">
        <f>SUM(AH152)</f>
        <v>8363</v>
      </c>
      <c r="AI151" s="686"/>
      <c r="AJ151" s="686">
        <f t="shared" ref="AJ151:AK151" si="131">SUM(AJ152)</f>
        <v>8363</v>
      </c>
      <c r="AK151" s="686">
        <f t="shared" si="131"/>
        <v>8363</v>
      </c>
      <c r="AL151" s="686"/>
      <c r="AM151" s="944"/>
      <c r="AN151" s="944"/>
      <c r="AO151" s="944"/>
      <c r="AP151" s="822"/>
      <c r="AQ151" s="851"/>
      <c r="AR151" s="743"/>
      <c r="AS151" s="27"/>
    </row>
    <row r="152" spans="1:45" s="166" customFormat="1" ht="83.25" customHeight="1" x14ac:dyDescent="0.2">
      <c r="A152" s="813" t="e">
        <f t="shared" si="116"/>
        <v>#REF!</v>
      </c>
      <c r="B152" s="813" t="e">
        <f t="shared" si="116"/>
        <v>#REF!</v>
      </c>
      <c r="C152" s="836" t="e">
        <f t="shared" si="116"/>
        <v>#REF!</v>
      </c>
      <c r="D152" s="852" t="e">
        <f t="shared" si="116"/>
        <v>#REF!</v>
      </c>
      <c r="E152" s="935">
        <f>'[8]Anexo 1 POA 2018 CENTA Regiones'!E49</f>
        <v>1</v>
      </c>
      <c r="F152" s="836" t="e">
        <f t="shared" ref="F152:H152" si="132">F90</f>
        <v>#REF!</v>
      </c>
      <c r="G152" s="817" t="e">
        <f t="shared" si="132"/>
        <v>#REF!</v>
      </c>
      <c r="H152" s="817" t="e">
        <f t="shared" si="132"/>
        <v>#REF!</v>
      </c>
      <c r="I152" s="815"/>
      <c r="J152" s="815"/>
      <c r="K152" s="815"/>
      <c r="L152" s="949">
        <f>'[8]Anexo 1 POA 2018 CENTA Regiones'!L49</f>
        <v>0</v>
      </c>
      <c r="M152" s="949">
        <f>'[8]Anexo 1 POA 2018 CENTA Regiones'!M49</f>
        <v>0</v>
      </c>
      <c r="N152" s="949">
        <f>'[8]Anexo 1 POA 2018 CENTA Regiones'!N49</f>
        <v>0</v>
      </c>
      <c r="O152" s="950">
        <f>'[8]Anexo 1 POA 2018 CENTA Regiones'!O49</f>
        <v>0</v>
      </c>
      <c r="P152" s="950">
        <f>'[8]Anexo 1 POA 2018 CENTA Regiones'!P49</f>
        <v>0</v>
      </c>
      <c r="Q152" s="950">
        <f>'[8]Anexo 1 POA 2018 CENTA Regiones'!Q49</f>
        <v>0</v>
      </c>
      <c r="R152" s="949">
        <f>'[8]Anexo 1 POA 2018 CENTA Regiones'!R49</f>
        <v>0</v>
      </c>
      <c r="S152" s="949">
        <f>'[8]Anexo 1 POA 2018 CENTA Regiones'!S49</f>
        <v>0</v>
      </c>
      <c r="T152" s="949">
        <f>'[8]Anexo 1 POA 2018 CENTA Regiones'!T49</f>
        <v>0</v>
      </c>
      <c r="U152" s="950">
        <f>'[8]Anexo 1 POA 2018 CENTA Regiones'!U49</f>
        <v>0</v>
      </c>
      <c r="V152" s="950">
        <f>'[8]Anexo 1 POA 2018 CENTA Regiones'!V49</f>
        <v>0</v>
      </c>
      <c r="W152" s="950">
        <f>'[8]Anexo 1 POA 2018 CENTA Regiones'!W49</f>
        <v>0</v>
      </c>
      <c r="X152" s="949">
        <f>'[8]Anexo 1 POA 2018 CENTA Regiones'!X49</f>
        <v>0</v>
      </c>
      <c r="Y152" s="949">
        <f>'[8]Anexo 1 POA 2018 CENTA Regiones'!Y49</f>
        <v>0</v>
      </c>
      <c r="Z152" s="949">
        <f>'[8]Anexo 1 POA 2018 CENTA Regiones'!Z49</f>
        <v>0</v>
      </c>
      <c r="AA152" s="950">
        <f>'[8]Anexo 1 POA 2018 CENTA Regiones'!AA49</f>
        <v>0</v>
      </c>
      <c r="AB152" s="950">
        <f>'[8]Anexo 1 POA 2018 CENTA Regiones'!AB49</f>
        <v>0</v>
      </c>
      <c r="AC152" s="950">
        <f>'[8]Anexo 1 POA 2018 CENTA Regiones'!AC49</f>
        <v>0</v>
      </c>
      <c r="AD152" s="949">
        <f>'[8]Anexo 1 POA 2018 CENTA Regiones'!AD49</f>
        <v>0</v>
      </c>
      <c r="AE152" s="949">
        <f>'[8]Anexo 1 POA 2018 CENTA Regiones'!AE49</f>
        <v>1</v>
      </c>
      <c r="AF152" s="949">
        <f>'[8]Anexo 1 POA 2018 CENTA Regiones'!AF49</f>
        <v>0</v>
      </c>
      <c r="AG152" s="950">
        <f>'[8]Anexo 1 POA 2018 CENTA Regiones'!AG49</f>
        <v>0</v>
      </c>
      <c r="AH152" s="950">
        <f>'[8]Anexo 1 POA 2018 CENTA Regiones'!AH49</f>
        <v>8363</v>
      </c>
      <c r="AI152" s="950">
        <f>'[8]Anexo 1 POA 2018 CENTA Regiones'!AI49</f>
        <v>0</v>
      </c>
      <c r="AJ152" s="950">
        <f>'[8]Anexo 1 POA 2018 CENTA Regiones'!AJ49</f>
        <v>8363</v>
      </c>
      <c r="AK152" s="950">
        <f>'[8]Anexo 1 POA 2018 CENTA Regiones'!AK49</f>
        <v>8363</v>
      </c>
      <c r="AL152" s="950">
        <f>'[8]Anexo 1 POA 2018 CENTA Regiones'!AL49</f>
        <v>0</v>
      </c>
      <c r="AM152" s="950">
        <f>'[8]Anexo 1 POA 2018 CENTA Regiones'!AM49</f>
        <v>0</v>
      </c>
      <c r="AN152" s="950">
        <f>'[8]Anexo 1 POA 2018 CENTA Regiones'!AN49</f>
        <v>0</v>
      </c>
      <c r="AO152" s="950">
        <f>'[8]Anexo 1 POA 2018 CENTA Regiones'!AO49</f>
        <v>0</v>
      </c>
      <c r="AP152" s="839"/>
      <c r="AQ152" s="812" t="e">
        <f t="shared" si="118"/>
        <v>#REF!</v>
      </c>
      <c r="AR152" s="951">
        <f>'[8]Anexo 1 POA 2018 CENTA Regiones'!AR49</f>
        <v>0</v>
      </c>
      <c r="AS152" s="27"/>
    </row>
    <row r="153" spans="1:45" s="102" customFormat="1" x14ac:dyDescent="0.2">
      <c r="A153" s="58" t="e">
        <f t="shared" ref="A153:D168" si="133">A91</f>
        <v>#REF!</v>
      </c>
      <c r="B153" s="58" t="e">
        <f t="shared" si="133"/>
        <v>#REF!</v>
      </c>
      <c r="C153" s="58" t="e">
        <f t="shared" si="133"/>
        <v>#REF!</v>
      </c>
      <c r="D153" s="26" t="e">
        <f t="shared" si="133"/>
        <v>#REF!</v>
      </c>
      <c r="E153" s="502"/>
      <c r="F153" s="730"/>
      <c r="G153" s="26"/>
      <c r="H153" s="26"/>
      <c r="I153" s="862"/>
      <c r="J153" s="862"/>
      <c r="K153" s="863"/>
      <c r="L153" s="954"/>
      <c r="M153" s="954"/>
      <c r="N153" s="954"/>
      <c r="O153" s="694">
        <f>SUM(O154:O156)</f>
        <v>11207</v>
      </c>
      <c r="P153" s="694">
        <f t="shared" ref="P153:Q153" si="134">SUM(P154:P156)</f>
        <v>11207</v>
      </c>
      <c r="Q153" s="694">
        <f t="shared" si="134"/>
        <v>11207</v>
      </c>
      <c r="R153" s="954"/>
      <c r="S153" s="954"/>
      <c r="T153" s="954"/>
      <c r="U153" s="694">
        <f t="shared" ref="U153:W153" si="135">SUM(U154:U156)</f>
        <v>11207</v>
      </c>
      <c r="V153" s="694">
        <f t="shared" si="135"/>
        <v>11207</v>
      </c>
      <c r="W153" s="694">
        <f t="shared" si="135"/>
        <v>11207</v>
      </c>
      <c r="X153" s="954"/>
      <c r="Y153" s="954"/>
      <c r="Z153" s="954"/>
      <c r="AA153" s="694">
        <f t="shared" ref="AA153:AC153" si="136">SUM(AA154:AA156)</f>
        <v>11207</v>
      </c>
      <c r="AB153" s="694">
        <f t="shared" si="136"/>
        <v>11207</v>
      </c>
      <c r="AC153" s="694">
        <f t="shared" si="136"/>
        <v>11207</v>
      </c>
      <c r="AD153" s="954"/>
      <c r="AE153" s="954"/>
      <c r="AF153" s="954"/>
      <c r="AG153" s="694">
        <f t="shared" ref="AG153:AK153" si="137">SUM(AG154:AG156)</f>
        <v>11207</v>
      </c>
      <c r="AH153" s="694">
        <f t="shared" si="137"/>
        <v>11200</v>
      </c>
      <c r="AI153" s="694">
        <f t="shared" si="137"/>
        <v>19568</v>
      </c>
      <c r="AJ153" s="694">
        <f t="shared" si="137"/>
        <v>142838</v>
      </c>
      <c r="AK153" s="694">
        <f t="shared" si="137"/>
        <v>142838</v>
      </c>
      <c r="AL153" s="944"/>
      <c r="AM153" s="944"/>
      <c r="AN153" s="944"/>
      <c r="AO153" s="944"/>
      <c r="AP153" s="823"/>
      <c r="AQ153" s="851"/>
      <c r="AR153" s="747">
        <f t="shared" ref="AR153" si="138">SUM(AR154:AR156)</f>
        <v>0</v>
      </c>
      <c r="AS153" s="27"/>
    </row>
    <row r="154" spans="1:45" s="102" customFormat="1" x14ac:dyDescent="0.2">
      <c r="A154" s="1160" t="e">
        <f t="shared" si="133"/>
        <v>#REF!</v>
      </c>
      <c r="B154" s="1160" t="e">
        <f t="shared" si="133"/>
        <v>#REF!</v>
      </c>
      <c r="C154" s="1161" t="e">
        <f t="shared" si="133"/>
        <v>#REF!</v>
      </c>
      <c r="D154" s="1162" t="e">
        <f t="shared" si="133"/>
        <v>#REF!</v>
      </c>
      <c r="E154" s="935">
        <f>'[8]Anexo 1 POA 2018 CENTA Regiones'!E51</f>
        <v>1</v>
      </c>
      <c r="F154" s="836" t="e">
        <f t="shared" ref="F154:H156" si="139">F92</f>
        <v>#REF!</v>
      </c>
      <c r="G154" s="817" t="e">
        <f t="shared" si="139"/>
        <v>#REF!</v>
      </c>
      <c r="H154" s="817" t="e">
        <f t="shared" si="139"/>
        <v>#REF!</v>
      </c>
      <c r="I154" s="864"/>
      <c r="J154" s="864"/>
      <c r="K154" s="1171"/>
      <c r="L154" s="949">
        <f>'[8]Anexo 1 POA 2018 CENTA Regiones'!L51</f>
        <v>0</v>
      </c>
      <c r="M154" s="949">
        <f>'[8]Anexo 1 POA 2018 CENTA Regiones'!M51</f>
        <v>0</v>
      </c>
      <c r="N154" s="949">
        <f>'[8]Anexo 1 POA 2018 CENTA Regiones'!N51</f>
        <v>0</v>
      </c>
      <c r="O154" s="950">
        <f>'[8]Anexo 1 POA 2018 CENTA Regiones'!O51</f>
        <v>0</v>
      </c>
      <c r="P154" s="950">
        <f>'[8]Anexo 1 POA 2018 CENTA Regiones'!P51</f>
        <v>0</v>
      </c>
      <c r="Q154" s="950">
        <f>'[8]Anexo 1 POA 2018 CENTA Regiones'!Q51</f>
        <v>0</v>
      </c>
      <c r="R154" s="949">
        <f>'[8]Anexo 1 POA 2018 CENTA Regiones'!R51</f>
        <v>0</v>
      </c>
      <c r="S154" s="949">
        <f>'[8]Anexo 1 POA 2018 CENTA Regiones'!S51</f>
        <v>0</v>
      </c>
      <c r="T154" s="949">
        <f>'[8]Anexo 1 POA 2018 CENTA Regiones'!T51</f>
        <v>0</v>
      </c>
      <c r="U154" s="950">
        <f>'[8]Anexo 1 POA 2018 CENTA Regiones'!U51</f>
        <v>0</v>
      </c>
      <c r="V154" s="950">
        <f>'[8]Anexo 1 POA 2018 CENTA Regiones'!V51</f>
        <v>0</v>
      </c>
      <c r="W154" s="950">
        <f>'[8]Anexo 1 POA 2018 CENTA Regiones'!W51</f>
        <v>0</v>
      </c>
      <c r="X154" s="949">
        <f>'[8]Anexo 1 POA 2018 CENTA Regiones'!X51</f>
        <v>0</v>
      </c>
      <c r="Y154" s="949">
        <f>'[8]Anexo 1 POA 2018 CENTA Regiones'!Y51</f>
        <v>0</v>
      </c>
      <c r="Z154" s="949">
        <f>'[8]Anexo 1 POA 2018 CENTA Regiones'!Z51</f>
        <v>0</v>
      </c>
      <c r="AA154" s="950">
        <f>'[8]Anexo 1 POA 2018 CENTA Regiones'!AA51</f>
        <v>0</v>
      </c>
      <c r="AB154" s="950">
        <f>'[8]Anexo 1 POA 2018 CENTA Regiones'!AB51</f>
        <v>0</v>
      </c>
      <c r="AC154" s="950">
        <f>'[8]Anexo 1 POA 2018 CENTA Regiones'!AC51</f>
        <v>0</v>
      </c>
      <c r="AD154" s="949">
        <f>'[8]Anexo 1 POA 2018 CENTA Regiones'!AD51</f>
        <v>0</v>
      </c>
      <c r="AE154" s="949">
        <f>'[8]Anexo 1 POA 2018 CENTA Regiones'!AE51</f>
        <v>0</v>
      </c>
      <c r="AF154" s="949">
        <f>'[8]Anexo 1 POA 2018 CENTA Regiones'!AF51</f>
        <v>1</v>
      </c>
      <c r="AG154" s="950">
        <f>'[8]Anexo 1 POA 2018 CENTA Regiones'!AG51</f>
        <v>0</v>
      </c>
      <c r="AH154" s="950">
        <f>'[8]Anexo 1 POA 2018 CENTA Regiones'!AH51</f>
        <v>0</v>
      </c>
      <c r="AI154" s="950">
        <f>'[8]Anexo 1 POA 2018 CENTA Regiones'!AI51</f>
        <v>8363</v>
      </c>
      <c r="AJ154" s="950">
        <f>'[8]Anexo 1 POA 2018 CENTA Regiones'!AJ51</f>
        <v>8363</v>
      </c>
      <c r="AK154" s="950">
        <f>'[8]Anexo 1 POA 2018 CENTA Regiones'!AK51</f>
        <v>8363</v>
      </c>
      <c r="AL154" s="950">
        <f>'[8]Anexo 1 POA 2018 CENTA Regiones'!AL51</f>
        <v>0</v>
      </c>
      <c r="AM154" s="950">
        <f>'[8]Anexo 1 POA 2018 CENTA Regiones'!AM51</f>
        <v>0</v>
      </c>
      <c r="AN154" s="950">
        <f>'[8]Anexo 1 POA 2018 CENTA Regiones'!AN51</f>
        <v>0</v>
      </c>
      <c r="AO154" s="950">
        <f>'[8]Anexo 1 POA 2018 CENTA Regiones'!AO51</f>
        <v>0</v>
      </c>
      <c r="AP154" s="839"/>
      <c r="AQ154" s="812" t="e">
        <f t="shared" si="118"/>
        <v>#REF!</v>
      </c>
      <c r="AR154" s="951">
        <f>'[8]Anexo 1 POA 2018 CENTA Regiones'!AR51</f>
        <v>0</v>
      </c>
      <c r="AS154" s="27"/>
    </row>
    <row r="155" spans="1:45" s="102" customFormat="1" ht="51" x14ac:dyDescent="0.2">
      <c r="A155" s="1160" t="e">
        <f t="shared" si="133"/>
        <v>#REF!</v>
      </c>
      <c r="B155" s="1160" t="e">
        <f t="shared" si="133"/>
        <v>#REF!</v>
      </c>
      <c r="C155" s="1161" t="e">
        <f t="shared" si="133"/>
        <v>#REF!</v>
      </c>
      <c r="D155" s="1162" t="e">
        <f t="shared" si="133"/>
        <v>#REF!</v>
      </c>
      <c r="E155" s="935">
        <f>'[8]Anexo 1 POA 2018 CENTA Regiones'!E52</f>
        <v>250</v>
      </c>
      <c r="F155" s="836" t="e">
        <f t="shared" si="139"/>
        <v>#REF!</v>
      </c>
      <c r="G155" s="1163" t="e">
        <f t="shared" si="139"/>
        <v>#REF!</v>
      </c>
      <c r="H155" s="1169" t="e">
        <f t="shared" si="139"/>
        <v>#REF!</v>
      </c>
      <c r="I155" s="1171"/>
      <c r="J155" s="1171"/>
      <c r="K155" s="1171"/>
      <c r="L155" s="949">
        <f>'[8]Anexo 1 POA 2018 CENTA Regiones'!L52</f>
        <v>250</v>
      </c>
      <c r="M155" s="949">
        <f>'[8]Anexo 1 POA 2018 CENTA Regiones'!M52</f>
        <v>250</v>
      </c>
      <c r="N155" s="949">
        <f>'[8]Anexo 1 POA 2018 CENTA Regiones'!N52</f>
        <v>250</v>
      </c>
      <c r="O155" s="950">
        <f>'[8]Anexo 1 POA 2018 CENTA Regiones'!O52</f>
        <v>9838</v>
      </c>
      <c r="P155" s="950">
        <f>'[8]Anexo 1 POA 2018 CENTA Regiones'!P52</f>
        <v>9838</v>
      </c>
      <c r="Q155" s="950">
        <f>'[8]Anexo 1 POA 2018 CENTA Regiones'!Q52</f>
        <v>9838</v>
      </c>
      <c r="R155" s="949">
        <f>'[8]Anexo 1 POA 2018 CENTA Regiones'!R52</f>
        <v>250</v>
      </c>
      <c r="S155" s="949">
        <f>'[8]Anexo 1 POA 2018 CENTA Regiones'!S52</f>
        <v>250</v>
      </c>
      <c r="T155" s="949">
        <f>'[8]Anexo 1 POA 2018 CENTA Regiones'!T52</f>
        <v>250</v>
      </c>
      <c r="U155" s="950">
        <f>'[8]Anexo 1 POA 2018 CENTA Regiones'!U52</f>
        <v>9838</v>
      </c>
      <c r="V155" s="950">
        <f>'[8]Anexo 1 POA 2018 CENTA Regiones'!V52</f>
        <v>9838</v>
      </c>
      <c r="W155" s="950">
        <f>'[8]Anexo 1 POA 2018 CENTA Regiones'!W52</f>
        <v>9838</v>
      </c>
      <c r="X155" s="949">
        <f>'[8]Anexo 1 POA 2018 CENTA Regiones'!X52</f>
        <v>250</v>
      </c>
      <c r="Y155" s="949">
        <f>'[8]Anexo 1 POA 2018 CENTA Regiones'!Y52</f>
        <v>250</v>
      </c>
      <c r="Z155" s="949">
        <f>'[8]Anexo 1 POA 2018 CENTA Regiones'!Z52</f>
        <v>250</v>
      </c>
      <c r="AA155" s="950">
        <f>'[8]Anexo 1 POA 2018 CENTA Regiones'!AA52</f>
        <v>9838</v>
      </c>
      <c r="AB155" s="950">
        <f>'[8]Anexo 1 POA 2018 CENTA Regiones'!AB52</f>
        <v>9838</v>
      </c>
      <c r="AC155" s="950">
        <f>'[8]Anexo 1 POA 2018 CENTA Regiones'!AC52</f>
        <v>9838</v>
      </c>
      <c r="AD155" s="949">
        <f>'[8]Anexo 1 POA 2018 CENTA Regiones'!AD52</f>
        <v>250</v>
      </c>
      <c r="AE155" s="949">
        <f>'[8]Anexo 1 POA 2018 CENTA Regiones'!AE52</f>
        <v>250</v>
      </c>
      <c r="AF155" s="949">
        <f>'[8]Anexo 1 POA 2018 CENTA Regiones'!AF52</f>
        <v>250</v>
      </c>
      <c r="AG155" s="950">
        <f>'[8]Anexo 1 POA 2018 CENTA Regiones'!AG52</f>
        <v>9838</v>
      </c>
      <c r="AH155" s="950">
        <f>'[8]Anexo 1 POA 2018 CENTA Regiones'!AH52</f>
        <v>9831</v>
      </c>
      <c r="AI155" s="950">
        <f>'[8]Anexo 1 POA 2018 CENTA Regiones'!AI52</f>
        <v>9838</v>
      </c>
      <c r="AJ155" s="950">
        <f>'[8]Anexo 1 POA 2018 CENTA Regiones'!AJ52</f>
        <v>118049</v>
      </c>
      <c r="AK155" s="950">
        <f>'[8]Anexo 1 POA 2018 CENTA Regiones'!AK52</f>
        <v>118049</v>
      </c>
      <c r="AL155" s="950">
        <f>'[8]Anexo 1 POA 2018 CENTA Regiones'!AL52</f>
        <v>0</v>
      </c>
      <c r="AM155" s="950">
        <f>'[8]Anexo 1 POA 2018 CENTA Regiones'!AM52</f>
        <v>0</v>
      </c>
      <c r="AN155" s="950">
        <f>'[8]Anexo 1 POA 2018 CENTA Regiones'!AN52</f>
        <v>0</v>
      </c>
      <c r="AO155" s="950">
        <f>'[8]Anexo 1 POA 2018 CENTA Regiones'!AO52</f>
        <v>0</v>
      </c>
      <c r="AP155" s="1165"/>
      <c r="AQ155" s="1166" t="e">
        <f t="shared" si="118"/>
        <v>#REF!</v>
      </c>
      <c r="AR155" s="951" t="str">
        <f>'[8]Anexo 1 POA 2018 CENTA Regiones'!AR52</f>
        <v>La meta total incluye productores ganaderos y apicultores
Meta no acumulativa</v>
      </c>
      <c r="AS155" s="190"/>
    </row>
    <row r="156" spans="1:45" s="102" customFormat="1" ht="51" x14ac:dyDescent="0.2">
      <c r="A156" s="1160" t="e">
        <f t="shared" si="133"/>
        <v>#REF!</v>
      </c>
      <c r="B156" s="1160" t="e">
        <f t="shared" si="133"/>
        <v>#REF!</v>
      </c>
      <c r="C156" s="1161" t="e">
        <f t="shared" si="133"/>
        <v>#REF!</v>
      </c>
      <c r="D156" s="1162" t="e">
        <f t="shared" si="133"/>
        <v>#REF!</v>
      </c>
      <c r="E156" s="935">
        <f>'[8]Anexo 1 POA 2018 CENTA Regiones'!E53</f>
        <v>35</v>
      </c>
      <c r="F156" s="836" t="e">
        <f t="shared" si="139"/>
        <v>#REF!</v>
      </c>
      <c r="G156" s="1163" t="e">
        <f t="shared" si="139"/>
        <v>#REF!</v>
      </c>
      <c r="H156" s="1169" t="e">
        <f t="shared" si="139"/>
        <v>#REF!</v>
      </c>
      <c r="I156" s="1171"/>
      <c r="J156" s="1171"/>
      <c r="K156" s="1171"/>
      <c r="L156" s="949">
        <f>'[8]Anexo 1 POA 2018 CENTA Regiones'!L53</f>
        <v>35</v>
      </c>
      <c r="M156" s="949">
        <f>'[8]Anexo 1 POA 2018 CENTA Regiones'!M53</f>
        <v>35</v>
      </c>
      <c r="N156" s="949">
        <f>'[8]Anexo 1 POA 2018 CENTA Regiones'!N53</f>
        <v>35</v>
      </c>
      <c r="O156" s="950">
        <f>'[8]Anexo 1 POA 2018 CENTA Regiones'!O53</f>
        <v>1369</v>
      </c>
      <c r="P156" s="950">
        <f>'[8]Anexo 1 POA 2018 CENTA Regiones'!P53</f>
        <v>1369</v>
      </c>
      <c r="Q156" s="950">
        <f>'[8]Anexo 1 POA 2018 CENTA Regiones'!Q53</f>
        <v>1369</v>
      </c>
      <c r="R156" s="949">
        <f>'[8]Anexo 1 POA 2018 CENTA Regiones'!R53</f>
        <v>35</v>
      </c>
      <c r="S156" s="949">
        <f>'[8]Anexo 1 POA 2018 CENTA Regiones'!S53</f>
        <v>35</v>
      </c>
      <c r="T156" s="949">
        <f>'[8]Anexo 1 POA 2018 CENTA Regiones'!T53</f>
        <v>35</v>
      </c>
      <c r="U156" s="950">
        <f>'[8]Anexo 1 POA 2018 CENTA Regiones'!U53</f>
        <v>1369</v>
      </c>
      <c r="V156" s="950">
        <f>'[8]Anexo 1 POA 2018 CENTA Regiones'!V53</f>
        <v>1369</v>
      </c>
      <c r="W156" s="950">
        <f>'[8]Anexo 1 POA 2018 CENTA Regiones'!W53</f>
        <v>1369</v>
      </c>
      <c r="X156" s="949">
        <f>'[8]Anexo 1 POA 2018 CENTA Regiones'!X53</f>
        <v>35</v>
      </c>
      <c r="Y156" s="949">
        <f>'[8]Anexo 1 POA 2018 CENTA Regiones'!Y53</f>
        <v>35</v>
      </c>
      <c r="Z156" s="949">
        <f>'[8]Anexo 1 POA 2018 CENTA Regiones'!Z53</f>
        <v>35</v>
      </c>
      <c r="AA156" s="950">
        <f>'[8]Anexo 1 POA 2018 CENTA Regiones'!AA53</f>
        <v>1369</v>
      </c>
      <c r="AB156" s="950">
        <f>'[8]Anexo 1 POA 2018 CENTA Regiones'!AB53</f>
        <v>1369</v>
      </c>
      <c r="AC156" s="950">
        <f>'[8]Anexo 1 POA 2018 CENTA Regiones'!AC53</f>
        <v>1369</v>
      </c>
      <c r="AD156" s="949">
        <f>'[8]Anexo 1 POA 2018 CENTA Regiones'!AD53</f>
        <v>35</v>
      </c>
      <c r="AE156" s="949">
        <f>'[8]Anexo 1 POA 2018 CENTA Regiones'!AE53</f>
        <v>35</v>
      </c>
      <c r="AF156" s="949">
        <f>'[8]Anexo 1 POA 2018 CENTA Regiones'!AF53</f>
        <v>35</v>
      </c>
      <c r="AG156" s="950">
        <f>'[8]Anexo 1 POA 2018 CENTA Regiones'!AG53</f>
        <v>1369</v>
      </c>
      <c r="AH156" s="950">
        <f>'[8]Anexo 1 POA 2018 CENTA Regiones'!AH53</f>
        <v>1369</v>
      </c>
      <c r="AI156" s="950">
        <f>'[8]Anexo 1 POA 2018 CENTA Regiones'!AI53</f>
        <v>1367</v>
      </c>
      <c r="AJ156" s="950">
        <f>'[8]Anexo 1 POA 2018 CENTA Regiones'!AJ53</f>
        <v>16426</v>
      </c>
      <c r="AK156" s="950">
        <f>'[8]Anexo 1 POA 2018 CENTA Regiones'!AK53</f>
        <v>16426</v>
      </c>
      <c r="AL156" s="950">
        <f>'[8]Anexo 1 POA 2018 CENTA Regiones'!AL53</f>
        <v>0</v>
      </c>
      <c r="AM156" s="950">
        <f>'[8]Anexo 1 POA 2018 CENTA Regiones'!AM53</f>
        <v>0</v>
      </c>
      <c r="AN156" s="950">
        <f>'[8]Anexo 1 POA 2018 CENTA Regiones'!AN53</f>
        <v>0</v>
      </c>
      <c r="AO156" s="950">
        <f>'[8]Anexo 1 POA 2018 CENTA Regiones'!AO53</f>
        <v>0</v>
      </c>
      <c r="AP156" s="1165"/>
      <c r="AQ156" s="1166">
        <f t="shared" si="118"/>
        <v>0</v>
      </c>
      <c r="AR156" s="951" t="str">
        <f>'[8]Anexo 1 POA 2018 CENTA Regiones'!AR53</f>
        <v>La meta total incluye productores ganaderos y apicultores
Meta no acumulativa</v>
      </c>
      <c r="AS156" s="190"/>
    </row>
    <row r="157" spans="1:45" s="102" customFormat="1" x14ac:dyDescent="0.2">
      <c r="A157" s="58" t="e">
        <f t="shared" si="133"/>
        <v>#REF!</v>
      </c>
      <c r="B157" s="58" t="e">
        <f t="shared" si="133"/>
        <v>#REF!</v>
      </c>
      <c r="C157" s="58" t="e">
        <f t="shared" si="133"/>
        <v>#REF!</v>
      </c>
      <c r="D157" s="26" t="e">
        <f t="shared" si="133"/>
        <v>#REF!</v>
      </c>
      <c r="E157" s="29"/>
      <c r="F157" s="730"/>
      <c r="G157" s="26"/>
      <c r="H157" s="26"/>
      <c r="I157" s="866"/>
      <c r="J157" s="866"/>
      <c r="K157" s="863"/>
      <c r="L157" s="673"/>
      <c r="M157" s="673"/>
      <c r="N157" s="673"/>
      <c r="O157" s="694">
        <f>SUM(O158:O162)</f>
        <v>66238</v>
      </c>
      <c r="P157" s="694">
        <f t="shared" ref="P157:Q157" si="140">SUM(P158:P162)</f>
        <v>66238</v>
      </c>
      <c r="Q157" s="694">
        <f t="shared" si="140"/>
        <v>167169</v>
      </c>
      <c r="R157" s="673"/>
      <c r="S157" s="673"/>
      <c r="T157" s="673"/>
      <c r="U157" s="694">
        <f>SUM(U158:U162)</f>
        <v>66238</v>
      </c>
      <c r="V157" s="694">
        <f t="shared" ref="V157:W157" si="141">SUM(V158:V162)</f>
        <v>66238</v>
      </c>
      <c r="W157" s="694">
        <f t="shared" si="141"/>
        <v>317169</v>
      </c>
      <c r="X157" s="673"/>
      <c r="Y157" s="673"/>
      <c r="Z157" s="673"/>
      <c r="AA157" s="694">
        <f>SUM(AA158:AA162)</f>
        <v>66238</v>
      </c>
      <c r="AB157" s="694">
        <f t="shared" ref="AB157:AC157" si="142">SUM(AB158:AB162)</f>
        <v>66238</v>
      </c>
      <c r="AC157" s="694">
        <f t="shared" si="142"/>
        <v>317169</v>
      </c>
      <c r="AD157" s="673"/>
      <c r="AE157" s="673"/>
      <c r="AF157" s="673"/>
      <c r="AG157" s="694">
        <f>SUM(AG158:AG162)</f>
        <v>66238</v>
      </c>
      <c r="AH157" s="694">
        <f t="shared" ref="AH157:AI157" si="143">SUM(AH158:AH162)</f>
        <v>66238</v>
      </c>
      <c r="AI157" s="694">
        <f t="shared" si="143"/>
        <v>467175</v>
      </c>
      <c r="AJ157" s="694">
        <f>SUM(AJ158:AJ162)</f>
        <v>1798586</v>
      </c>
      <c r="AK157" s="694">
        <f t="shared" ref="AK157:AL157" si="144">SUM(AK158:AK162)</f>
        <v>798586</v>
      </c>
      <c r="AL157" s="694">
        <f t="shared" si="144"/>
        <v>0</v>
      </c>
      <c r="AM157" s="686"/>
      <c r="AN157" s="686"/>
      <c r="AO157" s="694">
        <f t="shared" ref="AO157" si="145">SUM(AO158:AO162)</f>
        <v>1000000</v>
      </c>
      <c r="AP157" s="195"/>
      <c r="AQ157" s="851"/>
      <c r="AR157" s="747">
        <f t="shared" ref="AR157" si="146">SUM(AR158:AR162)</f>
        <v>0</v>
      </c>
      <c r="AS157" s="27"/>
    </row>
    <row r="158" spans="1:45" s="102" customFormat="1" ht="37.5" customHeight="1" x14ac:dyDescent="0.2">
      <c r="A158" s="1156" t="e">
        <f t="shared" si="133"/>
        <v>#REF!</v>
      </c>
      <c r="B158" s="1156" t="e">
        <f t="shared" si="133"/>
        <v>#REF!</v>
      </c>
      <c r="C158" s="1168" t="e">
        <f t="shared" si="133"/>
        <v>#REF!</v>
      </c>
      <c r="D158" s="1169" t="e">
        <f t="shared" si="133"/>
        <v>#REF!</v>
      </c>
      <c r="E158" s="816">
        <f>'[8]Anexo 1 POA 2018 CENTA Regiones'!E55</f>
        <v>5472</v>
      </c>
      <c r="F158" s="827" t="e">
        <f t="shared" ref="F158:H162" si="147">F96</f>
        <v>#REF!</v>
      </c>
      <c r="G158" s="1166" t="e">
        <f t="shared" si="147"/>
        <v>#REF!</v>
      </c>
      <c r="H158" s="1166" t="e">
        <f t="shared" si="147"/>
        <v>#REF!</v>
      </c>
      <c r="I158" s="1164"/>
      <c r="J158" s="1164"/>
      <c r="K158" s="1164"/>
      <c r="L158" s="674">
        <f>'[8]Anexo 1 POA 2018 CENTA Regiones'!L55</f>
        <v>5472</v>
      </c>
      <c r="M158" s="674">
        <f>'[8]Anexo 1 POA 2018 CENTA Regiones'!M55</f>
        <v>5472</v>
      </c>
      <c r="N158" s="674">
        <f>'[8]Anexo 1 POA 2018 CENTA Regiones'!N55</f>
        <v>5472</v>
      </c>
      <c r="O158" s="693">
        <f>'[8]Anexo 1 POA 2018 CENTA Regiones'!O55</f>
        <v>43520</v>
      </c>
      <c r="P158" s="693">
        <f>'[8]Anexo 1 POA 2018 CENTA Regiones'!P55</f>
        <v>43520</v>
      </c>
      <c r="Q158" s="693">
        <f>'[8]Anexo 1 POA 2018 CENTA Regiones'!Q55</f>
        <v>43520</v>
      </c>
      <c r="R158" s="674">
        <f>'[8]Anexo 1 POA 2018 CENTA Regiones'!R55</f>
        <v>5472</v>
      </c>
      <c r="S158" s="674">
        <f>'[8]Anexo 1 POA 2018 CENTA Regiones'!S55</f>
        <v>5472</v>
      </c>
      <c r="T158" s="674">
        <f>'[8]Anexo 1 POA 2018 CENTA Regiones'!T55</f>
        <v>5472</v>
      </c>
      <c r="U158" s="693">
        <f>'[8]Anexo 1 POA 2018 CENTA Regiones'!U55</f>
        <v>43520</v>
      </c>
      <c r="V158" s="693">
        <f>'[8]Anexo 1 POA 2018 CENTA Regiones'!V55</f>
        <v>43520</v>
      </c>
      <c r="W158" s="693">
        <f>'[8]Anexo 1 POA 2018 CENTA Regiones'!W55</f>
        <v>43520</v>
      </c>
      <c r="X158" s="674">
        <f>'[8]Anexo 1 POA 2018 CENTA Regiones'!X55</f>
        <v>5472</v>
      </c>
      <c r="Y158" s="674">
        <f>'[8]Anexo 1 POA 2018 CENTA Regiones'!Y55</f>
        <v>5472</v>
      </c>
      <c r="Z158" s="674">
        <f>'[8]Anexo 1 POA 2018 CENTA Regiones'!Z55</f>
        <v>5472</v>
      </c>
      <c r="AA158" s="693">
        <f>'[8]Anexo 1 POA 2018 CENTA Regiones'!AA55</f>
        <v>43520</v>
      </c>
      <c r="AB158" s="693">
        <f>'[8]Anexo 1 POA 2018 CENTA Regiones'!AB55</f>
        <v>43520</v>
      </c>
      <c r="AC158" s="693">
        <f>'[8]Anexo 1 POA 2018 CENTA Regiones'!AC55</f>
        <v>43520</v>
      </c>
      <c r="AD158" s="674">
        <f>'[8]Anexo 1 POA 2018 CENTA Regiones'!AD55</f>
        <v>5472</v>
      </c>
      <c r="AE158" s="674">
        <f>'[8]Anexo 1 POA 2018 CENTA Regiones'!AE55</f>
        <v>5472</v>
      </c>
      <c r="AF158" s="674">
        <f>'[8]Anexo 1 POA 2018 CENTA Regiones'!AF55</f>
        <v>5472</v>
      </c>
      <c r="AG158" s="693">
        <f>'[8]Anexo 1 POA 2018 CENTA Regiones'!AG55</f>
        <v>43520</v>
      </c>
      <c r="AH158" s="693">
        <f>'[8]Anexo 1 POA 2018 CENTA Regiones'!AH55</f>
        <v>43520</v>
      </c>
      <c r="AI158" s="693">
        <f>'[8]Anexo 1 POA 2018 CENTA Regiones'!AI55</f>
        <v>43526</v>
      </c>
      <c r="AJ158" s="693">
        <f>'[8]Anexo 1 POA 2018 CENTA Regiones'!AJ55</f>
        <v>522246</v>
      </c>
      <c r="AK158" s="693">
        <f>'[8]Anexo 1 POA 2018 CENTA Regiones'!AK55</f>
        <v>522246</v>
      </c>
      <c r="AL158" s="693">
        <f>'[8]Anexo 1 POA 2018 CENTA Regiones'!AL55</f>
        <v>0</v>
      </c>
      <c r="AM158" s="693">
        <f>'[8]Anexo 1 POA 2018 CENTA Regiones'!AM55</f>
        <v>0</v>
      </c>
      <c r="AN158" s="693">
        <f>'[8]Anexo 1 POA 2018 CENTA Regiones'!AN55</f>
        <v>0</v>
      </c>
      <c r="AO158" s="693">
        <f>'[8]Anexo 1 POA 2018 CENTA Regiones'!AO55</f>
        <v>0</v>
      </c>
      <c r="AP158" s="1165"/>
      <c r="AQ158" s="1162" t="e">
        <f t="shared" si="118"/>
        <v>#REF!</v>
      </c>
      <c r="AR158" s="753" t="str">
        <f>'[8]Anexo 1 POA 2018 CENTA Regiones'!AR55</f>
        <v>Meta no acumulativa</v>
      </c>
      <c r="AS158" s="27"/>
    </row>
    <row r="159" spans="1:45" s="102" customFormat="1" ht="37.5" customHeight="1" x14ac:dyDescent="0.2">
      <c r="A159" s="1156" t="e">
        <f t="shared" si="133"/>
        <v>#REF!</v>
      </c>
      <c r="B159" s="1156" t="e">
        <f t="shared" si="133"/>
        <v>#REF!</v>
      </c>
      <c r="C159" s="1168" t="e">
        <f t="shared" si="133"/>
        <v>#REF!</v>
      </c>
      <c r="D159" s="1169" t="e">
        <f t="shared" si="133"/>
        <v>#REF!</v>
      </c>
      <c r="E159" s="816">
        <f>'[8]Anexo 1 POA 2018 CENTA Regiones'!E56</f>
        <v>2435</v>
      </c>
      <c r="F159" s="827" t="e">
        <f t="shared" si="147"/>
        <v>#REF!</v>
      </c>
      <c r="G159" s="1166" t="e">
        <f t="shared" si="147"/>
        <v>#REF!</v>
      </c>
      <c r="H159" s="1166" t="e">
        <f t="shared" si="147"/>
        <v>#REF!</v>
      </c>
      <c r="I159" s="1164"/>
      <c r="J159" s="1164"/>
      <c r="K159" s="1164"/>
      <c r="L159" s="674">
        <f>'[8]Anexo 1 POA 2018 CENTA Regiones'!L56</f>
        <v>2435</v>
      </c>
      <c r="M159" s="674">
        <f>'[8]Anexo 1 POA 2018 CENTA Regiones'!M56</f>
        <v>2435</v>
      </c>
      <c r="N159" s="674">
        <f>'[8]Anexo 1 POA 2018 CENTA Regiones'!N56</f>
        <v>2435</v>
      </c>
      <c r="O159" s="693">
        <f>'[8]Anexo 1 POA 2018 CENTA Regiones'!O56</f>
        <v>22718</v>
      </c>
      <c r="P159" s="693">
        <f>'[8]Anexo 1 POA 2018 CENTA Regiones'!P56</f>
        <v>22718</v>
      </c>
      <c r="Q159" s="693">
        <f>'[8]Anexo 1 POA 2018 CENTA Regiones'!Q56</f>
        <v>22718</v>
      </c>
      <c r="R159" s="674">
        <f>'[8]Anexo 1 POA 2018 CENTA Regiones'!R56</f>
        <v>2435</v>
      </c>
      <c r="S159" s="674">
        <f>'[8]Anexo 1 POA 2018 CENTA Regiones'!S56</f>
        <v>2435</v>
      </c>
      <c r="T159" s="674">
        <f>'[8]Anexo 1 POA 2018 CENTA Regiones'!T56</f>
        <v>2435</v>
      </c>
      <c r="U159" s="693">
        <f>'[8]Anexo 1 POA 2018 CENTA Regiones'!U56</f>
        <v>22718</v>
      </c>
      <c r="V159" s="693">
        <f>'[8]Anexo 1 POA 2018 CENTA Regiones'!V56</f>
        <v>22718</v>
      </c>
      <c r="W159" s="693">
        <f>'[8]Anexo 1 POA 2018 CENTA Regiones'!W56</f>
        <v>22718</v>
      </c>
      <c r="X159" s="674">
        <f>'[8]Anexo 1 POA 2018 CENTA Regiones'!X56</f>
        <v>2435</v>
      </c>
      <c r="Y159" s="674">
        <f>'[8]Anexo 1 POA 2018 CENTA Regiones'!Y56</f>
        <v>2435</v>
      </c>
      <c r="Z159" s="674">
        <f>'[8]Anexo 1 POA 2018 CENTA Regiones'!Z56</f>
        <v>2435</v>
      </c>
      <c r="AA159" s="693">
        <f>'[8]Anexo 1 POA 2018 CENTA Regiones'!AA56</f>
        <v>22718</v>
      </c>
      <c r="AB159" s="693">
        <f>'[8]Anexo 1 POA 2018 CENTA Regiones'!AB56</f>
        <v>22718</v>
      </c>
      <c r="AC159" s="693">
        <f>'[8]Anexo 1 POA 2018 CENTA Regiones'!AC56</f>
        <v>22718</v>
      </c>
      <c r="AD159" s="674">
        <f>'[8]Anexo 1 POA 2018 CENTA Regiones'!AD56</f>
        <v>2435</v>
      </c>
      <c r="AE159" s="674">
        <f>'[8]Anexo 1 POA 2018 CENTA Regiones'!AE56</f>
        <v>2435</v>
      </c>
      <c r="AF159" s="674">
        <f>'[8]Anexo 1 POA 2018 CENTA Regiones'!AF56</f>
        <v>2435</v>
      </c>
      <c r="AG159" s="693">
        <f>'[8]Anexo 1 POA 2018 CENTA Regiones'!AG56</f>
        <v>22718</v>
      </c>
      <c r="AH159" s="693">
        <f>'[8]Anexo 1 POA 2018 CENTA Regiones'!AH56</f>
        <v>22718</v>
      </c>
      <c r="AI159" s="693">
        <f>'[8]Anexo 1 POA 2018 CENTA Regiones'!AI56</f>
        <v>22718</v>
      </c>
      <c r="AJ159" s="693">
        <f>'[8]Anexo 1 POA 2018 CENTA Regiones'!AJ56</f>
        <v>272616</v>
      </c>
      <c r="AK159" s="693">
        <f>'[8]Anexo 1 POA 2018 CENTA Regiones'!AK56</f>
        <v>272616</v>
      </c>
      <c r="AL159" s="693">
        <f>'[8]Anexo 1 POA 2018 CENTA Regiones'!AL56</f>
        <v>0</v>
      </c>
      <c r="AM159" s="693">
        <f>'[8]Anexo 1 POA 2018 CENTA Regiones'!AM56</f>
        <v>0</v>
      </c>
      <c r="AN159" s="693">
        <f>'[8]Anexo 1 POA 2018 CENTA Regiones'!AN56</f>
        <v>0</v>
      </c>
      <c r="AO159" s="693">
        <f>'[8]Anexo 1 POA 2018 CENTA Regiones'!AO56</f>
        <v>0</v>
      </c>
      <c r="AP159" s="1165"/>
      <c r="AQ159" s="1162">
        <f t="shared" si="118"/>
        <v>0</v>
      </c>
      <c r="AR159" s="753" t="str">
        <f>'[8]Anexo 1 POA 2018 CENTA Regiones'!AR56</f>
        <v>Meta no acumulativa</v>
      </c>
      <c r="AS159" s="190"/>
    </row>
    <row r="160" spans="1:45" s="102" customFormat="1" x14ac:dyDescent="0.2">
      <c r="A160" s="1156" t="e">
        <f t="shared" si="133"/>
        <v>#REF!</v>
      </c>
      <c r="B160" s="1156" t="e">
        <f t="shared" si="133"/>
        <v>#REF!</v>
      </c>
      <c r="C160" s="1168" t="e">
        <f t="shared" si="133"/>
        <v>#REF!</v>
      </c>
      <c r="D160" s="1169" t="e">
        <f t="shared" si="133"/>
        <v>#REF!</v>
      </c>
      <c r="E160" s="816">
        <f>'[8]Anexo 1 POA 2018 CENTA Regiones'!E57</f>
        <v>4</v>
      </c>
      <c r="F160" s="827" t="e">
        <f t="shared" si="147"/>
        <v>#REF!</v>
      </c>
      <c r="G160" s="812" t="e">
        <f t="shared" si="147"/>
        <v>#REF!</v>
      </c>
      <c r="H160" s="812" t="e">
        <f t="shared" si="147"/>
        <v>#REF!</v>
      </c>
      <c r="I160" s="815"/>
      <c r="J160" s="815"/>
      <c r="K160" s="1164"/>
      <c r="L160" s="674">
        <f>'[8]Anexo 1 POA 2018 CENTA Regiones'!L57</f>
        <v>0</v>
      </c>
      <c r="M160" s="674">
        <f>'[8]Anexo 1 POA 2018 CENTA Regiones'!M57</f>
        <v>0</v>
      </c>
      <c r="N160" s="674">
        <f>'[8]Anexo 1 POA 2018 CENTA Regiones'!N57</f>
        <v>1</v>
      </c>
      <c r="O160" s="693">
        <f>'[8]Anexo 1 POA 2018 CENTA Regiones'!O57</f>
        <v>0</v>
      </c>
      <c r="P160" s="693">
        <f>'[8]Anexo 1 POA 2018 CENTA Regiones'!P57</f>
        <v>0</v>
      </c>
      <c r="Q160" s="693">
        <f>'[8]Anexo 1 POA 2018 CENTA Regiones'!Q57</f>
        <v>931</v>
      </c>
      <c r="R160" s="674">
        <f>'[8]Anexo 1 POA 2018 CENTA Regiones'!R57</f>
        <v>0</v>
      </c>
      <c r="S160" s="674">
        <f>'[8]Anexo 1 POA 2018 CENTA Regiones'!S57</f>
        <v>0</v>
      </c>
      <c r="T160" s="674">
        <f>'[8]Anexo 1 POA 2018 CENTA Regiones'!T57</f>
        <v>1</v>
      </c>
      <c r="U160" s="693">
        <f>'[8]Anexo 1 POA 2018 CENTA Regiones'!U57</f>
        <v>0</v>
      </c>
      <c r="V160" s="693">
        <f>'[8]Anexo 1 POA 2018 CENTA Regiones'!V57</f>
        <v>0</v>
      </c>
      <c r="W160" s="693">
        <f>'[8]Anexo 1 POA 2018 CENTA Regiones'!W57</f>
        <v>931</v>
      </c>
      <c r="X160" s="674">
        <f>'[8]Anexo 1 POA 2018 CENTA Regiones'!X57</f>
        <v>0</v>
      </c>
      <c r="Y160" s="674">
        <f>'[8]Anexo 1 POA 2018 CENTA Regiones'!Y57</f>
        <v>0</v>
      </c>
      <c r="Z160" s="674">
        <f>'[8]Anexo 1 POA 2018 CENTA Regiones'!Z57</f>
        <v>1</v>
      </c>
      <c r="AA160" s="693">
        <f>'[8]Anexo 1 POA 2018 CENTA Regiones'!AA57</f>
        <v>0</v>
      </c>
      <c r="AB160" s="693">
        <f>'[8]Anexo 1 POA 2018 CENTA Regiones'!AB57</f>
        <v>0</v>
      </c>
      <c r="AC160" s="693">
        <f>'[8]Anexo 1 POA 2018 CENTA Regiones'!AC57</f>
        <v>931</v>
      </c>
      <c r="AD160" s="674">
        <f>'[8]Anexo 1 POA 2018 CENTA Regiones'!AD57</f>
        <v>0</v>
      </c>
      <c r="AE160" s="674">
        <f>'[8]Anexo 1 POA 2018 CENTA Regiones'!AE57</f>
        <v>0</v>
      </c>
      <c r="AF160" s="674">
        <f>'[8]Anexo 1 POA 2018 CENTA Regiones'!AF57</f>
        <v>1</v>
      </c>
      <c r="AG160" s="693">
        <f>'[8]Anexo 1 POA 2018 CENTA Regiones'!AG57</f>
        <v>0</v>
      </c>
      <c r="AH160" s="693">
        <f>'[8]Anexo 1 POA 2018 CENTA Regiones'!AH57</f>
        <v>0</v>
      </c>
      <c r="AI160" s="693">
        <f>'[8]Anexo 1 POA 2018 CENTA Regiones'!AI57</f>
        <v>931</v>
      </c>
      <c r="AJ160" s="693">
        <f>'[8]Anexo 1 POA 2018 CENTA Regiones'!AJ57</f>
        <v>3724</v>
      </c>
      <c r="AK160" s="693">
        <f>'[8]Anexo 1 POA 2018 CENTA Regiones'!AK57</f>
        <v>3724</v>
      </c>
      <c r="AL160" s="693">
        <f>'[8]Anexo 1 POA 2018 CENTA Regiones'!AL57</f>
        <v>0</v>
      </c>
      <c r="AM160" s="693">
        <f>'[8]Anexo 1 POA 2018 CENTA Regiones'!AM57</f>
        <v>0</v>
      </c>
      <c r="AN160" s="693">
        <f>'[8]Anexo 1 POA 2018 CENTA Regiones'!AN57</f>
        <v>0</v>
      </c>
      <c r="AO160" s="693">
        <f>'[8]Anexo 1 POA 2018 CENTA Regiones'!AO57</f>
        <v>0</v>
      </c>
      <c r="AP160" s="811"/>
      <c r="AQ160" s="1162">
        <f t="shared" si="118"/>
        <v>0</v>
      </c>
      <c r="AR160" s="753">
        <f>'[8]Anexo 1 POA 2018 CENTA Regiones'!AR57</f>
        <v>0</v>
      </c>
      <c r="AS160" s="190"/>
    </row>
    <row r="161" spans="1:45" s="102" customFormat="1" hidden="1" x14ac:dyDescent="0.2">
      <c r="A161" s="1156" t="e">
        <f t="shared" si="133"/>
        <v>#REF!</v>
      </c>
      <c r="B161" s="1156" t="e">
        <f t="shared" si="133"/>
        <v>#REF!</v>
      </c>
      <c r="C161" s="1168" t="e">
        <f t="shared" si="133"/>
        <v>#REF!</v>
      </c>
      <c r="D161" s="1169" t="e">
        <f t="shared" si="133"/>
        <v>#REF!</v>
      </c>
      <c r="E161" s="816">
        <v>0</v>
      </c>
      <c r="F161" s="827" t="e">
        <f t="shared" si="147"/>
        <v>#REF!</v>
      </c>
      <c r="G161" s="812" t="e">
        <f t="shared" si="147"/>
        <v>#REF!</v>
      </c>
      <c r="H161" s="812" t="e">
        <f t="shared" si="147"/>
        <v>#REF!</v>
      </c>
      <c r="I161" s="815"/>
      <c r="J161" s="815"/>
      <c r="K161" s="1164"/>
      <c r="L161" s="674"/>
      <c r="M161" s="674"/>
      <c r="N161" s="674"/>
      <c r="O161" s="693"/>
      <c r="P161" s="693"/>
      <c r="Q161" s="693"/>
      <c r="R161" s="674"/>
      <c r="S161" s="674"/>
      <c r="T161" s="674"/>
      <c r="U161" s="693"/>
      <c r="V161" s="693"/>
      <c r="W161" s="693"/>
      <c r="X161" s="674"/>
      <c r="Y161" s="674"/>
      <c r="Z161" s="674"/>
      <c r="AA161" s="693"/>
      <c r="AB161" s="693"/>
      <c r="AC161" s="693"/>
      <c r="AD161" s="674"/>
      <c r="AE161" s="674"/>
      <c r="AF161" s="674"/>
      <c r="AG161" s="693"/>
      <c r="AH161" s="693"/>
      <c r="AI161" s="693"/>
      <c r="AJ161" s="693"/>
      <c r="AK161" s="693"/>
      <c r="AL161" s="693"/>
      <c r="AM161" s="693"/>
      <c r="AN161" s="693"/>
      <c r="AO161" s="693"/>
      <c r="AP161" s="110"/>
      <c r="AQ161" s="1162">
        <f t="shared" si="118"/>
        <v>0</v>
      </c>
      <c r="AR161" s="753"/>
      <c r="AS161" s="190"/>
    </row>
    <row r="162" spans="1:45" s="102" customFormat="1" x14ac:dyDescent="0.2">
      <c r="A162" s="1156" t="e">
        <f t="shared" si="133"/>
        <v>#REF!</v>
      </c>
      <c r="B162" s="1156" t="e">
        <f t="shared" si="133"/>
        <v>#REF!</v>
      </c>
      <c r="C162" s="1168" t="e">
        <f t="shared" si="133"/>
        <v>#REF!</v>
      </c>
      <c r="D162" s="1169" t="e">
        <f t="shared" si="133"/>
        <v>#REF!</v>
      </c>
      <c r="E162" s="816">
        <f>'[8]Anexo 1 POA 2018 CENTA Regiones'!E58</f>
        <v>100</v>
      </c>
      <c r="F162" s="935" t="e">
        <f t="shared" si="147"/>
        <v>#REF!</v>
      </c>
      <c r="G162" s="812" t="e">
        <f t="shared" si="147"/>
        <v>#REF!</v>
      </c>
      <c r="H162" s="829" t="e">
        <f t="shared" si="147"/>
        <v>#REF!</v>
      </c>
      <c r="I162" s="815"/>
      <c r="J162" s="815"/>
      <c r="K162" s="1164"/>
      <c r="L162" s="674">
        <f>'[8]Anexo 1 POA 2018 CENTA Regiones'!L58</f>
        <v>0</v>
      </c>
      <c r="M162" s="674">
        <f>'[8]Anexo 1 POA 2018 CENTA Regiones'!M58</f>
        <v>0</v>
      </c>
      <c r="N162" s="674">
        <f>'[8]Anexo 1 POA 2018 CENTA Regiones'!N58</f>
        <v>10</v>
      </c>
      <c r="O162" s="693">
        <f>'[8]Anexo 1 POA 2018 CENTA Regiones'!O58</f>
        <v>0</v>
      </c>
      <c r="P162" s="693">
        <f>'[8]Anexo 1 POA 2018 CENTA Regiones'!P58</f>
        <v>0</v>
      </c>
      <c r="Q162" s="693">
        <f>'[8]Anexo 1 POA 2018 CENTA Regiones'!Q58</f>
        <v>100000</v>
      </c>
      <c r="R162" s="674">
        <f>'[8]Anexo 1 POA 2018 CENTA Regiones'!R58</f>
        <v>0</v>
      </c>
      <c r="S162" s="674">
        <f>'[8]Anexo 1 POA 2018 CENTA Regiones'!S58</f>
        <v>0</v>
      </c>
      <c r="T162" s="674">
        <f>'[8]Anexo 1 POA 2018 CENTA Regiones'!T58</f>
        <v>25</v>
      </c>
      <c r="U162" s="693">
        <f>'[8]Anexo 1 POA 2018 CENTA Regiones'!U58</f>
        <v>0</v>
      </c>
      <c r="V162" s="693">
        <f>'[8]Anexo 1 POA 2018 CENTA Regiones'!V58</f>
        <v>0</v>
      </c>
      <c r="W162" s="693">
        <f>'[8]Anexo 1 POA 2018 CENTA Regiones'!W58</f>
        <v>250000</v>
      </c>
      <c r="X162" s="674">
        <f>'[8]Anexo 1 POA 2018 CENTA Regiones'!X58</f>
        <v>0</v>
      </c>
      <c r="Y162" s="674">
        <f>'[8]Anexo 1 POA 2018 CENTA Regiones'!Y58</f>
        <v>0</v>
      </c>
      <c r="Z162" s="674">
        <f>'[8]Anexo 1 POA 2018 CENTA Regiones'!Z58</f>
        <v>25</v>
      </c>
      <c r="AA162" s="693">
        <f>'[8]Anexo 1 POA 2018 CENTA Regiones'!AA58</f>
        <v>0</v>
      </c>
      <c r="AB162" s="693">
        <f>'[8]Anexo 1 POA 2018 CENTA Regiones'!AB58</f>
        <v>0</v>
      </c>
      <c r="AC162" s="693">
        <f>'[8]Anexo 1 POA 2018 CENTA Regiones'!AC58</f>
        <v>250000</v>
      </c>
      <c r="AD162" s="674">
        <f>'[8]Anexo 1 POA 2018 CENTA Regiones'!AD58</f>
        <v>0</v>
      </c>
      <c r="AE162" s="674">
        <f>'[8]Anexo 1 POA 2018 CENTA Regiones'!AE58</f>
        <v>0</v>
      </c>
      <c r="AF162" s="674">
        <f>'[8]Anexo 1 POA 2018 CENTA Regiones'!AF58</f>
        <v>40</v>
      </c>
      <c r="AG162" s="693">
        <f>'[8]Anexo 1 POA 2018 CENTA Regiones'!AG58</f>
        <v>0</v>
      </c>
      <c r="AH162" s="693">
        <f>'[8]Anexo 1 POA 2018 CENTA Regiones'!AH58</f>
        <v>0</v>
      </c>
      <c r="AI162" s="693">
        <f>'[8]Anexo 1 POA 2018 CENTA Regiones'!AI58</f>
        <v>400000</v>
      </c>
      <c r="AJ162" s="693">
        <f>'[8]Anexo 1 POA 2018 CENTA Regiones'!AJ58</f>
        <v>1000000</v>
      </c>
      <c r="AK162" s="693">
        <f>'[8]Anexo 1 POA 2018 CENTA Regiones'!AK58</f>
        <v>0</v>
      </c>
      <c r="AL162" s="693">
        <f>'[8]Anexo 1 POA 2018 CENTA Regiones'!AL58</f>
        <v>0</v>
      </c>
      <c r="AM162" s="693">
        <f>'[8]Anexo 1 POA 2018 CENTA Regiones'!AM58</f>
        <v>0</v>
      </c>
      <c r="AN162" s="693">
        <f>'[8]Anexo 1 POA 2018 CENTA Regiones'!AN58</f>
        <v>0</v>
      </c>
      <c r="AO162" s="693">
        <f>'[8]Anexo 1 POA 2018 CENTA Regiones'!AO58</f>
        <v>1000000</v>
      </c>
      <c r="AP162" s="811"/>
      <c r="AQ162" s="812" t="e">
        <f t="shared" si="118"/>
        <v>#REF!</v>
      </c>
      <c r="AR162" s="753">
        <f>'[8]Anexo 1 POA 2018 CENTA Regiones'!AR58</f>
        <v>0</v>
      </c>
      <c r="AS162" s="190"/>
    </row>
    <row r="163" spans="1:45" s="102" customFormat="1" ht="42.75" customHeight="1" x14ac:dyDescent="0.2">
      <c r="A163" s="878" t="e">
        <f t="shared" si="133"/>
        <v>#REF!</v>
      </c>
      <c r="B163" s="878" t="e">
        <f t="shared" si="133"/>
        <v>#REF!</v>
      </c>
      <c r="C163" s="878" t="e">
        <f t="shared" si="133"/>
        <v>#REF!</v>
      </c>
      <c r="D163" s="26" t="e">
        <f t="shared" si="133"/>
        <v>#REF!</v>
      </c>
      <c r="E163" s="29"/>
      <c r="F163" s="823"/>
      <c r="G163" s="26"/>
      <c r="H163" s="26"/>
      <c r="I163" s="94"/>
      <c r="J163" s="94"/>
      <c r="K163" s="94"/>
      <c r="L163" s="673"/>
      <c r="M163" s="673"/>
      <c r="N163" s="673"/>
      <c r="O163" s="686">
        <f>SUM(O164:O165)</f>
        <v>9483</v>
      </c>
      <c r="P163" s="686">
        <f t="shared" ref="P163:Q163" si="148">SUM(P164:P165)</f>
        <v>9483</v>
      </c>
      <c r="Q163" s="686">
        <f t="shared" si="148"/>
        <v>9483</v>
      </c>
      <c r="R163" s="673"/>
      <c r="S163" s="673"/>
      <c r="T163" s="673"/>
      <c r="U163" s="686">
        <f t="shared" ref="U163:W163" si="149">SUM(U164:U165)</f>
        <v>9483</v>
      </c>
      <c r="V163" s="686">
        <f t="shared" si="149"/>
        <v>0</v>
      </c>
      <c r="W163" s="686">
        <f t="shared" si="149"/>
        <v>0</v>
      </c>
      <c r="X163" s="673"/>
      <c r="Y163" s="673"/>
      <c r="Z163" s="673"/>
      <c r="AA163" s="686"/>
      <c r="AB163" s="686"/>
      <c r="AC163" s="686"/>
      <c r="AD163" s="673"/>
      <c r="AE163" s="673"/>
      <c r="AF163" s="673"/>
      <c r="AG163" s="686"/>
      <c r="AH163" s="686">
        <f t="shared" ref="AH163:AK163" si="150">SUM(AH164:AH165)</f>
        <v>9483</v>
      </c>
      <c r="AI163" s="686">
        <f t="shared" si="150"/>
        <v>9483</v>
      </c>
      <c r="AJ163" s="686">
        <f t="shared" si="150"/>
        <v>56898</v>
      </c>
      <c r="AK163" s="686">
        <f t="shared" si="150"/>
        <v>56898</v>
      </c>
      <c r="AL163" s="686"/>
      <c r="AM163" s="686"/>
      <c r="AN163" s="686"/>
      <c r="AO163" s="686"/>
      <c r="AP163" s="195"/>
      <c r="AQ163" s="851"/>
      <c r="AR163" s="743">
        <f t="shared" ref="AR163" si="151">SUM(AR164:AR165)</f>
        <v>0</v>
      </c>
      <c r="AS163" s="190"/>
    </row>
    <row r="164" spans="1:45" s="102" customFormat="1" ht="41.25" customHeight="1" x14ac:dyDescent="0.2">
      <c r="A164" s="1160" t="e">
        <f t="shared" si="133"/>
        <v>#REF!</v>
      </c>
      <c r="B164" s="1160" t="e">
        <f t="shared" si="133"/>
        <v>#REF!</v>
      </c>
      <c r="C164" s="1161" t="e">
        <f t="shared" si="133"/>
        <v>#REF!</v>
      </c>
      <c r="D164" s="1162" t="e">
        <f t="shared" si="133"/>
        <v>#REF!</v>
      </c>
      <c r="E164" s="793">
        <f>'[8]Anexo 1 POA 2018 CENTA Regiones'!E60</f>
        <v>274</v>
      </c>
      <c r="F164" s="793" t="e">
        <f t="shared" ref="F164:H165" si="152">F102</f>
        <v>#REF!</v>
      </c>
      <c r="G164" s="1162" t="e">
        <f t="shared" si="152"/>
        <v>#REF!</v>
      </c>
      <c r="H164" s="1162" t="e">
        <f t="shared" si="152"/>
        <v>#REF!</v>
      </c>
      <c r="I164" s="1164"/>
      <c r="J164" s="1164"/>
      <c r="K164" s="1164"/>
      <c r="L164" s="941">
        <f>'[8]Anexo 1 POA 2018 CENTA Regiones'!L60</f>
        <v>274</v>
      </c>
      <c r="M164" s="941">
        <f>'[8]Anexo 1 POA 2018 CENTA Regiones'!M60</f>
        <v>274</v>
      </c>
      <c r="N164" s="941">
        <f>'[8]Anexo 1 POA 2018 CENTA Regiones'!N60</f>
        <v>274</v>
      </c>
      <c r="O164" s="952">
        <f>'[8]Anexo 1 POA 2018 CENTA Regiones'!O60</f>
        <v>8763</v>
      </c>
      <c r="P164" s="952">
        <f>'[8]Anexo 1 POA 2018 CENTA Regiones'!P60</f>
        <v>8763</v>
      </c>
      <c r="Q164" s="952">
        <f>'[8]Anexo 1 POA 2018 CENTA Regiones'!Q60</f>
        <v>8763</v>
      </c>
      <c r="R164" s="941">
        <f>'[8]Anexo 1 POA 2018 CENTA Regiones'!R60</f>
        <v>274</v>
      </c>
      <c r="S164" s="941">
        <f>'[8]Anexo 1 POA 2018 CENTA Regiones'!S60</f>
        <v>0</v>
      </c>
      <c r="T164" s="941">
        <f>'[8]Anexo 1 POA 2018 CENTA Regiones'!T60</f>
        <v>0</v>
      </c>
      <c r="U164" s="952">
        <f>'[8]Anexo 1 POA 2018 CENTA Regiones'!U60</f>
        <v>8763</v>
      </c>
      <c r="V164" s="952">
        <f>'[8]Anexo 1 POA 2018 CENTA Regiones'!V60</f>
        <v>0</v>
      </c>
      <c r="W164" s="952">
        <f>'[8]Anexo 1 POA 2018 CENTA Regiones'!W60</f>
        <v>0</v>
      </c>
      <c r="X164" s="941">
        <f>'[8]Anexo 1 POA 2018 CENTA Regiones'!X60</f>
        <v>0</v>
      </c>
      <c r="Y164" s="941">
        <f>'[8]Anexo 1 POA 2018 CENTA Regiones'!Y60</f>
        <v>0</v>
      </c>
      <c r="Z164" s="941">
        <f>'[8]Anexo 1 POA 2018 CENTA Regiones'!Z60</f>
        <v>0</v>
      </c>
      <c r="AA164" s="952">
        <f>'[8]Anexo 1 POA 2018 CENTA Regiones'!AA60</f>
        <v>0</v>
      </c>
      <c r="AB164" s="952">
        <f>'[8]Anexo 1 POA 2018 CENTA Regiones'!AB60</f>
        <v>0</v>
      </c>
      <c r="AC164" s="952">
        <f>'[8]Anexo 1 POA 2018 CENTA Regiones'!AC60</f>
        <v>0</v>
      </c>
      <c r="AD164" s="941">
        <f>'[8]Anexo 1 POA 2018 CENTA Regiones'!AD60</f>
        <v>0</v>
      </c>
      <c r="AE164" s="941">
        <f>'[8]Anexo 1 POA 2018 CENTA Regiones'!AE60</f>
        <v>274</v>
      </c>
      <c r="AF164" s="941">
        <f>'[8]Anexo 1 POA 2018 CENTA Regiones'!AF60</f>
        <v>274</v>
      </c>
      <c r="AG164" s="952">
        <f>'[8]Anexo 1 POA 2018 CENTA Regiones'!AG60</f>
        <v>0</v>
      </c>
      <c r="AH164" s="952">
        <f>'[8]Anexo 1 POA 2018 CENTA Regiones'!AH60</f>
        <v>8763</v>
      </c>
      <c r="AI164" s="952">
        <f>'[8]Anexo 1 POA 2018 CENTA Regiones'!AI60</f>
        <v>8763</v>
      </c>
      <c r="AJ164" s="952">
        <f>'[8]Anexo 1 POA 2018 CENTA Regiones'!AJ60</f>
        <v>52578</v>
      </c>
      <c r="AK164" s="952">
        <f>'[8]Anexo 1 POA 2018 CENTA Regiones'!AK60</f>
        <v>52578</v>
      </c>
      <c r="AL164" s="952">
        <f>'[8]Anexo 1 POA 2018 CENTA Regiones'!AL60</f>
        <v>0</v>
      </c>
      <c r="AM164" s="952">
        <f>'[8]Anexo 1 POA 2018 CENTA Regiones'!AM60</f>
        <v>0</v>
      </c>
      <c r="AN164" s="952">
        <f>'[8]Anexo 1 POA 2018 CENTA Regiones'!AN60</f>
        <v>0</v>
      </c>
      <c r="AO164" s="952">
        <f>'[8]Anexo 1 POA 2018 CENTA Regiones'!AO60</f>
        <v>0</v>
      </c>
      <c r="AP164" s="1165"/>
      <c r="AQ164" s="1170" t="str">
        <f t="shared" si="118"/>
        <v>Fredy Fuentes, Jefe Programa Hortalizas</v>
      </c>
      <c r="AR164" s="953" t="str">
        <f>'[8]Anexo 1 POA 2018 CENTA Regiones'!AR60</f>
        <v>Meta no acumulativa</v>
      </c>
      <c r="AS164" s="190"/>
    </row>
    <row r="165" spans="1:45" s="102" customFormat="1" ht="41.25" customHeight="1" x14ac:dyDescent="0.2">
      <c r="A165" s="1160" t="e">
        <f t="shared" si="133"/>
        <v>#REF!</v>
      </c>
      <c r="B165" s="1160" t="e">
        <f t="shared" si="133"/>
        <v>#REF!</v>
      </c>
      <c r="C165" s="1161" t="e">
        <f t="shared" si="133"/>
        <v>#REF!</v>
      </c>
      <c r="D165" s="1162" t="e">
        <f t="shared" si="133"/>
        <v>#REF!</v>
      </c>
      <c r="E165" s="793">
        <f>'[8]Anexo 1 POA 2018 CENTA Regiones'!E61</f>
        <v>21</v>
      </c>
      <c r="F165" s="793" t="e">
        <f t="shared" si="152"/>
        <v>#REF!</v>
      </c>
      <c r="G165" s="1162" t="e">
        <f t="shared" si="152"/>
        <v>#REF!</v>
      </c>
      <c r="H165" s="1162" t="e">
        <f t="shared" si="152"/>
        <v>#REF!</v>
      </c>
      <c r="I165" s="1164"/>
      <c r="J165" s="1164"/>
      <c r="K165" s="1164"/>
      <c r="L165" s="941">
        <f>'[8]Anexo 1 POA 2018 CENTA Regiones'!L61</f>
        <v>21</v>
      </c>
      <c r="M165" s="941">
        <f>'[8]Anexo 1 POA 2018 CENTA Regiones'!M61</f>
        <v>21</v>
      </c>
      <c r="N165" s="941">
        <f>'[8]Anexo 1 POA 2018 CENTA Regiones'!N61</f>
        <v>21</v>
      </c>
      <c r="O165" s="952">
        <f>'[8]Anexo 1 POA 2018 CENTA Regiones'!O61</f>
        <v>720</v>
      </c>
      <c r="P165" s="952">
        <f>'[8]Anexo 1 POA 2018 CENTA Regiones'!P61</f>
        <v>720</v>
      </c>
      <c r="Q165" s="952">
        <f>'[8]Anexo 1 POA 2018 CENTA Regiones'!Q61</f>
        <v>720</v>
      </c>
      <c r="R165" s="941">
        <f>'[8]Anexo 1 POA 2018 CENTA Regiones'!R61</f>
        <v>21</v>
      </c>
      <c r="S165" s="941">
        <f>'[8]Anexo 1 POA 2018 CENTA Regiones'!S61</f>
        <v>0</v>
      </c>
      <c r="T165" s="941">
        <f>'[8]Anexo 1 POA 2018 CENTA Regiones'!T61</f>
        <v>0</v>
      </c>
      <c r="U165" s="952">
        <f>'[8]Anexo 1 POA 2018 CENTA Regiones'!U61</f>
        <v>720</v>
      </c>
      <c r="V165" s="952">
        <f>'[8]Anexo 1 POA 2018 CENTA Regiones'!V61</f>
        <v>0</v>
      </c>
      <c r="W165" s="952">
        <f>'[8]Anexo 1 POA 2018 CENTA Regiones'!W61</f>
        <v>0</v>
      </c>
      <c r="X165" s="941">
        <f>'[8]Anexo 1 POA 2018 CENTA Regiones'!X61</f>
        <v>0</v>
      </c>
      <c r="Y165" s="941">
        <f>'[8]Anexo 1 POA 2018 CENTA Regiones'!Y61</f>
        <v>0</v>
      </c>
      <c r="Z165" s="941">
        <f>'[8]Anexo 1 POA 2018 CENTA Regiones'!Z61</f>
        <v>0</v>
      </c>
      <c r="AA165" s="952">
        <f>'[8]Anexo 1 POA 2018 CENTA Regiones'!AA61</f>
        <v>0</v>
      </c>
      <c r="AB165" s="952">
        <f>'[8]Anexo 1 POA 2018 CENTA Regiones'!AB61</f>
        <v>0</v>
      </c>
      <c r="AC165" s="952">
        <f>'[8]Anexo 1 POA 2018 CENTA Regiones'!AC61</f>
        <v>0</v>
      </c>
      <c r="AD165" s="941">
        <f>'[8]Anexo 1 POA 2018 CENTA Regiones'!AD61</f>
        <v>0</v>
      </c>
      <c r="AE165" s="941">
        <f>'[8]Anexo 1 POA 2018 CENTA Regiones'!AE61</f>
        <v>21</v>
      </c>
      <c r="AF165" s="941">
        <f>'[8]Anexo 1 POA 2018 CENTA Regiones'!AF61</f>
        <v>21</v>
      </c>
      <c r="AG165" s="952">
        <f>'[8]Anexo 1 POA 2018 CENTA Regiones'!AG61</f>
        <v>0</v>
      </c>
      <c r="AH165" s="952">
        <f>'[8]Anexo 1 POA 2018 CENTA Regiones'!AH61</f>
        <v>720</v>
      </c>
      <c r="AI165" s="952">
        <f>'[8]Anexo 1 POA 2018 CENTA Regiones'!AI61</f>
        <v>720</v>
      </c>
      <c r="AJ165" s="952">
        <f>'[8]Anexo 1 POA 2018 CENTA Regiones'!AJ61</f>
        <v>4320</v>
      </c>
      <c r="AK165" s="952">
        <f>'[8]Anexo 1 POA 2018 CENTA Regiones'!AK61</f>
        <v>4320</v>
      </c>
      <c r="AL165" s="952">
        <f>'[8]Anexo 1 POA 2018 CENTA Regiones'!AL61</f>
        <v>0</v>
      </c>
      <c r="AM165" s="952">
        <f>'[8]Anexo 1 POA 2018 CENTA Regiones'!AM61</f>
        <v>0</v>
      </c>
      <c r="AN165" s="952">
        <f>'[8]Anexo 1 POA 2018 CENTA Regiones'!AN61</f>
        <v>0</v>
      </c>
      <c r="AO165" s="952">
        <f>'[8]Anexo 1 POA 2018 CENTA Regiones'!AO61</f>
        <v>0</v>
      </c>
      <c r="AP165" s="1165"/>
      <c r="AQ165" s="1170">
        <f t="shared" si="118"/>
        <v>0</v>
      </c>
      <c r="AR165" s="953" t="str">
        <f>'[8]Anexo 1 POA 2018 CENTA Regiones'!AR61</f>
        <v>Meta no acumulativa</v>
      </c>
      <c r="AS165" s="190"/>
    </row>
    <row r="166" spans="1:45" s="102" customFormat="1" x14ac:dyDescent="0.2">
      <c r="A166" s="58" t="e">
        <f t="shared" si="133"/>
        <v>#REF!</v>
      </c>
      <c r="B166" s="58" t="e">
        <f t="shared" si="133"/>
        <v>#REF!</v>
      </c>
      <c r="C166" s="58" t="e">
        <f t="shared" si="133"/>
        <v>#REF!</v>
      </c>
      <c r="D166" s="26" t="e">
        <f t="shared" si="133"/>
        <v>#REF!</v>
      </c>
      <c r="E166" s="29"/>
      <c r="F166" s="730"/>
      <c r="G166" s="26"/>
      <c r="H166" s="26"/>
      <c r="I166" s="94"/>
      <c r="J166" s="94"/>
      <c r="K166" s="29"/>
      <c r="L166" s="673"/>
      <c r="M166" s="673"/>
      <c r="N166" s="673"/>
      <c r="O166" s="694">
        <f>SUM(O167)</f>
        <v>3000</v>
      </c>
      <c r="P166" s="686"/>
      <c r="Q166" s="686"/>
      <c r="R166" s="673"/>
      <c r="S166" s="673"/>
      <c r="T166" s="673"/>
      <c r="U166" s="686"/>
      <c r="V166" s="686"/>
      <c r="W166" s="686"/>
      <c r="X166" s="673"/>
      <c r="Y166" s="673"/>
      <c r="Z166" s="673"/>
      <c r="AA166" s="686"/>
      <c r="AB166" s="686"/>
      <c r="AC166" s="686"/>
      <c r="AD166" s="673"/>
      <c r="AE166" s="673"/>
      <c r="AF166" s="673"/>
      <c r="AG166" s="686"/>
      <c r="AH166" s="686"/>
      <c r="AI166" s="686"/>
      <c r="AJ166" s="694">
        <f>SUM(AJ167)</f>
        <v>3000</v>
      </c>
      <c r="AK166" s="694">
        <f>SUM(AK167)</f>
        <v>3000</v>
      </c>
      <c r="AL166" s="686"/>
      <c r="AM166" s="686"/>
      <c r="AN166" s="686"/>
      <c r="AO166" s="686"/>
      <c r="AP166" s="195"/>
      <c r="AQ166" s="822"/>
      <c r="AR166" s="743"/>
      <c r="AS166" s="27"/>
    </row>
    <row r="167" spans="1:45" s="102" customFormat="1" ht="102" x14ac:dyDescent="0.2">
      <c r="A167" s="813" t="e">
        <f t="shared" si="133"/>
        <v>#REF!</v>
      </c>
      <c r="B167" s="718" t="e">
        <f t="shared" si="133"/>
        <v>#REF!</v>
      </c>
      <c r="C167" s="827" t="e">
        <f t="shared" si="133"/>
        <v>#REF!</v>
      </c>
      <c r="D167" s="814" t="e">
        <f t="shared" si="133"/>
        <v>#REF!</v>
      </c>
      <c r="E167" s="793">
        <f>'[8]Anexo 1 POA 2018 CENTA Regiones'!E63</f>
        <v>1</v>
      </c>
      <c r="F167" s="836" t="e">
        <f t="shared" ref="F167:H167" si="153">F105</f>
        <v>#REF!</v>
      </c>
      <c r="G167" s="814" t="e">
        <f t="shared" si="153"/>
        <v>#REF!</v>
      </c>
      <c r="H167" s="837" t="e">
        <f t="shared" si="153"/>
        <v>#REF!</v>
      </c>
      <c r="I167" s="453"/>
      <c r="J167" s="453"/>
      <c r="K167" s="453"/>
      <c r="L167" s="941">
        <f>'[8]Anexo 1 POA 2018 CENTA Regiones'!L63</f>
        <v>1</v>
      </c>
      <c r="M167" s="941">
        <f>'[8]Anexo 1 POA 2018 CENTA Regiones'!M63</f>
        <v>0</v>
      </c>
      <c r="N167" s="941">
        <f>'[8]Anexo 1 POA 2018 CENTA Regiones'!N63</f>
        <v>0</v>
      </c>
      <c r="O167" s="952">
        <f>'[8]Anexo 1 POA 2018 CENTA Regiones'!O63</f>
        <v>3000</v>
      </c>
      <c r="P167" s="952">
        <f>'[8]Anexo 1 POA 2018 CENTA Regiones'!P63</f>
        <v>0</v>
      </c>
      <c r="Q167" s="952">
        <f>'[8]Anexo 1 POA 2018 CENTA Regiones'!Q63</f>
        <v>0</v>
      </c>
      <c r="R167" s="941">
        <f>'[8]Anexo 1 POA 2018 CENTA Regiones'!R63</f>
        <v>0</v>
      </c>
      <c r="S167" s="941">
        <f>'[8]Anexo 1 POA 2018 CENTA Regiones'!S63</f>
        <v>0</v>
      </c>
      <c r="T167" s="941">
        <f>'[8]Anexo 1 POA 2018 CENTA Regiones'!T63</f>
        <v>0</v>
      </c>
      <c r="U167" s="952">
        <f>'[8]Anexo 1 POA 2018 CENTA Regiones'!U63</f>
        <v>0</v>
      </c>
      <c r="V167" s="952">
        <f>'[8]Anexo 1 POA 2018 CENTA Regiones'!V63</f>
        <v>0</v>
      </c>
      <c r="W167" s="952">
        <f>'[8]Anexo 1 POA 2018 CENTA Regiones'!W63</f>
        <v>0</v>
      </c>
      <c r="X167" s="941">
        <f>'[8]Anexo 1 POA 2018 CENTA Regiones'!X63</f>
        <v>0</v>
      </c>
      <c r="Y167" s="941">
        <f>'[8]Anexo 1 POA 2018 CENTA Regiones'!Y63</f>
        <v>0</v>
      </c>
      <c r="Z167" s="941">
        <f>'[8]Anexo 1 POA 2018 CENTA Regiones'!Z63</f>
        <v>0</v>
      </c>
      <c r="AA167" s="952">
        <f>'[8]Anexo 1 POA 2018 CENTA Regiones'!AA63</f>
        <v>0</v>
      </c>
      <c r="AB167" s="952">
        <f>'[8]Anexo 1 POA 2018 CENTA Regiones'!AB63</f>
        <v>0</v>
      </c>
      <c r="AC167" s="952">
        <f>'[8]Anexo 1 POA 2018 CENTA Regiones'!AC63</f>
        <v>0</v>
      </c>
      <c r="AD167" s="941">
        <f>'[8]Anexo 1 POA 2018 CENTA Regiones'!AD63</f>
        <v>0</v>
      </c>
      <c r="AE167" s="941">
        <f>'[8]Anexo 1 POA 2018 CENTA Regiones'!AE63</f>
        <v>0</v>
      </c>
      <c r="AF167" s="941">
        <f>'[8]Anexo 1 POA 2018 CENTA Regiones'!AF63</f>
        <v>0</v>
      </c>
      <c r="AG167" s="952">
        <f>'[8]Anexo 1 POA 2018 CENTA Regiones'!AG63</f>
        <v>0</v>
      </c>
      <c r="AH167" s="952">
        <f>'[8]Anexo 1 POA 2018 CENTA Regiones'!AH63</f>
        <v>0</v>
      </c>
      <c r="AI167" s="952">
        <f>'[8]Anexo 1 POA 2018 CENTA Regiones'!AI63</f>
        <v>0</v>
      </c>
      <c r="AJ167" s="952">
        <f>'[8]Anexo 1 POA 2018 CENTA Regiones'!AJ63</f>
        <v>3000</v>
      </c>
      <c r="AK167" s="952">
        <f>'[8]Anexo 1 POA 2018 CENTA Regiones'!AK63</f>
        <v>3000</v>
      </c>
      <c r="AL167" s="952">
        <f>'[8]Anexo 1 POA 2018 CENTA Regiones'!AL63</f>
        <v>0</v>
      </c>
      <c r="AM167" s="952">
        <f>'[8]Anexo 1 POA 2018 CENTA Regiones'!AM63</f>
        <v>0</v>
      </c>
      <c r="AN167" s="952">
        <f>'[8]Anexo 1 POA 2018 CENTA Regiones'!AN63</f>
        <v>0</v>
      </c>
      <c r="AO167" s="952">
        <f>'[8]Anexo 1 POA 2018 CENTA Regiones'!AO63</f>
        <v>0</v>
      </c>
      <c r="AP167" s="888"/>
      <c r="AQ167" s="812" t="e">
        <f t="shared" si="118"/>
        <v>#REF!</v>
      </c>
      <c r="AR167" s="953" t="str">
        <f>'[8]Anexo 1 POA 2018 CENTA Regiones'!AR63</f>
        <v>Esta actividad a nivel operativo incluye accesiones y colecciones variadas, a nivel institucional y para diferentes usos y destinos geogràficos y poblacionales.</v>
      </c>
      <c r="AS167" s="27"/>
    </row>
    <row r="168" spans="1:45" s="102" customFormat="1" x14ac:dyDescent="0.2">
      <c r="A168" s="878" t="e">
        <f t="shared" si="133"/>
        <v>#REF!</v>
      </c>
      <c r="B168" s="958" t="e">
        <f t="shared" si="133"/>
        <v>#REF!</v>
      </c>
      <c r="C168" s="878" t="e">
        <f t="shared" si="133"/>
        <v>#REF!</v>
      </c>
      <c r="D168" s="824" t="e">
        <f t="shared" si="133"/>
        <v>#REF!</v>
      </c>
      <c r="E168" s="29"/>
      <c r="F168" s="730"/>
      <c r="G168" s="26"/>
      <c r="H168" s="26"/>
      <c r="I168" s="94"/>
      <c r="J168" s="94"/>
      <c r="K168" s="29"/>
      <c r="L168" s="673"/>
      <c r="M168" s="673"/>
      <c r="N168" s="673"/>
      <c r="O168" s="694"/>
      <c r="P168" s="686"/>
      <c r="Q168" s="694">
        <f>SUM(Q169)</f>
        <v>7560</v>
      </c>
      <c r="R168" s="673"/>
      <c r="S168" s="673"/>
      <c r="T168" s="673"/>
      <c r="U168" s="686"/>
      <c r="V168" s="686"/>
      <c r="W168" s="694">
        <f>SUM(W169)</f>
        <v>7560</v>
      </c>
      <c r="X168" s="673"/>
      <c r="Y168" s="673"/>
      <c r="Z168" s="673"/>
      <c r="AA168" s="686"/>
      <c r="AB168" s="686"/>
      <c r="AC168" s="694">
        <f>SUM(AC169)</f>
        <v>7560</v>
      </c>
      <c r="AD168" s="673"/>
      <c r="AE168" s="673"/>
      <c r="AF168" s="673"/>
      <c r="AG168" s="686"/>
      <c r="AH168" s="686"/>
      <c r="AI168" s="694">
        <f>SUM(AI169)</f>
        <v>7560</v>
      </c>
      <c r="AJ168" s="694">
        <f t="shared" ref="AJ168:AK168" si="154">SUM(AJ169)</f>
        <v>30240</v>
      </c>
      <c r="AK168" s="694">
        <f t="shared" si="154"/>
        <v>30240</v>
      </c>
      <c r="AL168" s="686"/>
      <c r="AM168" s="686"/>
      <c r="AN168" s="686"/>
      <c r="AO168" s="686"/>
      <c r="AP168" s="195"/>
      <c r="AQ168" s="822"/>
      <c r="AR168" s="747">
        <f>SUM(AR169)</f>
        <v>0</v>
      </c>
      <c r="AS168" s="27"/>
    </row>
    <row r="169" spans="1:45" s="102" customFormat="1" x14ac:dyDescent="0.2">
      <c r="A169" s="875" t="e">
        <f t="shared" ref="A169:D184" si="155">A107</f>
        <v>#REF!</v>
      </c>
      <c r="B169" s="959" t="e">
        <f t="shared" si="155"/>
        <v>#REF!</v>
      </c>
      <c r="C169" s="836" t="e">
        <f t="shared" si="155"/>
        <v>#REF!</v>
      </c>
      <c r="D169" s="960" t="e">
        <f t="shared" si="155"/>
        <v>#REF!</v>
      </c>
      <c r="E169" s="816">
        <f>'[8]Anexo 1 POA 2018 CENTA Regiones'!E65</f>
        <v>175</v>
      </c>
      <c r="F169" s="793" t="e">
        <f t="shared" ref="F169:H169" si="156">F107</f>
        <v>#REF!</v>
      </c>
      <c r="G169" s="852" t="e">
        <f t="shared" si="156"/>
        <v>#REF!</v>
      </c>
      <c r="H169" s="837" t="e">
        <f t="shared" si="156"/>
        <v>#REF!</v>
      </c>
      <c r="I169" s="815"/>
      <c r="J169" s="815"/>
      <c r="K169" s="816"/>
      <c r="L169" s="674">
        <f>'[8]Anexo 1 POA 2018 CENTA Regiones'!L65</f>
        <v>0</v>
      </c>
      <c r="M169" s="674">
        <f>'[8]Anexo 1 POA 2018 CENTA Regiones'!M65</f>
        <v>0</v>
      </c>
      <c r="N169" s="674">
        <f>'[8]Anexo 1 POA 2018 CENTA Regiones'!N65</f>
        <v>42</v>
      </c>
      <c r="O169" s="693">
        <f>'[8]Anexo 1 POA 2018 CENTA Regiones'!O65</f>
        <v>0</v>
      </c>
      <c r="P169" s="693">
        <f>'[8]Anexo 1 POA 2018 CENTA Regiones'!P65</f>
        <v>0</v>
      </c>
      <c r="Q169" s="693">
        <f>'[8]Anexo 1 POA 2018 CENTA Regiones'!Q65</f>
        <v>7560</v>
      </c>
      <c r="R169" s="674">
        <f>'[8]Anexo 1 POA 2018 CENTA Regiones'!R65</f>
        <v>0</v>
      </c>
      <c r="S169" s="674">
        <f>'[8]Anexo 1 POA 2018 CENTA Regiones'!S65</f>
        <v>0</v>
      </c>
      <c r="T169" s="674">
        <f>'[8]Anexo 1 POA 2018 CENTA Regiones'!T65</f>
        <v>45</v>
      </c>
      <c r="U169" s="693">
        <f>'[8]Anexo 1 POA 2018 CENTA Regiones'!U65</f>
        <v>0</v>
      </c>
      <c r="V169" s="693">
        <f>'[8]Anexo 1 POA 2018 CENTA Regiones'!V65</f>
        <v>0</v>
      </c>
      <c r="W169" s="693">
        <f>'[8]Anexo 1 POA 2018 CENTA Regiones'!W65</f>
        <v>7560</v>
      </c>
      <c r="X169" s="674">
        <f>'[8]Anexo 1 POA 2018 CENTA Regiones'!X65</f>
        <v>0</v>
      </c>
      <c r="Y169" s="674">
        <f>'[8]Anexo 1 POA 2018 CENTA Regiones'!Y65</f>
        <v>0</v>
      </c>
      <c r="Z169" s="674">
        <f>'[8]Anexo 1 POA 2018 CENTA Regiones'!Z65</f>
        <v>45</v>
      </c>
      <c r="AA169" s="693">
        <f>'[8]Anexo 1 POA 2018 CENTA Regiones'!AA65</f>
        <v>0</v>
      </c>
      <c r="AB169" s="693">
        <f>'[8]Anexo 1 POA 2018 CENTA Regiones'!AB65</f>
        <v>0</v>
      </c>
      <c r="AC169" s="693">
        <f>'[8]Anexo 1 POA 2018 CENTA Regiones'!AC65</f>
        <v>7560</v>
      </c>
      <c r="AD169" s="674">
        <f>'[8]Anexo 1 POA 2018 CENTA Regiones'!AD65</f>
        <v>0</v>
      </c>
      <c r="AE169" s="674">
        <f>'[8]Anexo 1 POA 2018 CENTA Regiones'!AE65</f>
        <v>0</v>
      </c>
      <c r="AF169" s="674">
        <f>'[8]Anexo 1 POA 2018 CENTA Regiones'!AF65</f>
        <v>43</v>
      </c>
      <c r="AG169" s="693">
        <f>'[8]Anexo 1 POA 2018 CENTA Regiones'!AG65</f>
        <v>0</v>
      </c>
      <c r="AH169" s="693">
        <f>'[8]Anexo 1 POA 2018 CENTA Regiones'!AH65</f>
        <v>0</v>
      </c>
      <c r="AI169" s="693">
        <f>'[8]Anexo 1 POA 2018 CENTA Regiones'!AI65</f>
        <v>7560</v>
      </c>
      <c r="AJ169" s="693">
        <f>'[8]Anexo 1 POA 2018 CENTA Regiones'!AJ65</f>
        <v>30240</v>
      </c>
      <c r="AK169" s="693">
        <f>'[8]Anexo 1 POA 2018 CENTA Regiones'!AK65</f>
        <v>30240</v>
      </c>
      <c r="AL169" s="693">
        <f>'[8]Anexo 1 POA 2018 CENTA Regiones'!AL65</f>
        <v>0</v>
      </c>
      <c r="AM169" s="693">
        <f>'[8]Anexo 1 POA 2018 CENTA Regiones'!AM65</f>
        <v>0</v>
      </c>
      <c r="AN169" s="693">
        <f>'[8]Anexo 1 POA 2018 CENTA Regiones'!AN65</f>
        <v>0</v>
      </c>
      <c r="AO169" s="693">
        <f>'[8]Anexo 1 POA 2018 CENTA Regiones'!AO65</f>
        <v>0</v>
      </c>
      <c r="AP169" s="811"/>
      <c r="AQ169" s="812" t="e">
        <f t="shared" si="118"/>
        <v>#REF!</v>
      </c>
      <c r="AR169" s="753">
        <f>'[8]Anexo 1 POA 2018 CENTA Regiones'!AR65</f>
        <v>0</v>
      </c>
      <c r="AS169" s="27"/>
    </row>
    <row r="170" spans="1:45" s="102" customFormat="1" x14ac:dyDescent="0.2">
      <c r="A170" s="958" t="e">
        <f t="shared" si="155"/>
        <v>#REF!</v>
      </c>
      <c r="B170" s="958" t="e">
        <f t="shared" si="155"/>
        <v>#REF!</v>
      </c>
      <c r="C170" s="878" t="e">
        <f t="shared" si="155"/>
        <v>#REF!</v>
      </c>
      <c r="D170" s="824" t="e">
        <f t="shared" si="155"/>
        <v>#REF!</v>
      </c>
      <c r="E170" s="29"/>
      <c r="F170" s="730"/>
      <c r="G170" s="26"/>
      <c r="H170" s="26"/>
      <c r="I170" s="94"/>
      <c r="J170" s="94"/>
      <c r="K170" s="29"/>
      <c r="L170" s="673"/>
      <c r="M170" s="673"/>
      <c r="N170" s="673"/>
      <c r="O170" s="694"/>
      <c r="P170" s="686"/>
      <c r="Q170" s="686">
        <f>SUM(Q171:Q172)</f>
        <v>10427</v>
      </c>
      <c r="R170" s="673"/>
      <c r="S170" s="673"/>
      <c r="T170" s="673"/>
      <c r="U170" s="686"/>
      <c r="V170" s="686"/>
      <c r="W170" s="686">
        <f>SUM(W171:W172)</f>
        <v>10080</v>
      </c>
      <c r="X170" s="673"/>
      <c r="Y170" s="673"/>
      <c r="Z170" s="673"/>
      <c r="AA170" s="686"/>
      <c r="AB170" s="686"/>
      <c r="AC170" s="686">
        <f>SUM(AC171:AC172)</f>
        <v>10080</v>
      </c>
      <c r="AD170" s="673"/>
      <c r="AE170" s="673"/>
      <c r="AF170" s="673"/>
      <c r="AG170" s="686"/>
      <c r="AH170" s="686"/>
      <c r="AI170" s="686">
        <f t="shared" ref="AI170:AK170" si="157">SUM(AI171:AI172)</f>
        <v>10080</v>
      </c>
      <c r="AJ170" s="686">
        <f t="shared" si="157"/>
        <v>40667</v>
      </c>
      <c r="AK170" s="686">
        <f t="shared" si="157"/>
        <v>40667</v>
      </c>
      <c r="AL170" s="686"/>
      <c r="AM170" s="686"/>
      <c r="AN170" s="686"/>
      <c r="AO170" s="686"/>
      <c r="AP170" s="195"/>
      <c r="AQ170" s="822"/>
      <c r="AR170" s="743">
        <f t="shared" ref="AR170" si="158">SUM(AR171:AR172)</f>
        <v>0</v>
      </c>
      <c r="AS170" s="27"/>
    </row>
    <row r="171" spans="1:45" s="102" customFormat="1" ht="33.75" customHeight="1" x14ac:dyDescent="0.2">
      <c r="A171" s="1160" t="e">
        <f t="shared" si="155"/>
        <v>#REF!</v>
      </c>
      <c r="B171" s="1160" t="e">
        <f t="shared" si="155"/>
        <v>#REF!</v>
      </c>
      <c r="C171" s="1161" t="e">
        <f t="shared" si="155"/>
        <v>#REF!</v>
      </c>
      <c r="D171" s="1162" t="e">
        <f t="shared" si="155"/>
        <v>#REF!</v>
      </c>
      <c r="E171" s="816">
        <f>'[8]Anexo 1 POA 2018 CENTA Regiones'!E67</f>
        <v>360</v>
      </c>
      <c r="F171" s="793" t="e">
        <f t="shared" ref="F171:H172" si="159">F109</f>
        <v>#REF!</v>
      </c>
      <c r="G171" s="1162" t="e">
        <f t="shared" si="159"/>
        <v>#REF!</v>
      </c>
      <c r="H171" s="1163" t="e">
        <f t="shared" si="159"/>
        <v>#REF!</v>
      </c>
      <c r="I171" s="1164"/>
      <c r="J171" s="1164"/>
      <c r="K171" s="1167"/>
      <c r="L171" s="674">
        <f>'[8]Anexo 1 POA 2018 CENTA Regiones'!L67</f>
        <v>0</v>
      </c>
      <c r="M171" s="674">
        <f>'[8]Anexo 1 POA 2018 CENTA Regiones'!M67</f>
        <v>0</v>
      </c>
      <c r="N171" s="674">
        <f>'[8]Anexo 1 POA 2018 CENTA Regiones'!N67</f>
        <v>90</v>
      </c>
      <c r="O171" s="693">
        <f>'[8]Anexo 1 POA 2018 CENTA Regiones'!O67</f>
        <v>0</v>
      </c>
      <c r="P171" s="693">
        <f>'[8]Anexo 1 POA 2018 CENTA Regiones'!P67</f>
        <v>0</v>
      </c>
      <c r="Q171" s="693">
        <f>'[8]Anexo 1 POA 2018 CENTA Regiones'!Q67</f>
        <v>7763</v>
      </c>
      <c r="R171" s="674">
        <f>'[8]Anexo 1 POA 2018 CENTA Regiones'!R67</f>
        <v>0</v>
      </c>
      <c r="S171" s="674">
        <f>'[8]Anexo 1 POA 2018 CENTA Regiones'!S67</f>
        <v>0</v>
      </c>
      <c r="T171" s="674">
        <f>'[8]Anexo 1 POA 2018 CENTA Regiones'!T67</f>
        <v>90</v>
      </c>
      <c r="U171" s="693">
        <f>'[8]Anexo 1 POA 2018 CENTA Regiones'!U67</f>
        <v>0</v>
      </c>
      <c r="V171" s="693">
        <f>'[8]Anexo 1 POA 2018 CENTA Regiones'!V67</f>
        <v>0</v>
      </c>
      <c r="W171" s="693">
        <f>'[8]Anexo 1 POA 2018 CENTA Regiones'!W67</f>
        <v>7505</v>
      </c>
      <c r="X171" s="674">
        <f>'[8]Anexo 1 POA 2018 CENTA Regiones'!X67</f>
        <v>0</v>
      </c>
      <c r="Y171" s="674">
        <f>'[8]Anexo 1 POA 2018 CENTA Regiones'!Y67</f>
        <v>0</v>
      </c>
      <c r="Z171" s="674">
        <f>'[8]Anexo 1 POA 2018 CENTA Regiones'!Z67</f>
        <v>90</v>
      </c>
      <c r="AA171" s="693">
        <f>'[8]Anexo 1 POA 2018 CENTA Regiones'!AA67</f>
        <v>0</v>
      </c>
      <c r="AB171" s="693">
        <f>'[8]Anexo 1 POA 2018 CENTA Regiones'!AB67</f>
        <v>0</v>
      </c>
      <c r="AC171" s="693">
        <f>'[8]Anexo 1 POA 2018 CENTA Regiones'!AC67</f>
        <v>7505</v>
      </c>
      <c r="AD171" s="674">
        <f>'[8]Anexo 1 POA 2018 CENTA Regiones'!AD67</f>
        <v>0</v>
      </c>
      <c r="AE171" s="674">
        <f>'[8]Anexo 1 POA 2018 CENTA Regiones'!AE67</f>
        <v>0</v>
      </c>
      <c r="AF171" s="674">
        <f>'[8]Anexo 1 POA 2018 CENTA Regiones'!AF67</f>
        <v>90</v>
      </c>
      <c r="AG171" s="693">
        <f>'[8]Anexo 1 POA 2018 CENTA Regiones'!AG67</f>
        <v>0</v>
      </c>
      <c r="AH171" s="693">
        <f>'[8]Anexo 1 POA 2018 CENTA Regiones'!AH67</f>
        <v>0</v>
      </c>
      <c r="AI171" s="693">
        <f>'[8]Anexo 1 POA 2018 CENTA Regiones'!AI67</f>
        <v>7505</v>
      </c>
      <c r="AJ171" s="693">
        <f>'[8]Anexo 1 POA 2018 CENTA Regiones'!AJ67</f>
        <v>30278</v>
      </c>
      <c r="AK171" s="693">
        <f>'[8]Anexo 1 POA 2018 CENTA Regiones'!AK67</f>
        <v>30278</v>
      </c>
      <c r="AL171" s="693">
        <f>'[8]Anexo 1 POA 2018 CENTA Regiones'!AL67</f>
        <v>0</v>
      </c>
      <c r="AM171" s="693">
        <f>'[8]Anexo 1 POA 2018 CENTA Regiones'!AM67</f>
        <v>0</v>
      </c>
      <c r="AN171" s="693">
        <f>'[8]Anexo 1 POA 2018 CENTA Regiones'!AN67</f>
        <v>0</v>
      </c>
      <c r="AO171" s="693">
        <f>'[8]Anexo 1 POA 2018 CENTA Regiones'!AO67</f>
        <v>0</v>
      </c>
      <c r="AP171" s="1165"/>
      <c r="AQ171" s="1166" t="e">
        <f t="shared" si="118"/>
        <v>#REF!</v>
      </c>
      <c r="AR171" s="753">
        <f>'[8]Anexo 1 POA 2018 CENTA Regiones'!AR67</f>
        <v>0</v>
      </c>
      <c r="AS171" s="27"/>
    </row>
    <row r="172" spans="1:45" s="102" customFormat="1" ht="33.75" customHeight="1" x14ac:dyDescent="0.2">
      <c r="A172" s="1160" t="e">
        <f t="shared" si="155"/>
        <v>#REF!</v>
      </c>
      <c r="B172" s="1160" t="e">
        <f t="shared" si="155"/>
        <v>#REF!</v>
      </c>
      <c r="C172" s="1161" t="e">
        <f t="shared" si="155"/>
        <v>#REF!</v>
      </c>
      <c r="D172" s="1162" t="e">
        <f t="shared" si="155"/>
        <v>#REF!</v>
      </c>
      <c r="E172" s="816">
        <f>'[8]Anexo 1 POA 2018 CENTA Regiones'!E68</f>
        <v>120</v>
      </c>
      <c r="F172" s="793" t="e">
        <f t="shared" si="159"/>
        <v>#REF!</v>
      </c>
      <c r="G172" s="1162" t="e">
        <f t="shared" si="159"/>
        <v>#REF!</v>
      </c>
      <c r="H172" s="1163" t="e">
        <f t="shared" si="159"/>
        <v>#REF!</v>
      </c>
      <c r="I172" s="1164"/>
      <c r="J172" s="1164"/>
      <c r="K172" s="1167"/>
      <c r="L172" s="674">
        <f>'[8]Anexo 1 POA 2018 CENTA Regiones'!L68</f>
        <v>0</v>
      </c>
      <c r="M172" s="674">
        <f>'[8]Anexo 1 POA 2018 CENTA Regiones'!M68</f>
        <v>0</v>
      </c>
      <c r="N172" s="674">
        <f>'[8]Anexo 1 POA 2018 CENTA Regiones'!N68</f>
        <v>30</v>
      </c>
      <c r="O172" s="693">
        <f>'[8]Anexo 1 POA 2018 CENTA Regiones'!O68</f>
        <v>0</v>
      </c>
      <c r="P172" s="693">
        <f>'[8]Anexo 1 POA 2018 CENTA Regiones'!P68</f>
        <v>0</v>
      </c>
      <c r="Q172" s="693">
        <f>'[8]Anexo 1 POA 2018 CENTA Regiones'!Q68</f>
        <v>2664</v>
      </c>
      <c r="R172" s="674">
        <f>'[8]Anexo 1 POA 2018 CENTA Regiones'!R68</f>
        <v>0</v>
      </c>
      <c r="S172" s="674">
        <f>'[8]Anexo 1 POA 2018 CENTA Regiones'!S68</f>
        <v>0</v>
      </c>
      <c r="T172" s="674">
        <f>'[8]Anexo 1 POA 2018 CENTA Regiones'!T68</f>
        <v>30</v>
      </c>
      <c r="U172" s="693">
        <f>'[8]Anexo 1 POA 2018 CENTA Regiones'!U68</f>
        <v>0</v>
      </c>
      <c r="V172" s="693">
        <f>'[8]Anexo 1 POA 2018 CENTA Regiones'!V68</f>
        <v>0</v>
      </c>
      <c r="W172" s="693">
        <f>'[8]Anexo 1 POA 2018 CENTA Regiones'!W68</f>
        <v>2575</v>
      </c>
      <c r="X172" s="674">
        <f>'[8]Anexo 1 POA 2018 CENTA Regiones'!X68</f>
        <v>0</v>
      </c>
      <c r="Y172" s="674">
        <f>'[8]Anexo 1 POA 2018 CENTA Regiones'!Y68</f>
        <v>0</v>
      </c>
      <c r="Z172" s="674">
        <f>'[8]Anexo 1 POA 2018 CENTA Regiones'!Z68</f>
        <v>30</v>
      </c>
      <c r="AA172" s="693">
        <f>'[8]Anexo 1 POA 2018 CENTA Regiones'!AA68</f>
        <v>0</v>
      </c>
      <c r="AB172" s="693">
        <f>'[8]Anexo 1 POA 2018 CENTA Regiones'!AB68</f>
        <v>0</v>
      </c>
      <c r="AC172" s="693">
        <f>'[8]Anexo 1 POA 2018 CENTA Regiones'!AC68</f>
        <v>2575</v>
      </c>
      <c r="AD172" s="674">
        <f>'[8]Anexo 1 POA 2018 CENTA Regiones'!AD68</f>
        <v>0</v>
      </c>
      <c r="AE172" s="674">
        <f>'[8]Anexo 1 POA 2018 CENTA Regiones'!AE68</f>
        <v>0</v>
      </c>
      <c r="AF172" s="674">
        <f>'[8]Anexo 1 POA 2018 CENTA Regiones'!AF68</f>
        <v>30</v>
      </c>
      <c r="AG172" s="693">
        <f>'[8]Anexo 1 POA 2018 CENTA Regiones'!AG68</f>
        <v>0</v>
      </c>
      <c r="AH172" s="693">
        <f>'[8]Anexo 1 POA 2018 CENTA Regiones'!AH68</f>
        <v>0</v>
      </c>
      <c r="AI172" s="693">
        <f>'[8]Anexo 1 POA 2018 CENTA Regiones'!AI68</f>
        <v>2575</v>
      </c>
      <c r="AJ172" s="693">
        <f>'[8]Anexo 1 POA 2018 CENTA Regiones'!AJ68</f>
        <v>10389</v>
      </c>
      <c r="AK172" s="693">
        <f>'[8]Anexo 1 POA 2018 CENTA Regiones'!AK68</f>
        <v>10389</v>
      </c>
      <c r="AL172" s="693">
        <f>'[8]Anexo 1 POA 2018 CENTA Regiones'!AL68</f>
        <v>0</v>
      </c>
      <c r="AM172" s="693">
        <f>'[8]Anexo 1 POA 2018 CENTA Regiones'!AM68</f>
        <v>0</v>
      </c>
      <c r="AN172" s="693">
        <f>'[8]Anexo 1 POA 2018 CENTA Regiones'!AN68</f>
        <v>0</v>
      </c>
      <c r="AO172" s="693">
        <f>'[8]Anexo 1 POA 2018 CENTA Regiones'!AO68</f>
        <v>0</v>
      </c>
      <c r="AP172" s="1165"/>
      <c r="AQ172" s="1166">
        <f t="shared" si="118"/>
        <v>0</v>
      </c>
      <c r="AR172" s="753">
        <f>'[8]Anexo 1 POA 2018 CENTA Regiones'!AR68</f>
        <v>0</v>
      </c>
      <c r="AS172" s="27"/>
    </row>
    <row r="173" spans="1:45" s="102" customFormat="1" x14ac:dyDescent="0.2">
      <c r="A173" s="878" t="e">
        <f t="shared" si="155"/>
        <v>#REF!</v>
      </c>
      <c r="B173" s="878" t="e">
        <f t="shared" si="155"/>
        <v>#REF!</v>
      </c>
      <c r="C173" s="878" t="e">
        <f t="shared" si="155"/>
        <v>#REF!</v>
      </c>
      <c r="D173" s="724" t="e">
        <f t="shared" si="155"/>
        <v>#REF!</v>
      </c>
      <c r="E173" s="502"/>
      <c r="F173" s="823"/>
      <c r="G173" s="724"/>
      <c r="H173" s="961"/>
      <c r="I173" s="448"/>
      <c r="J173" s="448"/>
      <c r="K173" s="448"/>
      <c r="L173" s="954"/>
      <c r="M173" s="954"/>
      <c r="N173" s="954"/>
      <c r="O173" s="694">
        <f t="shared" ref="O173" si="160">SUM(O174)</f>
        <v>3000</v>
      </c>
      <c r="P173" s="944"/>
      <c r="Q173" s="944"/>
      <c r="R173" s="954"/>
      <c r="S173" s="954"/>
      <c r="T173" s="954"/>
      <c r="U173" s="944"/>
      <c r="V173" s="944"/>
      <c r="W173" s="944"/>
      <c r="X173" s="954"/>
      <c r="Y173" s="954"/>
      <c r="Z173" s="954"/>
      <c r="AA173" s="944"/>
      <c r="AB173" s="944"/>
      <c r="AC173" s="944"/>
      <c r="AD173" s="954"/>
      <c r="AE173" s="954"/>
      <c r="AF173" s="954"/>
      <c r="AG173" s="944"/>
      <c r="AH173" s="944"/>
      <c r="AI173" s="944"/>
      <c r="AJ173" s="694">
        <f t="shared" ref="AJ173:AK173" si="161">SUM(AJ174)</f>
        <v>3000</v>
      </c>
      <c r="AK173" s="694">
        <f t="shared" si="161"/>
        <v>3000</v>
      </c>
      <c r="AL173" s="962"/>
      <c r="AM173" s="962"/>
      <c r="AN173" s="962"/>
      <c r="AO173" s="962"/>
      <c r="AP173" s="963"/>
      <c r="AQ173" s="963"/>
      <c r="AR173" s="964"/>
      <c r="AS173" s="27"/>
    </row>
    <row r="174" spans="1:45" s="102" customFormat="1" ht="127.5" x14ac:dyDescent="0.2">
      <c r="A174" s="875" t="e">
        <f t="shared" si="155"/>
        <v>#REF!</v>
      </c>
      <c r="B174" s="875" t="e">
        <f t="shared" si="155"/>
        <v>#REF!</v>
      </c>
      <c r="C174" s="836" t="e">
        <f t="shared" si="155"/>
        <v>#REF!</v>
      </c>
      <c r="D174" s="814" t="e">
        <f t="shared" si="155"/>
        <v>#REF!</v>
      </c>
      <c r="E174" s="816">
        <f>'[8]Anexo 1 POA 2018 CENTA Regiones'!E70</f>
        <v>1</v>
      </c>
      <c r="F174" s="354" t="e">
        <f t="shared" ref="F174:H174" si="162">F112</f>
        <v>#REF!</v>
      </c>
      <c r="G174" s="837" t="e">
        <f t="shared" si="162"/>
        <v>#REF!</v>
      </c>
      <c r="H174" s="837" t="e">
        <f t="shared" si="162"/>
        <v>#REF!</v>
      </c>
      <c r="I174" s="453"/>
      <c r="J174" s="453"/>
      <c r="K174" s="453"/>
      <c r="L174" s="674">
        <f>'[8]Anexo 1 POA 2018 CENTA Regiones'!L70</f>
        <v>1</v>
      </c>
      <c r="M174" s="674">
        <f>'[8]Anexo 1 POA 2018 CENTA Regiones'!M70</f>
        <v>0</v>
      </c>
      <c r="N174" s="674">
        <f>'[8]Anexo 1 POA 2018 CENTA Regiones'!N70</f>
        <v>0</v>
      </c>
      <c r="O174" s="693">
        <f>'[8]Anexo 1 POA 2018 CENTA Regiones'!O70</f>
        <v>3000</v>
      </c>
      <c r="P174" s="693">
        <f>'[8]Anexo 1 POA 2018 CENTA Regiones'!P70</f>
        <v>0</v>
      </c>
      <c r="Q174" s="693">
        <f>'[8]Anexo 1 POA 2018 CENTA Regiones'!Q70</f>
        <v>0</v>
      </c>
      <c r="R174" s="674">
        <f>'[8]Anexo 1 POA 2018 CENTA Regiones'!R70</f>
        <v>0</v>
      </c>
      <c r="S174" s="674">
        <f>'[8]Anexo 1 POA 2018 CENTA Regiones'!S70</f>
        <v>0</v>
      </c>
      <c r="T174" s="674">
        <f>'[8]Anexo 1 POA 2018 CENTA Regiones'!T70</f>
        <v>0</v>
      </c>
      <c r="U174" s="693">
        <f>'[8]Anexo 1 POA 2018 CENTA Regiones'!U70</f>
        <v>0</v>
      </c>
      <c r="V174" s="693">
        <f>'[8]Anexo 1 POA 2018 CENTA Regiones'!V70</f>
        <v>0</v>
      </c>
      <c r="W174" s="693">
        <f>'[8]Anexo 1 POA 2018 CENTA Regiones'!W70</f>
        <v>0</v>
      </c>
      <c r="X174" s="674">
        <f>'[8]Anexo 1 POA 2018 CENTA Regiones'!X70</f>
        <v>0</v>
      </c>
      <c r="Y174" s="674">
        <f>'[8]Anexo 1 POA 2018 CENTA Regiones'!Y70</f>
        <v>0</v>
      </c>
      <c r="Z174" s="674">
        <f>'[8]Anexo 1 POA 2018 CENTA Regiones'!Z70</f>
        <v>0</v>
      </c>
      <c r="AA174" s="693">
        <f>'[8]Anexo 1 POA 2018 CENTA Regiones'!AA70</f>
        <v>0</v>
      </c>
      <c r="AB174" s="693">
        <f>'[8]Anexo 1 POA 2018 CENTA Regiones'!AB70</f>
        <v>0</v>
      </c>
      <c r="AC174" s="693">
        <f>'[8]Anexo 1 POA 2018 CENTA Regiones'!AC70</f>
        <v>0</v>
      </c>
      <c r="AD174" s="674">
        <f>'[8]Anexo 1 POA 2018 CENTA Regiones'!AD70</f>
        <v>0</v>
      </c>
      <c r="AE174" s="674">
        <f>'[8]Anexo 1 POA 2018 CENTA Regiones'!AE70</f>
        <v>0</v>
      </c>
      <c r="AF174" s="674">
        <f>'[8]Anexo 1 POA 2018 CENTA Regiones'!AF70</f>
        <v>0</v>
      </c>
      <c r="AG174" s="693">
        <f>'[8]Anexo 1 POA 2018 CENTA Regiones'!AG70</f>
        <v>0</v>
      </c>
      <c r="AH174" s="693">
        <f>'[8]Anexo 1 POA 2018 CENTA Regiones'!AH70</f>
        <v>0</v>
      </c>
      <c r="AI174" s="693">
        <f>'[8]Anexo 1 POA 2018 CENTA Regiones'!AI70</f>
        <v>0</v>
      </c>
      <c r="AJ174" s="693">
        <f>'[8]Anexo 1 POA 2018 CENTA Regiones'!AJ70</f>
        <v>3000</v>
      </c>
      <c r="AK174" s="693">
        <f>'[8]Anexo 1 POA 2018 CENTA Regiones'!AK70</f>
        <v>3000</v>
      </c>
      <c r="AL174" s="693">
        <f>'[8]Anexo 1 POA 2018 CENTA Regiones'!AL70</f>
        <v>0</v>
      </c>
      <c r="AM174" s="693">
        <f>'[8]Anexo 1 POA 2018 CENTA Regiones'!AM70</f>
        <v>0</v>
      </c>
      <c r="AN174" s="693">
        <f>'[8]Anexo 1 POA 2018 CENTA Regiones'!AN70</f>
        <v>0</v>
      </c>
      <c r="AO174" s="693">
        <f>'[8]Anexo 1 POA 2018 CENTA Regiones'!AO70</f>
        <v>0</v>
      </c>
      <c r="AP174" s="888"/>
      <c r="AQ174" s="812" t="e">
        <f t="shared" si="118"/>
        <v>#REF!</v>
      </c>
      <c r="AR174" s="753" t="str">
        <f>'[8]Anexo 1 POA 2018 CENTA Regiones'!AR70</f>
        <v>Esta actividad a nivel operativo incluye accesiones y colecciones variadas, a nivel institucional y para diferentes usos y destinos geogràficos y poblacionales, incluyendo pueblos originarios/indìgenas)</v>
      </c>
      <c r="AS174" s="27"/>
    </row>
    <row r="175" spans="1:45" s="102" customFormat="1" x14ac:dyDescent="0.2">
      <c r="A175" s="58" t="e">
        <f t="shared" si="155"/>
        <v>#REF!</v>
      </c>
      <c r="B175" s="727" t="e">
        <f t="shared" si="155"/>
        <v>#REF!</v>
      </c>
      <c r="C175" s="823" t="e">
        <f t="shared" si="155"/>
        <v>#REF!</v>
      </c>
      <c r="D175" s="724" t="e">
        <f t="shared" si="155"/>
        <v>#REF!</v>
      </c>
      <c r="E175" s="502"/>
      <c r="F175" s="823"/>
      <c r="G175" s="724"/>
      <c r="H175" s="961"/>
      <c r="I175" s="448"/>
      <c r="J175" s="448"/>
      <c r="K175" s="448"/>
      <c r="L175" s="954"/>
      <c r="M175" s="954"/>
      <c r="N175" s="954"/>
      <c r="O175" s="947">
        <f>SUM(O176:O179)</f>
        <v>0</v>
      </c>
      <c r="P175" s="947">
        <f t="shared" ref="P175:Q175" si="163">SUM(P176:P179)</f>
        <v>0</v>
      </c>
      <c r="Q175" s="947">
        <f t="shared" si="163"/>
        <v>157272</v>
      </c>
      <c r="R175" s="954"/>
      <c r="S175" s="954"/>
      <c r="T175" s="965"/>
      <c r="U175" s="947">
        <f t="shared" ref="U175:W175" si="164">SUM(U176:U179)</f>
        <v>0</v>
      </c>
      <c r="V175" s="947">
        <f t="shared" si="164"/>
        <v>0</v>
      </c>
      <c r="W175" s="947">
        <f t="shared" si="164"/>
        <v>304971</v>
      </c>
      <c r="X175" s="954"/>
      <c r="Y175" s="954"/>
      <c r="Z175" s="954"/>
      <c r="AA175" s="947">
        <f t="shared" ref="AA175:AC175" si="165">SUM(AA176:AA179)</f>
        <v>0</v>
      </c>
      <c r="AB175" s="947">
        <f t="shared" si="165"/>
        <v>0</v>
      </c>
      <c r="AC175" s="947">
        <f t="shared" si="165"/>
        <v>282099</v>
      </c>
      <c r="AD175" s="954"/>
      <c r="AE175" s="954"/>
      <c r="AF175" s="954"/>
      <c r="AG175" s="947"/>
      <c r="AH175" s="947"/>
      <c r="AI175" s="947">
        <f t="shared" ref="AI175:AJ175" si="166">SUM(AI176:AI179)</f>
        <v>121150</v>
      </c>
      <c r="AJ175" s="947">
        <f t="shared" si="166"/>
        <v>865492</v>
      </c>
      <c r="AK175" s="947"/>
      <c r="AL175" s="962"/>
      <c r="AM175" s="962"/>
      <c r="AN175" s="947">
        <f t="shared" ref="AN175:AO175" si="167">SUM(AN176:AN179)</f>
        <v>538242</v>
      </c>
      <c r="AO175" s="947">
        <f t="shared" si="167"/>
        <v>327250</v>
      </c>
      <c r="AP175" s="963"/>
      <c r="AQ175" s="963"/>
      <c r="AR175" s="948">
        <f t="shared" ref="AR175" si="168">SUM(AR176:AR179)</f>
        <v>0</v>
      </c>
      <c r="AS175" s="27"/>
    </row>
    <row r="176" spans="1:45" s="102" customFormat="1" hidden="1" x14ac:dyDescent="0.2">
      <c r="A176" s="1155" t="e">
        <f t="shared" si="155"/>
        <v>#REF!</v>
      </c>
      <c r="B176" s="1156" t="e">
        <f t="shared" si="155"/>
        <v>#REF!</v>
      </c>
      <c r="C176" s="1157" t="e">
        <f>C114</f>
        <v>#REF!</v>
      </c>
      <c r="D176" s="1158" t="e">
        <f t="shared" si="155"/>
        <v>#REF!</v>
      </c>
      <c r="E176" s="354">
        <v>0</v>
      </c>
      <c r="F176" s="793" t="e">
        <f t="shared" ref="F176:H179" si="169">F114</f>
        <v>#REF!</v>
      </c>
      <c r="G176" s="960" t="e">
        <f t="shared" si="169"/>
        <v>#REF!</v>
      </c>
      <c r="H176" s="837" t="e">
        <f t="shared" si="169"/>
        <v>#REF!</v>
      </c>
      <c r="I176" s="453"/>
      <c r="J176" s="453"/>
      <c r="K176" s="1159"/>
      <c r="L176" s="494"/>
      <c r="M176" s="494"/>
      <c r="N176" s="494"/>
      <c r="O176" s="945"/>
      <c r="P176" s="945"/>
      <c r="Q176" s="945"/>
      <c r="R176" s="494"/>
      <c r="S176" s="494"/>
      <c r="T176" s="494"/>
      <c r="U176" s="945"/>
      <c r="V176" s="945"/>
      <c r="W176" s="945"/>
      <c r="X176" s="494"/>
      <c r="Y176" s="494"/>
      <c r="Z176" s="494"/>
      <c r="AA176" s="945"/>
      <c r="AB176" s="945"/>
      <c r="AC176" s="945"/>
      <c r="AD176" s="494"/>
      <c r="AE176" s="494"/>
      <c r="AF176" s="494"/>
      <c r="AG176" s="945"/>
      <c r="AH176" s="945"/>
      <c r="AI176" s="945"/>
      <c r="AJ176" s="952"/>
      <c r="AK176" s="952"/>
      <c r="AL176" s="956"/>
      <c r="AM176" s="956"/>
      <c r="AN176" s="956"/>
      <c r="AO176" s="956"/>
      <c r="AP176" s="888"/>
      <c r="AQ176" s="812" t="e">
        <f t="shared" si="118"/>
        <v>#REF!</v>
      </c>
      <c r="AR176" s="946"/>
      <c r="AS176" s="27"/>
    </row>
    <row r="177" spans="1:45" s="102" customFormat="1" x14ac:dyDescent="0.2">
      <c r="A177" s="1155" t="e">
        <f t="shared" si="155"/>
        <v>#REF!</v>
      </c>
      <c r="B177" s="1156" t="e">
        <f t="shared" si="155"/>
        <v>#REF!</v>
      </c>
      <c r="C177" s="1157" t="e">
        <f t="shared" si="155"/>
        <v>#REF!</v>
      </c>
      <c r="D177" s="1158" t="e">
        <f t="shared" si="155"/>
        <v>#REF!</v>
      </c>
      <c r="E177" s="354">
        <f>'[8]Anexo 1 POA 2018 CENTA Regiones'!E72</f>
        <v>100</v>
      </c>
      <c r="F177" s="793" t="e">
        <f t="shared" si="169"/>
        <v>#REF!</v>
      </c>
      <c r="G177" s="960" t="e">
        <f t="shared" si="169"/>
        <v>#REF!</v>
      </c>
      <c r="H177" s="837" t="e">
        <f t="shared" si="169"/>
        <v>#REF!</v>
      </c>
      <c r="I177" s="453"/>
      <c r="J177" s="453"/>
      <c r="K177" s="1159"/>
      <c r="L177" s="494">
        <f>'[8]Anexo 1 POA 2018 CENTA Regiones'!L72</f>
        <v>0</v>
      </c>
      <c r="M177" s="494">
        <f>'[8]Anexo 1 POA 2018 CENTA Regiones'!M72</f>
        <v>0</v>
      </c>
      <c r="N177" s="494">
        <f>'[8]Anexo 1 POA 2018 CENTA Regiones'!N72</f>
        <v>6</v>
      </c>
      <c r="O177" s="945">
        <f>'[8]Anexo 1 POA 2018 CENTA Regiones'!O72</f>
        <v>0</v>
      </c>
      <c r="P177" s="945">
        <f>'[8]Anexo 1 POA 2018 CENTA Regiones'!P72</f>
        <v>0</v>
      </c>
      <c r="Q177" s="945">
        <f>'[8]Anexo 1 POA 2018 CENTA Regiones'!Q72</f>
        <v>32797</v>
      </c>
      <c r="R177" s="494">
        <f>'[8]Anexo 1 POA 2018 CENTA Regiones'!R72</f>
        <v>0</v>
      </c>
      <c r="S177" s="494">
        <f>'[8]Anexo 1 POA 2018 CENTA Regiones'!S72</f>
        <v>0</v>
      </c>
      <c r="T177" s="494">
        <f>'[8]Anexo 1 POA 2018 CENTA Regiones'!T72</f>
        <v>43</v>
      </c>
      <c r="U177" s="945">
        <f>'[8]Anexo 1 POA 2018 CENTA Regiones'!U72</f>
        <v>0</v>
      </c>
      <c r="V177" s="945">
        <f>'[8]Anexo 1 POA 2018 CENTA Regiones'!V72</f>
        <v>0</v>
      </c>
      <c r="W177" s="945">
        <f>'[8]Anexo 1 POA 2018 CENTA Regiones'!W72</f>
        <v>229700</v>
      </c>
      <c r="X177" s="494">
        <f>'[8]Anexo 1 POA 2018 CENTA Regiones'!X72</f>
        <v>0</v>
      </c>
      <c r="Y177" s="494">
        <f>'[8]Anexo 1 POA 2018 CENTA Regiones'!Y72</f>
        <v>0</v>
      </c>
      <c r="Z177" s="494">
        <f>'[8]Anexo 1 POA 2018 CENTA Regiones'!Z72</f>
        <v>40</v>
      </c>
      <c r="AA177" s="945">
        <f>'[8]Anexo 1 POA 2018 CENTA Regiones'!AA72</f>
        <v>0</v>
      </c>
      <c r="AB177" s="945">
        <f>'[8]Anexo 1 POA 2018 CENTA Regiones'!AB72</f>
        <v>0</v>
      </c>
      <c r="AC177" s="945">
        <f>'[8]Anexo 1 POA 2018 CENTA Regiones'!AC72</f>
        <v>214370</v>
      </c>
      <c r="AD177" s="494">
        <f>'[8]Anexo 1 POA 2018 CENTA Regiones'!AD72</f>
        <v>0</v>
      </c>
      <c r="AE177" s="494">
        <f>'[8]Anexo 1 POA 2018 CENTA Regiones'!AE72</f>
        <v>0</v>
      </c>
      <c r="AF177" s="494">
        <f>'[8]Anexo 1 POA 2018 CENTA Regiones'!AF72</f>
        <v>11</v>
      </c>
      <c r="AG177" s="945">
        <f>'[8]Anexo 1 POA 2018 CENTA Regiones'!AG72</f>
        <v>0</v>
      </c>
      <c r="AH177" s="945">
        <f>'[8]Anexo 1 POA 2018 CENTA Regiones'!AH72</f>
        <v>0</v>
      </c>
      <c r="AI177" s="945">
        <f>'[8]Anexo 1 POA 2018 CENTA Regiones'!AI72</f>
        <v>61375</v>
      </c>
      <c r="AJ177" s="945">
        <f>'[8]Anexo 1 POA 2018 CENTA Regiones'!AJ72</f>
        <v>538242</v>
      </c>
      <c r="AK177" s="945">
        <f>'[8]Anexo 1 POA 2018 CENTA Regiones'!AK72</f>
        <v>0</v>
      </c>
      <c r="AL177" s="945">
        <f>'[8]Anexo 1 POA 2018 CENTA Regiones'!AL72</f>
        <v>0</v>
      </c>
      <c r="AM177" s="945">
        <f>'[8]Anexo 1 POA 2018 CENTA Regiones'!AM72</f>
        <v>0</v>
      </c>
      <c r="AN177" s="945">
        <f>'[8]Anexo 1 POA 2018 CENTA Regiones'!AN72</f>
        <v>538242</v>
      </c>
      <c r="AO177" s="945">
        <f>'[8]Anexo 1 POA 2018 CENTA Regiones'!AO72</f>
        <v>0</v>
      </c>
      <c r="AP177" s="888"/>
      <c r="AQ177" s="812" t="e">
        <f t="shared" si="118"/>
        <v>#REF!</v>
      </c>
      <c r="AR177" s="946">
        <f>'[8]Anexo 1 POA 2018 CENTA Regiones'!AR72</f>
        <v>0</v>
      </c>
      <c r="AS177" s="27"/>
    </row>
    <row r="178" spans="1:45" s="102" customFormat="1" x14ac:dyDescent="0.2">
      <c r="A178" s="1155" t="e">
        <f t="shared" si="155"/>
        <v>#REF!</v>
      </c>
      <c r="B178" s="1156" t="e">
        <f t="shared" si="155"/>
        <v>#REF!</v>
      </c>
      <c r="C178" s="1157" t="e">
        <f t="shared" si="155"/>
        <v>#REF!</v>
      </c>
      <c r="D178" s="1158" t="e">
        <f t="shared" si="155"/>
        <v>#REF!</v>
      </c>
      <c r="E178" s="354">
        <f>'[8]Anexo 1 POA 2018 CENTA Regiones'!E73</f>
        <v>100</v>
      </c>
      <c r="F178" s="793" t="e">
        <f t="shared" si="169"/>
        <v>#REF!</v>
      </c>
      <c r="G178" s="960" t="e">
        <f t="shared" si="169"/>
        <v>#REF!</v>
      </c>
      <c r="H178" s="837" t="e">
        <f t="shared" si="169"/>
        <v>#REF!</v>
      </c>
      <c r="I178" s="453"/>
      <c r="J178" s="453"/>
      <c r="K178" s="1159"/>
      <c r="L178" s="494">
        <f>'[8]Anexo 1 POA 2018 CENTA Regiones'!L73</f>
        <v>0</v>
      </c>
      <c r="M178" s="494">
        <f>'[8]Anexo 1 POA 2018 CENTA Regiones'!M73</f>
        <v>0</v>
      </c>
      <c r="N178" s="494">
        <f>'[8]Anexo 1 POA 2018 CENTA Regiones'!N73</f>
        <v>20</v>
      </c>
      <c r="O178" s="945">
        <f>'[8]Anexo 1 POA 2018 CENTA Regiones'!O73</f>
        <v>0</v>
      </c>
      <c r="P178" s="945">
        <f>'[8]Anexo 1 POA 2018 CENTA Regiones'!P73</f>
        <v>0</v>
      </c>
      <c r="Q178" s="945">
        <f>'[8]Anexo 1 POA 2018 CENTA Regiones'!Q73</f>
        <v>5170</v>
      </c>
      <c r="R178" s="494">
        <f>'[8]Anexo 1 POA 2018 CENTA Regiones'!R73</f>
        <v>0</v>
      </c>
      <c r="S178" s="494">
        <f>'[8]Anexo 1 POA 2018 CENTA Regiones'!S73</f>
        <v>0</v>
      </c>
      <c r="T178" s="494">
        <f>'[8]Anexo 1 POA 2018 CENTA Regiones'!T73</f>
        <v>26</v>
      </c>
      <c r="U178" s="945">
        <f>'[8]Anexo 1 POA 2018 CENTA Regiones'!U73</f>
        <v>0</v>
      </c>
      <c r="V178" s="945">
        <f>'[8]Anexo 1 POA 2018 CENTA Regiones'!V73</f>
        <v>0</v>
      </c>
      <c r="W178" s="945">
        <f>'[8]Anexo 1 POA 2018 CENTA Regiones'!W73</f>
        <v>6721</v>
      </c>
      <c r="X178" s="494">
        <f>'[8]Anexo 1 POA 2018 CENTA Regiones'!X73</f>
        <v>0</v>
      </c>
      <c r="Y178" s="494">
        <f>'[8]Anexo 1 POA 2018 CENTA Regiones'!Y73</f>
        <v>0</v>
      </c>
      <c r="Z178" s="494">
        <f>'[8]Anexo 1 POA 2018 CENTA Regiones'!Z73</f>
        <v>27</v>
      </c>
      <c r="AA178" s="945">
        <f>'[8]Anexo 1 POA 2018 CENTA Regiones'!AA73</f>
        <v>0</v>
      </c>
      <c r="AB178" s="945">
        <f>'[8]Anexo 1 POA 2018 CENTA Regiones'!AB73</f>
        <v>0</v>
      </c>
      <c r="AC178" s="945">
        <f>'[8]Anexo 1 POA 2018 CENTA Regiones'!AC73</f>
        <v>6979</v>
      </c>
      <c r="AD178" s="494">
        <f>'[8]Anexo 1 POA 2018 CENTA Regiones'!AD73</f>
        <v>0</v>
      </c>
      <c r="AE178" s="494">
        <f>'[8]Anexo 1 POA 2018 CENTA Regiones'!AE73</f>
        <v>0</v>
      </c>
      <c r="AF178" s="494">
        <f>'[8]Anexo 1 POA 2018 CENTA Regiones'!AF73</f>
        <v>27</v>
      </c>
      <c r="AG178" s="945">
        <f>'[8]Anexo 1 POA 2018 CENTA Regiones'!AG73</f>
        <v>0</v>
      </c>
      <c r="AH178" s="945">
        <f>'[8]Anexo 1 POA 2018 CENTA Regiones'!AH73</f>
        <v>0</v>
      </c>
      <c r="AI178" s="945">
        <f>'[8]Anexo 1 POA 2018 CENTA Regiones'!AI73</f>
        <v>6975</v>
      </c>
      <c r="AJ178" s="945">
        <f>'[8]Anexo 1 POA 2018 CENTA Regiones'!AJ73</f>
        <v>25845</v>
      </c>
      <c r="AK178" s="945">
        <f>'[8]Anexo 1 POA 2018 CENTA Regiones'!AK73</f>
        <v>0</v>
      </c>
      <c r="AL178" s="945">
        <f>'[8]Anexo 1 POA 2018 CENTA Regiones'!AL73</f>
        <v>0</v>
      </c>
      <c r="AM178" s="945">
        <f>'[8]Anexo 1 POA 2018 CENTA Regiones'!AM73</f>
        <v>0</v>
      </c>
      <c r="AN178" s="945">
        <f>'[8]Anexo 1 POA 2018 CENTA Regiones'!AN73</f>
        <v>0</v>
      </c>
      <c r="AO178" s="945">
        <f>'[8]Anexo 1 POA 2018 CENTA Regiones'!AO73</f>
        <v>25845</v>
      </c>
      <c r="AP178" s="888"/>
      <c r="AQ178" s="812" t="e">
        <f t="shared" si="118"/>
        <v>#REF!</v>
      </c>
      <c r="AR178" s="946">
        <f>'[8]Anexo 1 POA 2018 CENTA Regiones'!AR73</f>
        <v>0</v>
      </c>
      <c r="AS178" s="27"/>
    </row>
    <row r="179" spans="1:45" s="102" customFormat="1" x14ac:dyDescent="0.2">
      <c r="A179" s="1155" t="e">
        <f t="shared" si="155"/>
        <v>#REF!</v>
      </c>
      <c r="B179" s="1156" t="e">
        <f t="shared" si="155"/>
        <v>#REF!</v>
      </c>
      <c r="C179" s="1157" t="e">
        <f t="shared" si="155"/>
        <v>#REF!</v>
      </c>
      <c r="D179" s="1158" t="e">
        <f t="shared" si="155"/>
        <v>#REF!</v>
      </c>
      <c r="E179" s="354">
        <f>'[8]Anexo 1 POA 2018 CENTA Regiones'!E74</f>
        <v>100</v>
      </c>
      <c r="F179" s="793" t="e">
        <f t="shared" si="169"/>
        <v>#REF!</v>
      </c>
      <c r="G179" s="960" t="e">
        <f t="shared" si="169"/>
        <v>#REF!</v>
      </c>
      <c r="H179" s="837" t="e">
        <f t="shared" si="169"/>
        <v>#REF!</v>
      </c>
      <c r="I179" s="453"/>
      <c r="J179" s="453"/>
      <c r="K179" s="1159"/>
      <c r="L179" s="494">
        <f>'[8]Anexo 1 POA 2018 CENTA Regiones'!L74</f>
        <v>0</v>
      </c>
      <c r="M179" s="494">
        <f>'[8]Anexo 1 POA 2018 CENTA Regiones'!M74</f>
        <v>0</v>
      </c>
      <c r="N179" s="494">
        <f>'[8]Anexo 1 POA 2018 CENTA Regiones'!N74</f>
        <v>25</v>
      </c>
      <c r="O179" s="945">
        <f>'[8]Anexo 1 POA 2018 CENTA Regiones'!O74</f>
        <v>0</v>
      </c>
      <c r="P179" s="945">
        <f>'[8]Anexo 1 POA 2018 CENTA Regiones'!P74</f>
        <v>0</v>
      </c>
      <c r="Q179" s="945">
        <f>'[8]Anexo 1 POA 2018 CENTA Regiones'!Q74</f>
        <v>119305</v>
      </c>
      <c r="R179" s="494">
        <f>'[8]Anexo 1 POA 2018 CENTA Regiones'!R74</f>
        <v>0</v>
      </c>
      <c r="S179" s="494">
        <f>'[8]Anexo 1 POA 2018 CENTA Regiones'!S74</f>
        <v>0</v>
      </c>
      <c r="T179" s="494">
        <f>'[8]Anexo 1 POA 2018 CENTA Regiones'!T74</f>
        <v>15</v>
      </c>
      <c r="U179" s="945">
        <f>'[8]Anexo 1 POA 2018 CENTA Regiones'!U74</f>
        <v>0</v>
      </c>
      <c r="V179" s="945">
        <f>'[8]Anexo 1 POA 2018 CENTA Regiones'!V74</f>
        <v>0</v>
      </c>
      <c r="W179" s="945">
        <f>'[8]Anexo 1 POA 2018 CENTA Regiones'!W74</f>
        <v>68550</v>
      </c>
      <c r="X179" s="494">
        <f>'[8]Anexo 1 POA 2018 CENTA Regiones'!X74</f>
        <v>0</v>
      </c>
      <c r="Y179" s="494">
        <f>'[8]Anexo 1 POA 2018 CENTA Regiones'!Y74</f>
        <v>0</v>
      </c>
      <c r="Z179" s="494">
        <f>'[8]Anexo 1 POA 2018 CENTA Regiones'!Z74</f>
        <v>30</v>
      </c>
      <c r="AA179" s="945">
        <f>'[8]Anexo 1 POA 2018 CENTA Regiones'!AA74</f>
        <v>0</v>
      </c>
      <c r="AB179" s="945">
        <f>'[8]Anexo 1 POA 2018 CENTA Regiones'!AB74</f>
        <v>0</v>
      </c>
      <c r="AC179" s="945">
        <f>'[8]Anexo 1 POA 2018 CENTA Regiones'!AC74</f>
        <v>60750</v>
      </c>
      <c r="AD179" s="494">
        <f>'[8]Anexo 1 POA 2018 CENTA Regiones'!AD74</f>
        <v>0</v>
      </c>
      <c r="AE179" s="494">
        <f>'[8]Anexo 1 POA 2018 CENTA Regiones'!AE74</f>
        <v>0</v>
      </c>
      <c r="AF179" s="494">
        <f>'[8]Anexo 1 POA 2018 CENTA Regiones'!AF74</f>
        <v>30</v>
      </c>
      <c r="AG179" s="945">
        <f>'[8]Anexo 1 POA 2018 CENTA Regiones'!AG74</f>
        <v>0</v>
      </c>
      <c r="AH179" s="945">
        <f>'[8]Anexo 1 POA 2018 CENTA Regiones'!AH74</f>
        <v>0</v>
      </c>
      <c r="AI179" s="945">
        <f>'[8]Anexo 1 POA 2018 CENTA Regiones'!AI74</f>
        <v>52800</v>
      </c>
      <c r="AJ179" s="945">
        <f>'[8]Anexo 1 POA 2018 CENTA Regiones'!AJ74</f>
        <v>301405</v>
      </c>
      <c r="AK179" s="945">
        <f>'[8]Anexo 1 POA 2018 CENTA Regiones'!AK74</f>
        <v>0</v>
      </c>
      <c r="AL179" s="945">
        <f>'[8]Anexo 1 POA 2018 CENTA Regiones'!AL74</f>
        <v>0</v>
      </c>
      <c r="AM179" s="945">
        <f>'[8]Anexo 1 POA 2018 CENTA Regiones'!AM74</f>
        <v>0</v>
      </c>
      <c r="AN179" s="945">
        <f>'[8]Anexo 1 POA 2018 CENTA Regiones'!AN74</f>
        <v>0</v>
      </c>
      <c r="AO179" s="945">
        <f>'[8]Anexo 1 POA 2018 CENTA Regiones'!AO74</f>
        <v>301405</v>
      </c>
      <c r="AP179" s="888"/>
      <c r="AQ179" s="812" t="e">
        <f t="shared" si="118"/>
        <v>#REF!</v>
      </c>
      <c r="AR179" s="946">
        <f>'[8]Anexo 1 POA 2018 CENTA Regiones'!AR74</f>
        <v>0</v>
      </c>
      <c r="AS179" s="27"/>
    </row>
    <row r="180" spans="1:45" s="102" customFormat="1" x14ac:dyDescent="0.2">
      <c r="A180" s="890" t="e">
        <f t="shared" si="155"/>
        <v>#REF!</v>
      </c>
      <c r="B180" s="890" t="e">
        <f t="shared" si="155"/>
        <v>#REF!</v>
      </c>
      <c r="C180" s="891" t="e">
        <f t="shared" si="155"/>
        <v>#REF!</v>
      </c>
      <c r="D180" s="26" t="e">
        <f t="shared" si="155"/>
        <v>#REF!</v>
      </c>
      <c r="E180" s="502"/>
      <c r="F180" s="730"/>
      <c r="G180" s="26"/>
      <c r="H180" s="26"/>
      <c r="I180" s="866"/>
      <c r="J180" s="866"/>
      <c r="K180" s="892"/>
      <c r="L180" s="954"/>
      <c r="M180" s="954"/>
      <c r="N180" s="954"/>
      <c r="O180" s="944">
        <f>SUM(O181:O196)</f>
        <v>866299.29</v>
      </c>
      <c r="P180" s="944">
        <f t="shared" ref="P180:Q180" si="170">SUM(P181:P196)</f>
        <v>205476.73</v>
      </c>
      <c r="Q180" s="944">
        <f t="shared" si="170"/>
        <v>314959.90000000002</v>
      </c>
      <c r="R180" s="954"/>
      <c r="S180" s="954"/>
      <c r="T180" s="954"/>
      <c r="U180" s="944">
        <f t="shared" ref="U180:W180" si="171">SUM(U181:U196)</f>
        <v>450785.19</v>
      </c>
      <c r="V180" s="944">
        <f t="shared" si="171"/>
        <v>578921.62000000011</v>
      </c>
      <c r="W180" s="944">
        <f t="shared" si="171"/>
        <v>470429.67000000004</v>
      </c>
      <c r="X180" s="954"/>
      <c r="Y180" s="954"/>
      <c r="Z180" s="954"/>
      <c r="AA180" s="944">
        <f t="shared" ref="AA180:AC180" si="172">SUM(AA181:AA196)</f>
        <v>157456</v>
      </c>
      <c r="AB180" s="944">
        <f t="shared" si="172"/>
        <v>198417.83000000002</v>
      </c>
      <c r="AC180" s="944">
        <f t="shared" si="172"/>
        <v>262652.62</v>
      </c>
      <c r="AD180" s="954"/>
      <c r="AE180" s="954"/>
      <c r="AF180" s="954"/>
      <c r="AG180" s="944">
        <f t="shared" ref="AG180:AP180" si="173">SUM(AG181:AG196)</f>
        <v>160006.42000000001</v>
      </c>
      <c r="AH180" s="944">
        <f t="shared" si="173"/>
        <v>367626.22000000003</v>
      </c>
      <c r="AI180" s="944">
        <f t="shared" si="173"/>
        <v>983145.62</v>
      </c>
      <c r="AJ180" s="944">
        <f t="shared" si="173"/>
        <v>5016177.1099999994</v>
      </c>
      <c r="AK180" s="944">
        <f t="shared" si="173"/>
        <v>4209079.1099999994</v>
      </c>
      <c r="AL180" s="944">
        <f t="shared" si="173"/>
        <v>0</v>
      </c>
      <c r="AM180" s="944">
        <f t="shared" si="173"/>
        <v>613535</v>
      </c>
      <c r="AN180" s="944">
        <f t="shared" si="173"/>
        <v>60463</v>
      </c>
      <c r="AO180" s="944">
        <f t="shared" si="173"/>
        <v>133100</v>
      </c>
      <c r="AP180" s="944">
        <f t="shared" si="173"/>
        <v>0</v>
      </c>
      <c r="AQ180" s="893"/>
      <c r="AR180" s="964">
        <f t="shared" ref="AR180" si="174">SUM(AR181:AR196)</f>
        <v>0</v>
      </c>
      <c r="AS180" s="27"/>
    </row>
    <row r="181" spans="1:45" s="102" customFormat="1" x14ac:dyDescent="0.2">
      <c r="A181" s="875" t="e">
        <f t="shared" si="155"/>
        <v>#REF!</v>
      </c>
      <c r="B181" s="875" t="e">
        <f t="shared" si="155"/>
        <v>#REF!</v>
      </c>
      <c r="C181" s="351" t="e">
        <f t="shared" si="155"/>
        <v>#REF!</v>
      </c>
      <c r="D181" s="852" t="e">
        <f t="shared" si="155"/>
        <v>#REF!</v>
      </c>
      <c r="E181" s="735">
        <f>'[8]Anexo 1 POA 2018 CENTA Regiones'!E76</f>
        <v>84</v>
      </c>
      <c r="F181" s="836" t="e">
        <f t="shared" ref="F181:H196" si="175">F119</f>
        <v>#REF!</v>
      </c>
      <c r="G181" s="852" t="e">
        <f t="shared" si="175"/>
        <v>#REF!</v>
      </c>
      <c r="H181" s="852" t="e">
        <f t="shared" si="175"/>
        <v>#REF!</v>
      </c>
      <c r="I181" s="108"/>
      <c r="J181" s="108"/>
      <c r="K181" s="108"/>
      <c r="L181" s="682">
        <f>'[8]Anexo 1 POA 2018 CENTA Regiones'!L76</f>
        <v>10</v>
      </c>
      <c r="M181" s="682">
        <f>'[8]Anexo 1 POA 2018 CENTA Regiones'!M76</f>
        <v>2</v>
      </c>
      <c r="N181" s="682">
        <f>'[8]Anexo 1 POA 2018 CENTA Regiones'!N76</f>
        <v>14</v>
      </c>
      <c r="O181" s="696">
        <f>'[8]Anexo 1 POA 2018 CENTA Regiones'!O76</f>
        <v>12827</v>
      </c>
      <c r="P181" s="696">
        <f>'[8]Anexo 1 POA 2018 CENTA Regiones'!P76</f>
        <v>12827</v>
      </c>
      <c r="Q181" s="696">
        <f>'[8]Anexo 1 POA 2018 CENTA Regiones'!Q76</f>
        <v>12827</v>
      </c>
      <c r="R181" s="682">
        <f>'[8]Anexo 1 POA 2018 CENTA Regiones'!R76</f>
        <v>8</v>
      </c>
      <c r="S181" s="682">
        <f>'[8]Anexo 1 POA 2018 CENTA Regiones'!S76</f>
        <v>2</v>
      </c>
      <c r="T181" s="682">
        <f>'[8]Anexo 1 POA 2018 CENTA Regiones'!T76</f>
        <v>11</v>
      </c>
      <c r="U181" s="696">
        <f>'[8]Anexo 1 POA 2018 CENTA Regiones'!U76</f>
        <v>12827</v>
      </c>
      <c r="V181" s="696">
        <f>'[8]Anexo 1 POA 2018 CENTA Regiones'!V76</f>
        <v>12827</v>
      </c>
      <c r="W181" s="696">
        <f>'[8]Anexo 1 POA 2018 CENTA Regiones'!W76</f>
        <v>12827</v>
      </c>
      <c r="X181" s="682">
        <f>'[8]Anexo 1 POA 2018 CENTA Regiones'!X76</f>
        <v>8</v>
      </c>
      <c r="Y181" s="682">
        <f>'[8]Anexo 1 POA 2018 CENTA Regiones'!Y76</f>
        <v>2</v>
      </c>
      <c r="Z181" s="682">
        <f>'[8]Anexo 1 POA 2018 CENTA Regiones'!Z76</f>
        <v>7</v>
      </c>
      <c r="AA181" s="696">
        <f>'[8]Anexo 1 POA 2018 CENTA Regiones'!AA76</f>
        <v>12827</v>
      </c>
      <c r="AB181" s="696">
        <f>'[8]Anexo 1 POA 2018 CENTA Regiones'!AB76</f>
        <v>12827</v>
      </c>
      <c r="AC181" s="696">
        <f>'[8]Anexo 1 POA 2018 CENTA Regiones'!AC76</f>
        <v>12827</v>
      </c>
      <c r="AD181" s="682">
        <f>'[8]Anexo 1 POA 2018 CENTA Regiones'!AD76</f>
        <v>5</v>
      </c>
      <c r="AE181" s="682">
        <f>'[8]Anexo 1 POA 2018 CENTA Regiones'!AE76</f>
        <v>3</v>
      </c>
      <c r="AF181" s="682">
        <f>'[8]Anexo 1 POA 2018 CENTA Regiones'!AF76</f>
        <v>12</v>
      </c>
      <c r="AG181" s="696">
        <f>'[8]Anexo 1 POA 2018 CENTA Regiones'!AG76</f>
        <v>12827</v>
      </c>
      <c r="AH181" s="696">
        <f>'[8]Anexo 1 POA 2018 CENTA Regiones'!AH76</f>
        <v>12827</v>
      </c>
      <c r="AI181" s="696">
        <f>'[8]Anexo 1 POA 2018 CENTA Regiones'!AI76</f>
        <v>12835</v>
      </c>
      <c r="AJ181" s="696">
        <f>'[8]Anexo 1 POA 2018 CENTA Regiones'!AJ76</f>
        <v>153932</v>
      </c>
      <c r="AK181" s="696">
        <f>'[8]Anexo 1 POA 2018 CENTA Regiones'!AK76</f>
        <v>153932</v>
      </c>
      <c r="AL181" s="696">
        <f>'[8]Anexo 1 POA 2018 CENTA Regiones'!AL76</f>
        <v>0</v>
      </c>
      <c r="AM181" s="696">
        <f>'[8]Anexo 1 POA 2018 CENTA Regiones'!AM76</f>
        <v>0</v>
      </c>
      <c r="AN181" s="696">
        <f>'[8]Anexo 1 POA 2018 CENTA Regiones'!AN76</f>
        <v>0</v>
      </c>
      <c r="AO181" s="696">
        <f>'[8]Anexo 1 POA 2018 CENTA Regiones'!AO76</f>
        <v>0</v>
      </c>
      <c r="AP181" s="899"/>
      <c r="AQ181" s="812" t="e">
        <f t="shared" si="118"/>
        <v>#REF!</v>
      </c>
      <c r="AR181" s="756">
        <f>'[8]Anexo 1 POA 2018 CENTA Regiones'!AR76</f>
        <v>0</v>
      </c>
      <c r="AS181" s="27"/>
    </row>
    <row r="182" spans="1:45" s="102" customFormat="1" x14ac:dyDescent="0.2">
      <c r="A182" s="875" t="e">
        <f t="shared" si="155"/>
        <v>#REF!</v>
      </c>
      <c r="B182" s="875" t="e">
        <f t="shared" si="155"/>
        <v>#REF!</v>
      </c>
      <c r="C182" s="351" t="e">
        <f t="shared" si="155"/>
        <v>#REF!</v>
      </c>
      <c r="D182" s="353" t="e">
        <f t="shared" si="155"/>
        <v>#REF!</v>
      </c>
      <c r="E182" s="735">
        <f>'[8]Anexo 1 POA 2018 CENTA Regiones'!E77</f>
        <v>12</v>
      </c>
      <c r="F182" s="836" t="e">
        <f t="shared" si="175"/>
        <v>#REF!</v>
      </c>
      <c r="G182" s="852" t="e">
        <f t="shared" si="175"/>
        <v>#REF!</v>
      </c>
      <c r="H182" s="852" t="e">
        <f t="shared" si="175"/>
        <v>#REF!</v>
      </c>
      <c r="I182" s="108"/>
      <c r="J182" s="108"/>
      <c r="K182" s="108"/>
      <c r="L182" s="682">
        <f>'[8]Anexo 1 POA 2018 CENTA Regiones'!L77</f>
        <v>1</v>
      </c>
      <c r="M182" s="682">
        <f>'[8]Anexo 1 POA 2018 CENTA Regiones'!M77</f>
        <v>1</v>
      </c>
      <c r="N182" s="682">
        <f>'[8]Anexo 1 POA 2018 CENTA Regiones'!N77</f>
        <v>1</v>
      </c>
      <c r="O182" s="696">
        <f>'[8]Anexo 1 POA 2018 CENTA Regiones'!O77</f>
        <v>16803</v>
      </c>
      <c r="P182" s="696">
        <f>'[8]Anexo 1 POA 2018 CENTA Regiones'!P77</f>
        <v>16803</v>
      </c>
      <c r="Q182" s="696">
        <f>'[8]Anexo 1 POA 2018 CENTA Regiones'!Q77</f>
        <v>16803</v>
      </c>
      <c r="R182" s="682">
        <f>'[8]Anexo 1 POA 2018 CENTA Regiones'!R77</f>
        <v>1</v>
      </c>
      <c r="S182" s="682">
        <f>'[8]Anexo 1 POA 2018 CENTA Regiones'!S77</f>
        <v>1</v>
      </c>
      <c r="T182" s="682">
        <f>'[8]Anexo 1 POA 2018 CENTA Regiones'!T77</f>
        <v>1</v>
      </c>
      <c r="U182" s="696">
        <f>'[8]Anexo 1 POA 2018 CENTA Regiones'!U77</f>
        <v>16803</v>
      </c>
      <c r="V182" s="696">
        <f>'[8]Anexo 1 POA 2018 CENTA Regiones'!V77</f>
        <v>16803</v>
      </c>
      <c r="W182" s="696">
        <f>'[8]Anexo 1 POA 2018 CENTA Regiones'!W77</f>
        <v>16803</v>
      </c>
      <c r="X182" s="682">
        <f>'[8]Anexo 1 POA 2018 CENTA Regiones'!X77</f>
        <v>1</v>
      </c>
      <c r="Y182" s="682">
        <f>'[8]Anexo 1 POA 2018 CENTA Regiones'!Y77</f>
        <v>1</v>
      </c>
      <c r="Z182" s="682">
        <f>'[8]Anexo 1 POA 2018 CENTA Regiones'!Z77</f>
        <v>1</v>
      </c>
      <c r="AA182" s="696">
        <f>'[8]Anexo 1 POA 2018 CENTA Regiones'!AA77</f>
        <v>16803</v>
      </c>
      <c r="AB182" s="696">
        <f>'[8]Anexo 1 POA 2018 CENTA Regiones'!AB77</f>
        <v>16803</v>
      </c>
      <c r="AC182" s="696">
        <f>'[8]Anexo 1 POA 2018 CENTA Regiones'!AC77</f>
        <v>16803</v>
      </c>
      <c r="AD182" s="682">
        <f>'[8]Anexo 1 POA 2018 CENTA Regiones'!AD77</f>
        <v>1</v>
      </c>
      <c r="AE182" s="682">
        <f>'[8]Anexo 1 POA 2018 CENTA Regiones'!AE77</f>
        <v>1</v>
      </c>
      <c r="AF182" s="682">
        <f>'[8]Anexo 1 POA 2018 CENTA Regiones'!AF77</f>
        <v>1</v>
      </c>
      <c r="AG182" s="696">
        <f>'[8]Anexo 1 POA 2018 CENTA Regiones'!AG77</f>
        <v>16803</v>
      </c>
      <c r="AH182" s="696">
        <f>'[8]Anexo 1 POA 2018 CENTA Regiones'!AH77</f>
        <v>16803</v>
      </c>
      <c r="AI182" s="696">
        <f>'[8]Anexo 1 POA 2018 CENTA Regiones'!AI77</f>
        <v>16806</v>
      </c>
      <c r="AJ182" s="696">
        <f>'[8]Anexo 1 POA 2018 CENTA Regiones'!AJ77</f>
        <v>201639</v>
      </c>
      <c r="AK182" s="696">
        <f>'[8]Anexo 1 POA 2018 CENTA Regiones'!AK77</f>
        <v>201639</v>
      </c>
      <c r="AL182" s="696">
        <f>'[8]Anexo 1 POA 2018 CENTA Regiones'!AL77</f>
        <v>0</v>
      </c>
      <c r="AM182" s="696">
        <f>'[8]Anexo 1 POA 2018 CENTA Regiones'!AM77</f>
        <v>0</v>
      </c>
      <c r="AN182" s="696">
        <f>'[8]Anexo 1 POA 2018 CENTA Regiones'!AN77</f>
        <v>0</v>
      </c>
      <c r="AO182" s="696">
        <f>'[8]Anexo 1 POA 2018 CENTA Regiones'!AO77</f>
        <v>0</v>
      </c>
      <c r="AP182" s="899"/>
      <c r="AQ182" s="812" t="e">
        <f t="shared" si="118"/>
        <v>#REF!</v>
      </c>
      <c r="AR182" s="756">
        <f>'[8]Anexo 1 POA 2018 CENTA Regiones'!AR77</f>
        <v>0</v>
      </c>
      <c r="AS182" s="27"/>
    </row>
    <row r="183" spans="1:45" s="102" customFormat="1" x14ac:dyDescent="0.2">
      <c r="A183" s="875" t="e">
        <f t="shared" si="155"/>
        <v>#REF!</v>
      </c>
      <c r="B183" s="875" t="e">
        <f t="shared" si="155"/>
        <v>#REF!</v>
      </c>
      <c r="C183" s="351" t="e">
        <f t="shared" si="155"/>
        <v>#REF!</v>
      </c>
      <c r="D183" s="852" t="e">
        <f t="shared" si="155"/>
        <v>#REF!</v>
      </c>
      <c r="E183" s="735">
        <f>'[8]Anexo 1 POA 2018 CENTA Regiones'!E78</f>
        <v>12</v>
      </c>
      <c r="F183" s="836" t="e">
        <f t="shared" si="175"/>
        <v>#REF!</v>
      </c>
      <c r="G183" s="852" t="e">
        <f t="shared" si="175"/>
        <v>#REF!</v>
      </c>
      <c r="H183" s="852" t="e">
        <f t="shared" si="175"/>
        <v>#REF!</v>
      </c>
      <c r="I183" s="108"/>
      <c r="J183" s="108"/>
      <c r="K183" s="108"/>
      <c r="L183" s="682">
        <f>'[8]Anexo 1 POA 2018 CENTA Regiones'!L78</f>
        <v>1</v>
      </c>
      <c r="M183" s="682">
        <f>'[8]Anexo 1 POA 2018 CENTA Regiones'!M78</f>
        <v>1</v>
      </c>
      <c r="N183" s="682">
        <f>'[8]Anexo 1 POA 2018 CENTA Regiones'!N78</f>
        <v>1</v>
      </c>
      <c r="O183" s="696">
        <f>'[8]Anexo 1 POA 2018 CENTA Regiones'!O78</f>
        <v>4104.76</v>
      </c>
      <c r="P183" s="696">
        <f>'[8]Anexo 1 POA 2018 CENTA Regiones'!P78</f>
        <v>4104.76</v>
      </c>
      <c r="Q183" s="696">
        <f>'[8]Anexo 1 POA 2018 CENTA Regiones'!Q78</f>
        <v>4104</v>
      </c>
      <c r="R183" s="682">
        <f>'[8]Anexo 1 POA 2018 CENTA Regiones'!R78</f>
        <v>1</v>
      </c>
      <c r="S183" s="682">
        <f>'[8]Anexo 1 POA 2018 CENTA Regiones'!S78</f>
        <v>1</v>
      </c>
      <c r="T183" s="682">
        <f>'[8]Anexo 1 POA 2018 CENTA Regiones'!T78</f>
        <v>1</v>
      </c>
      <c r="U183" s="696">
        <f>'[8]Anexo 1 POA 2018 CENTA Regiones'!U78</f>
        <v>4104.76</v>
      </c>
      <c r="V183" s="696">
        <f>'[8]Anexo 1 POA 2018 CENTA Regiones'!V78</f>
        <v>4104.76</v>
      </c>
      <c r="W183" s="696">
        <f>'[8]Anexo 1 POA 2018 CENTA Regiones'!W78</f>
        <v>4104</v>
      </c>
      <c r="X183" s="682">
        <f>'[8]Anexo 1 POA 2018 CENTA Regiones'!X78</f>
        <v>1</v>
      </c>
      <c r="Y183" s="682">
        <f>'[8]Anexo 1 POA 2018 CENTA Regiones'!Y78</f>
        <v>1</v>
      </c>
      <c r="Z183" s="682">
        <f>'[8]Anexo 1 POA 2018 CENTA Regiones'!Z78</f>
        <v>1</v>
      </c>
      <c r="AA183" s="696">
        <f>'[8]Anexo 1 POA 2018 CENTA Regiones'!AA78</f>
        <v>4104.76</v>
      </c>
      <c r="AB183" s="696">
        <f>'[8]Anexo 1 POA 2018 CENTA Regiones'!AB78</f>
        <v>4104.76</v>
      </c>
      <c r="AC183" s="696">
        <f>'[8]Anexo 1 POA 2018 CENTA Regiones'!AC78</f>
        <v>4104</v>
      </c>
      <c r="AD183" s="682">
        <f>'[8]Anexo 1 POA 2018 CENTA Regiones'!AD78</f>
        <v>1</v>
      </c>
      <c r="AE183" s="682">
        <f>'[8]Anexo 1 POA 2018 CENTA Regiones'!AE78</f>
        <v>1</v>
      </c>
      <c r="AF183" s="682">
        <f>'[8]Anexo 1 POA 2018 CENTA Regiones'!AF78</f>
        <v>1</v>
      </c>
      <c r="AG183" s="696">
        <f>'[8]Anexo 1 POA 2018 CENTA Regiones'!AG78</f>
        <v>4104.76</v>
      </c>
      <c r="AH183" s="696">
        <f>'[8]Anexo 1 POA 2018 CENTA Regiones'!AH78</f>
        <v>4104.76</v>
      </c>
      <c r="AI183" s="696">
        <f>'[8]Anexo 1 POA 2018 CENTA Regiones'!AI78</f>
        <v>4106.92</v>
      </c>
      <c r="AJ183" s="696">
        <f>'[8]Anexo 1 POA 2018 CENTA Regiones'!AJ78</f>
        <v>49257</v>
      </c>
      <c r="AK183" s="696">
        <f>'[8]Anexo 1 POA 2018 CENTA Regiones'!AK78</f>
        <v>49257</v>
      </c>
      <c r="AL183" s="696">
        <f>'[8]Anexo 1 POA 2018 CENTA Regiones'!AL78</f>
        <v>0</v>
      </c>
      <c r="AM183" s="696">
        <f>'[8]Anexo 1 POA 2018 CENTA Regiones'!AM78</f>
        <v>0</v>
      </c>
      <c r="AN183" s="696">
        <f>'[8]Anexo 1 POA 2018 CENTA Regiones'!AN78</f>
        <v>0</v>
      </c>
      <c r="AO183" s="696">
        <f>'[8]Anexo 1 POA 2018 CENTA Regiones'!AO78</f>
        <v>0</v>
      </c>
      <c r="AP183" s="899"/>
      <c r="AQ183" s="812" t="e">
        <f t="shared" si="118"/>
        <v>#REF!</v>
      </c>
      <c r="AR183" s="756">
        <f>'[8]Anexo 1 POA 2018 CENTA Regiones'!AR78</f>
        <v>0</v>
      </c>
      <c r="AS183" s="27"/>
    </row>
    <row r="184" spans="1:45" s="102" customFormat="1" x14ac:dyDescent="0.2">
      <c r="A184" s="875" t="e">
        <f t="shared" si="155"/>
        <v>#REF!</v>
      </c>
      <c r="B184" s="875" t="e">
        <f t="shared" si="155"/>
        <v>#REF!</v>
      </c>
      <c r="C184" s="351" t="e">
        <f t="shared" si="155"/>
        <v>#REF!</v>
      </c>
      <c r="D184" s="852" t="e">
        <f t="shared" si="155"/>
        <v>#REF!</v>
      </c>
      <c r="E184" s="735">
        <f>'[8]Anexo 1 POA 2018 CENTA Regiones'!E79</f>
        <v>1080</v>
      </c>
      <c r="F184" s="836" t="e">
        <f t="shared" si="175"/>
        <v>#REF!</v>
      </c>
      <c r="G184" s="852" t="e">
        <f t="shared" si="175"/>
        <v>#REF!</v>
      </c>
      <c r="H184" s="852" t="e">
        <f t="shared" si="175"/>
        <v>#REF!</v>
      </c>
      <c r="I184" s="108"/>
      <c r="J184" s="108"/>
      <c r="K184" s="108"/>
      <c r="L184" s="682">
        <f>'[8]Anexo 1 POA 2018 CENTA Regiones'!L79</f>
        <v>90</v>
      </c>
      <c r="M184" s="682">
        <f>'[8]Anexo 1 POA 2018 CENTA Regiones'!M79</f>
        <v>90</v>
      </c>
      <c r="N184" s="682">
        <f>'[8]Anexo 1 POA 2018 CENTA Regiones'!N79</f>
        <v>90</v>
      </c>
      <c r="O184" s="696">
        <f>'[8]Anexo 1 POA 2018 CENTA Regiones'!O79</f>
        <v>13535</v>
      </c>
      <c r="P184" s="696">
        <f>'[8]Anexo 1 POA 2018 CENTA Regiones'!P79</f>
        <v>13535</v>
      </c>
      <c r="Q184" s="696">
        <f>'[8]Anexo 1 POA 2018 CENTA Regiones'!Q79</f>
        <v>13535</v>
      </c>
      <c r="R184" s="682">
        <f>'[8]Anexo 1 POA 2018 CENTA Regiones'!R79</f>
        <v>90</v>
      </c>
      <c r="S184" s="682">
        <f>'[8]Anexo 1 POA 2018 CENTA Regiones'!S79</f>
        <v>90</v>
      </c>
      <c r="T184" s="682">
        <f>'[8]Anexo 1 POA 2018 CENTA Regiones'!T79</f>
        <v>90</v>
      </c>
      <c r="U184" s="696">
        <f>'[8]Anexo 1 POA 2018 CENTA Regiones'!U79</f>
        <v>13535</v>
      </c>
      <c r="V184" s="696">
        <f>'[8]Anexo 1 POA 2018 CENTA Regiones'!V79</f>
        <v>13535</v>
      </c>
      <c r="W184" s="696">
        <f>'[8]Anexo 1 POA 2018 CENTA Regiones'!W79</f>
        <v>13535</v>
      </c>
      <c r="X184" s="682">
        <f>'[8]Anexo 1 POA 2018 CENTA Regiones'!X79</f>
        <v>90</v>
      </c>
      <c r="Y184" s="682">
        <f>'[8]Anexo 1 POA 2018 CENTA Regiones'!Y79</f>
        <v>90</v>
      </c>
      <c r="Z184" s="682">
        <f>'[8]Anexo 1 POA 2018 CENTA Regiones'!Z79</f>
        <v>90</v>
      </c>
      <c r="AA184" s="696">
        <f>'[8]Anexo 1 POA 2018 CENTA Regiones'!AA79</f>
        <v>13535</v>
      </c>
      <c r="AB184" s="696">
        <f>'[8]Anexo 1 POA 2018 CENTA Regiones'!AB79</f>
        <v>13535</v>
      </c>
      <c r="AC184" s="696">
        <f>'[8]Anexo 1 POA 2018 CENTA Regiones'!AC79</f>
        <v>13535</v>
      </c>
      <c r="AD184" s="682">
        <f>'[8]Anexo 1 POA 2018 CENTA Regiones'!AD79</f>
        <v>90</v>
      </c>
      <c r="AE184" s="682">
        <f>'[8]Anexo 1 POA 2018 CENTA Regiones'!AE79</f>
        <v>90</v>
      </c>
      <c r="AF184" s="682">
        <f>'[8]Anexo 1 POA 2018 CENTA Regiones'!AF79</f>
        <v>90</v>
      </c>
      <c r="AG184" s="696">
        <f>'[8]Anexo 1 POA 2018 CENTA Regiones'!AG79</f>
        <v>13535</v>
      </c>
      <c r="AH184" s="696">
        <f>'[8]Anexo 1 POA 2018 CENTA Regiones'!AH79</f>
        <v>13535</v>
      </c>
      <c r="AI184" s="696">
        <f>'[8]Anexo 1 POA 2018 CENTA Regiones'!AI79</f>
        <v>13541</v>
      </c>
      <c r="AJ184" s="696">
        <f>'[8]Anexo 1 POA 2018 CENTA Regiones'!AJ79</f>
        <v>162426</v>
      </c>
      <c r="AK184" s="696">
        <f>'[8]Anexo 1 POA 2018 CENTA Regiones'!AK79</f>
        <v>162426</v>
      </c>
      <c r="AL184" s="696">
        <f>'[8]Anexo 1 POA 2018 CENTA Regiones'!AL79</f>
        <v>0</v>
      </c>
      <c r="AM184" s="696">
        <f>'[8]Anexo 1 POA 2018 CENTA Regiones'!AM79</f>
        <v>0</v>
      </c>
      <c r="AN184" s="696">
        <f>'[8]Anexo 1 POA 2018 CENTA Regiones'!AN79</f>
        <v>0</v>
      </c>
      <c r="AO184" s="696">
        <f>'[8]Anexo 1 POA 2018 CENTA Regiones'!AO79</f>
        <v>0</v>
      </c>
      <c r="AP184" s="899"/>
      <c r="AQ184" s="812" t="e">
        <f t="shared" si="118"/>
        <v>#REF!</v>
      </c>
      <c r="AR184" s="756">
        <f>'[8]Anexo 1 POA 2018 CENTA Regiones'!AR79</f>
        <v>0</v>
      </c>
      <c r="AS184" s="27"/>
    </row>
    <row r="185" spans="1:45" s="102" customFormat="1" x14ac:dyDescent="0.2">
      <c r="A185" s="875" t="e">
        <f t="shared" ref="A185:D196" si="176">A123</f>
        <v>#REF!</v>
      </c>
      <c r="B185" s="875" t="e">
        <f t="shared" si="176"/>
        <v>#REF!</v>
      </c>
      <c r="C185" s="351" t="e">
        <f t="shared" si="176"/>
        <v>#REF!</v>
      </c>
      <c r="D185" s="852" t="e">
        <f t="shared" si="176"/>
        <v>#REF!</v>
      </c>
      <c r="E185" s="735">
        <f>'[8]Anexo 1 POA 2018 CENTA Regiones'!E80</f>
        <v>2700</v>
      </c>
      <c r="F185" s="836" t="e">
        <f t="shared" si="175"/>
        <v>#REF!</v>
      </c>
      <c r="G185" s="852" t="e">
        <f t="shared" si="175"/>
        <v>#REF!</v>
      </c>
      <c r="H185" s="852" t="e">
        <f t="shared" si="175"/>
        <v>#REF!</v>
      </c>
      <c r="I185" s="108"/>
      <c r="J185" s="108"/>
      <c r="K185" s="108"/>
      <c r="L185" s="682">
        <f>'[8]Anexo 1 POA 2018 CENTA Regiones'!L80</f>
        <v>225</v>
      </c>
      <c r="M185" s="682">
        <f>'[8]Anexo 1 POA 2018 CENTA Regiones'!M80</f>
        <v>225</v>
      </c>
      <c r="N185" s="682">
        <f>'[8]Anexo 1 POA 2018 CENTA Regiones'!N80</f>
        <v>225</v>
      </c>
      <c r="O185" s="696">
        <f>'[8]Anexo 1 POA 2018 CENTA Regiones'!O80</f>
        <v>9682</v>
      </c>
      <c r="P185" s="696">
        <f>'[8]Anexo 1 POA 2018 CENTA Regiones'!P80</f>
        <v>9682</v>
      </c>
      <c r="Q185" s="696">
        <f>'[8]Anexo 1 POA 2018 CENTA Regiones'!Q80</f>
        <v>9681</v>
      </c>
      <c r="R185" s="682">
        <f>'[8]Anexo 1 POA 2018 CENTA Regiones'!R80</f>
        <v>225</v>
      </c>
      <c r="S185" s="682">
        <f>'[8]Anexo 1 POA 2018 CENTA Regiones'!S80</f>
        <v>225</v>
      </c>
      <c r="T185" s="682">
        <f>'[8]Anexo 1 POA 2018 CENTA Regiones'!T80</f>
        <v>225</v>
      </c>
      <c r="U185" s="696">
        <f>'[8]Anexo 1 POA 2018 CENTA Regiones'!U80</f>
        <v>9682</v>
      </c>
      <c r="V185" s="696">
        <f>'[8]Anexo 1 POA 2018 CENTA Regiones'!V80</f>
        <v>9682</v>
      </c>
      <c r="W185" s="696">
        <f>'[8]Anexo 1 POA 2018 CENTA Regiones'!W80</f>
        <v>9681</v>
      </c>
      <c r="X185" s="682">
        <f>'[8]Anexo 1 POA 2018 CENTA Regiones'!X80</f>
        <v>225</v>
      </c>
      <c r="Y185" s="682">
        <f>'[8]Anexo 1 POA 2018 CENTA Regiones'!Y80</f>
        <v>225</v>
      </c>
      <c r="Z185" s="682">
        <f>'[8]Anexo 1 POA 2018 CENTA Regiones'!Z80</f>
        <v>225</v>
      </c>
      <c r="AA185" s="696">
        <f>'[8]Anexo 1 POA 2018 CENTA Regiones'!AA80</f>
        <v>9682</v>
      </c>
      <c r="AB185" s="696">
        <f>'[8]Anexo 1 POA 2018 CENTA Regiones'!AB80</f>
        <v>9682</v>
      </c>
      <c r="AC185" s="696">
        <f>'[8]Anexo 1 POA 2018 CENTA Regiones'!AC80</f>
        <v>9681</v>
      </c>
      <c r="AD185" s="682">
        <f>'[8]Anexo 1 POA 2018 CENTA Regiones'!AD80</f>
        <v>225</v>
      </c>
      <c r="AE185" s="682">
        <f>'[8]Anexo 1 POA 2018 CENTA Regiones'!AE80</f>
        <v>225</v>
      </c>
      <c r="AF185" s="682">
        <f>'[8]Anexo 1 POA 2018 CENTA Regiones'!AF80</f>
        <v>225</v>
      </c>
      <c r="AG185" s="696">
        <f>'[8]Anexo 1 POA 2018 CENTA Regiones'!AG80</f>
        <v>9682</v>
      </c>
      <c r="AH185" s="696">
        <f>'[8]Anexo 1 POA 2018 CENTA Regiones'!AH80</f>
        <v>9682</v>
      </c>
      <c r="AI185" s="696">
        <f>'[8]Anexo 1 POA 2018 CENTA Regiones'!AI80</f>
        <v>9681</v>
      </c>
      <c r="AJ185" s="696">
        <f>'[8]Anexo 1 POA 2018 CENTA Regiones'!AJ80</f>
        <v>116180</v>
      </c>
      <c r="AK185" s="696">
        <f>'[8]Anexo 1 POA 2018 CENTA Regiones'!AK80</f>
        <v>116180</v>
      </c>
      <c r="AL185" s="696">
        <f>'[8]Anexo 1 POA 2018 CENTA Regiones'!AL80</f>
        <v>0</v>
      </c>
      <c r="AM185" s="696">
        <f>'[8]Anexo 1 POA 2018 CENTA Regiones'!AM80</f>
        <v>0</v>
      </c>
      <c r="AN185" s="696">
        <f>'[8]Anexo 1 POA 2018 CENTA Regiones'!AN80</f>
        <v>0</v>
      </c>
      <c r="AO185" s="696">
        <f>'[8]Anexo 1 POA 2018 CENTA Regiones'!AO80</f>
        <v>0</v>
      </c>
      <c r="AP185" s="899"/>
      <c r="AQ185" s="812" t="e">
        <f t="shared" si="118"/>
        <v>#REF!</v>
      </c>
      <c r="AR185" s="756">
        <f>'[8]Anexo 1 POA 2018 CENTA Regiones'!AR80</f>
        <v>0</v>
      </c>
      <c r="AS185" s="27"/>
    </row>
    <row r="186" spans="1:45" s="102" customFormat="1" x14ac:dyDescent="0.2">
      <c r="A186" s="875" t="e">
        <f t="shared" si="176"/>
        <v>#REF!</v>
      </c>
      <c r="B186" s="875" t="e">
        <f t="shared" si="176"/>
        <v>#REF!</v>
      </c>
      <c r="C186" s="351" t="e">
        <f t="shared" si="176"/>
        <v>#REF!</v>
      </c>
      <c r="D186" s="852" t="e">
        <f t="shared" si="176"/>
        <v>#REF!</v>
      </c>
      <c r="E186" s="735">
        <f>'[8]Anexo 1 POA 2018 CENTA Regiones'!E81</f>
        <v>36</v>
      </c>
      <c r="F186" s="836" t="e">
        <f t="shared" si="175"/>
        <v>#REF!</v>
      </c>
      <c r="G186" s="852" t="e">
        <f t="shared" si="175"/>
        <v>#REF!</v>
      </c>
      <c r="H186" s="852" t="e">
        <f t="shared" si="175"/>
        <v>#REF!</v>
      </c>
      <c r="I186" s="108"/>
      <c r="J186" s="108"/>
      <c r="K186" s="108"/>
      <c r="L186" s="682">
        <f>'[8]Anexo 1 POA 2018 CENTA Regiones'!L81</f>
        <v>3</v>
      </c>
      <c r="M186" s="682">
        <f>'[8]Anexo 1 POA 2018 CENTA Regiones'!M81</f>
        <v>3</v>
      </c>
      <c r="N186" s="682">
        <f>'[8]Anexo 1 POA 2018 CENTA Regiones'!N81</f>
        <v>3</v>
      </c>
      <c r="O186" s="696">
        <f>'[8]Anexo 1 POA 2018 CENTA Regiones'!O81</f>
        <v>5663</v>
      </c>
      <c r="P186" s="696">
        <f>'[8]Anexo 1 POA 2018 CENTA Regiones'!P81</f>
        <v>5663</v>
      </c>
      <c r="Q186" s="696">
        <f>'[8]Anexo 1 POA 2018 CENTA Regiones'!Q81</f>
        <v>5663</v>
      </c>
      <c r="R186" s="682">
        <f>'[8]Anexo 1 POA 2018 CENTA Regiones'!R81</f>
        <v>3</v>
      </c>
      <c r="S186" s="682">
        <f>'[8]Anexo 1 POA 2018 CENTA Regiones'!S81</f>
        <v>3</v>
      </c>
      <c r="T186" s="682">
        <f>'[8]Anexo 1 POA 2018 CENTA Regiones'!T81</f>
        <v>3</v>
      </c>
      <c r="U186" s="696">
        <f>'[8]Anexo 1 POA 2018 CENTA Regiones'!U81</f>
        <v>5663</v>
      </c>
      <c r="V186" s="696">
        <f>'[8]Anexo 1 POA 2018 CENTA Regiones'!V81</f>
        <v>5663</v>
      </c>
      <c r="W186" s="696">
        <f>'[8]Anexo 1 POA 2018 CENTA Regiones'!W81</f>
        <v>5663</v>
      </c>
      <c r="X186" s="682">
        <f>'[8]Anexo 1 POA 2018 CENTA Regiones'!X81</f>
        <v>3</v>
      </c>
      <c r="Y186" s="682">
        <f>'[8]Anexo 1 POA 2018 CENTA Regiones'!Y81</f>
        <v>3</v>
      </c>
      <c r="Z186" s="682">
        <f>'[8]Anexo 1 POA 2018 CENTA Regiones'!Z81</f>
        <v>3</v>
      </c>
      <c r="AA186" s="696">
        <f>'[8]Anexo 1 POA 2018 CENTA Regiones'!AA81</f>
        <v>5663</v>
      </c>
      <c r="AB186" s="696">
        <f>'[8]Anexo 1 POA 2018 CENTA Regiones'!AB81</f>
        <v>5663</v>
      </c>
      <c r="AC186" s="696">
        <f>'[8]Anexo 1 POA 2018 CENTA Regiones'!AC81</f>
        <v>5663</v>
      </c>
      <c r="AD186" s="682">
        <f>'[8]Anexo 1 POA 2018 CENTA Regiones'!AD81</f>
        <v>3</v>
      </c>
      <c r="AE186" s="682">
        <f>'[8]Anexo 1 POA 2018 CENTA Regiones'!AE81</f>
        <v>3</v>
      </c>
      <c r="AF186" s="682">
        <f>'[8]Anexo 1 POA 2018 CENTA Regiones'!AF81</f>
        <v>3</v>
      </c>
      <c r="AG186" s="696">
        <f>'[8]Anexo 1 POA 2018 CENTA Regiones'!AG81</f>
        <v>5663</v>
      </c>
      <c r="AH186" s="696">
        <f>'[8]Anexo 1 POA 2018 CENTA Regiones'!AH81</f>
        <v>5663</v>
      </c>
      <c r="AI186" s="696">
        <f>'[8]Anexo 1 POA 2018 CENTA Regiones'!AI81</f>
        <v>5663</v>
      </c>
      <c r="AJ186" s="696">
        <f>'[8]Anexo 1 POA 2018 CENTA Regiones'!AJ81</f>
        <v>67956</v>
      </c>
      <c r="AK186" s="696">
        <f>'[8]Anexo 1 POA 2018 CENTA Regiones'!AK81</f>
        <v>67956</v>
      </c>
      <c r="AL186" s="696">
        <f>'[8]Anexo 1 POA 2018 CENTA Regiones'!AL81</f>
        <v>0</v>
      </c>
      <c r="AM186" s="696">
        <f>'[8]Anexo 1 POA 2018 CENTA Regiones'!AM81</f>
        <v>0</v>
      </c>
      <c r="AN186" s="696">
        <f>'[8]Anexo 1 POA 2018 CENTA Regiones'!AN81</f>
        <v>0</v>
      </c>
      <c r="AO186" s="696">
        <f>'[8]Anexo 1 POA 2018 CENTA Regiones'!AO81</f>
        <v>0</v>
      </c>
      <c r="AP186" s="899"/>
      <c r="AQ186" s="812" t="e">
        <f t="shared" si="118"/>
        <v>#REF!</v>
      </c>
      <c r="AR186" s="756">
        <f>'[8]Anexo 1 POA 2018 CENTA Regiones'!AR81</f>
        <v>0</v>
      </c>
      <c r="AS186" s="27"/>
    </row>
    <row r="187" spans="1:45" s="102" customFormat="1" x14ac:dyDescent="0.2">
      <c r="A187" s="875" t="e">
        <f t="shared" si="176"/>
        <v>#REF!</v>
      </c>
      <c r="B187" s="875" t="e">
        <f t="shared" si="176"/>
        <v>#REF!</v>
      </c>
      <c r="C187" s="351" t="e">
        <f t="shared" si="176"/>
        <v>#REF!</v>
      </c>
      <c r="D187" s="852" t="e">
        <f t="shared" si="176"/>
        <v>#REF!</v>
      </c>
      <c r="E187" s="735">
        <f>'[8]Anexo 1 POA 2018 CENTA Regiones'!E82</f>
        <v>4</v>
      </c>
      <c r="F187" s="836" t="e">
        <f t="shared" si="175"/>
        <v>#REF!</v>
      </c>
      <c r="G187" s="904" t="e">
        <f t="shared" si="175"/>
        <v>#REF!</v>
      </c>
      <c r="H187" s="837" t="e">
        <f t="shared" si="175"/>
        <v>#REF!</v>
      </c>
      <c r="I187" s="108"/>
      <c r="J187" s="108"/>
      <c r="K187" s="108"/>
      <c r="L187" s="682">
        <f>'[8]Anexo 1 POA 2018 CENTA Regiones'!L82</f>
        <v>0</v>
      </c>
      <c r="M187" s="682">
        <f>'[8]Anexo 1 POA 2018 CENTA Regiones'!M82</f>
        <v>0</v>
      </c>
      <c r="N187" s="682">
        <f>'[8]Anexo 1 POA 2018 CENTA Regiones'!N82</f>
        <v>1</v>
      </c>
      <c r="O187" s="696">
        <f>'[8]Anexo 1 POA 2018 CENTA Regiones'!O82</f>
        <v>0</v>
      </c>
      <c r="P187" s="696">
        <f>'[8]Anexo 1 POA 2018 CENTA Regiones'!P82</f>
        <v>0</v>
      </c>
      <c r="Q187" s="696">
        <f>'[8]Anexo 1 POA 2018 CENTA Regiones'!Q82</f>
        <v>29888</v>
      </c>
      <c r="R187" s="682">
        <f>'[8]Anexo 1 POA 2018 CENTA Regiones'!R82</f>
        <v>0</v>
      </c>
      <c r="S187" s="682">
        <f>'[8]Anexo 1 POA 2018 CENTA Regiones'!S82</f>
        <v>0</v>
      </c>
      <c r="T187" s="682">
        <f>'[8]Anexo 1 POA 2018 CENTA Regiones'!T82</f>
        <v>1</v>
      </c>
      <c r="U187" s="696">
        <f>'[8]Anexo 1 POA 2018 CENTA Regiones'!U82</f>
        <v>0</v>
      </c>
      <c r="V187" s="696">
        <f>'[8]Anexo 1 POA 2018 CENTA Regiones'!V82</f>
        <v>0</v>
      </c>
      <c r="W187" s="696">
        <f>'[8]Anexo 1 POA 2018 CENTA Regiones'!W82</f>
        <v>29888</v>
      </c>
      <c r="X187" s="682">
        <f>'[8]Anexo 1 POA 2018 CENTA Regiones'!X82</f>
        <v>0</v>
      </c>
      <c r="Y187" s="682">
        <f>'[8]Anexo 1 POA 2018 CENTA Regiones'!Y82</f>
        <v>0</v>
      </c>
      <c r="Z187" s="682">
        <f>'[8]Anexo 1 POA 2018 CENTA Regiones'!Z82</f>
        <v>1</v>
      </c>
      <c r="AA187" s="696">
        <f>'[8]Anexo 1 POA 2018 CENTA Regiones'!AA82</f>
        <v>0</v>
      </c>
      <c r="AB187" s="696">
        <f>'[8]Anexo 1 POA 2018 CENTA Regiones'!AB82</f>
        <v>0</v>
      </c>
      <c r="AC187" s="696">
        <f>'[8]Anexo 1 POA 2018 CENTA Regiones'!AC82</f>
        <v>29888</v>
      </c>
      <c r="AD187" s="682">
        <f>'[8]Anexo 1 POA 2018 CENTA Regiones'!AD82</f>
        <v>0</v>
      </c>
      <c r="AE187" s="682">
        <f>'[8]Anexo 1 POA 2018 CENTA Regiones'!AE82</f>
        <v>0</v>
      </c>
      <c r="AF187" s="682">
        <f>'[8]Anexo 1 POA 2018 CENTA Regiones'!AF82</f>
        <v>1</v>
      </c>
      <c r="AG187" s="696">
        <f>'[8]Anexo 1 POA 2018 CENTA Regiones'!AG82</f>
        <v>0</v>
      </c>
      <c r="AH187" s="696">
        <f>'[8]Anexo 1 POA 2018 CENTA Regiones'!AH82</f>
        <v>0</v>
      </c>
      <c r="AI187" s="696">
        <f>'[8]Anexo 1 POA 2018 CENTA Regiones'!AI82</f>
        <v>29888</v>
      </c>
      <c r="AJ187" s="696">
        <f>'[8]Anexo 1 POA 2018 CENTA Regiones'!AJ82</f>
        <v>119552</v>
      </c>
      <c r="AK187" s="696">
        <f>'[8]Anexo 1 POA 2018 CENTA Regiones'!AK82</f>
        <v>119552</v>
      </c>
      <c r="AL187" s="696">
        <f>'[8]Anexo 1 POA 2018 CENTA Regiones'!AL82</f>
        <v>0</v>
      </c>
      <c r="AM187" s="696">
        <f>'[8]Anexo 1 POA 2018 CENTA Regiones'!AM82</f>
        <v>0</v>
      </c>
      <c r="AN187" s="696">
        <f>'[8]Anexo 1 POA 2018 CENTA Regiones'!AN82</f>
        <v>0</v>
      </c>
      <c r="AO187" s="696">
        <f>'[8]Anexo 1 POA 2018 CENTA Regiones'!AO82</f>
        <v>0</v>
      </c>
      <c r="AP187" s="899"/>
      <c r="AQ187" s="812" t="e">
        <f t="shared" si="118"/>
        <v>#REF!</v>
      </c>
      <c r="AR187" s="756">
        <f>'[8]Anexo 1 POA 2018 CENTA Regiones'!AR82</f>
        <v>0</v>
      </c>
      <c r="AS187" s="27"/>
    </row>
    <row r="188" spans="1:45" s="102" customFormat="1" x14ac:dyDescent="0.2">
      <c r="A188" s="875" t="e">
        <f t="shared" si="176"/>
        <v>#REF!</v>
      </c>
      <c r="B188" s="875" t="e">
        <f t="shared" si="176"/>
        <v>#REF!</v>
      </c>
      <c r="C188" s="351" t="e">
        <f t="shared" si="176"/>
        <v>#REF!</v>
      </c>
      <c r="D188" s="852" t="e">
        <f t="shared" si="176"/>
        <v>#REF!</v>
      </c>
      <c r="E188" s="735">
        <f>'[8]Anexo 1 POA 2018 CENTA Regiones'!E83</f>
        <v>12</v>
      </c>
      <c r="F188" s="836" t="e">
        <f t="shared" si="175"/>
        <v>#REF!</v>
      </c>
      <c r="G188" s="904" t="e">
        <f t="shared" si="175"/>
        <v>#REF!</v>
      </c>
      <c r="H188" s="837" t="e">
        <f t="shared" si="175"/>
        <v>#REF!</v>
      </c>
      <c r="I188" s="108"/>
      <c r="J188" s="108"/>
      <c r="K188" s="108"/>
      <c r="L188" s="682">
        <f>'[8]Anexo 1 POA 2018 CENTA Regiones'!L83</f>
        <v>1</v>
      </c>
      <c r="M188" s="682">
        <f>'[8]Anexo 1 POA 2018 CENTA Regiones'!M83</f>
        <v>1</v>
      </c>
      <c r="N188" s="682">
        <f>'[8]Anexo 1 POA 2018 CENTA Regiones'!N83</f>
        <v>1</v>
      </c>
      <c r="O188" s="696">
        <f>'[8]Anexo 1 POA 2018 CENTA Regiones'!O83</f>
        <v>8479.36</v>
      </c>
      <c r="P188" s="696">
        <f>'[8]Anexo 1 POA 2018 CENTA Regiones'!P83</f>
        <v>8479.36</v>
      </c>
      <c r="Q188" s="696">
        <f>'[8]Anexo 1 POA 2018 CENTA Regiones'!Q83</f>
        <v>9235.7800000000007</v>
      </c>
      <c r="R188" s="682">
        <f>'[8]Anexo 1 POA 2018 CENTA Regiones'!R83</f>
        <v>1</v>
      </c>
      <c r="S188" s="682">
        <f>'[8]Anexo 1 POA 2018 CENTA Regiones'!S83</f>
        <v>1</v>
      </c>
      <c r="T188" s="682">
        <f>'[8]Anexo 1 POA 2018 CENTA Regiones'!T83</f>
        <v>1</v>
      </c>
      <c r="U188" s="696">
        <f>'[8]Anexo 1 POA 2018 CENTA Regiones'!U83</f>
        <v>8479.36</v>
      </c>
      <c r="V188" s="696">
        <f>'[8]Anexo 1 POA 2018 CENTA Regiones'!V83</f>
        <v>8479.36</v>
      </c>
      <c r="W188" s="696">
        <f>'[8]Anexo 1 POA 2018 CENTA Regiones'!W83</f>
        <v>8479.36</v>
      </c>
      <c r="X188" s="682">
        <f>'[8]Anexo 1 POA 2018 CENTA Regiones'!X83</f>
        <v>1</v>
      </c>
      <c r="Y188" s="682">
        <f>'[8]Anexo 1 POA 2018 CENTA Regiones'!Y83</f>
        <v>1</v>
      </c>
      <c r="Z188" s="682">
        <f>'[8]Anexo 1 POA 2018 CENTA Regiones'!Z83</f>
        <v>1</v>
      </c>
      <c r="AA188" s="696">
        <f>'[8]Anexo 1 POA 2018 CENTA Regiones'!AA83</f>
        <v>9170.0400000000009</v>
      </c>
      <c r="AB188" s="696">
        <f>'[8]Anexo 1 POA 2018 CENTA Regiones'!AB83</f>
        <v>8479.36</v>
      </c>
      <c r="AC188" s="696">
        <f>'[8]Anexo 1 POA 2018 CENTA Regiones'!AC83</f>
        <v>8479.36</v>
      </c>
      <c r="AD188" s="682">
        <f>'[8]Anexo 1 POA 2018 CENTA Regiones'!AD83</f>
        <v>1</v>
      </c>
      <c r="AE188" s="682">
        <f>'[8]Anexo 1 POA 2018 CENTA Regiones'!AE83</f>
        <v>1</v>
      </c>
      <c r="AF188" s="682">
        <f>'[8]Anexo 1 POA 2018 CENTA Regiones'!AF83</f>
        <v>1</v>
      </c>
      <c r="AG188" s="696">
        <f>'[8]Anexo 1 POA 2018 CENTA Regiones'!AG83</f>
        <v>8479.36</v>
      </c>
      <c r="AH188" s="696">
        <f>'[8]Anexo 1 POA 2018 CENTA Regiones'!AH83</f>
        <v>8479.36</v>
      </c>
      <c r="AI188" s="696">
        <f>'[8]Anexo 1 POA 2018 CENTA Regiones'!AI83</f>
        <v>13369.8</v>
      </c>
      <c r="AJ188" s="696">
        <f>'[8]Anexo 1 POA 2018 CENTA Regiones'!AJ83</f>
        <v>108089.86</v>
      </c>
      <c r="AK188" s="696">
        <f>'[8]Anexo 1 POA 2018 CENTA Regiones'!AK83</f>
        <v>108089.86</v>
      </c>
      <c r="AL188" s="696">
        <f>'[8]Anexo 1 POA 2018 CENTA Regiones'!AL83</f>
        <v>0</v>
      </c>
      <c r="AM188" s="696">
        <f>'[8]Anexo 1 POA 2018 CENTA Regiones'!AM83</f>
        <v>0</v>
      </c>
      <c r="AN188" s="696">
        <f>'[8]Anexo 1 POA 2018 CENTA Regiones'!AN83</f>
        <v>0</v>
      </c>
      <c r="AO188" s="696">
        <f>'[8]Anexo 1 POA 2018 CENTA Regiones'!AO83</f>
        <v>0</v>
      </c>
      <c r="AP188" s="899"/>
      <c r="AQ188" s="812" t="e">
        <f t="shared" si="118"/>
        <v>#REF!</v>
      </c>
      <c r="AR188" s="756">
        <f>'[8]Anexo 1 POA 2018 CENTA Regiones'!AR83</f>
        <v>0</v>
      </c>
      <c r="AS188" s="27"/>
    </row>
    <row r="189" spans="1:45" s="102" customFormat="1" x14ac:dyDescent="0.2">
      <c r="A189" s="875" t="e">
        <f t="shared" si="176"/>
        <v>#REF!</v>
      </c>
      <c r="B189" s="875" t="e">
        <f t="shared" si="176"/>
        <v>#REF!</v>
      </c>
      <c r="C189" s="351" t="e">
        <f t="shared" si="176"/>
        <v>#REF!</v>
      </c>
      <c r="D189" s="852" t="e">
        <f t="shared" si="176"/>
        <v>#REF!</v>
      </c>
      <c r="E189" s="735">
        <f>'[8]Anexo 1 POA 2018 CENTA Regiones'!E84</f>
        <v>12</v>
      </c>
      <c r="F189" s="836" t="e">
        <f t="shared" si="175"/>
        <v>#REF!</v>
      </c>
      <c r="G189" s="904" t="e">
        <f t="shared" si="175"/>
        <v>#REF!</v>
      </c>
      <c r="H189" s="837" t="e">
        <f t="shared" si="175"/>
        <v>#REF!</v>
      </c>
      <c r="I189" s="108"/>
      <c r="J189" s="108"/>
      <c r="K189" s="108"/>
      <c r="L189" s="682">
        <f>'[8]Anexo 1 POA 2018 CENTA Regiones'!L84</f>
        <v>1</v>
      </c>
      <c r="M189" s="682">
        <f>'[8]Anexo 1 POA 2018 CENTA Regiones'!M84</f>
        <v>1</v>
      </c>
      <c r="N189" s="682">
        <f>'[8]Anexo 1 POA 2018 CENTA Regiones'!N84</f>
        <v>1</v>
      </c>
      <c r="O189" s="696">
        <f>'[8]Anexo 1 POA 2018 CENTA Regiones'!O84</f>
        <v>46724</v>
      </c>
      <c r="P189" s="696">
        <f>'[8]Anexo 1 POA 2018 CENTA Regiones'!P84</f>
        <v>46724</v>
      </c>
      <c r="Q189" s="696">
        <f>'[8]Anexo 1 POA 2018 CENTA Regiones'!Q84</f>
        <v>80932</v>
      </c>
      <c r="R189" s="682">
        <f>'[8]Anexo 1 POA 2018 CENTA Regiones'!R84</f>
        <v>1</v>
      </c>
      <c r="S189" s="682">
        <f>'[8]Anexo 1 POA 2018 CENTA Regiones'!S84</f>
        <v>1</v>
      </c>
      <c r="T189" s="682">
        <f>'[8]Anexo 1 POA 2018 CENTA Regiones'!T84</f>
        <v>1</v>
      </c>
      <c r="U189" s="696">
        <f>'[8]Anexo 1 POA 2018 CENTA Regiones'!U84</f>
        <v>46724</v>
      </c>
      <c r="V189" s="696">
        <f>'[8]Anexo 1 POA 2018 CENTA Regiones'!V84</f>
        <v>46724</v>
      </c>
      <c r="W189" s="696">
        <f>'[8]Anexo 1 POA 2018 CENTA Regiones'!W84</f>
        <v>80932</v>
      </c>
      <c r="X189" s="682">
        <f>'[8]Anexo 1 POA 2018 CENTA Regiones'!X84</f>
        <v>1</v>
      </c>
      <c r="Y189" s="682">
        <f>'[8]Anexo 1 POA 2018 CENTA Regiones'!Y84</f>
        <v>1</v>
      </c>
      <c r="Z189" s="682">
        <f>'[8]Anexo 1 POA 2018 CENTA Regiones'!Z84</f>
        <v>1</v>
      </c>
      <c r="AA189" s="696">
        <f>'[8]Anexo 1 POA 2018 CENTA Regiones'!AA84</f>
        <v>46724</v>
      </c>
      <c r="AB189" s="696">
        <f>'[8]Anexo 1 POA 2018 CENTA Regiones'!AB84</f>
        <v>46724</v>
      </c>
      <c r="AC189" s="696">
        <f>'[8]Anexo 1 POA 2018 CENTA Regiones'!AC84</f>
        <v>80932</v>
      </c>
      <c r="AD189" s="682">
        <f>'[8]Anexo 1 POA 2018 CENTA Regiones'!AD84</f>
        <v>1</v>
      </c>
      <c r="AE189" s="682">
        <f>'[8]Anexo 1 POA 2018 CENTA Regiones'!AE84</f>
        <v>1</v>
      </c>
      <c r="AF189" s="682">
        <f>'[8]Anexo 1 POA 2018 CENTA Regiones'!AF84</f>
        <v>1</v>
      </c>
      <c r="AG189" s="696">
        <f>'[8]Anexo 1 POA 2018 CENTA Regiones'!AG84</f>
        <v>46724</v>
      </c>
      <c r="AH189" s="696">
        <f>'[8]Anexo 1 POA 2018 CENTA Regiones'!AH84</f>
        <v>46724</v>
      </c>
      <c r="AI189" s="696">
        <f>'[8]Anexo 1 POA 2018 CENTA Regiones'!AI84</f>
        <v>124327</v>
      </c>
      <c r="AJ189" s="696">
        <f>'[8]Anexo 1 POA 2018 CENTA Regiones'!AJ84</f>
        <v>740915</v>
      </c>
      <c r="AK189" s="696">
        <f>'[8]Anexo 1 POA 2018 CENTA Regiones'!AK84</f>
        <v>604090</v>
      </c>
      <c r="AL189" s="696">
        <f>'[8]Anexo 1 POA 2018 CENTA Regiones'!AL84</f>
        <v>0</v>
      </c>
      <c r="AM189" s="696">
        <f>'[8]Anexo 1 POA 2018 CENTA Regiones'!AM84</f>
        <v>136825</v>
      </c>
      <c r="AN189" s="696">
        <f>'[8]Anexo 1 POA 2018 CENTA Regiones'!AN84</f>
        <v>0</v>
      </c>
      <c r="AO189" s="696">
        <f>'[8]Anexo 1 POA 2018 CENTA Regiones'!AO84</f>
        <v>0</v>
      </c>
      <c r="AP189" s="899"/>
      <c r="AQ189" s="812" t="e">
        <f t="shared" si="118"/>
        <v>#REF!</v>
      </c>
      <c r="AR189" s="756">
        <f>'[8]Anexo 1 POA 2018 CENTA Regiones'!AR84</f>
        <v>0</v>
      </c>
      <c r="AS189" s="27"/>
    </row>
    <row r="190" spans="1:45" s="102" customFormat="1" x14ac:dyDescent="0.2">
      <c r="A190" s="875" t="e">
        <f t="shared" si="176"/>
        <v>#REF!</v>
      </c>
      <c r="B190" s="875" t="e">
        <f t="shared" si="176"/>
        <v>#REF!</v>
      </c>
      <c r="C190" s="351" t="e">
        <f t="shared" si="176"/>
        <v>#REF!</v>
      </c>
      <c r="D190" s="852" t="e">
        <f t="shared" si="176"/>
        <v>#REF!</v>
      </c>
      <c r="E190" s="735">
        <f>'[8]Anexo 1 POA 2018 CENTA Regiones'!E85</f>
        <v>12</v>
      </c>
      <c r="F190" s="836" t="e">
        <f t="shared" si="175"/>
        <v>#REF!</v>
      </c>
      <c r="G190" s="904" t="e">
        <f t="shared" si="175"/>
        <v>#REF!</v>
      </c>
      <c r="H190" s="837" t="e">
        <f t="shared" si="175"/>
        <v>#REF!</v>
      </c>
      <c r="I190" s="108"/>
      <c r="J190" s="108"/>
      <c r="K190" s="108"/>
      <c r="L190" s="682">
        <f>'[8]Anexo 1 POA 2018 CENTA Regiones'!L85</f>
        <v>1</v>
      </c>
      <c r="M190" s="682">
        <f>'[8]Anexo 1 POA 2018 CENTA Regiones'!M85</f>
        <v>1</v>
      </c>
      <c r="N190" s="682">
        <f>'[8]Anexo 1 POA 2018 CENTA Regiones'!N85</f>
        <v>1</v>
      </c>
      <c r="O190" s="696">
        <f>'[8]Anexo 1 POA 2018 CENTA Regiones'!O85</f>
        <v>13574.2</v>
      </c>
      <c r="P190" s="696">
        <f>'[8]Anexo 1 POA 2018 CENTA Regiones'!P85</f>
        <v>13574.2</v>
      </c>
      <c r="Q190" s="696">
        <f>'[8]Anexo 1 POA 2018 CENTA Regiones'!Q85</f>
        <v>13574.2</v>
      </c>
      <c r="R190" s="682">
        <f>'[8]Anexo 1 POA 2018 CENTA Regiones'!R85</f>
        <v>1</v>
      </c>
      <c r="S190" s="682">
        <f>'[8]Anexo 1 POA 2018 CENTA Regiones'!S85</f>
        <v>1</v>
      </c>
      <c r="T190" s="682">
        <f>'[8]Anexo 1 POA 2018 CENTA Regiones'!T85</f>
        <v>1</v>
      </c>
      <c r="U190" s="696">
        <f>'[8]Anexo 1 POA 2018 CENTA Regiones'!U85</f>
        <v>13574.2</v>
      </c>
      <c r="V190" s="696">
        <f>'[8]Anexo 1 POA 2018 CENTA Regiones'!V85</f>
        <v>13574.2</v>
      </c>
      <c r="W190" s="696">
        <f>'[8]Anexo 1 POA 2018 CENTA Regiones'!W85</f>
        <v>13574.2</v>
      </c>
      <c r="X190" s="682">
        <f>'[8]Anexo 1 POA 2018 CENTA Regiones'!X85</f>
        <v>1</v>
      </c>
      <c r="Y190" s="682">
        <f>'[8]Anexo 1 POA 2018 CENTA Regiones'!Y85</f>
        <v>1</v>
      </c>
      <c r="Z190" s="682">
        <f>'[8]Anexo 1 POA 2018 CENTA Regiones'!Z85</f>
        <v>1</v>
      </c>
      <c r="AA190" s="696">
        <f>'[8]Anexo 1 POA 2018 CENTA Regiones'!AA85</f>
        <v>13574.2</v>
      </c>
      <c r="AB190" s="696">
        <f>'[8]Anexo 1 POA 2018 CENTA Regiones'!AB85</f>
        <v>13574.2</v>
      </c>
      <c r="AC190" s="696">
        <f>'[8]Anexo 1 POA 2018 CENTA Regiones'!AC85</f>
        <v>13574.2</v>
      </c>
      <c r="AD190" s="682">
        <f>'[8]Anexo 1 POA 2018 CENTA Regiones'!AD85</f>
        <v>1</v>
      </c>
      <c r="AE190" s="682">
        <f>'[8]Anexo 1 POA 2018 CENTA Regiones'!AE85</f>
        <v>1</v>
      </c>
      <c r="AF190" s="682">
        <f>'[8]Anexo 1 POA 2018 CENTA Regiones'!AF85</f>
        <v>1</v>
      </c>
      <c r="AG190" s="696">
        <f>'[8]Anexo 1 POA 2018 CENTA Regiones'!AG85</f>
        <v>13574.2</v>
      </c>
      <c r="AH190" s="696">
        <f>'[8]Anexo 1 POA 2018 CENTA Regiones'!AH85</f>
        <v>13574.2</v>
      </c>
      <c r="AI190" s="696">
        <f>'[8]Anexo 1 POA 2018 CENTA Regiones'!AI85</f>
        <v>13574.2</v>
      </c>
      <c r="AJ190" s="696">
        <f>'[8]Anexo 1 POA 2018 CENTA Regiones'!AJ85</f>
        <v>162890.40000000002</v>
      </c>
      <c r="AK190" s="696">
        <f>'[8]Anexo 1 POA 2018 CENTA Regiones'!AK85</f>
        <v>162890.40000000002</v>
      </c>
      <c r="AL190" s="696">
        <f>'[8]Anexo 1 POA 2018 CENTA Regiones'!AL85</f>
        <v>0</v>
      </c>
      <c r="AM190" s="696">
        <f>'[8]Anexo 1 POA 2018 CENTA Regiones'!AM85</f>
        <v>0</v>
      </c>
      <c r="AN190" s="696">
        <f>'[8]Anexo 1 POA 2018 CENTA Regiones'!AN85</f>
        <v>0</v>
      </c>
      <c r="AO190" s="696">
        <f>'[8]Anexo 1 POA 2018 CENTA Regiones'!AO85</f>
        <v>0</v>
      </c>
      <c r="AP190" s="899"/>
      <c r="AQ190" s="812" t="e">
        <f t="shared" si="118"/>
        <v>#REF!</v>
      </c>
      <c r="AR190" s="756">
        <f>'[8]Anexo 1 POA 2018 CENTA Regiones'!AR85</f>
        <v>0</v>
      </c>
      <c r="AS190" s="27"/>
    </row>
    <row r="191" spans="1:45" s="102" customFormat="1" x14ac:dyDescent="0.2">
      <c r="A191" s="875" t="e">
        <f t="shared" si="176"/>
        <v>#REF!</v>
      </c>
      <c r="B191" s="875" t="e">
        <f t="shared" si="176"/>
        <v>#REF!</v>
      </c>
      <c r="C191" s="351" t="e">
        <f t="shared" si="176"/>
        <v>#REF!</v>
      </c>
      <c r="D191" s="353" t="e">
        <f t="shared" si="176"/>
        <v>#REF!</v>
      </c>
      <c r="E191" s="735">
        <f>'[8]Anexo 1 POA 2018 CENTA Regiones'!E86</f>
        <v>12</v>
      </c>
      <c r="F191" s="352" t="e">
        <f t="shared" si="175"/>
        <v>#REF!</v>
      </c>
      <c r="G191" s="353" t="e">
        <f t="shared" si="175"/>
        <v>#REF!</v>
      </c>
      <c r="H191" s="837" t="e">
        <f t="shared" si="175"/>
        <v>#REF!</v>
      </c>
      <c r="I191" s="108"/>
      <c r="J191" s="108"/>
      <c r="K191" s="108"/>
      <c r="L191" s="682">
        <f>'[8]Anexo 1 POA 2018 CENTA Regiones'!L86</f>
        <v>1</v>
      </c>
      <c r="M191" s="682">
        <f>'[8]Anexo 1 POA 2018 CENTA Regiones'!M86</f>
        <v>1</v>
      </c>
      <c r="N191" s="682">
        <f>'[8]Anexo 1 POA 2018 CENTA Regiones'!N86</f>
        <v>1</v>
      </c>
      <c r="O191" s="696">
        <f>'[8]Anexo 1 POA 2018 CENTA Regiones'!O86</f>
        <v>2532</v>
      </c>
      <c r="P191" s="696">
        <f>'[8]Anexo 1 POA 2018 CENTA Regiones'!P86</f>
        <v>2532</v>
      </c>
      <c r="Q191" s="696">
        <f>'[8]Anexo 1 POA 2018 CENTA Regiones'!Q86</f>
        <v>2532</v>
      </c>
      <c r="R191" s="682">
        <f>'[8]Anexo 1 POA 2018 CENTA Regiones'!R86</f>
        <v>1</v>
      </c>
      <c r="S191" s="682">
        <f>'[8]Anexo 1 POA 2018 CENTA Regiones'!S86</f>
        <v>1</v>
      </c>
      <c r="T191" s="682">
        <f>'[8]Anexo 1 POA 2018 CENTA Regiones'!T86</f>
        <v>1</v>
      </c>
      <c r="U191" s="696">
        <f>'[8]Anexo 1 POA 2018 CENTA Regiones'!U86</f>
        <v>2532</v>
      </c>
      <c r="V191" s="696">
        <f>'[8]Anexo 1 POA 2018 CENTA Regiones'!V86</f>
        <v>2532</v>
      </c>
      <c r="W191" s="696">
        <f>'[8]Anexo 1 POA 2018 CENTA Regiones'!W86</f>
        <v>2532</v>
      </c>
      <c r="X191" s="682">
        <f>'[8]Anexo 1 POA 2018 CENTA Regiones'!X86</f>
        <v>1</v>
      </c>
      <c r="Y191" s="682">
        <f>'[8]Anexo 1 POA 2018 CENTA Regiones'!Y86</f>
        <v>1</v>
      </c>
      <c r="Z191" s="682">
        <f>'[8]Anexo 1 POA 2018 CENTA Regiones'!Z86</f>
        <v>1</v>
      </c>
      <c r="AA191" s="696">
        <f>'[8]Anexo 1 POA 2018 CENTA Regiones'!AA86</f>
        <v>2532</v>
      </c>
      <c r="AB191" s="696">
        <f>'[8]Anexo 1 POA 2018 CENTA Regiones'!AB86</f>
        <v>2532</v>
      </c>
      <c r="AC191" s="696">
        <f>'[8]Anexo 1 POA 2018 CENTA Regiones'!AC86</f>
        <v>2532</v>
      </c>
      <c r="AD191" s="682">
        <f>'[8]Anexo 1 POA 2018 CENTA Regiones'!AD86</f>
        <v>1</v>
      </c>
      <c r="AE191" s="682">
        <f>'[8]Anexo 1 POA 2018 CENTA Regiones'!AE86</f>
        <v>1</v>
      </c>
      <c r="AF191" s="682">
        <f>'[8]Anexo 1 POA 2018 CENTA Regiones'!AF86</f>
        <v>1</v>
      </c>
      <c r="AG191" s="696">
        <f>'[8]Anexo 1 POA 2018 CENTA Regiones'!AG86</f>
        <v>2532</v>
      </c>
      <c r="AH191" s="696">
        <f>'[8]Anexo 1 POA 2018 CENTA Regiones'!AH86</f>
        <v>2532</v>
      </c>
      <c r="AI191" s="696">
        <f>'[8]Anexo 1 POA 2018 CENTA Regiones'!AI86</f>
        <v>2539</v>
      </c>
      <c r="AJ191" s="696">
        <f>'[8]Anexo 1 POA 2018 CENTA Regiones'!AJ86</f>
        <v>30391</v>
      </c>
      <c r="AK191" s="696">
        <f>'[8]Anexo 1 POA 2018 CENTA Regiones'!AK86</f>
        <v>30391</v>
      </c>
      <c r="AL191" s="696">
        <f>'[8]Anexo 1 POA 2018 CENTA Regiones'!AL86</f>
        <v>0</v>
      </c>
      <c r="AM191" s="696">
        <f>'[8]Anexo 1 POA 2018 CENTA Regiones'!AM86</f>
        <v>0</v>
      </c>
      <c r="AN191" s="696">
        <f>'[8]Anexo 1 POA 2018 CENTA Regiones'!AN86</f>
        <v>0</v>
      </c>
      <c r="AO191" s="696">
        <f>'[8]Anexo 1 POA 2018 CENTA Regiones'!AO86</f>
        <v>0</v>
      </c>
      <c r="AP191" s="899"/>
      <c r="AQ191" s="812" t="e">
        <f t="shared" si="118"/>
        <v>#REF!</v>
      </c>
      <c r="AR191" s="756">
        <f>'[8]Anexo 1 POA 2018 CENTA Regiones'!AR86</f>
        <v>0</v>
      </c>
      <c r="AS191" s="27"/>
    </row>
    <row r="192" spans="1:45" s="102" customFormat="1" x14ac:dyDescent="0.2">
      <c r="A192" s="875" t="e">
        <f t="shared" si="176"/>
        <v>#REF!</v>
      </c>
      <c r="B192" s="875" t="e">
        <f t="shared" si="176"/>
        <v>#REF!</v>
      </c>
      <c r="C192" s="351" t="e">
        <f t="shared" si="176"/>
        <v>#REF!</v>
      </c>
      <c r="D192" s="852" t="e">
        <f t="shared" si="176"/>
        <v>#REF!</v>
      </c>
      <c r="E192" s="735">
        <f>'[8]Anexo 1 POA 2018 CENTA Regiones'!E87</f>
        <v>15</v>
      </c>
      <c r="F192" s="836" t="e">
        <f t="shared" si="175"/>
        <v>#REF!</v>
      </c>
      <c r="G192" s="904" t="e">
        <f t="shared" si="175"/>
        <v>#REF!</v>
      </c>
      <c r="H192" s="837" t="e">
        <f t="shared" si="175"/>
        <v>#REF!</v>
      </c>
      <c r="I192" s="108"/>
      <c r="J192" s="108"/>
      <c r="K192" s="108"/>
      <c r="L192" s="682">
        <f>'[8]Anexo 1 POA 2018 CENTA Regiones'!L87</f>
        <v>3</v>
      </c>
      <c r="M192" s="682">
        <f>'[8]Anexo 1 POA 2018 CENTA Regiones'!M87</f>
        <v>1</v>
      </c>
      <c r="N192" s="682">
        <f>'[8]Anexo 1 POA 2018 CENTA Regiones'!N87</f>
        <v>1</v>
      </c>
      <c r="O192" s="696">
        <f>'[8]Anexo 1 POA 2018 CENTA Regiones'!O87</f>
        <v>15641</v>
      </c>
      <c r="P192" s="696">
        <f>'[8]Anexo 1 POA 2018 CENTA Regiones'!P87</f>
        <v>15641</v>
      </c>
      <c r="Q192" s="696">
        <f>'[8]Anexo 1 POA 2018 CENTA Regiones'!Q87</f>
        <v>15641</v>
      </c>
      <c r="R192" s="682">
        <f>'[8]Anexo 1 POA 2018 CENTA Regiones'!R87</f>
        <v>1</v>
      </c>
      <c r="S192" s="682">
        <f>'[8]Anexo 1 POA 2018 CENTA Regiones'!S87</f>
        <v>1</v>
      </c>
      <c r="T192" s="682">
        <f>'[8]Anexo 1 POA 2018 CENTA Regiones'!T87</f>
        <v>1</v>
      </c>
      <c r="U192" s="696">
        <f>'[8]Anexo 1 POA 2018 CENTA Regiones'!U87</f>
        <v>15641</v>
      </c>
      <c r="V192" s="696">
        <f>'[8]Anexo 1 POA 2018 CENTA Regiones'!V87</f>
        <v>15641</v>
      </c>
      <c r="W192" s="696">
        <f>'[8]Anexo 1 POA 2018 CENTA Regiones'!W87</f>
        <v>15641</v>
      </c>
      <c r="X192" s="682">
        <f>'[8]Anexo 1 POA 2018 CENTA Regiones'!X87</f>
        <v>2</v>
      </c>
      <c r="Y192" s="682">
        <f>'[8]Anexo 1 POA 2018 CENTA Regiones'!Y87</f>
        <v>1</v>
      </c>
      <c r="Z192" s="682">
        <f>'[8]Anexo 1 POA 2018 CENTA Regiones'!Z87</f>
        <v>1</v>
      </c>
      <c r="AA192" s="696">
        <f>'[8]Anexo 1 POA 2018 CENTA Regiones'!AA87</f>
        <v>15641</v>
      </c>
      <c r="AB192" s="696">
        <f>'[8]Anexo 1 POA 2018 CENTA Regiones'!AB87</f>
        <v>15641</v>
      </c>
      <c r="AC192" s="696">
        <f>'[8]Anexo 1 POA 2018 CENTA Regiones'!AC87</f>
        <v>15641</v>
      </c>
      <c r="AD192" s="682">
        <f>'[8]Anexo 1 POA 2018 CENTA Regiones'!AD87</f>
        <v>1</v>
      </c>
      <c r="AE192" s="682">
        <f>'[8]Anexo 1 POA 2018 CENTA Regiones'!AE87</f>
        <v>1</v>
      </c>
      <c r="AF192" s="682">
        <f>'[8]Anexo 1 POA 2018 CENTA Regiones'!AF87</f>
        <v>1</v>
      </c>
      <c r="AG192" s="696">
        <f>'[8]Anexo 1 POA 2018 CENTA Regiones'!AG87</f>
        <v>15641</v>
      </c>
      <c r="AH192" s="696">
        <f>'[8]Anexo 1 POA 2018 CENTA Regiones'!AH87</f>
        <v>15641</v>
      </c>
      <c r="AI192" s="696">
        <f>'[8]Anexo 1 POA 2018 CENTA Regiones'!AI87</f>
        <v>15648</v>
      </c>
      <c r="AJ192" s="696">
        <f>'[8]Anexo 1 POA 2018 CENTA Regiones'!AJ87</f>
        <v>187699</v>
      </c>
      <c r="AK192" s="696">
        <f>'[8]Anexo 1 POA 2018 CENTA Regiones'!AK87</f>
        <v>187699</v>
      </c>
      <c r="AL192" s="696">
        <f>'[8]Anexo 1 POA 2018 CENTA Regiones'!AL87</f>
        <v>0</v>
      </c>
      <c r="AM192" s="696">
        <f>'[8]Anexo 1 POA 2018 CENTA Regiones'!AM87</f>
        <v>0</v>
      </c>
      <c r="AN192" s="696">
        <f>'[8]Anexo 1 POA 2018 CENTA Regiones'!AN87</f>
        <v>0</v>
      </c>
      <c r="AO192" s="696">
        <f>'[8]Anexo 1 POA 2018 CENTA Regiones'!AO87</f>
        <v>0</v>
      </c>
      <c r="AP192" s="899"/>
      <c r="AQ192" s="812" t="e">
        <f t="shared" si="118"/>
        <v>#REF!</v>
      </c>
      <c r="AR192" s="756">
        <f>'[8]Anexo 1 POA 2018 CENTA Regiones'!AR87</f>
        <v>0</v>
      </c>
      <c r="AS192" s="27"/>
    </row>
    <row r="193" spans="1:50" s="102" customFormat="1" x14ac:dyDescent="0.2">
      <c r="A193" s="875" t="e">
        <f t="shared" si="176"/>
        <v>#REF!</v>
      </c>
      <c r="B193" s="875" t="e">
        <f t="shared" si="176"/>
        <v>#REF!</v>
      </c>
      <c r="C193" s="351" t="e">
        <f t="shared" si="176"/>
        <v>#REF!</v>
      </c>
      <c r="D193" s="490" t="e">
        <f t="shared" si="176"/>
        <v>#REF!</v>
      </c>
      <c r="E193" s="735">
        <f>'[8]Anexo 1 POA 2018 CENTA Regiones'!E88</f>
        <v>27</v>
      </c>
      <c r="F193" s="491" t="e">
        <f t="shared" si="175"/>
        <v>#REF!</v>
      </c>
      <c r="G193" s="490" t="e">
        <f t="shared" si="175"/>
        <v>#REF!</v>
      </c>
      <c r="H193" s="490" t="e">
        <f t="shared" si="175"/>
        <v>#REF!</v>
      </c>
      <c r="I193" s="969"/>
      <c r="J193" s="969"/>
      <c r="K193" s="969"/>
      <c r="L193" s="682">
        <f>'[8]Anexo 1 POA 2018 CENTA Regiones'!L88</f>
        <v>0</v>
      </c>
      <c r="M193" s="682">
        <f>'[8]Anexo 1 POA 2018 CENTA Regiones'!M88</f>
        <v>0</v>
      </c>
      <c r="N193" s="682">
        <f>'[8]Anexo 1 POA 2018 CENTA Regiones'!N88</f>
        <v>2</v>
      </c>
      <c r="O193" s="696">
        <f>'[8]Anexo 1 POA 2018 CENTA Regiones'!O88</f>
        <v>0</v>
      </c>
      <c r="P193" s="696">
        <f>'[8]Anexo 1 POA 2018 CENTA Regiones'!P88</f>
        <v>0</v>
      </c>
      <c r="Q193" s="696">
        <f>'[8]Anexo 1 POA 2018 CENTA Regiones'!Q88</f>
        <v>441.1</v>
      </c>
      <c r="R193" s="682">
        <f>'[8]Anexo 1 POA 2018 CENTA Regiones'!R88</f>
        <v>0</v>
      </c>
      <c r="S193" s="682">
        <f>'[8]Anexo 1 POA 2018 CENTA Regiones'!S88</f>
        <v>4</v>
      </c>
      <c r="T193" s="682">
        <f>'[8]Anexo 1 POA 2018 CENTA Regiones'!T88</f>
        <v>3</v>
      </c>
      <c r="U193" s="696">
        <f>'[8]Anexo 1 POA 2018 CENTA Regiones'!U88</f>
        <v>0</v>
      </c>
      <c r="V193" s="696">
        <f>'[8]Anexo 1 POA 2018 CENTA Regiones'!V88</f>
        <v>882.2</v>
      </c>
      <c r="W193" s="696">
        <f>'[8]Anexo 1 POA 2018 CENTA Regiones'!W88</f>
        <v>661.65000000000009</v>
      </c>
      <c r="X193" s="682">
        <f>'[8]Anexo 1 POA 2018 CENTA Regiones'!X88</f>
        <v>0</v>
      </c>
      <c r="Y193" s="682">
        <f>'[8]Anexo 1 POA 2018 CENTA Regiones'!Y88</f>
        <v>2</v>
      </c>
      <c r="Z193" s="682">
        <f>'[8]Anexo 1 POA 2018 CENTA Regiones'!Z88</f>
        <v>3</v>
      </c>
      <c r="AA193" s="696">
        <f>'[8]Anexo 1 POA 2018 CENTA Regiones'!AA88</f>
        <v>0</v>
      </c>
      <c r="AB193" s="696">
        <f>'[8]Anexo 1 POA 2018 CENTA Regiones'!AB88</f>
        <v>441.1</v>
      </c>
      <c r="AC193" s="696">
        <f>'[8]Anexo 1 POA 2018 CENTA Regiones'!AC88</f>
        <v>661.65000000000009</v>
      </c>
      <c r="AD193" s="682">
        <f>'[8]Anexo 1 POA 2018 CENTA Regiones'!AD88</f>
        <v>2</v>
      </c>
      <c r="AE193" s="682">
        <f>'[8]Anexo 1 POA 2018 CENTA Regiones'!AE88</f>
        <v>7</v>
      </c>
      <c r="AF193" s="682">
        <f>'[8]Anexo 1 POA 2018 CENTA Regiones'!AF88</f>
        <v>4</v>
      </c>
      <c r="AG193" s="696">
        <f>'[8]Anexo 1 POA 2018 CENTA Regiones'!AG88</f>
        <v>441.1</v>
      </c>
      <c r="AH193" s="696">
        <f>'[8]Anexo 1 POA 2018 CENTA Regiones'!AH88</f>
        <v>1543.8500000000001</v>
      </c>
      <c r="AI193" s="696">
        <f>'[8]Anexo 1 POA 2018 CENTA Regiones'!AI88</f>
        <v>882.2</v>
      </c>
      <c r="AJ193" s="696">
        <f>'[8]Anexo 1 POA 2018 CENTA Regiones'!AJ88</f>
        <v>5954.85</v>
      </c>
      <c r="AK193" s="696">
        <f>'[8]Anexo 1 POA 2018 CENTA Regiones'!AK88</f>
        <v>5954.85</v>
      </c>
      <c r="AL193" s="696">
        <f>'[8]Anexo 1 POA 2018 CENTA Regiones'!AL88</f>
        <v>0</v>
      </c>
      <c r="AM193" s="696">
        <f>'[8]Anexo 1 POA 2018 CENTA Regiones'!AM88</f>
        <v>0</v>
      </c>
      <c r="AN193" s="696">
        <f>'[8]Anexo 1 POA 2018 CENTA Regiones'!AN88</f>
        <v>0</v>
      </c>
      <c r="AO193" s="696">
        <f>'[8]Anexo 1 POA 2018 CENTA Regiones'!AO88</f>
        <v>0</v>
      </c>
      <c r="AP193" s="888"/>
      <c r="AQ193" s="812" t="e">
        <f t="shared" si="118"/>
        <v>#REF!</v>
      </c>
      <c r="AR193" s="756">
        <f>'[8]Anexo 1 POA 2018 CENTA Regiones'!AR88</f>
        <v>0</v>
      </c>
      <c r="AS193" s="27"/>
    </row>
    <row r="194" spans="1:50" s="102" customFormat="1" ht="38.25" x14ac:dyDescent="0.2">
      <c r="A194" s="875" t="e">
        <f t="shared" si="176"/>
        <v>#REF!</v>
      </c>
      <c r="B194" s="875" t="e">
        <f t="shared" si="176"/>
        <v>#REF!</v>
      </c>
      <c r="C194" s="351" t="e">
        <f t="shared" si="176"/>
        <v>#REF!</v>
      </c>
      <c r="D194" s="705" t="e">
        <f t="shared" si="176"/>
        <v>#REF!</v>
      </c>
      <c r="E194" s="735">
        <f>'[8]Anexo 1 POA 2018 CENTA Regiones'!E89</f>
        <v>51</v>
      </c>
      <c r="F194" s="491" t="e">
        <f t="shared" si="175"/>
        <v>#REF!</v>
      </c>
      <c r="G194" s="705" t="e">
        <f t="shared" si="175"/>
        <v>#REF!</v>
      </c>
      <c r="H194" s="705" t="e">
        <f t="shared" si="175"/>
        <v>#REF!</v>
      </c>
      <c r="I194" s="969"/>
      <c r="J194" s="969"/>
      <c r="K194" s="969"/>
      <c r="L194" s="682">
        <f>'[8]Anexo 1 POA 2018 CENTA Regiones'!L89</f>
        <v>17</v>
      </c>
      <c r="M194" s="682">
        <f>'[8]Anexo 1 POA 2018 CENTA Regiones'!M89</f>
        <v>1</v>
      </c>
      <c r="N194" s="682">
        <f>'[8]Anexo 1 POA 2018 CENTA Regiones'!N89</f>
        <v>2</v>
      </c>
      <c r="O194" s="696">
        <f>'[8]Anexo 1 POA 2018 CENTA Regiones'!O89</f>
        <v>706373.97000000009</v>
      </c>
      <c r="P194" s="696">
        <f>'[8]Anexo 1 POA 2018 CENTA Regiones'!P89</f>
        <v>41551.410000000003</v>
      </c>
      <c r="Q194" s="696">
        <f>'[8]Anexo 1 POA 2018 CENTA Regiones'!Q89</f>
        <v>83102.820000000007</v>
      </c>
      <c r="R194" s="682">
        <f>'[8]Anexo 1 POA 2018 CENTA Regiones'!R89</f>
        <v>7</v>
      </c>
      <c r="S194" s="682">
        <f>'[8]Anexo 1 POA 2018 CENTA Regiones'!S89</f>
        <v>10</v>
      </c>
      <c r="T194" s="682">
        <f>'[8]Anexo 1 POA 2018 CENTA Regiones'!T89</f>
        <v>6</v>
      </c>
      <c r="U194" s="696">
        <f>'[8]Anexo 1 POA 2018 CENTA Regiones'!U89</f>
        <v>290859.87</v>
      </c>
      <c r="V194" s="696">
        <f>'[8]Anexo 1 POA 2018 CENTA Regiones'!V89</f>
        <v>415514.10000000003</v>
      </c>
      <c r="W194" s="696">
        <f>'[8]Anexo 1 POA 2018 CENTA Regiones'!W89</f>
        <v>249308.46000000002</v>
      </c>
      <c r="X194" s="682">
        <f>'[8]Anexo 1 POA 2018 CENTA Regiones'!X89</f>
        <v>0</v>
      </c>
      <c r="Y194" s="682">
        <f>'[8]Anexo 1 POA 2018 CENTA Regiones'!Y89</f>
        <v>1</v>
      </c>
      <c r="Z194" s="682">
        <f>'[8]Anexo 1 POA 2018 CENTA Regiones'!Z89</f>
        <v>1</v>
      </c>
      <c r="AA194" s="696">
        <f>'[8]Anexo 1 POA 2018 CENTA Regiones'!AA89</f>
        <v>0</v>
      </c>
      <c r="AB194" s="696">
        <f>'[8]Anexo 1 POA 2018 CENTA Regiones'!AB89</f>
        <v>41551.410000000003</v>
      </c>
      <c r="AC194" s="696">
        <f>'[8]Anexo 1 POA 2018 CENTA Regiones'!AC89</f>
        <v>41551.410000000003</v>
      </c>
      <c r="AD194" s="682">
        <f>'[8]Anexo 1 POA 2018 CENTA Regiones'!AD89</f>
        <v>0</v>
      </c>
      <c r="AE194" s="682">
        <f>'[8]Anexo 1 POA 2018 CENTA Regiones'!AE89</f>
        <v>5</v>
      </c>
      <c r="AF194" s="682">
        <f>'[8]Anexo 1 POA 2018 CENTA Regiones'!AF89</f>
        <v>1</v>
      </c>
      <c r="AG194" s="696">
        <f>'[8]Anexo 1 POA 2018 CENTA Regiones'!AG89</f>
        <v>0</v>
      </c>
      <c r="AH194" s="696">
        <f>'[8]Anexo 1 POA 2018 CENTA Regiones'!AH89</f>
        <v>207757.05000000002</v>
      </c>
      <c r="AI194" s="696">
        <f>'[8]Anexo 1 POA 2018 CENTA Regiones'!AI89</f>
        <v>711924.5</v>
      </c>
      <c r="AJ194" s="696">
        <f>'[8]Anexo 1 POA 2018 CENTA Regiones'!AJ89</f>
        <v>2789495</v>
      </c>
      <c r="AK194" s="696">
        <f>'[8]Anexo 1 POA 2018 CENTA Regiones'!AK89</f>
        <v>2119222</v>
      </c>
      <c r="AL194" s="696">
        <f>'[8]Anexo 1 POA 2018 CENTA Regiones'!AL89</f>
        <v>0</v>
      </c>
      <c r="AM194" s="696">
        <f>'[8]Anexo 1 POA 2018 CENTA Regiones'!AM89</f>
        <v>476710</v>
      </c>
      <c r="AN194" s="696">
        <f>'[8]Anexo 1 POA 2018 CENTA Regiones'!AN89</f>
        <v>60463</v>
      </c>
      <c r="AO194" s="696">
        <f>'[8]Anexo 1 POA 2018 CENTA Regiones'!AO89</f>
        <v>133100</v>
      </c>
      <c r="AP194" s="888"/>
      <c r="AQ194" s="812" t="e">
        <f t="shared" si="118"/>
        <v>#REF!</v>
      </c>
      <c r="AR194" s="756" t="str">
        <f>'[8]Anexo 1 POA 2018 CENTA Regiones'!AR89</f>
        <v>La meta total Incluye otros Programas o Unidades responsables</v>
      </c>
      <c r="AS194" s="27"/>
    </row>
    <row r="195" spans="1:50" s="102" customFormat="1" x14ac:dyDescent="0.2">
      <c r="A195" s="875" t="e">
        <f t="shared" si="176"/>
        <v>#REF!</v>
      </c>
      <c r="B195" s="875" t="e">
        <f t="shared" si="176"/>
        <v>#REF!</v>
      </c>
      <c r="C195" s="351" t="e">
        <f t="shared" si="176"/>
        <v>#REF!</v>
      </c>
      <c r="D195" s="490" t="e">
        <f t="shared" si="176"/>
        <v>#REF!</v>
      </c>
      <c r="E195" s="735">
        <f>'[8]Anexo 1 POA 2018 CENTA Regiones'!E90</f>
        <v>1</v>
      </c>
      <c r="F195" s="495" t="e">
        <f t="shared" si="175"/>
        <v>#REF!</v>
      </c>
      <c r="G195" s="490" t="e">
        <f t="shared" si="175"/>
        <v>#REF!</v>
      </c>
      <c r="H195" s="490" t="e">
        <f t="shared" si="175"/>
        <v>#REF!</v>
      </c>
      <c r="I195" s="969"/>
      <c r="J195" s="969"/>
      <c r="K195" s="969"/>
      <c r="L195" s="682">
        <f>'[8]Anexo 1 POA 2018 CENTA Regiones'!L90</f>
        <v>0</v>
      </c>
      <c r="M195" s="682">
        <f>'[8]Anexo 1 POA 2018 CENTA Regiones'!M90</f>
        <v>0</v>
      </c>
      <c r="N195" s="682">
        <f>'[8]Anexo 1 POA 2018 CENTA Regiones'!N90</f>
        <v>1</v>
      </c>
      <c r="O195" s="696">
        <f>'[8]Anexo 1 POA 2018 CENTA Regiones'!O90</f>
        <v>0</v>
      </c>
      <c r="P195" s="696">
        <f>'[8]Anexo 1 POA 2018 CENTA Regiones'!P90</f>
        <v>0</v>
      </c>
      <c r="Q195" s="696">
        <f>'[8]Anexo 1 POA 2018 CENTA Regiones'!Q90</f>
        <v>3000</v>
      </c>
      <c r="R195" s="682">
        <f>'[8]Anexo 1 POA 2018 CENTA Regiones'!R90</f>
        <v>0</v>
      </c>
      <c r="S195" s="682">
        <f>'[8]Anexo 1 POA 2018 CENTA Regiones'!S90</f>
        <v>0</v>
      </c>
      <c r="T195" s="682">
        <f>'[8]Anexo 1 POA 2018 CENTA Regiones'!T90</f>
        <v>0</v>
      </c>
      <c r="U195" s="696">
        <f>'[8]Anexo 1 POA 2018 CENTA Regiones'!U90</f>
        <v>0</v>
      </c>
      <c r="V195" s="696">
        <f>'[8]Anexo 1 POA 2018 CENTA Regiones'!V90</f>
        <v>0</v>
      </c>
      <c r="W195" s="696">
        <f>'[8]Anexo 1 POA 2018 CENTA Regiones'!W90</f>
        <v>0</v>
      </c>
      <c r="X195" s="682">
        <f>'[8]Anexo 1 POA 2018 CENTA Regiones'!X90</f>
        <v>0</v>
      </c>
      <c r="Y195" s="682">
        <f>'[8]Anexo 1 POA 2018 CENTA Regiones'!Y90</f>
        <v>0</v>
      </c>
      <c r="Z195" s="682">
        <f>'[8]Anexo 1 POA 2018 CENTA Regiones'!Z90</f>
        <v>0</v>
      </c>
      <c r="AA195" s="696">
        <f>'[8]Anexo 1 POA 2018 CENTA Regiones'!AA90</f>
        <v>0</v>
      </c>
      <c r="AB195" s="696">
        <f>'[8]Anexo 1 POA 2018 CENTA Regiones'!AB90</f>
        <v>0</v>
      </c>
      <c r="AC195" s="696">
        <f>'[8]Anexo 1 POA 2018 CENTA Regiones'!AC90</f>
        <v>0</v>
      </c>
      <c r="AD195" s="682">
        <f>'[8]Anexo 1 POA 2018 CENTA Regiones'!AD90</f>
        <v>0</v>
      </c>
      <c r="AE195" s="682">
        <f>'[8]Anexo 1 POA 2018 CENTA Regiones'!AE90</f>
        <v>0</v>
      </c>
      <c r="AF195" s="682">
        <f>'[8]Anexo 1 POA 2018 CENTA Regiones'!AF90</f>
        <v>0</v>
      </c>
      <c r="AG195" s="696">
        <f>'[8]Anexo 1 POA 2018 CENTA Regiones'!AG90</f>
        <v>0</v>
      </c>
      <c r="AH195" s="696">
        <f>'[8]Anexo 1 POA 2018 CENTA Regiones'!AH90</f>
        <v>0</v>
      </c>
      <c r="AI195" s="696">
        <f>'[8]Anexo 1 POA 2018 CENTA Regiones'!AI90</f>
        <v>0</v>
      </c>
      <c r="AJ195" s="696">
        <f>'[8]Anexo 1 POA 2018 CENTA Regiones'!AJ90</f>
        <v>3000</v>
      </c>
      <c r="AK195" s="696">
        <f>'[8]Anexo 1 POA 2018 CENTA Regiones'!AK90</f>
        <v>3000</v>
      </c>
      <c r="AL195" s="696">
        <f>'[8]Anexo 1 POA 2018 CENTA Regiones'!AL90</f>
        <v>0</v>
      </c>
      <c r="AM195" s="696">
        <f>'[8]Anexo 1 POA 2018 CENTA Regiones'!AM90</f>
        <v>0</v>
      </c>
      <c r="AN195" s="696">
        <f>'[8]Anexo 1 POA 2018 CENTA Regiones'!AN90</f>
        <v>0</v>
      </c>
      <c r="AO195" s="696">
        <f>'[8]Anexo 1 POA 2018 CENTA Regiones'!AO90</f>
        <v>0</v>
      </c>
      <c r="AP195" s="888"/>
      <c r="AQ195" s="812" t="e">
        <f t="shared" si="118"/>
        <v>#REF!</v>
      </c>
      <c r="AR195" s="756">
        <f>'[8]Anexo 1 POA 2018 CENTA Regiones'!AR90</f>
        <v>0</v>
      </c>
      <c r="AS195" s="27"/>
    </row>
    <row r="196" spans="1:50" s="102" customFormat="1" x14ac:dyDescent="0.2">
      <c r="A196" s="875" t="e">
        <f t="shared" si="176"/>
        <v>#REF!</v>
      </c>
      <c r="B196" s="875" t="e">
        <f t="shared" si="176"/>
        <v>#REF!</v>
      </c>
      <c r="C196" s="351" t="e">
        <f t="shared" si="176"/>
        <v>#REF!</v>
      </c>
      <c r="D196" s="490" t="e">
        <f t="shared" si="176"/>
        <v>#REF!</v>
      </c>
      <c r="E196" s="735">
        <f>'[8]Anexo 1 POA 2018 CENTA Regiones'!E91</f>
        <v>29200</v>
      </c>
      <c r="F196" s="495" t="e">
        <f t="shared" si="175"/>
        <v>#REF!</v>
      </c>
      <c r="G196" s="490" t="e">
        <f t="shared" si="175"/>
        <v>#REF!</v>
      </c>
      <c r="H196" s="490" t="e">
        <f t="shared" si="175"/>
        <v>#REF!</v>
      </c>
      <c r="I196" s="969"/>
      <c r="J196" s="969"/>
      <c r="K196" s="969"/>
      <c r="L196" s="682">
        <f>'[8]Anexo 1 POA 2018 CENTA Regiones'!L91</f>
        <v>2590</v>
      </c>
      <c r="M196" s="682">
        <f>'[8]Anexo 1 POA 2018 CENTA Regiones'!M91</f>
        <v>3590</v>
      </c>
      <c r="N196" s="682">
        <f>'[8]Anexo 1 POA 2018 CENTA Regiones'!N91</f>
        <v>3500</v>
      </c>
      <c r="O196" s="696">
        <f>'[8]Anexo 1 POA 2018 CENTA Regiones'!O91</f>
        <v>10360</v>
      </c>
      <c r="P196" s="696">
        <f>'[8]Anexo 1 POA 2018 CENTA Regiones'!P91</f>
        <v>14360</v>
      </c>
      <c r="Q196" s="696">
        <f>'[8]Anexo 1 POA 2018 CENTA Regiones'!Q91</f>
        <v>14000</v>
      </c>
      <c r="R196" s="682">
        <f>'[8]Anexo 1 POA 2018 CENTA Regiones'!R91</f>
        <v>2590</v>
      </c>
      <c r="S196" s="682">
        <f>'[8]Anexo 1 POA 2018 CENTA Regiones'!S91</f>
        <v>3240</v>
      </c>
      <c r="T196" s="682">
        <f>'[8]Anexo 1 POA 2018 CENTA Regiones'!T91</f>
        <v>1700</v>
      </c>
      <c r="U196" s="696">
        <f>'[8]Anexo 1 POA 2018 CENTA Regiones'!U91</f>
        <v>10360</v>
      </c>
      <c r="V196" s="696">
        <f>'[8]Anexo 1 POA 2018 CENTA Regiones'!V91</f>
        <v>12960</v>
      </c>
      <c r="W196" s="696">
        <f>'[8]Anexo 1 POA 2018 CENTA Regiones'!W91</f>
        <v>6800</v>
      </c>
      <c r="X196" s="682">
        <f>'[8]Anexo 1 POA 2018 CENTA Regiones'!X91</f>
        <v>1800</v>
      </c>
      <c r="Y196" s="682">
        <f>'[8]Anexo 1 POA 2018 CENTA Regiones'!Y91</f>
        <v>1715</v>
      </c>
      <c r="Z196" s="682">
        <f>'[8]Anexo 1 POA 2018 CENTA Regiones'!Z91</f>
        <v>1695</v>
      </c>
      <c r="AA196" s="696">
        <f>'[8]Anexo 1 POA 2018 CENTA Regiones'!AA91</f>
        <v>7200</v>
      </c>
      <c r="AB196" s="696">
        <f>'[8]Anexo 1 POA 2018 CENTA Regiones'!AB91</f>
        <v>6860</v>
      </c>
      <c r="AC196" s="696">
        <f>'[8]Anexo 1 POA 2018 CENTA Regiones'!AC91</f>
        <v>6780</v>
      </c>
      <c r="AD196" s="682">
        <f>'[8]Anexo 1 POA 2018 CENTA Regiones'!AD91</f>
        <v>2500</v>
      </c>
      <c r="AE196" s="682">
        <f>'[8]Anexo 1 POA 2018 CENTA Regiones'!AE91</f>
        <v>2190</v>
      </c>
      <c r="AF196" s="682">
        <f>'[8]Anexo 1 POA 2018 CENTA Regiones'!AF91</f>
        <v>2090</v>
      </c>
      <c r="AG196" s="696">
        <f>'[8]Anexo 1 POA 2018 CENTA Regiones'!AG91</f>
        <v>10000</v>
      </c>
      <c r="AH196" s="696">
        <f>'[8]Anexo 1 POA 2018 CENTA Regiones'!AH91</f>
        <v>8760</v>
      </c>
      <c r="AI196" s="696">
        <f>'[8]Anexo 1 POA 2018 CENTA Regiones'!AI91</f>
        <v>8360</v>
      </c>
      <c r="AJ196" s="696">
        <f>'[8]Anexo 1 POA 2018 CENTA Regiones'!AJ91</f>
        <v>116800</v>
      </c>
      <c r="AK196" s="696">
        <f>'[8]Anexo 1 POA 2018 CENTA Regiones'!AK91</f>
        <v>116800</v>
      </c>
      <c r="AL196" s="696">
        <f>'[8]Anexo 1 POA 2018 CENTA Regiones'!AL91</f>
        <v>0</v>
      </c>
      <c r="AM196" s="696">
        <f>'[8]Anexo 1 POA 2018 CENTA Regiones'!AM91</f>
        <v>0</v>
      </c>
      <c r="AN196" s="696">
        <f>'[8]Anexo 1 POA 2018 CENTA Regiones'!AN91</f>
        <v>0</v>
      </c>
      <c r="AO196" s="696">
        <f>'[8]Anexo 1 POA 2018 CENTA Regiones'!AO91</f>
        <v>0</v>
      </c>
      <c r="AP196" s="888"/>
      <c r="AQ196" s="812" t="e">
        <f t="shared" si="118"/>
        <v>#REF!</v>
      </c>
      <c r="AR196" s="756">
        <f>'[8]Anexo 1 POA 2018 CENTA Regiones'!AR91</f>
        <v>0</v>
      </c>
      <c r="AS196" s="27"/>
    </row>
    <row r="197" spans="1:50" s="662" customFormat="1" x14ac:dyDescent="0.2">
      <c r="A197" s="706"/>
      <c r="B197" s="706"/>
      <c r="C197" s="706"/>
      <c r="D197" s="933" t="s">
        <v>433</v>
      </c>
      <c r="E197" s="731"/>
      <c r="F197" s="706"/>
      <c r="G197" s="741"/>
      <c r="H197" s="741"/>
      <c r="I197" s="706"/>
      <c r="J197" s="706"/>
      <c r="K197" s="706"/>
      <c r="L197" s="707"/>
      <c r="M197" s="707"/>
      <c r="N197" s="707"/>
      <c r="O197" s="934">
        <f>SUM(O198,O204,O208,O213,O215,O219,O225,O228,O230,O232,O235,O237,O242)</f>
        <v>104734.58333333333</v>
      </c>
      <c r="P197" s="934">
        <f t="shared" ref="P197:Q197" si="177">SUM(P198,P204,P208,P213,P215,P219,P225,P228,P230,P232,P235,P237,P242)</f>
        <v>104734.58333333333</v>
      </c>
      <c r="Q197" s="934">
        <f t="shared" si="177"/>
        <v>230993.58333333331</v>
      </c>
      <c r="R197" s="707"/>
      <c r="S197" s="707"/>
      <c r="T197" s="707"/>
      <c r="U197" s="934">
        <f t="shared" ref="U197:W197" si="178">SUM(U198,U204,U208,U213,U215,U219,U225,U228,U230,U232,U235,U237,U242)</f>
        <v>104734.58333333333</v>
      </c>
      <c r="V197" s="934">
        <f t="shared" si="178"/>
        <v>101699.58333333333</v>
      </c>
      <c r="W197" s="934">
        <f t="shared" si="178"/>
        <v>232135.58333333331</v>
      </c>
      <c r="X197" s="707"/>
      <c r="Y197" s="707"/>
      <c r="Z197" s="707"/>
      <c r="AA197" s="934">
        <f t="shared" ref="AA197:AC197" si="179">SUM(AA198,AA204,AA208,AA213,AA215,AA219,AA225,AA228,AA230,AA232,AA235,AA237,AA242)</f>
        <v>101699.58333333333</v>
      </c>
      <c r="AB197" s="934">
        <f t="shared" si="179"/>
        <v>101699.58333333333</v>
      </c>
      <c r="AC197" s="934">
        <f t="shared" si="179"/>
        <v>126229.58333333333</v>
      </c>
      <c r="AD197" s="707"/>
      <c r="AE197" s="707"/>
      <c r="AF197" s="707"/>
      <c r="AG197" s="934">
        <f t="shared" ref="AG197:AO197" si="180">SUM(AG198,AG204,AG208,AG213,AG215,AG219,AG225,AG228,AG230,AG232,AG235,AG237,AG242)</f>
        <v>101699.58333333333</v>
      </c>
      <c r="AH197" s="934">
        <f t="shared" si="180"/>
        <v>104734.58333333333</v>
      </c>
      <c r="AI197" s="934">
        <f t="shared" si="180"/>
        <v>129264.58333333333</v>
      </c>
      <c r="AJ197" s="934">
        <f t="shared" si="180"/>
        <v>1544360</v>
      </c>
      <c r="AK197" s="934">
        <f t="shared" si="180"/>
        <v>1336701</v>
      </c>
      <c r="AL197" s="934">
        <f t="shared" si="180"/>
        <v>0</v>
      </c>
      <c r="AM197" s="934">
        <f t="shared" si="180"/>
        <v>0</v>
      </c>
      <c r="AN197" s="934">
        <f t="shared" si="180"/>
        <v>207659</v>
      </c>
      <c r="AO197" s="934">
        <f t="shared" si="180"/>
        <v>0</v>
      </c>
      <c r="AP197" s="706"/>
      <c r="AQ197" s="706"/>
      <c r="AR197" s="757">
        <f t="shared" ref="AR197" si="181">SUM(AR198,AR204,AR208,AR213,AR215,AR219,AR225,AR228,AR230,AR232,AR235,AR237,AR242)</f>
        <v>0</v>
      </c>
      <c r="AS197" s="708"/>
      <c r="AT197" s="661" t="e">
        <f>AK197-[9]ORIENTAL!#REF!</f>
        <v>#REF!</v>
      </c>
      <c r="AU197" s="661" t="e">
        <f>AL197-[9]ORIENTAL!#REF!</f>
        <v>#REF!</v>
      </c>
      <c r="AV197" s="661" t="e">
        <f>AM197-[9]ORIENTAL!#REF!</f>
        <v>#REF!</v>
      </c>
      <c r="AW197" s="661" t="e">
        <f>AN197-[9]ORIENTAL!#REF!</f>
        <v>#REF!</v>
      </c>
      <c r="AX197" s="661" t="e">
        <f>AO197-[9]ORIENTAL!#REF!</f>
        <v>#REF!</v>
      </c>
    </row>
    <row r="198" spans="1:50" s="102" customFormat="1" ht="64.5" customHeight="1" x14ac:dyDescent="0.2">
      <c r="A198" s="58" t="e">
        <f>A136</f>
        <v>#REF!</v>
      </c>
      <c r="B198" s="58" t="e">
        <f t="shared" ref="B198:D198" si="182">B136</f>
        <v>#REF!</v>
      </c>
      <c r="C198" s="58" t="e">
        <f t="shared" si="182"/>
        <v>#REF!</v>
      </c>
      <c r="D198" s="26" t="e">
        <f t="shared" si="182"/>
        <v>#REF!</v>
      </c>
      <c r="E198" s="29"/>
      <c r="F198" s="730"/>
      <c r="G198" s="26"/>
      <c r="H198" s="26"/>
      <c r="I198" s="94"/>
      <c r="J198" s="94"/>
      <c r="K198" s="29"/>
      <c r="L198" s="673"/>
      <c r="M198" s="673"/>
      <c r="N198" s="673"/>
      <c r="O198" s="686">
        <f>SUM(O199:O203)</f>
        <v>7747</v>
      </c>
      <c r="P198" s="686">
        <f t="shared" ref="P198:Q198" si="183">SUM(P199:P203)</f>
        <v>7747</v>
      </c>
      <c r="Q198" s="686">
        <f t="shared" si="183"/>
        <v>7747</v>
      </c>
      <c r="R198" s="673"/>
      <c r="S198" s="673"/>
      <c r="T198" s="673"/>
      <c r="U198" s="686">
        <f t="shared" ref="U198:W198" si="184">SUM(U199:U203)</f>
        <v>7747</v>
      </c>
      <c r="V198" s="686">
        <f t="shared" si="184"/>
        <v>7747</v>
      </c>
      <c r="W198" s="686">
        <f t="shared" si="184"/>
        <v>7747</v>
      </c>
      <c r="X198" s="673"/>
      <c r="Y198" s="673"/>
      <c r="Z198" s="673"/>
      <c r="AA198" s="686">
        <f t="shared" ref="AA198:AC198" si="185">SUM(AA199:AA203)</f>
        <v>7747</v>
      </c>
      <c r="AB198" s="686">
        <f t="shared" si="185"/>
        <v>7747</v>
      </c>
      <c r="AC198" s="686">
        <f t="shared" si="185"/>
        <v>7747</v>
      </c>
      <c r="AD198" s="673"/>
      <c r="AE198" s="673"/>
      <c r="AF198" s="673"/>
      <c r="AG198" s="686">
        <f t="shared" ref="AG198:AK198" si="186">SUM(AG199:AG203)</f>
        <v>7747</v>
      </c>
      <c r="AH198" s="686">
        <f t="shared" si="186"/>
        <v>7747</v>
      </c>
      <c r="AI198" s="686">
        <f t="shared" si="186"/>
        <v>7747</v>
      </c>
      <c r="AJ198" s="686">
        <f t="shared" si="186"/>
        <v>92964</v>
      </c>
      <c r="AK198" s="686">
        <f t="shared" si="186"/>
        <v>92964</v>
      </c>
      <c r="AL198" s="686"/>
      <c r="AM198" s="686"/>
      <c r="AN198" s="686"/>
      <c r="AO198" s="686"/>
      <c r="AP198" s="822"/>
      <c r="AQ198" s="823"/>
      <c r="AR198" s="743">
        <f t="shared" ref="AR198" si="187">SUM(AR199:AR203)</f>
        <v>0</v>
      </c>
      <c r="AS198" s="27"/>
    </row>
    <row r="199" spans="1:50" s="102" customFormat="1" ht="72.75" hidden="1" customHeight="1" x14ac:dyDescent="0.2">
      <c r="A199" s="827" t="e">
        <f t="shared" ref="A199:D214" si="188">A137</f>
        <v>#REF!</v>
      </c>
      <c r="B199" s="827" t="e">
        <f t="shared" si="188"/>
        <v>#REF!</v>
      </c>
      <c r="C199" s="827" t="e">
        <f t="shared" si="188"/>
        <v>#REF!</v>
      </c>
      <c r="D199" s="812" t="e">
        <f t="shared" si="188"/>
        <v>#REF!</v>
      </c>
      <c r="E199" s="970">
        <v>0</v>
      </c>
      <c r="F199" s="935" t="e">
        <f t="shared" ref="F199:H203" si="189">F137</f>
        <v>#REF!</v>
      </c>
      <c r="G199" s="812" t="e">
        <f t="shared" si="189"/>
        <v>#REF!</v>
      </c>
      <c r="H199" s="829" t="e">
        <f t="shared" si="189"/>
        <v>#REF!</v>
      </c>
      <c r="I199" s="108"/>
      <c r="J199" s="109"/>
      <c r="K199" s="108"/>
      <c r="L199" s="674"/>
      <c r="M199" s="936"/>
      <c r="N199" s="936"/>
      <c r="O199" s="693"/>
      <c r="P199" s="937"/>
      <c r="Q199" s="937"/>
      <c r="R199" s="674"/>
      <c r="S199" s="936"/>
      <c r="T199" s="936"/>
      <c r="U199" s="938"/>
      <c r="V199" s="938"/>
      <c r="W199" s="938"/>
      <c r="X199" s="674"/>
      <c r="Y199" s="674"/>
      <c r="Z199" s="936"/>
      <c r="AA199" s="693"/>
      <c r="AB199" s="693"/>
      <c r="AC199" s="937"/>
      <c r="AD199" s="674"/>
      <c r="AE199" s="936"/>
      <c r="AF199" s="936"/>
      <c r="AG199" s="939"/>
      <c r="AH199" s="937"/>
      <c r="AI199" s="937"/>
      <c r="AJ199" s="937"/>
      <c r="AK199" s="937"/>
      <c r="AL199" s="699"/>
      <c r="AM199" s="699"/>
      <c r="AN199" s="699"/>
      <c r="AO199" s="693"/>
      <c r="AP199" s="839"/>
      <c r="AQ199" s="812" t="e">
        <f t="shared" ref="AQ199:AQ258" si="190">AQ137</f>
        <v>#REF!</v>
      </c>
      <c r="AR199" s="940"/>
      <c r="AS199" s="27"/>
    </row>
    <row r="200" spans="1:50" s="102" customFormat="1" ht="56.25" hidden="1" customHeight="1" x14ac:dyDescent="0.2">
      <c r="A200" s="836" t="e">
        <f t="shared" si="188"/>
        <v>#REF!</v>
      </c>
      <c r="B200" s="836" t="e">
        <f t="shared" si="188"/>
        <v>#REF!</v>
      </c>
      <c r="C200" s="836" t="e">
        <f t="shared" si="188"/>
        <v>#REF!</v>
      </c>
      <c r="D200" s="817" t="e">
        <f t="shared" si="188"/>
        <v>#REF!</v>
      </c>
      <c r="E200" s="491">
        <v>0</v>
      </c>
      <c r="F200" s="793" t="e">
        <f t="shared" si="189"/>
        <v>#REF!</v>
      </c>
      <c r="G200" s="817" t="e">
        <f t="shared" si="189"/>
        <v>#REF!</v>
      </c>
      <c r="H200" s="837" t="e">
        <f t="shared" si="189"/>
        <v>#REF!</v>
      </c>
      <c r="I200" s="815"/>
      <c r="J200" s="816"/>
      <c r="K200" s="815"/>
      <c r="L200" s="676"/>
      <c r="M200" s="676"/>
      <c r="N200" s="676"/>
      <c r="O200" s="688"/>
      <c r="P200" s="688"/>
      <c r="Q200" s="688"/>
      <c r="R200" s="676"/>
      <c r="S200" s="676"/>
      <c r="T200" s="676"/>
      <c r="U200" s="688"/>
      <c r="V200" s="688"/>
      <c r="W200" s="688"/>
      <c r="X200" s="676"/>
      <c r="Y200" s="676"/>
      <c r="Z200" s="676"/>
      <c r="AA200" s="688"/>
      <c r="AB200" s="688"/>
      <c r="AC200" s="688"/>
      <c r="AD200" s="941"/>
      <c r="AE200" s="942"/>
      <c r="AF200" s="942"/>
      <c r="AG200" s="939"/>
      <c r="AH200" s="688"/>
      <c r="AI200" s="939"/>
      <c r="AJ200" s="693"/>
      <c r="AK200" s="693"/>
      <c r="AL200" s="693"/>
      <c r="AM200" s="693"/>
      <c r="AN200" s="693"/>
      <c r="AO200" s="693"/>
      <c r="AP200" s="839"/>
      <c r="AQ200" s="812" t="e">
        <f t="shared" si="190"/>
        <v>#REF!</v>
      </c>
      <c r="AR200" s="943"/>
      <c r="AS200" s="27"/>
    </row>
    <row r="201" spans="1:50" s="102" customFormat="1" ht="32.25" customHeight="1" x14ac:dyDescent="0.2">
      <c r="A201" s="1160" t="e">
        <f t="shared" si="188"/>
        <v>#REF!</v>
      </c>
      <c r="B201" s="1160" t="e">
        <f t="shared" si="188"/>
        <v>#REF!</v>
      </c>
      <c r="C201" s="1161" t="e">
        <f t="shared" si="188"/>
        <v>#REF!</v>
      </c>
      <c r="D201" s="1162" t="e">
        <f t="shared" si="188"/>
        <v>#REF!</v>
      </c>
      <c r="E201" s="491">
        <f>'[8]Anexo 1 POA 2018 CENTA Regiones'!E116</f>
        <v>630</v>
      </c>
      <c r="F201" s="793" t="e">
        <f t="shared" si="189"/>
        <v>#REF!</v>
      </c>
      <c r="G201" s="1174" t="e">
        <f t="shared" si="189"/>
        <v>#REF!</v>
      </c>
      <c r="H201" s="1163" t="e">
        <f t="shared" si="189"/>
        <v>#REF!</v>
      </c>
      <c r="I201" s="1164"/>
      <c r="J201" s="1167"/>
      <c r="K201" s="1164"/>
      <c r="L201" s="676">
        <f>'[8]Anexo 1 POA 2018 CENTA Regiones'!L116</f>
        <v>630</v>
      </c>
      <c r="M201" s="676">
        <f>'[8]Anexo 1 POA 2018 CENTA Regiones'!M116</f>
        <v>630</v>
      </c>
      <c r="N201" s="676">
        <f>'[8]Anexo 1 POA 2018 CENTA Regiones'!N116</f>
        <v>630</v>
      </c>
      <c r="O201" s="688">
        <f>'[8]Anexo 1 POA 2018 CENTA Regiones'!O116</f>
        <v>5960</v>
      </c>
      <c r="P201" s="688">
        <f>'[8]Anexo 1 POA 2018 CENTA Regiones'!P116</f>
        <v>5960</v>
      </c>
      <c r="Q201" s="688">
        <f>'[8]Anexo 1 POA 2018 CENTA Regiones'!Q116</f>
        <v>5960</v>
      </c>
      <c r="R201" s="676">
        <f>'[8]Anexo 1 POA 2018 CENTA Regiones'!R116</f>
        <v>630</v>
      </c>
      <c r="S201" s="676">
        <f>'[8]Anexo 1 POA 2018 CENTA Regiones'!S116</f>
        <v>630</v>
      </c>
      <c r="T201" s="676">
        <f>'[8]Anexo 1 POA 2018 CENTA Regiones'!T116</f>
        <v>630</v>
      </c>
      <c r="U201" s="688">
        <f>'[8]Anexo 1 POA 2018 CENTA Regiones'!U116</f>
        <v>5960</v>
      </c>
      <c r="V201" s="688">
        <f>'[8]Anexo 1 POA 2018 CENTA Regiones'!V116</f>
        <v>5960</v>
      </c>
      <c r="W201" s="688">
        <f>'[8]Anexo 1 POA 2018 CENTA Regiones'!W116</f>
        <v>5960</v>
      </c>
      <c r="X201" s="676">
        <f>'[8]Anexo 1 POA 2018 CENTA Regiones'!X116</f>
        <v>630</v>
      </c>
      <c r="Y201" s="676">
        <f>'[8]Anexo 1 POA 2018 CENTA Regiones'!Y116</f>
        <v>630</v>
      </c>
      <c r="Z201" s="676">
        <f>'[8]Anexo 1 POA 2018 CENTA Regiones'!Z116</f>
        <v>630</v>
      </c>
      <c r="AA201" s="688">
        <f>'[8]Anexo 1 POA 2018 CENTA Regiones'!AA116</f>
        <v>5960</v>
      </c>
      <c r="AB201" s="688">
        <f>'[8]Anexo 1 POA 2018 CENTA Regiones'!AB116</f>
        <v>5960</v>
      </c>
      <c r="AC201" s="688">
        <f>'[8]Anexo 1 POA 2018 CENTA Regiones'!AC116</f>
        <v>5960</v>
      </c>
      <c r="AD201" s="676">
        <f>'[8]Anexo 1 POA 2018 CENTA Regiones'!AD116</f>
        <v>630</v>
      </c>
      <c r="AE201" s="676">
        <f>'[8]Anexo 1 POA 2018 CENTA Regiones'!AE116</f>
        <v>630</v>
      </c>
      <c r="AF201" s="676">
        <f>'[8]Anexo 1 POA 2018 CENTA Regiones'!AF116</f>
        <v>630</v>
      </c>
      <c r="AG201" s="688">
        <f>'[8]Anexo 1 POA 2018 CENTA Regiones'!AG116</f>
        <v>5960</v>
      </c>
      <c r="AH201" s="688">
        <f>'[8]Anexo 1 POA 2018 CENTA Regiones'!AH116</f>
        <v>5960</v>
      </c>
      <c r="AI201" s="688">
        <f>'[8]Anexo 1 POA 2018 CENTA Regiones'!AI116</f>
        <v>5960</v>
      </c>
      <c r="AJ201" s="688">
        <f>'[8]Anexo 1 POA 2018 CENTA Regiones'!AJ116</f>
        <v>71520</v>
      </c>
      <c r="AK201" s="688">
        <f>'[8]Anexo 1 POA 2018 CENTA Regiones'!AK116</f>
        <v>71520</v>
      </c>
      <c r="AL201" s="688">
        <f>'[8]Anexo 1 POA 2018 CENTA Regiones'!AL116</f>
        <v>0</v>
      </c>
      <c r="AM201" s="688">
        <f>'[8]Anexo 1 POA 2018 CENTA Regiones'!AM116</f>
        <v>0</v>
      </c>
      <c r="AN201" s="688">
        <f>'[8]Anexo 1 POA 2018 CENTA Regiones'!AN116</f>
        <v>0</v>
      </c>
      <c r="AO201" s="688">
        <f>'[8]Anexo 1 POA 2018 CENTA Regiones'!AO116</f>
        <v>0</v>
      </c>
      <c r="AP201" s="1165"/>
      <c r="AQ201" s="1166" t="e">
        <f t="shared" si="190"/>
        <v>#REF!</v>
      </c>
      <c r="AR201" s="746" t="str">
        <f>'[8]Anexo 1 POA 2018 CENTA Regiones'!AR116</f>
        <v>Meta no acumulativa</v>
      </c>
      <c r="AS201" s="27"/>
    </row>
    <row r="202" spans="1:50" s="102" customFormat="1" ht="32.25" customHeight="1" x14ac:dyDescent="0.2">
      <c r="A202" s="1160" t="e">
        <f t="shared" si="188"/>
        <v>#REF!</v>
      </c>
      <c r="B202" s="1160" t="e">
        <f t="shared" si="188"/>
        <v>#REF!</v>
      </c>
      <c r="C202" s="1161" t="e">
        <f t="shared" si="188"/>
        <v>#REF!</v>
      </c>
      <c r="D202" s="1162" t="e">
        <f t="shared" si="188"/>
        <v>#REF!</v>
      </c>
      <c r="E202" s="491">
        <f>'[8]Anexo 1 POA 2018 CENTA Regiones'!E117</f>
        <v>197</v>
      </c>
      <c r="F202" s="793" t="e">
        <f t="shared" si="189"/>
        <v>#REF!</v>
      </c>
      <c r="G202" s="1174" t="e">
        <f t="shared" si="189"/>
        <v>#REF!</v>
      </c>
      <c r="H202" s="1163" t="e">
        <f t="shared" si="189"/>
        <v>#REF!</v>
      </c>
      <c r="I202" s="1164"/>
      <c r="J202" s="1167"/>
      <c r="K202" s="1164"/>
      <c r="L202" s="676">
        <f>'[8]Anexo 1 POA 2018 CENTA Regiones'!L117</f>
        <v>197</v>
      </c>
      <c r="M202" s="676">
        <f>'[8]Anexo 1 POA 2018 CENTA Regiones'!M117</f>
        <v>197</v>
      </c>
      <c r="N202" s="676">
        <f>'[8]Anexo 1 POA 2018 CENTA Regiones'!N117</f>
        <v>197</v>
      </c>
      <c r="O202" s="688">
        <f>'[8]Anexo 1 POA 2018 CENTA Regiones'!O117</f>
        <v>1787</v>
      </c>
      <c r="P202" s="688">
        <f>'[8]Anexo 1 POA 2018 CENTA Regiones'!P117</f>
        <v>1787</v>
      </c>
      <c r="Q202" s="688">
        <f>'[8]Anexo 1 POA 2018 CENTA Regiones'!Q117</f>
        <v>1787</v>
      </c>
      <c r="R202" s="676">
        <f>'[8]Anexo 1 POA 2018 CENTA Regiones'!R117</f>
        <v>197</v>
      </c>
      <c r="S202" s="676">
        <f>'[8]Anexo 1 POA 2018 CENTA Regiones'!S117</f>
        <v>197</v>
      </c>
      <c r="T202" s="676">
        <f>'[8]Anexo 1 POA 2018 CENTA Regiones'!T117</f>
        <v>197</v>
      </c>
      <c r="U202" s="688">
        <f>'[8]Anexo 1 POA 2018 CENTA Regiones'!U117</f>
        <v>1787</v>
      </c>
      <c r="V202" s="688">
        <f>'[8]Anexo 1 POA 2018 CENTA Regiones'!V117</f>
        <v>1787</v>
      </c>
      <c r="W202" s="688">
        <f>'[8]Anexo 1 POA 2018 CENTA Regiones'!W117</f>
        <v>1787</v>
      </c>
      <c r="X202" s="676">
        <f>'[8]Anexo 1 POA 2018 CENTA Regiones'!X117</f>
        <v>197</v>
      </c>
      <c r="Y202" s="676">
        <f>'[8]Anexo 1 POA 2018 CENTA Regiones'!Y117</f>
        <v>197</v>
      </c>
      <c r="Z202" s="676">
        <f>'[8]Anexo 1 POA 2018 CENTA Regiones'!Z117</f>
        <v>197</v>
      </c>
      <c r="AA202" s="688">
        <f>'[8]Anexo 1 POA 2018 CENTA Regiones'!AA117</f>
        <v>1787</v>
      </c>
      <c r="AB202" s="688">
        <f>'[8]Anexo 1 POA 2018 CENTA Regiones'!AB117</f>
        <v>1787</v>
      </c>
      <c r="AC202" s="688">
        <f>'[8]Anexo 1 POA 2018 CENTA Regiones'!AC117</f>
        <v>1787</v>
      </c>
      <c r="AD202" s="676">
        <f>'[8]Anexo 1 POA 2018 CENTA Regiones'!AD117</f>
        <v>197</v>
      </c>
      <c r="AE202" s="676">
        <f>'[8]Anexo 1 POA 2018 CENTA Regiones'!AE117</f>
        <v>197</v>
      </c>
      <c r="AF202" s="676">
        <f>'[8]Anexo 1 POA 2018 CENTA Regiones'!AF117</f>
        <v>197</v>
      </c>
      <c r="AG202" s="688">
        <f>'[8]Anexo 1 POA 2018 CENTA Regiones'!AG117</f>
        <v>1787</v>
      </c>
      <c r="AH202" s="688">
        <f>'[8]Anexo 1 POA 2018 CENTA Regiones'!AH117</f>
        <v>1787</v>
      </c>
      <c r="AI202" s="688">
        <f>'[8]Anexo 1 POA 2018 CENTA Regiones'!AI117</f>
        <v>1787</v>
      </c>
      <c r="AJ202" s="688">
        <f>'[8]Anexo 1 POA 2018 CENTA Regiones'!AJ117</f>
        <v>21444</v>
      </c>
      <c r="AK202" s="688">
        <f>'[8]Anexo 1 POA 2018 CENTA Regiones'!AK117</f>
        <v>21444</v>
      </c>
      <c r="AL202" s="688">
        <f>'[8]Anexo 1 POA 2018 CENTA Regiones'!AL117</f>
        <v>0</v>
      </c>
      <c r="AM202" s="688">
        <f>'[8]Anexo 1 POA 2018 CENTA Regiones'!AM117</f>
        <v>0</v>
      </c>
      <c r="AN202" s="688">
        <f>'[8]Anexo 1 POA 2018 CENTA Regiones'!AN117</f>
        <v>0</v>
      </c>
      <c r="AO202" s="688">
        <f>'[8]Anexo 1 POA 2018 CENTA Regiones'!AO117</f>
        <v>0</v>
      </c>
      <c r="AP202" s="1165"/>
      <c r="AQ202" s="1166">
        <f t="shared" si="190"/>
        <v>0</v>
      </c>
      <c r="AR202" s="746" t="str">
        <f>'[8]Anexo 1 POA 2018 CENTA Regiones'!AR117</f>
        <v>Meta no acumulativa</v>
      </c>
      <c r="AS202" s="27"/>
    </row>
    <row r="203" spans="1:50" s="102" customFormat="1" hidden="1" x14ac:dyDescent="0.2">
      <c r="A203" s="827" t="e">
        <f t="shared" si="188"/>
        <v>#REF!</v>
      </c>
      <c r="B203" s="827" t="e">
        <f t="shared" si="188"/>
        <v>#REF!</v>
      </c>
      <c r="C203" s="827" t="e">
        <f t="shared" si="188"/>
        <v>#REF!</v>
      </c>
      <c r="D203" s="812" t="e">
        <f t="shared" si="188"/>
        <v>#REF!</v>
      </c>
      <c r="E203" s="491">
        <v>0</v>
      </c>
      <c r="F203" s="935" t="e">
        <f t="shared" si="189"/>
        <v>#REF!</v>
      </c>
      <c r="G203" s="817" t="e">
        <f t="shared" si="189"/>
        <v>#REF!</v>
      </c>
      <c r="H203" s="817" t="e">
        <f t="shared" si="189"/>
        <v>#REF!</v>
      </c>
      <c r="I203" s="108"/>
      <c r="J203" s="109"/>
      <c r="K203" s="108"/>
      <c r="L203" s="676"/>
      <c r="M203" s="676"/>
      <c r="N203" s="676"/>
      <c r="O203" s="688"/>
      <c r="P203" s="688"/>
      <c r="Q203" s="688"/>
      <c r="R203" s="676"/>
      <c r="S203" s="676"/>
      <c r="T203" s="676"/>
      <c r="U203" s="688"/>
      <c r="V203" s="688"/>
      <c r="W203" s="688"/>
      <c r="X203" s="676"/>
      <c r="Y203" s="676"/>
      <c r="Z203" s="676"/>
      <c r="AA203" s="688"/>
      <c r="AB203" s="688"/>
      <c r="AC203" s="688"/>
      <c r="AD203" s="941"/>
      <c r="AE203" s="942"/>
      <c r="AF203" s="942"/>
      <c r="AG203" s="939"/>
      <c r="AH203" s="688"/>
      <c r="AI203" s="939"/>
      <c r="AJ203" s="693"/>
      <c r="AK203" s="693"/>
      <c r="AL203" s="699"/>
      <c r="AM203" s="699"/>
      <c r="AN203" s="699"/>
      <c r="AO203" s="693"/>
      <c r="AP203" s="839"/>
      <c r="AQ203" s="812" t="e">
        <f t="shared" si="190"/>
        <v>#REF!</v>
      </c>
      <c r="AR203" s="943"/>
      <c r="AS203" s="27"/>
    </row>
    <row r="204" spans="1:50" s="102" customFormat="1" ht="61.5" customHeight="1" x14ac:dyDescent="0.2">
      <c r="A204" s="58" t="e">
        <f t="shared" si="188"/>
        <v>#REF!</v>
      </c>
      <c r="B204" s="58" t="e">
        <f t="shared" si="188"/>
        <v>#REF!</v>
      </c>
      <c r="C204" s="58" t="e">
        <f t="shared" si="188"/>
        <v>#REF!</v>
      </c>
      <c r="D204" s="26" t="e">
        <f t="shared" si="188"/>
        <v>#REF!</v>
      </c>
      <c r="E204" s="551"/>
      <c r="F204" s="730"/>
      <c r="G204" s="26"/>
      <c r="H204" s="26"/>
      <c r="I204" s="862"/>
      <c r="J204" s="862"/>
      <c r="K204" s="863"/>
      <c r="L204" s="715"/>
      <c r="M204" s="715"/>
      <c r="N204" s="715"/>
      <c r="O204" s="694">
        <f>SUM(O205:O207)</f>
        <v>2981</v>
      </c>
      <c r="P204" s="694">
        <f t="shared" ref="P204:Q204" si="191">SUM(P205:P207)</f>
        <v>2981</v>
      </c>
      <c r="Q204" s="694">
        <f t="shared" si="191"/>
        <v>2981</v>
      </c>
      <c r="R204" s="715"/>
      <c r="S204" s="715"/>
      <c r="T204" s="715"/>
      <c r="U204" s="694">
        <f t="shared" ref="U204:W204" si="192">SUM(U205:U207)</f>
        <v>2981</v>
      </c>
      <c r="V204" s="694">
        <f t="shared" si="192"/>
        <v>2981</v>
      </c>
      <c r="W204" s="694">
        <f t="shared" si="192"/>
        <v>2981</v>
      </c>
      <c r="X204" s="673"/>
      <c r="Y204" s="673"/>
      <c r="Z204" s="673"/>
      <c r="AA204" s="694">
        <f t="shared" ref="AA204:AC204" si="193">SUM(AA205:AA207)</f>
        <v>2981</v>
      </c>
      <c r="AB204" s="694">
        <f t="shared" si="193"/>
        <v>2981</v>
      </c>
      <c r="AC204" s="694">
        <f t="shared" si="193"/>
        <v>2981</v>
      </c>
      <c r="AD204" s="673"/>
      <c r="AE204" s="673"/>
      <c r="AF204" s="673"/>
      <c r="AG204" s="694">
        <f t="shared" ref="AG204:AK204" si="194">SUM(AG205:AG207)</f>
        <v>2981</v>
      </c>
      <c r="AH204" s="694">
        <f t="shared" si="194"/>
        <v>2981</v>
      </c>
      <c r="AI204" s="694">
        <f t="shared" si="194"/>
        <v>2981</v>
      </c>
      <c r="AJ204" s="694">
        <f t="shared" si="194"/>
        <v>35772</v>
      </c>
      <c r="AK204" s="694">
        <f t="shared" si="194"/>
        <v>35772</v>
      </c>
      <c r="AL204" s="944"/>
      <c r="AM204" s="944"/>
      <c r="AN204" s="944"/>
      <c r="AO204" s="694"/>
      <c r="AP204" s="823"/>
      <c r="AQ204" s="851"/>
      <c r="AR204" s="747">
        <f t="shared" ref="AR204" si="195">SUM(AR205:AR207)</f>
        <v>0</v>
      </c>
      <c r="AS204" s="27"/>
    </row>
    <row r="205" spans="1:50" s="102" customFormat="1" ht="36" customHeight="1" x14ac:dyDescent="0.2">
      <c r="A205" s="1160" t="e">
        <f t="shared" si="188"/>
        <v>#REF!</v>
      </c>
      <c r="B205" s="1160" t="e">
        <f t="shared" si="188"/>
        <v>#REF!</v>
      </c>
      <c r="C205" s="1161" t="e">
        <f t="shared" si="188"/>
        <v>#REF!</v>
      </c>
      <c r="D205" s="1162" t="e">
        <f t="shared" si="188"/>
        <v>#REF!</v>
      </c>
      <c r="E205" s="558">
        <f>'[8]Anexo 1 POA 2018 CENTA Regiones'!E119</f>
        <v>175</v>
      </c>
      <c r="F205" s="793" t="e">
        <f t="shared" ref="F205:H207" si="196">F143</f>
        <v>#REF!</v>
      </c>
      <c r="G205" s="1163" t="e">
        <f t="shared" si="196"/>
        <v>#REF!</v>
      </c>
      <c r="H205" s="1162" t="e">
        <f t="shared" si="196"/>
        <v>#REF!</v>
      </c>
      <c r="I205" s="1171"/>
      <c r="J205" s="1171"/>
      <c r="K205" s="1172"/>
      <c r="L205" s="716">
        <f>'[8]Anexo 1 POA 2018 CENTA Regiones'!L119</f>
        <v>175</v>
      </c>
      <c r="M205" s="716">
        <f>'[8]Anexo 1 POA 2018 CENTA Regiones'!M119</f>
        <v>175</v>
      </c>
      <c r="N205" s="716">
        <f>'[8]Anexo 1 POA 2018 CENTA Regiones'!N119</f>
        <v>175</v>
      </c>
      <c r="O205" s="703">
        <f>'[8]Anexo 1 POA 2018 CENTA Regiones'!O119</f>
        <v>2162</v>
      </c>
      <c r="P205" s="703">
        <f>'[8]Anexo 1 POA 2018 CENTA Regiones'!P119</f>
        <v>2162</v>
      </c>
      <c r="Q205" s="703">
        <f>'[8]Anexo 1 POA 2018 CENTA Regiones'!Q119</f>
        <v>2162</v>
      </c>
      <c r="R205" s="716">
        <f>'[8]Anexo 1 POA 2018 CENTA Regiones'!R119</f>
        <v>175</v>
      </c>
      <c r="S205" s="716">
        <f>'[8]Anexo 1 POA 2018 CENTA Regiones'!S119</f>
        <v>175</v>
      </c>
      <c r="T205" s="716">
        <f>'[8]Anexo 1 POA 2018 CENTA Regiones'!T119</f>
        <v>175</v>
      </c>
      <c r="U205" s="703">
        <f>'[8]Anexo 1 POA 2018 CENTA Regiones'!U119</f>
        <v>2162</v>
      </c>
      <c r="V205" s="703">
        <f>'[8]Anexo 1 POA 2018 CENTA Regiones'!V119</f>
        <v>2162</v>
      </c>
      <c r="W205" s="703">
        <f>'[8]Anexo 1 POA 2018 CENTA Regiones'!W119</f>
        <v>2162</v>
      </c>
      <c r="X205" s="716">
        <f>'[8]Anexo 1 POA 2018 CENTA Regiones'!X119</f>
        <v>175</v>
      </c>
      <c r="Y205" s="716">
        <f>'[8]Anexo 1 POA 2018 CENTA Regiones'!Y119</f>
        <v>175</v>
      </c>
      <c r="Z205" s="716">
        <f>'[8]Anexo 1 POA 2018 CENTA Regiones'!Z119</f>
        <v>175</v>
      </c>
      <c r="AA205" s="703">
        <f>'[8]Anexo 1 POA 2018 CENTA Regiones'!AA119</f>
        <v>2162</v>
      </c>
      <c r="AB205" s="703">
        <f>'[8]Anexo 1 POA 2018 CENTA Regiones'!AB119</f>
        <v>2162</v>
      </c>
      <c r="AC205" s="703">
        <f>'[8]Anexo 1 POA 2018 CENTA Regiones'!AC119</f>
        <v>2162</v>
      </c>
      <c r="AD205" s="716">
        <f>'[8]Anexo 1 POA 2018 CENTA Regiones'!AD119</f>
        <v>175</v>
      </c>
      <c r="AE205" s="716">
        <f>'[8]Anexo 1 POA 2018 CENTA Regiones'!AE119</f>
        <v>175</v>
      </c>
      <c r="AF205" s="716">
        <f>'[8]Anexo 1 POA 2018 CENTA Regiones'!AF119</f>
        <v>175</v>
      </c>
      <c r="AG205" s="703">
        <f>'[8]Anexo 1 POA 2018 CENTA Regiones'!AG119</f>
        <v>2162</v>
      </c>
      <c r="AH205" s="703">
        <f>'[8]Anexo 1 POA 2018 CENTA Regiones'!AH119</f>
        <v>2162</v>
      </c>
      <c r="AI205" s="703">
        <f>'[8]Anexo 1 POA 2018 CENTA Regiones'!AI119</f>
        <v>2162</v>
      </c>
      <c r="AJ205" s="703">
        <f>'[8]Anexo 1 POA 2018 CENTA Regiones'!AJ119</f>
        <v>25944</v>
      </c>
      <c r="AK205" s="703">
        <f>'[8]Anexo 1 POA 2018 CENTA Regiones'!AK119</f>
        <v>25944</v>
      </c>
      <c r="AL205" s="703">
        <f>'[8]Anexo 1 POA 2018 CENTA Regiones'!AL119</f>
        <v>0</v>
      </c>
      <c r="AM205" s="703">
        <f>'[8]Anexo 1 POA 2018 CENTA Regiones'!AM119</f>
        <v>0</v>
      </c>
      <c r="AN205" s="703">
        <f>'[8]Anexo 1 POA 2018 CENTA Regiones'!AN119</f>
        <v>0</v>
      </c>
      <c r="AO205" s="703">
        <f>'[8]Anexo 1 POA 2018 CENTA Regiones'!AO119</f>
        <v>0</v>
      </c>
      <c r="AP205" s="1165"/>
      <c r="AQ205" s="1166" t="e">
        <f t="shared" si="190"/>
        <v>#REF!</v>
      </c>
      <c r="AR205" s="748" t="str">
        <f>'[8]Anexo 1 POA 2018 CENTA Regiones'!AR119</f>
        <v>Meta no acumulativa</v>
      </c>
      <c r="AS205" s="27"/>
    </row>
    <row r="206" spans="1:50" s="102" customFormat="1" ht="36" customHeight="1" x14ac:dyDescent="0.2">
      <c r="A206" s="1160" t="e">
        <f t="shared" si="188"/>
        <v>#REF!</v>
      </c>
      <c r="B206" s="1160" t="e">
        <f t="shared" si="188"/>
        <v>#REF!</v>
      </c>
      <c r="C206" s="1161" t="e">
        <f t="shared" si="188"/>
        <v>#REF!</v>
      </c>
      <c r="D206" s="1162" t="e">
        <f t="shared" si="188"/>
        <v>#REF!</v>
      </c>
      <c r="E206" s="558">
        <f>'[8]Anexo 1 POA 2018 CENTA Regiones'!E120</f>
        <v>65</v>
      </c>
      <c r="F206" s="793" t="e">
        <f t="shared" si="196"/>
        <v>#REF!</v>
      </c>
      <c r="G206" s="1163" t="e">
        <f t="shared" si="196"/>
        <v>#REF!</v>
      </c>
      <c r="H206" s="1162" t="e">
        <f t="shared" si="196"/>
        <v>#REF!</v>
      </c>
      <c r="I206" s="1171"/>
      <c r="J206" s="1171"/>
      <c r="K206" s="1172"/>
      <c r="L206" s="716">
        <f>'[8]Anexo 1 POA 2018 CENTA Regiones'!L120</f>
        <v>65</v>
      </c>
      <c r="M206" s="716">
        <f>'[8]Anexo 1 POA 2018 CENTA Regiones'!M120</f>
        <v>65</v>
      </c>
      <c r="N206" s="716">
        <f>'[8]Anexo 1 POA 2018 CENTA Regiones'!N120</f>
        <v>65</v>
      </c>
      <c r="O206" s="703">
        <f>'[8]Anexo 1 POA 2018 CENTA Regiones'!O120</f>
        <v>819</v>
      </c>
      <c r="P206" s="703">
        <f>'[8]Anexo 1 POA 2018 CENTA Regiones'!P120</f>
        <v>819</v>
      </c>
      <c r="Q206" s="703">
        <f>'[8]Anexo 1 POA 2018 CENTA Regiones'!Q120</f>
        <v>819</v>
      </c>
      <c r="R206" s="716">
        <f>'[8]Anexo 1 POA 2018 CENTA Regiones'!R120</f>
        <v>65</v>
      </c>
      <c r="S206" s="716">
        <f>'[8]Anexo 1 POA 2018 CENTA Regiones'!S120</f>
        <v>65</v>
      </c>
      <c r="T206" s="716">
        <f>'[8]Anexo 1 POA 2018 CENTA Regiones'!T120</f>
        <v>65</v>
      </c>
      <c r="U206" s="703">
        <f>'[8]Anexo 1 POA 2018 CENTA Regiones'!U120</f>
        <v>819</v>
      </c>
      <c r="V206" s="703">
        <f>'[8]Anexo 1 POA 2018 CENTA Regiones'!V120</f>
        <v>819</v>
      </c>
      <c r="W206" s="703">
        <f>'[8]Anexo 1 POA 2018 CENTA Regiones'!W120</f>
        <v>819</v>
      </c>
      <c r="X206" s="716">
        <f>'[8]Anexo 1 POA 2018 CENTA Regiones'!X120</f>
        <v>65</v>
      </c>
      <c r="Y206" s="716">
        <f>'[8]Anexo 1 POA 2018 CENTA Regiones'!Y120</f>
        <v>65</v>
      </c>
      <c r="Z206" s="716">
        <f>'[8]Anexo 1 POA 2018 CENTA Regiones'!Z120</f>
        <v>65</v>
      </c>
      <c r="AA206" s="703">
        <f>'[8]Anexo 1 POA 2018 CENTA Regiones'!AA120</f>
        <v>819</v>
      </c>
      <c r="AB206" s="703">
        <f>'[8]Anexo 1 POA 2018 CENTA Regiones'!AB120</f>
        <v>819</v>
      </c>
      <c r="AC206" s="703">
        <f>'[8]Anexo 1 POA 2018 CENTA Regiones'!AC120</f>
        <v>819</v>
      </c>
      <c r="AD206" s="716">
        <f>'[8]Anexo 1 POA 2018 CENTA Regiones'!AD120</f>
        <v>65</v>
      </c>
      <c r="AE206" s="716">
        <f>'[8]Anexo 1 POA 2018 CENTA Regiones'!AE120</f>
        <v>65</v>
      </c>
      <c r="AF206" s="716">
        <f>'[8]Anexo 1 POA 2018 CENTA Regiones'!AF120</f>
        <v>65</v>
      </c>
      <c r="AG206" s="703">
        <f>'[8]Anexo 1 POA 2018 CENTA Regiones'!AG120</f>
        <v>819</v>
      </c>
      <c r="AH206" s="703">
        <f>'[8]Anexo 1 POA 2018 CENTA Regiones'!AH120</f>
        <v>819</v>
      </c>
      <c r="AI206" s="703">
        <f>'[8]Anexo 1 POA 2018 CENTA Regiones'!AI120</f>
        <v>819</v>
      </c>
      <c r="AJ206" s="703">
        <f>'[8]Anexo 1 POA 2018 CENTA Regiones'!AJ120</f>
        <v>9828</v>
      </c>
      <c r="AK206" s="703">
        <f>'[8]Anexo 1 POA 2018 CENTA Regiones'!AK120</f>
        <v>9828</v>
      </c>
      <c r="AL206" s="703">
        <f>'[8]Anexo 1 POA 2018 CENTA Regiones'!AL120</f>
        <v>0</v>
      </c>
      <c r="AM206" s="703">
        <f>'[8]Anexo 1 POA 2018 CENTA Regiones'!AM120</f>
        <v>0</v>
      </c>
      <c r="AN206" s="703">
        <f>'[8]Anexo 1 POA 2018 CENTA Regiones'!AN120</f>
        <v>0</v>
      </c>
      <c r="AO206" s="703">
        <f>'[8]Anexo 1 POA 2018 CENTA Regiones'!AO120</f>
        <v>0</v>
      </c>
      <c r="AP206" s="1165"/>
      <c r="AQ206" s="1173">
        <f t="shared" si="190"/>
        <v>0</v>
      </c>
      <c r="AR206" s="748" t="str">
        <f>'[8]Anexo 1 POA 2018 CENTA Regiones'!AR120</f>
        <v>Meta no acumulativa</v>
      </c>
      <c r="AS206" s="27"/>
    </row>
    <row r="207" spans="1:50" s="166" customFormat="1" ht="69.75" hidden="1" customHeight="1" x14ac:dyDescent="0.2">
      <c r="A207" s="813" t="e">
        <f t="shared" si="188"/>
        <v>#REF!</v>
      </c>
      <c r="B207" s="813" t="e">
        <f t="shared" si="188"/>
        <v>#REF!</v>
      </c>
      <c r="C207" s="827" t="e">
        <f t="shared" si="188"/>
        <v>#REF!</v>
      </c>
      <c r="D207" s="812" t="e">
        <f t="shared" si="188"/>
        <v>#REF!</v>
      </c>
      <c r="E207" s="354">
        <v>0</v>
      </c>
      <c r="F207" s="935" t="e">
        <f t="shared" si="196"/>
        <v>#REF!</v>
      </c>
      <c r="G207" s="817" t="e">
        <f t="shared" si="196"/>
        <v>#REF!</v>
      </c>
      <c r="H207" s="817" t="e">
        <f t="shared" si="196"/>
        <v>#REF!</v>
      </c>
      <c r="I207" s="815"/>
      <c r="J207" s="815"/>
      <c r="K207" s="815"/>
      <c r="L207" s="494"/>
      <c r="M207" s="494"/>
      <c r="N207" s="494"/>
      <c r="O207" s="945"/>
      <c r="P207" s="945"/>
      <c r="Q207" s="945"/>
      <c r="R207" s="494"/>
      <c r="S207" s="494"/>
      <c r="T207" s="494"/>
      <c r="U207" s="945"/>
      <c r="V207" s="945"/>
      <c r="W207" s="945"/>
      <c r="X207" s="494"/>
      <c r="Y207" s="494"/>
      <c r="Z207" s="494"/>
      <c r="AA207" s="945"/>
      <c r="AB207" s="945"/>
      <c r="AC207" s="945"/>
      <c r="AD207" s="494"/>
      <c r="AE207" s="494"/>
      <c r="AF207" s="494"/>
      <c r="AG207" s="945"/>
      <c r="AH207" s="945"/>
      <c r="AI207" s="945"/>
      <c r="AJ207" s="693"/>
      <c r="AK207" s="693"/>
      <c r="AL207" s="945"/>
      <c r="AM207" s="945"/>
      <c r="AN207" s="945"/>
      <c r="AO207" s="945"/>
      <c r="AP207" s="839"/>
      <c r="AQ207" s="812" t="e">
        <f t="shared" si="190"/>
        <v>#REF!</v>
      </c>
      <c r="AR207" s="946"/>
      <c r="AS207" s="27"/>
    </row>
    <row r="208" spans="1:50" s="166" customFormat="1" ht="55.5" customHeight="1" x14ac:dyDescent="0.2">
      <c r="A208" s="58" t="e">
        <f t="shared" si="188"/>
        <v>#REF!</v>
      </c>
      <c r="B208" s="58" t="e">
        <f t="shared" si="188"/>
        <v>#REF!</v>
      </c>
      <c r="C208" s="58" t="e">
        <f t="shared" si="188"/>
        <v>#REF!</v>
      </c>
      <c r="D208" s="26" t="e">
        <f t="shared" si="188"/>
        <v>#REF!</v>
      </c>
      <c r="E208" s="29"/>
      <c r="F208" s="730"/>
      <c r="G208" s="26"/>
      <c r="H208" s="26"/>
      <c r="I208" s="94"/>
      <c r="J208" s="94"/>
      <c r="K208" s="502"/>
      <c r="L208" s="673"/>
      <c r="M208" s="673"/>
      <c r="N208" s="673"/>
      <c r="O208" s="694">
        <f>SUM(O209:O212)</f>
        <v>1793</v>
      </c>
      <c r="P208" s="694">
        <f t="shared" ref="P208:Q208" si="197">SUM(P209:P212)</f>
        <v>1793</v>
      </c>
      <c r="Q208" s="694">
        <f t="shared" si="197"/>
        <v>1793</v>
      </c>
      <c r="R208" s="673"/>
      <c r="S208" s="673"/>
      <c r="T208" s="673"/>
      <c r="U208" s="694">
        <f t="shared" ref="U208:W208" si="198">SUM(U209:U212)</f>
        <v>1793</v>
      </c>
      <c r="V208" s="694">
        <f t="shared" si="198"/>
        <v>1793</v>
      </c>
      <c r="W208" s="694">
        <f t="shared" si="198"/>
        <v>1793</v>
      </c>
      <c r="X208" s="673"/>
      <c r="Y208" s="673"/>
      <c r="Z208" s="673"/>
      <c r="AA208" s="694">
        <f t="shared" ref="AA208:AC208" si="199">SUM(AA209:AA212)</f>
        <v>1793</v>
      </c>
      <c r="AB208" s="694">
        <f t="shared" si="199"/>
        <v>1793</v>
      </c>
      <c r="AC208" s="694">
        <f t="shared" si="199"/>
        <v>1793</v>
      </c>
      <c r="AD208" s="673"/>
      <c r="AE208" s="673"/>
      <c r="AF208" s="673"/>
      <c r="AG208" s="694">
        <f t="shared" ref="AG208:AK208" si="200">SUM(AG209:AG212)</f>
        <v>1793</v>
      </c>
      <c r="AH208" s="694">
        <f t="shared" si="200"/>
        <v>1793</v>
      </c>
      <c r="AI208" s="694">
        <f t="shared" si="200"/>
        <v>1793</v>
      </c>
      <c r="AJ208" s="694">
        <f t="shared" si="200"/>
        <v>21516</v>
      </c>
      <c r="AK208" s="694">
        <f t="shared" si="200"/>
        <v>21516</v>
      </c>
      <c r="AL208" s="686"/>
      <c r="AM208" s="944"/>
      <c r="AN208" s="944"/>
      <c r="AO208" s="694"/>
      <c r="AP208" s="823"/>
      <c r="AQ208" s="851"/>
      <c r="AR208" s="747">
        <f t="shared" ref="AR208" si="201">SUM(AR209:AR212)</f>
        <v>0</v>
      </c>
      <c r="AS208" s="27"/>
    </row>
    <row r="209" spans="1:45" s="166" customFormat="1" ht="105.75" hidden="1" customHeight="1" x14ac:dyDescent="0.2">
      <c r="A209" s="813" t="e">
        <f t="shared" si="188"/>
        <v>#REF!</v>
      </c>
      <c r="B209" s="813" t="e">
        <f t="shared" si="188"/>
        <v>#REF!</v>
      </c>
      <c r="C209" s="836" t="e">
        <f t="shared" si="188"/>
        <v>#REF!</v>
      </c>
      <c r="D209" s="852" t="e">
        <f t="shared" si="188"/>
        <v>#REF!</v>
      </c>
      <c r="E209" s="935">
        <v>0</v>
      </c>
      <c r="F209" s="836" t="e">
        <f t="shared" ref="F209:H212" si="202">F147</f>
        <v>#REF!</v>
      </c>
      <c r="G209" s="817" t="e">
        <f t="shared" si="202"/>
        <v>#REF!</v>
      </c>
      <c r="H209" s="817" t="e">
        <f t="shared" si="202"/>
        <v>#REF!</v>
      </c>
      <c r="I209" s="108"/>
      <c r="J209" s="108"/>
      <c r="K209" s="108"/>
      <c r="L209" s="949"/>
      <c r="M209" s="949"/>
      <c r="N209" s="949"/>
      <c r="O209" s="950"/>
      <c r="P209" s="950"/>
      <c r="Q209" s="950"/>
      <c r="R209" s="949"/>
      <c r="S209" s="949"/>
      <c r="T209" s="949"/>
      <c r="U209" s="950"/>
      <c r="V209" s="950"/>
      <c r="W209" s="950"/>
      <c r="X209" s="949"/>
      <c r="Y209" s="949"/>
      <c r="Z209" s="949"/>
      <c r="AA209" s="950"/>
      <c r="AB209" s="950"/>
      <c r="AC209" s="950"/>
      <c r="AD209" s="949"/>
      <c r="AE209" s="949"/>
      <c r="AF209" s="949"/>
      <c r="AG209" s="950"/>
      <c r="AH209" s="950"/>
      <c r="AI209" s="950"/>
      <c r="AJ209" s="950"/>
      <c r="AK209" s="950"/>
      <c r="AL209" s="699"/>
      <c r="AM209" s="938"/>
      <c r="AN209" s="938"/>
      <c r="AO209" s="938"/>
      <c r="AP209" s="839"/>
      <c r="AQ209" s="812" t="e">
        <f t="shared" si="190"/>
        <v>#REF!</v>
      </c>
      <c r="AR209" s="951"/>
      <c r="AS209" s="27"/>
    </row>
    <row r="210" spans="1:45" s="166" customFormat="1" ht="29.25" customHeight="1" x14ac:dyDescent="0.2">
      <c r="A210" s="1160" t="e">
        <f t="shared" si="188"/>
        <v>#REF!</v>
      </c>
      <c r="B210" s="1160" t="e">
        <f t="shared" si="188"/>
        <v>#REF!</v>
      </c>
      <c r="C210" s="1161" t="e">
        <f t="shared" si="188"/>
        <v>#REF!</v>
      </c>
      <c r="D210" s="1162" t="e">
        <f t="shared" si="188"/>
        <v>#REF!</v>
      </c>
      <c r="E210" s="793">
        <f>'[8]Anexo 1 POA 2018 CENTA Regiones'!E122</f>
        <v>79</v>
      </c>
      <c r="F210" s="793" t="e">
        <f t="shared" si="202"/>
        <v>#REF!</v>
      </c>
      <c r="G210" s="1163" t="e">
        <f t="shared" si="202"/>
        <v>#REF!</v>
      </c>
      <c r="H210" s="1162" t="e">
        <f t="shared" si="202"/>
        <v>#REF!</v>
      </c>
      <c r="I210" s="1164"/>
      <c r="J210" s="1164"/>
      <c r="K210" s="1164"/>
      <c r="L210" s="941">
        <f>'[8]Anexo 1 POA 2018 CENTA Regiones'!L122</f>
        <v>79</v>
      </c>
      <c r="M210" s="941">
        <f>'[8]Anexo 1 POA 2018 CENTA Regiones'!M122</f>
        <v>79</v>
      </c>
      <c r="N210" s="941">
        <f>'[8]Anexo 1 POA 2018 CENTA Regiones'!N122</f>
        <v>79</v>
      </c>
      <c r="O210" s="952">
        <f>'[8]Anexo 1 POA 2018 CENTA Regiones'!O122</f>
        <v>1232</v>
      </c>
      <c r="P210" s="952">
        <f>'[8]Anexo 1 POA 2018 CENTA Regiones'!P122</f>
        <v>1232</v>
      </c>
      <c r="Q210" s="952">
        <f>'[8]Anexo 1 POA 2018 CENTA Regiones'!Q122</f>
        <v>1232</v>
      </c>
      <c r="R210" s="941">
        <f>'[8]Anexo 1 POA 2018 CENTA Regiones'!R122</f>
        <v>79</v>
      </c>
      <c r="S210" s="941">
        <f>'[8]Anexo 1 POA 2018 CENTA Regiones'!S122</f>
        <v>79</v>
      </c>
      <c r="T210" s="941">
        <f>'[8]Anexo 1 POA 2018 CENTA Regiones'!T122</f>
        <v>79</v>
      </c>
      <c r="U210" s="952">
        <f>'[8]Anexo 1 POA 2018 CENTA Regiones'!U122</f>
        <v>1232</v>
      </c>
      <c r="V210" s="952">
        <f>'[8]Anexo 1 POA 2018 CENTA Regiones'!V122</f>
        <v>1232</v>
      </c>
      <c r="W210" s="952">
        <f>'[8]Anexo 1 POA 2018 CENTA Regiones'!W122</f>
        <v>1232</v>
      </c>
      <c r="X210" s="941">
        <f>'[8]Anexo 1 POA 2018 CENTA Regiones'!X122</f>
        <v>79</v>
      </c>
      <c r="Y210" s="941">
        <f>'[8]Anexo 1 POA 2018 CENTA Regiones'!Y122</f>
        <v>79</v>
      </c>
      <c r="Z210" s="941">
        <f>'[8]Anexo 1 POA 2018 CENTA Regiones'!Z122</f>
        <v>79</v>
      </c>
      <c r="AA210" s="952">
        <f>'[8]Anexo 1 POA 2018 CENTA Regiones'!AA122</f>
        <v>1232</v>
      </c>
      <c r="AB210" s="952">
        <f>'[8]Anexo 1 POA 2018 CENTA Regiones'!AB122</f>
        <v>1232</v>
      </c>
      <c r="AC210" s="952">
        <f>'[8]Anexo 1 POA 2018 CENTA Regiones'!AC122</f>
        <v>1232</v>
      </c>
      <c r="AD210" s="941">
        <f>'[8]Anexo 1 POA 2018 CENTA Regiones'!AD122</f>
        <v>79</v>
      </c>
      <c r="AE210" s="941">
        <f>'[8]Anexo 1 POA 2018 CENTA Regiones'!AE122</f>
        <v>79</v>
      </c>
      <c r="AF210" s="941">
        <f>'[8]Anexo 1 POA 2018 CENTA Regiones'!AF122</f>
        <v>79</v>
      </c>
      <c r="AG210" s="952">
        <f>'[8]Anexo 1 POA 2018 CENTA Regiones'!AG122</f>
        <v>1232</v>
      </c>
      <c r="AH210" s="952">
        <f>'[8]Anexo 1 POA 2018 CENTA Regiones'!AH122</f>
        <v>1232</v>
      </c>
      <c r="AI210" s="952">
        <f>'[8]Anexo 1 POA 2018 CENTA Regiones'!AI122</f>
        <v>1232</v>
      </c>
      <c r="AJ210" s="952">
        <f>'[8]Anexo 1 POA 2018 CENTA Regiones'!AJ122</f>
        <v>14784</v>
      </c>
      <c r="AK210" s="952">
        <f>'[8]Anexo 1 POA 2018 CENTA Regiones'!AK122</f>
        <v>14784</v>
      </c>
      <c r="AL210" s="952">
        <f>'[8]Anexo 1 POA 2018 CENTA Regiones'!AL122</f>
        <v>0</v>
      </c>
      <c r="AM210" s="952">
        <f>'[8]Anexo 1 POA 2018 CENTA Regiones'!AM122</f>
        <v>0</v>
      </c>
      <c r="AN210" s="952">
        <f>'[8]Anexo 1 POA 2018 CENTA Regiones'!AN122</f>
        <v>0</v>
      </c>
      <c r="AO210" s="952">
        <f>'[8]Anexo 1 POA 2018 CENTA Regiones'!AO122</f>
        <v>0</v>
      </c>
      <c r="AP210" s="1165"/>
      <c r="AQ210" s="1166" t="e">
        <f t="shared" si="190"/>
        <v>#REF!</v>
      </c>
      <c r="AR210" s="953" t="str">
        <f>'[8]Anexo 1 POA 2018 CENTA Regiones'!AR122</f>
        <v>Meta no acumulativa</v>
      </c>
      <c r="AS210" s="27"/>
    </row>
    <row r="211" spans="1:45" s="166" customFormat="1" ht="33" customHeight="1" x14ac:dyDescent="0.2">
      <c r="A211" s="1160" t="e">
        <f t="shared" si="188"/>
        <v>#REF!</v>
      </c>
      <c r="B211" s="1160" t="e">
        <f t="shared" si="188"/>
        <v>#REF!</v>
      </c>
      <c r="C211" s="1161" t="e">
        <f t="shared" si="188"/>
        <v>#REF!</v>
      </c>
      <c r="D211" s="1162" t="e">
        <f t="shared" si="188"/>
        <v>#REF!</v>
      </c>
      <c r="E211" s="793">
        <f>'[8]Anexo 1 POA 2018 CENTA Regiones'!E123</f>
        <v>32</v>
      </c>
      <c r="F211" s="793" t="e">
        <f t="shared" si="202"/>
        <v>#REF!</v>
      </c>
      <c r="G211" s="1163" t="e">
        <f t="shared" si="202"/>
        <v>#REF!</v>
      </c>
      <c r="H211" s="1162" t="e">
        <f t="shared" si="202"/>
        <v>#REF!</v>
      </c>
      <c r="I211" s="1164"/>
      <c r="J211" s="1164"/>
      <c r="K211" s="1164"/>
      <c r="L211" s="941">
        <f>'[8]Anexo 1 POA 2018 CENTA Regiones'!L123</f>
        <v>32</v>
      </c>
      <c r="M211" s="941">
        <f>'[8]Anexo 1 POA 2018 CENTA Regiones'!M123</f>
        <v>32</v>
      </c>
      <c r="N211" s="941">
        <f>'[8]Anexo 1 POA 2018 CENTA Regiones'!N123</f>
        <v>32</v>
      </c>
      <c r="O211" s="952">
        <f>'[8]Anexo 1 POA 2018 CENTA Regiones'!O123</f>
        <v>561</v>
      </c>
      <c r="P211" s="952">
        <f>'[8]Anexo 1 POA 2018 CENTA Regiones'!P123</f>
        <v>561</v>
      </c>
      <c r="Q211" s="952">
        <f>'[8]Anexo 1 POA 2018 CENTA Regiones'!Q123</f>
        <v>561</v>
      </c>
      <c r="R211" s="941">
        <f>'[8]Anexo 1 POA 2018 CENTA Regiones'!R123</f>
        <v>32</v>
      </c>
      <c r="S211" s="941">
        <f>'[8]Anexo 1 POA 2018 CENTA Regiones'!S123</f>
        <v>32</v>
      </c>
      <c r="T211" s="941">
        <f>'[8]Anexo 1 POA 2018 CENTA Regiones'!T123</f>
        <v>32</v>
      </c>
      <c r="U211" s="952">
        <f>'[8]Anexo 1 POA 2018 CENTA Regiones'!U123</f>
        <v>561</v>
      </c>
      <c r="V211" s="952">
        <f>'[8]Anexo 1 POA 2018 CENTA Regiones'!V123</f>
        <v>561</v>
      </c>
      <c r="W211" s="952">
        <f>'[8]Anexo 1 POA 2018 CENTA Regiones'!W123</f>
        <v>561</v>
      </c>
      <c r="X211" s="941">
        <f>'[8]Anexo 1 POA 2018 CENTA Regiones'!X123</f>
        <v>32</v>
      </c>
      <c r="Y211" s="941">
        <f>'[8]Anexo 1 POA 2018 CENTA Regiones'!Y123</f>
        <v>32</v>
      </c>
      <c r="Z211" s="941">
        <f>'[8]Anexo 1 POA 2018 CENTA Regiones'!Z123</f>
        <v>32</v>
      </c>
      <c r="AA211" s="952">
        <f>'[8]Anexo 1 POA 2018 CENTA Regiones'!AA123</f>
        <v>561</v>
      </c>
      <c r="AB211" s="952">
        <f>'[8]Anexo 1 POA 2018 CENTA Regiones'!AB123</f>
        <v>561</v>
      </c>
      <c r="AC211" s="952">
        <f>'[8]Anexo 1 POA 2018 CENTA Regiones'!AC123</f>
        <v>561</v>
      </c>
      <c r="AD211" s="941">
        <f>'[8]Anexo 1 POA 2018 CENTA Regiones'!AD123</f>
        <v>32</v>
      </c>
      <c r="AE211" s="941">
        <f>'[8]Anexo 1 POA 2018 CENTA Regiones'!AE123</f>
        <v>32</v>
      </c>
      <c r="AF211" s="941">
        <f>'[8]Anexo 1 POA 2018 CENTA Regiones'!AF123</f>
        <v>32</v>
      </c>
      <c r="AG211" s="952">
        <f>'[8]Anexo 1 POA 2018 CENTA Regiones'!AG123</f>
        <v>561</v>
      </c>
      <c r="AH211" s="952">
        <f>'[8]Anexo 1 POA 2018 CENTA Regiones'!AH123</f>
        <v>561</v>
      </c>
      <c r="AI211" s="952">
        <f>'[8]Anexo 1 POA 2018 CENTA Regiones'!AI123</f>
        <v>561</v>
      </c>
      <c r="AJ211" s="952">
        <f>'[8]Anexo 1 POA 2018 CENTA Regiones'!AJ123</f>
        <v>6732</v>
      </c>
      <c r="AK211" s="952">
        <f>'[8]Anexo 1 POA 2018 CENTA Regiones'!AK123</f>
        <v>6732</v>
      </c>
      <c r="AL211" s="952">
        <f>'[8]Anexo 1 POA 2018 CENTA Regiones'!AL123</f>
        <v>0</v>
      </c>
      <c r="AM211" s="952">
        <f>'[8]Anexo 1 POA 2018 CENTA Regiones'!AM123</f>
        <v>0</v>
      </c>
      <c r="AN211" s="952">
        <f>'[8]Anexo 1 POA 2018 CENTA Regiones'!AN123</f>
        <v>0</v>
      </c>
      <c r="AO211" s="952">
        <f>'[8]Anexo 1 POA 2018 CENTA Regiones'!AO123</f>
        <v>0</v>
      </c>
      <c r="AP211" s="1165"/>
      <c r="AQ211" s="1166">
        <f t="shared" si="190"/>
        <v>0</v>
      </c>
      <c r="AR211" s="953" t="str">
        <f>'[8]Anexo 1 POA 2018 CENTA Regiones'!AR123</f>
        <v>Meta no acumulativa</v>
      </c>
      <c r="AS211" s="27"/>
    </row>
    <row r="212" spans="1:45" s="166" customFormat="1" ht="67.5" hidden="1" customHeight="1" x14ac:dyDescent="0.2">
      <c r="A212" s="813" t="e">
        <f t="shared" si="188"/>
        <v>#REF!</v>
      </c>
      <c r="B212" s="813" t="e">
        <f t="shared" si="188"/>
        <v>#REF!</v>
      </c>
      <c r="C212" s="836" t="e">
        <f t="shared" si="188"/>
        <v>#REF!</v>
      </c>
      <c r="D212" s="852" t="e">
        <f t="shared" si="188"/>
        <v>#REF!</v>
      </c>
      <c r="E212" s="491">
        <v>0</v>
      </c>
      <c r="F212" s="836" t="e">
        <f t="shared" si="202"/>
        <v>#REF!</v>
      </c>
      <c r="G212" s="817" t="e">
        <f t="shared" si="202"/>
        <v>#REF!</v>
      </c>
      <c r="H212" s="817" t="e">
        <f t="shared" si="202"/>
        <v>#REF!</v>
      </c>
      <c r="I212" s="815"/>
      <c r="J212" s="815"/>
      <c r="K212" s="815"/>
      <c r="L212" s="676"/>
      <c r="M212" s="676"/>
      <c r="N212" s="676"/>
      <c r="O212" s="693"/>
      <c r="P212" s="693"/>
      <c r="Q212" s="693"/>
      <c r="R212" s="674"/>
      <c r="S212" s="674"/>
      <c r="T212" s="674"/>
      <c r="U212" s="693"/>
      <c r="V212" s="693"/>
      <c r="W212" s="693"/>
      <c r="X212" s="674"/>
      <c r="Y212" s="674"/>
      <c r="Z212" s="494"/>
      <c r="AA212" s="945"/>
      <c r="AB212" s="945"/>
      <c r="AC212" s="945"/>
      <c r="AD212" s="674"/>
      <c r="AE212" s="674"/>
      <c r="AF212" s="674"/>
      <c r="AG212" s="693"/>
      <c r="AH212" s="693"/>
      <c r="AI212" s="693"/>
      <c r="AJ212" s="693"/>
      <c r="AK212" s="693"/>
      <c r="AL212" s="693"/>
      <c r="AM212" s="945"/>
      <c r="AN212" s="945"/>
      <c r="AO212" s="945"/>
      <c r="AP212" s="839"/>
      <c r="AQ212" s="812" t="e">
        <f t="shared" si="190"/>
        <v>#REF!</v>
      </c>
      <c r="AR212" s="753"/>
      <c r="AS212" s="27"/>
    </row>
    <row r="213" spans="1:45" s="166" customFormat="1" ht="57.75" hidden="1" customHeight="1" x14ac:dyDescent="0.2">
      <c r="A213" s="58" t="e">
        <f t="shared" si="188"/>
        <v>#REF!</v>
      </c>
      <c r="B213" s="58" t="e">
        <f t="shared" si="188"/>
        <v>#REF!</v>
      </c>
      <c r="C213" s="823" t="e">
        <f t="shared" si="188"/>
        <v>#REF!</v>
      </c>
      <c r="D213" s="824" t="e">
        <f t="shared" si="188"/>
        <v>#REF!</v>
      </c>
      <c r="E213" s="734">
        <v>0</v>
      </c>
      <c r="F213" s="823"/>
      <c r="G213" s="26"/>
      <c r="H213" s="26"/>
      <c r="I213" s="94"/>
      <c r="J213" s="94"/>
      <c r="K213" s="94"/>
      <c r="L213" s="680"/>
      <c r="M213" s="680"/>
      <c r="N213" s="680"/>
      <c r="O213" s="686"/>
      <c r="P213" s="686"/>
      <c r="Q213" s="686"/>
      <c r="R213" s="673"/>
      <c r="S213" s="673"/>
      <c r="T213" s="673"/>
      <c r="U213" s="686"/>
      <c r="V213" s="686"/>
      <c r="W213" s="686"/>
      <c r="X213" s="673"/>
      <c r="Y213" s="673"/>
      <c r="Z213" s="954"/>
      <c r="AA213" s="944"/>
      <c r="AB213" s="944"/>
      <c r="AC213" s="944"/>
      <c r="AD213" s="673"/>
      <c r="AE213" s="673"/>
      <c r="AF213" s="673"/>
      <c r="AG213" s="686"/>
      <c r="AH213" s="686"/>
      <c r="AI213" s="686"/>
      <c r="AJ213" s="686"/>
      <c r="AK213" s="686"/>
      <c r="AL213" s="686"/>
      <c r="AM213" s="944"/>
      <c r="AN213" s="944"/>
      <c r="AO213" s="944"/>
      <c r="AP213" s="822"/>
      <c r="AQ213" s="851"/>
      <c r="AR213" s="743"/>
      <c r="AS213" s="27"/>
    </row>
    <row r="214" spans="1:45" s="166" customFormat="1" ht="83.25" hidden="1" customHeight="1" x14ac:dyDescent="0.2">
      <c r="A214" s="813" t="e">
        <f t="shared" si="188"/>
        <v>#REF!</v>
      </c>
      <c r="B214" s="813" t="e">
        <f t="shared" si="188"/>
        <v>#REF!</v>
      </c>
      <c r="C214" s="836" t="e">
        <f t="shared" si="188"/>
        <v>#REF!</v>
      </c>
      <c r="D214" s="852" t="e">
        <f t="shared" si="188"/>
        <v>#REF!</v>
      </c>
      <c r="E214" s="491">
        <v>0</v>
      </c>
      <c r="F214" s="836" t="e">
        <f t="shared" ref="F214:H214" si="203">F152</f>
        <v>#REF!</v>
      </c>
      <c r="G214" s="817" t="e">
        <f t="shared" si="203"/>
        <v>#REF!</v>
      </c>
      <c r="H214" s="817" t="e">
        <f t="shared" si="203"/>
        <v>#REF!</v>
      </c>
      <c r="I214" s="815"/>
      <c r="J214" s="815"/>
      <c r="K214" s="815"/>
      <c r="L214" s="676"/>
      <c r="M214" s="676"/>
      <c r="N214" s="676"/>
      <c r="O214" s="693"/>
      <c r="P214" s="693"/>
      <c r="Q214" s="693"/>
      <c r="R214" s="674"/>
      <c r="S214" s="674"/>
      <c r="T214" s="674"/>
      <c r="U214" s="693"/>
      <c r="V214" s="693"/>
      <c r="W214" s="693"/>
      <c r="X214" s="674"/>
      <c r="Y214" s="674"/>
      <c r="Z214" s="494"/>
      <c r="AA214" s="945"/>
      <c r="AB214" s="945"/>
      <c r="AC214" s="945"/>
      <c r="AD214" s="674"/>
      <c r="AE214" s="674"/>
      <c r="AF214" s="674"/>
      <c r="AG214" s="693"/>
      <c r="AH214" s="693"/>
      <c r="AI214" s="693"/>
      <c r="AJ214" s="693"/>
      <c r="AK214" s="693"/>
      <c r="AL214" s="693"/>
      <c r="AM214" s="945"/>
      <c r="AN214" s="945"/>
      <c r="AO214" s="945"/>
      <c r="AP214" s="839"/>
      <c r="AQ214" s="812" t="e">
        <f t="shared" si="190"/>
        <v>#REF!</v>
      </c>
      <c r="AR214" s="753"/>
      <c r="AS214" s="27"/>
    </row>
    <row r="215" spans="1:45" s="102" customFormat="1" ht="43.5" customHeight="1" x14ac:dyDescent="0.2">
      <c r="A215" s="58" t="e">
        <f t="shared" ref="A215:D230" si="204">A153</f>
        <v>#REF!</v>
      </c>
      <c r="B215" s="58" t="e">
        <f t="shared" si="204"/>
        <v>#REF!</v>
      </c>
      <c r="C215" s="58" t="e">
        <f t="shared" si="204"/>
        <v>#REF!</v>
      </c>
      <c r="D215" s="26" t="e">
        <f t="shared" si="204"/>
        <v>#REF!</v>
      </c>
      <c r="E215" s="502"/>
      <c r="F215" s="730"/>
      <c r="G215" s="26"/>
      <c r="H215" s="26"/>
      <c r="I215" s="862"/>
      <c r="J215" s="862"/>
      <c r="K215" s="863"/>
      <c r="L215" s="954"/>
      <c r="M215" s="954"/>
      <c r="N215" s="954"/>
      <c r="O215" s="694">
        <f t="shared" ref="O215:Q215" si="205">SUM(O216:O218)</f>
        <v>8844</v>
      </c>
      <c r="P215" s="694">
        <f t="shared" si="205"/>
        <v>8844</v>
      </c>
      <c r="Q215" s="694">
        <f t="shared" si="205"/>
        <v>8844</v>
      </c>
      <c r="R215" s="954"/>
      <c r="S215" s="954"/>
      <c r="T215" s="954"/>
      <c r="U215" s="694">
        <f t="shared" ref="U215:W215" si="206">SUM(U216:U218)</f>
        <v>8844</v>
      </c>
      <c r="V215" s="694">
        <f t="shared" si="206"/>
        <v>8844</v>
      </c>
      <c r="W215" s="694">
        <f t="shared" si="206"/>
        <v>8844</v>
      </c>
      <c r="X215" s="954"/>
      <c r="Y215" s="954"/>
      <c r="Z215" s="954"/>
      <c r="AA215" s="694">
        <f t="shared" ref="AA215:AC215" si="207">SUM(AA216:AA218)</f>
        <v>8844</v>
      </c>
      <c r="AB215" s="694">
        <f t="shared" si="207"/>
        <v>8844</v>
      </c>
      <c r="AC215" s="694">
        <f t="shared" si="207"/>
        <v>8844</v>
      </c>
      <c r="AD215" s="954"/>
      <c r="AE215" s="954"/>
      <c r="AF215" s="954"/>
      <c r="AG215" s="694">
        <f>SUM(AG216:AG218)</f>
        <v>8844</v>
      </c>
      <c r="AH215" s="694">
        <f>SUM(AH216:AH218)</f>
        <v>8844</v>
      </c>
      <c r="AI215" s="694">
        <f>SUM(AI216:AI218)</f>
        <v>8844</v>
      </c>
      <c r="AJ215" s="694">
        <f>SUM(AJ216:AJ218)</f>
        <v>106128</v>
      </c>
      <c r="AK215" s="694">
        <f>SUM(AK216:AK218)</f>
        <v>106128</v>
      </c>
      <c r="AL215" s="944"/>
      <c r="AM215" s="944"/>
      <c r="AN215" s="944"/>
      <c r="AO215" s="944"/>
      <c r="AP215" s="823"/>
      <c r="AQ215" s="851"/>
      <c r="AR215" s="747">
        <f>SUM(AR216:AR218)</f>
        <v>0</v>
      </c>
      <c r="AS215" s="27"/>
    </row>
    <row r="216" spans="1:45" s="102" customFormat="1" ht="83.25" hidden="1" customHeight="1" x14ac:dyDescent="0.2">
      <c r="A216" s="1160" t="e">
        <f t="shared" si="204"/>
        <v>#REF!</v>
      </c>
      <c r="B216" s="1160" t="e">
        <f t="shared" si="204"/>
        <v>#REF!</v>
      </c>
      <c r="C216" s="1161" t="e">
        <f t="shared" si="204"/>
        <v>#REF!</v>
      </c>
      <c r="D216" s="1162" t="e">
        <f t="shared" si="204"/>
        <v>#REF!</v>
      </c>
      <c r="E216" s="354">
        <v>0</v>
      </c>
      <c r="F216" s="836" t="e">
        <f t="shared" ref="F216:H218" si="208">F154</f>
        <v>#REF!</v>
      </c>
      <c r="G216" s="817" t="e">
        <f t="shared" si="208"/>
        <v>#REF!</v>
      </c>
      <c r="H216" s="817" t="e">
        <f t="shared" si="208"/>
        <v>#REF!</v>
      </c>
      <c r="I216" s="864"/>
      <c r="J216" s="864"/>
      <c r="K216" s="1171"/>
      <c r="L216" s="494"/>
      <c r="M216" s="494"/>
      <c r="N216" s="494"/>
      <c r="O216" s="945"/>
      <c r="P216" s="945"/>
      <c r="Q216" s="945"/>
      <c r="R216" s="494"/>
      <c r="S216" s="494"/>
      <c r="T216" s="494"/>
      <c r="U216" s="945"/>
      <c r="V216" s="945"/>
      <c r="W216" s="945"/>
      <c r="X216" s="494"/>
      <c r="Y216" s="494"/>
      <c r="Z216" s="494"/>
      <c r="AA216" s="945"/>
      <c r="AB216" s="945"/>
      <c r="AC216" s="945"/>
      <c r="AD216" s="494"/>
      <c r="AE216" s="494"/>
      <c r="AF216" s="494"/>
      <c r="AG216" s="693"/>
      <c r="AH216" s="693"/>
      <c r="AI216" s="945"/>
      <c r="AJ216" s="693"/>
      <c r="AK216" s="693"/>
      <c r="AL216" s="945"/>
      <c r="AM216" s="945"/>
      <c r="AN216" s="945"/>
      <c r="AO216" s="945"/>
      <c r="AP216" s="839"/>
      <c r="AQ216" s="812" t="e">
        <f t="shared" si="190"/>
        <v>#REF!</v>
      </c>
      <c r="AR216" s="946"/>
      <c r="AS216" s="27"/>
    </row>
    <row r="217" spans="1:45" s="102" customFormat="1" ht="21.75" customHeight="1" x14ac:dyDescent="0.2">
      <c r="A217" s="1160" t="e">
        <f t="shared" si="204"/>
        <v>#REF!</v>
      </c>
      <c r="B217" s="1160" t="e">
        <f t="shared" si="204"/>
        <v>#REF!</v>
      </c>
      <c r="C217" s="1161" t="e">
        <f t="shared" si="204"/>
        <v>#REF!</v>
      </c>
      <c r="D217" s="1162" t="e">
        <f t="shared" si="204"/>
        <v>#REF!</v>
      </c>
      <c r="E217" s="354">
        <f>'[8]Anexo 1 POA 2018 CENTA Regiones'!E125</f>
        <v>180</v>
      </c>
      <c r="F217" s="836" t="e">
        <f t="shared" si="208"/>
        <v>#REF!</v>
      </c>
      <c r="G217" s="1163" t="e">
        <f t="shared" si="208"/>
        <v>#REF!</v>
      </c>
      <c r="H217" s="1169" t="e">
        <f t="shared" si="208"/>
        <v>#REF!</v>
      </c>
      <c r="I217" s="1171"/>
      <c r="J217" s="1171"/>
      <c r="K217" s="1171"/>
      <c r="L217" s="494">
        <f>'[8]Anexo 1 POA 2018 CENTA Regiones'!L125</f>
        <v>180</v>
      </c>
      <c r="M217" s="494">
        <f>'[8]Anexo 1 POA 2018 CENTA Regiones'!M125</f>
        <v>180</v>
      </c>
      <c r="N217" s="494">
        <f>'[8]Anexo 1 POA 2018 CENTA Regiones'!N125</f>
        <v>180</v>
      </c>
      <c r="O217" s="945">
        <f>'[8]Anexo 1 POA 2018 CENTA Regiones'!O125</f>
        <v>7083</v>
      </c>
      <c r="P217" s="945">
        <f>'[8]Anexo 1 POA 2018 CENTA Regiones'!P125</f>
        <v>7083</v>
      </c>
      <c r="Q217" s="945">
        <f>'[8]Anexo 1 POA 2018 CENTA Regiones'!Q125</f>
        <v>7083</v>
      </c>
      <c r="R217" s="494">
        <f>'[8]Anexo 1 POA 2018 CENTA Regiones'!R125</f>
        <v>180</v>
      </c>
      <c r="S217" s="494">
        <f>'[8]Anexo 1 POA 2018 CENTA Regiones'!S125</f>
        <v>180</v>
      </c>
      <c r="T217" s="494">
        <f>'[8]Anexo 1 POA 2018 CENTA Regiones'!T125</f>
        <v>180</v>
      </c>
      <c r="U217" s="945">
        <f>'[8]Anexo 1 POA 2018 CENTA Regiones'!U125</f>
        <v>7083</v>
      </c>
      <c r="V217" s="945">
        <f>'[8]Anexo 1 POA 2018 CENTA Regiones'!V125</f>
        <v>7083</v>
      </c>
      <c r="W217" s="945">
        <f>'[8]Anexo 1 POA 2018 CENTA Regiones'!W125</f>
        <v>7083</v>
      </c>
      <c r="X217" s="494">
        <f>'[8]Anexo 1 POA 2018 CENTA Regiones'!X125</f>
        <v>180</v>
      </c>
      <c r="Y217" s="494">
        <f>'[8]Anexo 1 POA 2018 CENTA Regiones'!Y125</f>
        <v>180</v>
      </c>
      <c r="Z217" s="494">
        <f>'[8]Anexo 1 POA 2018 CENTA Regiones'!Z125</f>
        <v>180</v>
      </c>
      <c r="AA217" s="945">
        <f>'[8]Anexo 1 POA 2018 CENTA Regiones'!AA125</f>
        <v>7083</v>
      </c>
      <c r="AB217" s="945">
        <f>'[8]Anexo 1 POA 2018 CENTA Regiones'!AB125</f>
        <v>7083</v>
      </c>
      <c r="AC217" s="945">
        <f>'[8]Anexo 1 POA 2018 CENTA Regiones'!AC125</f>
        <v>7083</v>
      </c>
      <c r="AD217" s="494">
        <f>'[8]Anexo 1 POA 2018 CENTA Regiones'!AD125</f>
        <v>180</v>
      </c>
      <c r="AE217" s="494">
        <f>'[8]Anexo 1 POA 2018 CENTA Regiones'!AE125</f>
        <v>180</v>
      </c>
      <c r="AF217" s="494">
        <f>'[8]Anexo 1 POA 2018 CENTA Regiones'!AF125</f>
        <v>180</v>
      </c>
      <c r="AG217" s="945">
        <f>'[8]Anexo 1 POA 2018 CENTA Regiones'!AG125</f>
        <v>7083</v>
      </c>
      <c r="AH217" s="945">
        <f>'[8]Anexo 1 POA 2018 CENTA Regiones'!AH125</f>
        <v>7083</v>
      </c>
      <c r="AI217" s="945">
        <f>'[8]Anexo 1 POA 2018 CENTA Regiones'!AI125</f>
        <v>7083</v>
      </c>
      <c r="AJ217" s="945">
        <f>'[8]Anexo 1 POA 2018 CENTA Regiones'!AJ125</f>
        <v>84996</v>
      </c>
      <c r="AK217" s="945">
        <f>'[8]Anexo 1 POA 2018 CENTA Regiones'!AK125</f>
        <v>84996</v>
      </c>
      <c r="AL217" s="945">
        <f>'[8]Anexo 1 POA 2018 CENTA Regiones'!AL125</f>
        <v>0</v>
      </c>
      <c r="AM217" s="945">
        <f>'[8]Anexo 1 POA 2018 CENTA Regiones'!AM125</f>
        <v>0</v>
      </c>
      <c r="AN217" s="945">
        <f>'[8]Anexo 1 POA 2018 CENTA Regiones'!AN125</f>
        <v>0</v>
      </c>
      <c r="AO217" s="945">
        <f>'[8]Anexo 1 POA 2018 CENTA Regiones'!AO125</f>
        <v>0</v>
      </c>
      <c r="AP217" s="1165"/>
      <c r="AQ217" s="1166" t="e">
        <f t="shared" si="190"/>
        <v>#REF!</v>
      </c>
      <c r="AR217" s="946" t="str">
        <f>'[8]Anexo 1 POA 2018 CENTA Regiones'!AR125</f>
        <v>La meta total incluye productores ganaderos y apicultores
Meta no acumulativa</v>
      </c>
      <c r="AS217" s="190"/>
    </row>
    <row r="218" spans="1:45" s="102" customFormat="1" ht="97.5" customHeight="1" x14ac:dyDescent="0.2">
      <c r="A218" s="1160" t="e">
        <f t="shared" si="204"/>
        <v>#REF!</v>
      </c>
      <c r="B218" s="1160" t="e">
        <f t="shared" si="204"/>
        <v>#REF!</v>
      </c>
      <c r="C218" s="1161" t="e">
        <f t="shared" si="204"/>
        <v>#REF!</v>
      </c>
      <c r="D218" s="1162" t="e">
        <f t="shared" si="204"/>
        <v>#REF!</v>
      </c>
      <c r="E218" s="354">
        <f>'[8]Anexo 1 POA 2018 CENTA Regiones'!E126</f>
        <v>45</v>
      </c>
      <c r="F218" s="836" t="e">
        <f t="shared" si="208"/>
        <v>#REF!</v>
      </c>
      <c r="G218" s="1163" t="e">
        <f t="shared" si="208"/>
        <v>#REF!</v>
      </c>
      <c r="H218" s="1169" t="e">
        <f t="shared" si="208"/>
        <v>#REF!</v>
      </c>
      <c r="I218" s="1171"/>
      <c r="J218" s="1171"/>
      <c r="K218" s="1171"/>
      <c r="L218" s="494">
        <f>'[8]Anexo 1 POA 2018 CENTA Regiones'!L126</f>
        <v>45</v>
      </c>
      <c r="M218" s="494">
        <f>'[8]Anexo 1 POA 2018 CENTA Regiones'!M126</f>
        <v>45</v>
      </c>
      <c r="N218" s="494">
        <f>'[8]Anexo 1 POA 2018 CENTA Regiones'!N126</f>
        <v>45</v>
      </c>
      <c r="O218" s="945">
        <f>'[8]Anexo 1 POA 2018 CENTA Regiones'!O126</f>
        <v>1761</v>
      </c>
      <c r="P218" s="945">
        <f>'[8]Anexo 1 POA 2018 CENTA Regiones'!P126</f>
        <v>1761</v>
      </c>
      <c r="Q218" s="945">
        <f>'[8]Anexo 1 POA 2018 CENTA Regiones'!Q126</f>
        <v>1761</v>
      </c>
      <c r="R218" s="494">
        <f>'[8]Anexo 1 POA 2018 CENTA Regiones'!R126</f>
        <v>45</v>
      </c>
      <c r="S218" s="494">
        <f>'[8]Anexo 1 POA 2018 CENTA Regiones'!S126</f>
        <v>45</v>
      </c>
      <c r="T218" s="494">
        <f>'[8]Anexo 1 POA 2018 CENTA Regiones'!T126</f>
        <v>45</v>
      </c>
      <c r="U218" s="945">
        <f>'[8]Anexo 1 POA 2018 CENTA Regiones'!U126</f>
        <v>1761</v>
      </c>
      <c r="V218" s="945">
        <f>'[8]Anexo 1 POA 2018 CENTA Regiones'!V126</f>
        <v>1761</v>
      </c>
      <c r="W218" s="945">
        <f>'[8]Anexo 1 POA 2018 CENTA Regiones'!W126</f>
        <v>1761</v>
      </c>
      <c r="X218" s="494">
        <f>'[8]Anexo 1 POA 2018 CENTA Regiones'!X126</f>
        <v>45</v>
      </c>
      <c r="Y218" s="494">
        <f>'[8]Anexo 1 POA 2018 CENTA Regiones'!Y126</f>
        <v>45</v>
      </c>
      <c r="Z218" s="494">
        <f>'[8]Anexo 1 POA 2018 CENTA Regiones'!Z126</f>
        <v>45</v>
      </c>
      <c r="AA218" s="945">
        <f>'[8]Anexo 1 POA 2018 CENTA Regiones'!AA126</f>
        <v>1761</v>
      </c>
      <c r="AB218" s="945">
        <f>'[8]Anexo 1 POA 2018 CENTA Regiones'!AB126</f>
        <v>1761</v>
      </c>
      <c r="AC218" s="945">
        <f>'[8]Anexo 1 POA 2018 CENTA Regiones'!AC126</f>
        <v>1761</v>
      </c>
      <c r="AD218" s="494">
        <f>'[8]Anexo 1 POA 2018 CENTA Regiones'!AD126</f>
        <v>45</v>
      </c>
      <c r="AE218" s="494">
        <f>'[8]Anexo 1 POA 2018 CENTA Regiones'!AE126</f>
        <v>45</v>
      </c>
      <c r="AF218" s="494">
        <f>'[8]Anexo 1 POA 2018 CENTA Regiones'!AF126</f>
        <v>45</v>
      </c>
      <c r="AG218" s="945">
        <f>'[8]Anexo 1 POA 2018 CENTA Regiones'!AG126</f>
        <v>1761</v>
      </c>
      <c r="AH218" s="945">
        <f>'[8]Anexo 1 POA 2018 CENTA Regiones'!AH126</f>
        <v>1761</v>
      </c>
      <c r="AI218" s="945">
        <f>'[8]Anexo 1 POA 2018 CENTA Regiones'!AI126</f>
        <v>1761</v>
      </c>
      <c r="AJ218" s="945">
        <f>'[8]Anexo 1 POA 2018 CENTA Regiones'!AJ126</f>
        <v>21132</v>
      </c>
      <c r="AK218" s="945">
        <f>'[8]Anexo 1 POA 2018 CENTA Regiones'!AK126</f>
        <v>21132</v>
      </c>
      <c r="AL218" s="945">
        <f>'[8]Anexo 1 POA 2018 CENTA Regiones'!AL126</f>
        <v>0</v>
      </c>
      <c r="AM218" s="945">
        <f>'[8]Anexo 1 POA 2018 CENTA Regiones'!AM126</f>
        <v>0</v>
      </c>
      <c r="AN218" s="945">
        <f>'[8]Anexo 1 POA 2018 CENTA Regiones'!AN126</f>
        <v>0</v>
      </c>
      <c r="AO218" s="945">
        <f>'[8]Anexo 1 POA 2018 CENTA Regiones'!AO126</f>
        <v>0</v>
      </c>
      <c r="AP218" s="1165"/>
      <c r="AQ218" s="1166">
        <f t="shared" si="190"/>
        <v>0</v>
      </c>
      <c r="AR218" s="946" t="str">
        <f>'[8]Anexo 1 POA 2018 CENTA Regiones'!AR126</f>
        <v>La meta total incluye productores ganaderos y apicultores
Meta no acumulativa</v>
      </c>
      <c r="AS218" s="190"/>
    </row>
    <row r="219" spans="1:45" s="102" customFormat="1" ht="50.25" customHeight="1" x14ac:dyDescent="0.2">
      <c r="A219" s="58" t="e">
        <f t="shared" si="204"/>
        <v>#REF!</v>
      </c>
      <c r="B219" s="58" t="e">
        <f t="shared" si="204"/>
        <v>#REF!</v>
      </c>
      <c r="C219" s="58" t="e">
        <f t="shared" si="204"/>
        <v>#REF!</v>
      </c>
      <c r="D219" s="26" t="e">
        <f t="shared" si="204"/>
        <v>#REF!</v>
      </c>
      <c r="E219" s="29"/>
      <c r="F219" s="730"/>
      <c r="G219" s="26"/>
      <c r="H219" s="26"/>
      <c r="I219" s="866"/>
      <c r="J219" s="866"/>
      <c r="K219" s="863"/>
      <c r="L219" s="673"/>
      <c r="M219" s="673"/>
      <c r="N219" s="673"/>
      <c r="O219" s="694">
        <f>SUM(O220:O224)</f>
        <v>80334.583333333328</v>
      </c>
      <c r="P219" s="694">
        <f t="shared" ref="P219:Q219" si="209">SUM(P220:P224)</f>
        <v>80334.583333333328</v>
      </c>
      <c r="Q219" s="694">
        <f t="shared" si="209"/>
        <v>80334.583333333328</v>
      </c>
      <c r="R219" s="673"/>
      <c r="S219" s="673"/>
      <c r="T219" s="673"/>
      <c r="U219" s="694">
        <f t="shared" ref="U219:W219" si="210">SUM(U220:U224)</f>
        <v>80334.583333333328</v>
      </c>
      <c r="V219" s="694">
        <f t="shared" si="210"/>
        <v>80334.583333333328</v>
      </c>
      <c r="W219" s="694">
        <f t="shared" si="210"/>
        <v>80334.583333333328</v>
      </c>
      <c r="X219" s="673"/>
      <c r="Y219" s="673"/>
      <c r="Z219" s="673"/>
      <c r="AA219" s="694">
        <f t="shared" ref="AA219:AC219" si="211">SUM(AA220:AA224)</f>
        <v>80334.583333333328</v>
      </c>
      <c r="AB219" s="694">
        <f t="shared" si="211"/>
        <v>80334.583333333328</v>
      </c>
      <c r="AC219" s="694">
        <f t="shared" si="211"/>
        <v>80334.583333333328</v>
      </c>
      <c r="AD219" s="673"/>
      <c r="AE219" s="673"/>
      <c r="AF219" s="673"/>
      <c r="AG219" s="694">
        <f t="shared" ref="AG219:AK219" si="212">SUM(AG220:AG224)</f>
        <v>80334.583333333328</v>
      </c>
      <c r="AH219" s="694">
        <f t="shared" si="212"/>
        <v>80334.583333333328</v>
      </c>
      <c r="AI219" s="694">
        <f t="shared" si="212"/>
        <v>80334.583333333328</v>
      </c>
      <c r="AJ219" s="694">
        <f t="shared" si="212"/>
        <v>964015</v>
      </c>
      <c r="AK219" s="694">
        <f t="shared" si="212"/>
        <v>964015</v>
      </c>
      <c r="AL219" s="686"/>
      <c r="AM219" s="686"/>
      <c r="AN219" s="686"/>
      <c r="AO219" s="694"/>
      <c r="AP219" s="195"/>
      <c r="AQ219" s="851"/>
      <c r="AR219" s="747">
        <f t="shared" ref="AR219" si="213">SUM(AR220:AR224)</f>
        <v>0</v>
      </c>
      <c r="AS219" s="27"/>
    </row>
    <row r="220" spans="1:45" s="102" customFormat="1" ht="32.25" customHeight="1" x14ac:dyDescent="0.2">
      <c r="A220" s="1156" t="e">
        <f t="shared" si="204"/>
        <v>#REF!</v>
      </c>
      <c r="B220" s="1156" t="e">
        <f t="shared" si="204"/>
        <v>#REF!</v>
      </c>
      <c r="C220" s="1168" t="e">
        <f t="shared" si="204"/>
        <v>#REF!</v>
      </c>
      <c r="D220" s="1169" t="e">
        <f t="shared" si="204"/>
        <v>#REF!</v>
      </c>
      <c r="E220" s="816">
        <f>'[8]Anexo 1 POA 2018 CENTA Regiones'!E128</f>
        <v>5789</v>
      </c>
      <c r="F220" s="827" t="e">
        <f t="shared" ref="F220:H224" si="214">F158</f>
        <v>#REF!</v>
      </c>
      <c r="G220" s="1166" t="e">
        <f t="shared" si="214"/>
        <v>#REF!</v>
      </c>
      <c r="H220" s="1166" t="e">
        <f t="shared" si="214"/>
        <v>#REF!</v>
      </c>
      <c r="I220" s="1164"/>
      <c r="J220" s="1164"/>
      <c r="K220" s="1164"/>
      <c r="L220" s="674">
        <f>'[8]Anexo 1 POA 2018 CENTA Regiones'!L128</f>
        <v>5789</v>
      </c>
      <c r="M220" s="674">
        <f>'[8]Anexo 1 POA 2018 CENTA Regiones'!M128</f>
        <v>5789</v>
      </c>
      <c r="N220" s="674">
        <f>'[8]Anexo 1 POA 2018 CENTA Regiones'!N128</f>
        <v>5789</v>
      </c>
      <c r="O220" s="693">
        <f>'[8]Anexo 1 POA 2018 CENTA Regiones'!O128</f>
        <v>46040</v>
      </c>
      <c r="P220" s="693">
        <f>'[8]Anexo 1 POA 2018 CENTA Regiones'!P128</f>
        <v>46040</v>
      </c>
      <c r="Q220" s="693">
        <f>'[8]Anexo 1 POA 2018 CENTA Regiones'!Q128</f>
        <v>46040</v>
      </c>
      <c r="R220" s="674">
        <f>'[8]Anexo 1 POA 2018 CENTA Regiones'!R128</f>
        <v>5789</v>
      </c>
      <c r="S220" s="674">
        <f>'[8]Anexo 1 POA 2018 CENTA Regiones'!S128</f>
        <v>5789</v>
      </c>
      <c r="T220" s="674">
        <f>'[8]Anexo 1 POA 2018 CENTA Regiones'!T128</f>
        <v>5789</v>
      </c>
      <c r="U220" s="693">
        <f>'[8]Anexo 1 POA 2018 CENTA Regiones'!U128</f>
        <v>46040</v>
      </c>
      <c r="V220" s="693">
        <f>'[8]Anexo 1 POA 2018 CENTA Regiones'!V128</f>
        <v>46040</v>
      </c>
      <c r="W220" s="693">
        <f>'[8]Anexo 1 POA 2018 CENTA Regiones'!W128</f>
        <v>46040</v>
      </c>
      <c r="X220" s="674">
        <f>'[8]Anexo 1 POA 2018 CENTA Regiones'!X128</f>
        <v>5789</v>
      </c>
      <c r="Y220" s="674">
        <f>'[8]Anexo 1 POA 2018 CENTA Regiones'!Y128</f>
        <v>5789</v>
      </c>
      <c r="Z220" s="674">
        <f>'[8]Anexo 1 POA 2018 CENTA Regiones'!Z128</f>
        <v>5789</v>
      </c>
      <c r="AA220" s="693">
        <f>'[8]Anexo 1 POA 2018 CENTA Regiones'!AA128</f>
        <v>46040</v>
      </c>
      <c r="AB220" s="693">
        <f>'[8]Anexo 1 POA 2018 CENTA Regiones'!AB128</f>
        <v>46040</v>
      </c>
      <c r="AC220" s="693">
        <f>'[8]Anexo 1 POA 2018 CENTA Regiones'!AC128</f>
        <v>46040</v>
      </c>
      <c r="AD220" s="674">
        <f>'[8]Anexo 1 POA 2018 CENTA Regiones'!AD128</f>
        <v>5789</v>
      </c>
      <c r="AE220" s="674">
        <f>'[8]Anexo 1 POA 2018 CENTA Regiones'!AE128</f>
        <v>5789</v>
      </c>
      <c r="AF220" s="674">
        <f>'[8]Anexo 1 POA 2018 CENTA Regiones'!AF128</f>
        <v>5789</v>
      </c>
      <c r="AG220" s="693">
        <f>'[8]Anexo 1 POA 2018 CENTA Regiones'!AG128</f>
        <v>46040</v>
      </c>
      <c r="AH220" s="693">
        <f>'[8]Anexo 1 POA 2018 CENTA Regiones'!AH128</f>
        <v>46040</v>
      </c>
      <c r="AI220" s="693">
        <f>'[8]Anexo 1 POA 2018 CENTA Regiones'!AI128</f>
        <v>46040</v>
      </c>
      <c r="AJ220" s="693">
        <f>'[8]Anexo 1 POA 2018 CENTA Regiones'!AJ128</f>
        <v>552480</v>
      </c>
      <c r="AK220" s="693">
        <f>'[8]Anexo 1 POA 2018 CENTA Regiones'!AK128</f>
        <v>552480</v>
      </c>
      <c r="AL220" s="693">
        <f>'[8]Anexo 1 POA 2018 CENTA Regiones'!AL128</f>
        <v>0</v>
      </c>
      <c r="AM220" s="693">
        <f>'[8]Anexo 1 POA 2018 CENTA Regiones'!AM128</f>
        <v>0</v>
      </c>
      <c r="AN220" s="693">
        <f>'[8]Anexo 1 POA 2018 CENTA Regiones'!AN128</f>
        <v>0</v>
      </c>
      <c r="AO220" s="693">
        <f>'[8]Anexo 1 POA 2018 CENTA Regiones'!AO128</f>
        <v>0</v>
      </c>
      <c r="AP220" s="1165"/>
      <c r="AQ220" s="1162" t="e">
        <f t="shared" si="190"/>
        <v>#REF!</v>
      </c>
      <c r="AR220" s="753" t="str">
        <f>'[8]Anexo 1 POA 2018 CENTA Regiones'!AR128</f>
        <v>Meta no acumulativa</v>
      </c>
      <c r="AS220" s="27"/>
    </row>
    <row r="221" spans="1:45" s="102" customFormat="1" ht="75" customHeight="1" x14ac:dyDescent="0.2">
      <c r="A221" s="1156" t="e">
        <f t="shared" si="204"/>
        <v>#REF!</v>
      </c>
      <c r="B221" s="1156" t="e">
        <f t="shared" si="204"/>
        <v>#REF!</v>
      </c>
      <c r="C221" s="1168" t="e">
        <f t="shared" si="204"/>
        <v>#REF!</v>
      </c>
      <c r="D221" s="1169" t="e">
        <f t="shared" si="204"/>
        <v>#REF!</v>
      </c>
      <c r="E221" s="816">
        <f>'[8]Anexo 1 POA 2018 CENTA Regiones'!E129</f>
        <v>3407</v>
      </c>
      <c r="F221" s="827" t="e">
        <f t="shared" si="214"/>
        <v>#REF!</v>
      </c>
      <c r="G221" s="1166" t="e">
        <f t="shared" si="214"/>
        <v>#REF!</v>
      </c>
      <c r="H221" s="1166" t="e">
        <f t="shared" si="214"/>
        <v>#REF!</v>
      </c>
      <c r="I221" s="1164"/>
      <c r="J221" s="1164"/>
      <c r="K221" s="1164"/>
      <c r="L221" s="674">
        <f>'[8]Anexo 1 POA 2018 CENTA Regiones'!L129</f>
        <v>3407</v>
      </c>
      <c r="M221" s="674">
        <f>'[8]Anexo 1 POA 2018 CENTA Regiones'!M129</f>
        <v>3407</v>
      </c>
      <c r="N221" s="674">
        <f>'[8]Anexo 1 POA 2018 CENTA Regiones'!N129</f>
        <v>3407</v>
      </c>
      <c r="O221" s="693">
        <f>'[8]Anexo 1 POA 2018 CENTA Regiones'!O129</f>
        <v>31787</v>
      </c>
      <c r="P221" s="693">
        <f>'[8]Anexo 1 POA 2018 CENTA Regiones'!P129</f>
        <v>31787</v>
      </c>
      <c r="Q221" s="693">
        <f>'[8]Anexo 1 POA 2018 CENTA Regiones'!Q129</f>
        <v>31787</v>
      </c>
      <c r="R221" s="674">
        <f>'[8]Anexo 1 POA 2018 CENTA Regiones'!R129</f>
        <v>3407</v>
      </c>
      <c r="S221" s="674">
        <f>'[8]Anexo 1 POA 2018 CENTA Regiones'!S129</f>
        <v>3407</v>
      </c>
      <c r="T221" s="674">
        <f>'[8]Anexo 1 POA 2018 CENTA Regiones'!T129</f>
        <v>3407</v>
      </c>
      <c r="U221" s="693">
        <f>'[8]Anexo 1 POA 2018 CENTA Regiones'!U129</f>
        <v>31787</v>
      </c>
      <c r="V221" s="693">
        <f>'[8]Anexo 1 POA 2018 CENTA Regiones'!V129</f>
        <v>31787</v>
      </c>
      <c r="W221" s="693">
        <f>'[8]Anexo 1 POA 2018 CENTA Regiones'!W129</f>
        <v>31787</v>
      </c>
      <c r="X221" s="674">
        <f>'[8]Anexo 1 POA 2018 CENTA Regiones'!X129</f>
        <v>3407</v>
      </c>
      <c r="Y221" s="674">
        <f>'[8]Anexo 1 POA 2018 CENTA Regiones'!Y129</f>
        <v>3407</v>
      </c>
      <c r="Z221" s="674">
        <f>'[8]Anexo 1 POA 2018 CENTA Regiones'!Z129</f>
        <v>3407</v>
      </c>
      <c r="AA221" s="693">
        <f>'[8]Anexo 1 POA 2018 CENTA Regiones'!AA129</f>
        <v>31787</v>
      </c>
      <c r="AB221" s="693">
        <f>'[8]Anexo 1 POA 2018 CENTA Regiones'!AB129</f>
        <v>31787</v>
      </c>
      <c r="AC221" s="693">
        <f>'[8]Anexo 1 POA 2018 CENTA Regiones'!AC129</f>
        <v>31787</v>
      </c>
      <c r="AD221" s="674">
        <f>'[8]Anexo 1 POA 2018 CENTA Regiones'!AD129</f>
        <v>3407</v>
      </c>
      <c r="AE221" s="674">
        <f>'[8]Anexo 1 POA 2018 CENTA Regiones'!AE129</f>
        <v>3407</v>
      </c>
      <c r="AF221" s="674">
        <f>'[8]Anexo 1 POA 2018 CENTA Regiones'!AF129</f>
        <v>3407</v>
      </c>
      <c r="AG221" s="693">
        <f>'[8]Anexo 1 POA 2018 CENTA Regiones'!AG129</f>
        <v>31787</v>
      </c>
      <c r="AH221" s="693">
        <f>'[8]Anexo 1 POA 2018 CENTA Regiones'!AH129</f>
        <v>31787</v>
      </c>
      <c r="AI221" s="693">
        <f>'[8]Anexo 1 POA 2018 CENTA Regiones'!AI129</f>
        <v>31787</v>
      </c>
      <c r="AJ221" s="693">
        <f>'[8]Anexo 1 POA 2018 CENTA Regiones'!AJ129</f>
        <v>381444</v>
      </c>
      <c r="AK221" s="693">
        <f>'[8]Anexo 1 POA 2018 CENTA Regiones'!AK129</f>
        <v>381444</v>
      </c>
      <c r="AL221" s="693">
        <f>'[8]Anexo 1 POA 2018 CENTA Regiones'!AL129</f>
        <v>0</v>
      </c>
      <c r="AM221" s="693">
        <f>'[8]Anexo 1 POA 2018 CENTA Regiones'!AM129</f>
        <v>0</v>
      </c>
      <c r="AN221" s="693">
        <f>'[8]Anexo 1 POA 2018 CENTA Regiones'!AN129</f>
        <v>0</v>
      </c>
      <c r="AO221" s="693">
        <f>'[8]Anexo 1 POA 2018 CENTA Regiones'!AO129</f>
        <v>0</v>
      </c>
      <c r="AP221" s="1165"/>
      <c r="AQ221" s="1162">
        <f t="shared" si="190"/>
        <v>0</v>
      </c>
      <c r="AR221" s="753" t="str">
        <f>'[8]Anexo 1 POA 2018 CENTA Regiones'!AR129</f>
        <v>Meta no acumulativa</v>
      </c>
      <c r="AS221" s="190"/>
    </row>
    <row r="222" spans="1:45" s="102" customFormat="1" ht="106.5" hidden="1" customHeight="1" x14ac:dyDescent="0.2">
      <c r="A222" s="1156" t="e">
        <f t="shared" si="204"/>
        <v>#REF!</v>
      </c>
      <c r="B222" s="1156" t="e">
        <f t="shared" si="204"/>
        <v>#REF!</v>
      </c>
      <c r="C222" s="1168" t="e">
        <f t="shared" si="204"/>
        <v>#REF!</v>
      </c>
      <c r="D222" s="1169" t="e">
        <f t="shared" si="204"/>
        <v>#REF!</v>
      </c>
      <c r="E222" s="816">
        <v>0</v>
      </c>
      <c r="F222" s="827" t="e">
        <f t="shared" si="214"/>
        <v>#REF!</v>
      </c>
      <c r="G222" s="812" t="e">
        <f t="shared" si="214"/>
        <v>#REF!</v>
      </c>
      <c r="H222" s="812" t="e">
        <f t="shared" si="214"/>
        <v>#REF!</v>
      </c>
      <c r="I222" s="815"/>
      <c r="J222" s="815"/>
      <c r="K222" s="1164"/>
      <c r="L222" s="674"/>
      <c r="M222" s="674"/>
      <c r="N222" s="674"/>
      <c r="O222" s="693"/>
      <c r="P222" s="693"/>
      <c r="Q222" s="693"/>
      <c r="R222" s="674"/>
      <c r="S222" s="674"/>
      <c r="T222" s="674"/>
      <c r="U222" s="693"/>
      <c r="V222" s="693"/>
      <c r="W222" s="693"/>
      <c r="X222" s="674"/>
      <c r="Y222" s="674"/>
      <c r="Z222" s="674"/>
      <c r="AA222" s="693"/>
      <c r="AB222" s="693"/>
      <c r="AC222" s="693"/>
      <c r="AD222" s="674"/>
      <c r="AE222" s="674"/>
      <c r="AF222" s="674"/>
      <c r="AG222" s="693"/>
      <c r="AH222" s="693"/>
      <c r="AI222" s="693"/>
      <c r="AJ222" s="693"/>
      <c r="AK222" s="693"/>
      <c r="AL222" s="693"/>
      <c r="AM222" s="693"/>
      <c r="AN222" s="693"/>
      <c r="AO222" s="693"/>
      <c r="AP222" s="811"/>
      <c r="AQ222" s="1162">
        <f t="shared" si="190"/>
        <v>0</v>
      </c>
      <c r="AR222" s="753"/>
      <c r="AS222" s="190"/>
    </row>
    <row r="223" spans="1:45" s="102" customFormat="1" ht="167.25" customHeight="1" x14ac:dyDescent="0.2">
      <c r="A223" s="1156" t="e">
        <f t="shared" si="204"/>
        <v>#REF!</v>
      </c>
      <c r="B223" s="1156" t="e">
        <f t="shared" si="204"/>
        <v>#REF!</v>
      </c>
      <c r="C223" s="1168" t="e">
        <f t="shared" si="204"/>
        <v>#REF!</v>
      </c>
      <c r="D223" s="1169" t="e">
        <f t="shared" si="204"/>
        <v>#REF!</v>
      </c>
      <c r="E223" s="793">
        <f>'[8]Anexo 1 POA 2018 CENTA Regiones'!E130</f>
        <v>304</v>
      </c>
      <c r="F223" s="827" t="e">
        <f t="shared" si="214"/>
        <v>#REF!</v>
      </c>
      <c r="G223" s="812" t="e">
        <f t="shared" si="214"/>
        <v>#REF!</v>
      </c>
      <c r="H223" s="812" t="e">
        <f t="shared" si="214"/>
        <v>#REF!</v>
      </c>
      <c r="I223" s="815"/>
      <c r="J223" s="815"/>
      <c r="K223" s="1164"/>
      <c r="L223" s="941">
        <f>'[8]Anexo 1 POA 2018 CENTA Regiones'!L130</f>
        <v>304</v>
      </c>
      <c r="M223" s="941">
        <f>'[8]Anexo 1 POA 2018 CENTA Regiones'!M130</f>
        <v>304</v>
      </c>
      <c r="N223" s="941">
        <f>'[8]Anexo 1 POA 2018 CENTA Regiones'!N130</f>
        <v>304</v>
      </c>
      <c r="O223" s="952">
        <f>'[8]Anexo 1 POA 2018 CENTA Regiones'!O130</f>
        <v>2507.5833333333335</v>
      </c>
      <c r="P223" s="952">
        <f>'[8]Anexo 1 POA 2018 CENTA Regiones'!P130</f>
        <v>2507.5833333333335</v>
      </c>
      <c r="Q223" s="952">
        <f>'[8]Anexo 1 POA 2018 CENTA Regiones'!Q130</f>
        <v>2507.5833333333335</v>
      </c>
      <c r="R223" s="941">
        <f>'[8]Anexo 1 POA 2018 CENTA Regiones'!R130</f>
        <v>304</v>
      </c>
      <c r="S223" s="941">
        <f>'[8]Anexo 1 POA 2018 CENTA Regiones'!S130</f>
        <v>304</v>
      </c>
      <c r="T223" s="941">
        <f>'[8]Anexo 1 POA 2018 CENTA Regiones'!T130</f>
        <v>304</v>
      </c>
      <c r="U223" s="952">
        <f>'[8]Anexo 1 POA 2018 CENTA Regiones'!U130</f>
        <v>2507.5833333333335</v>
      </c>
      <c r="V223" s="952">
        <f>'[8]Anexo 1 POA 2018 CENTA Regiones'!V130</f>
        <v>2507.5833333333335</v>
      </c>
      <c r="W223" s="952">
        <f>'[8]Anexo 1 POA 2018 CENTA Regiones'!W130</f>
        <v>2507.5833333333335</v>
      </c>
      <c r="X223" s="941">
        <f>'[8]Anexo 1 POA 2018 CENTA Regiones'!X130</f>
        <v>304</v>
      </c>
      <c r="Y223" s="941">
        <f>'[8]Anexo 1 POA 2018 CENTA Regiones'!Y130</f>
        <v>304</v>
      </c>
      <c r="Z223" s="941">
        <f>'[8]Anexo 1 POA 2018 CENTA Regiones'!Z130</f>
        <v>304</v>
      </c>
      <c r="AA223" s="952">
        <f>'[8]Anexo 1 POA 2018 CENTA Regiones'!AA130</f>
        <v>2507.5833333333335</v>
      </c>
      <c r="AB223" s="952">
        <f>'[8]Anexo 1 POA 2018 CENTA Regiones'!AB130</f>
        <v>2507.5833333333335</v>
      </c>
      <c r="AC223" s="952">
        <f>'[8]Anexo 1 POA 2018 CENTA Regiones'!AC130</f>
        <v>2507.5833333333335</v>
      </c>
      <c r="AD223" s="941">
        <f>'[8]Anexo 1 POA 2018 CENTA Regiones'!AD130</f>
        <v>304</v>
      </c>
      <c r="AE223" s="941">
        <f>'[8]Anexo 1 POA 2018 CENTA Regiones'!AE130</f>
        <v>304</v>
      </c>
      <c r="AF223" s="941">
        <f>'[8]Anexo 1 POA 2018 CENTA Regiones'!AF130</f>
        <v>304</v>
      </c>
      <c r="AG223" s="952">
        <f>'[8]Anexo 1 POA 2018 CENTA Regiones'!AG130</f>
        <v>2507.5833333333335</v>
      </c>
      <c r="AH223" s="952">
        <f>'[8]Anexo 1 POA 2018 CENTA Regiones'!AH130</f>
        <v>2507.5833333333335</v>
      </c>
      <c r="AI223" s="952">
        <f>'[8]Anexo 1 POA 2018 CENTA Regiones'!AI130</f>
        <v>2507.5833333333335</v>
      </c>
      <c r="AJ223" s="952">
        <f>'[8]Anexo 1 POA 2018 CENTA Regiones'!AJ130</f>
        <v>30091</v>
      </c>
      <c r="AK223" s="952">
        <f>'[8]Anexo 1 POA 2018 CENTA Regiones'!AK130</f>
        <v>30091</v>
      </c>
      <c r="AL223" s="952">
        <f>'[8]Anexo 1 POA 2018 CENTA Regiones'!AL130</f>
        <v>0</v>
      </c>
      <c r="AM223" s="952">
        <f>'[8]Anexo 1 POA 2018 CENTA Regiones'!AM130</f>
        <v>0</v>
      </c>
      <c r="AN223" s="952">
        <f>'[8]Anexo 1 POA 2018 CENTA Regiones'!AN130</f>
        <v>0</v>
      </c>
      <c r="AO223" s="952">
        <f>'[8]Anexo 1 POA 2018 CENTA Regiones'!AO130</f>
        <v>0</v>
      </c>
      <c r="AP223" s="811"/>
      <c r="AQ223" s="1162">
        <f t="shared" si="190"/>
        <v>0</v>
      </c>
      <c r="AR223" s="953" t="str">
        <f>'[8]Anexo 1 POA 2018 CENTA Regiones'!AR130</f>
        <v>Meta no acumulativa</v>
      </c>
      <c r="AS223" s="190"/>
    </row>
    <row r="224" spans="1:45" s="102" customFormat="1" hidden="1" x14ac:dyDescent="0.2">
      <c r="A224" s="1156" t="e">
        <f t="shared" si="204"/>
        <v>#REF!</v>
      </c>
      <c r="B224" s="1156" t="e">
        <f t="shared" si="204"/>
        <v>#REF!</v>
      </c>
      <c r="C224" s="1168" t="e">
        <f t="shared" si="204"/>
        <v>#REF!</v>
      </c>
      <c r="D224" s="1169" t="e">
        <f t="shared" si="204"/>
        <v>#REF!</v>
      </c>
      <c r="E224" s="793">
        <v>0</v>
      </c>
      <c r="F224" s="935" t="e">
        <f t="shared" si="214"/>
        <v>#REF!</v>
      </c>
      <c r="G224" s="812" t="e">
        <f t="shared" si="214"/>
        <v>#REF!</v>
      </c>
      <c r="H224" s="829" t="e">
        <f t="shared" si="214"/>
        <v>#REF!</v>
      </c>
      <c r="I224" s="815"/>
      <c r="J224" s="815"/>
      <c r="K224" s="1164"/>
      <c r="L224" s="941"/>
      <c r="M224" s="941"/>
      <c r="N224" s="941"/>
      <c r="O224" s="693"/>
      <c r="P224" s="693"/>
      <c r="Q224" s="693"/>
      <c r="R224" s="674"/>
      <c r="S224" s="674"/>
      <c r="T224" s="674"/>
      <c r="U224" s="693"/>
      <c r="V224" s="693"/>
      <c r="W224" s="693"/>
      <c r="X224" s="674"/>
      <c r="Y224" s="674"/>
      <c r="Z224" s="674"/>
      <c r="AA224" s="693"/>
      <c r="AB224" s="693"/>
      <c r="AC224" s="693"/>
      <c r="AD224" s="674"/>
      <c r="AE224" s="674"/>
      <c r="AF224" s="674"/>
      <c r="AG224" s="693"/>
      <c r="AH224" s="693"/>
      <c r="AI224" s="693"/>
      <c r="AJ224" s="693"/>
      <c r="AK224" s="693"/>
      <c r="AL224" s="693"/>
      <c r="AM224" s="693"/>
      <c r="AN224" s="693"/>
      <c r="AO224" s="693"/>
      <c r="AP224" s="811"/>
      <c r="AQ224" s="812" t="e">
        <f t="shared" si="190"/>
        <v>#REF!</v>
      </c>
      <c r="AR224" s="753"/>
      <c r="AS224" s="190"/>
    </row>
    <row r="225" spans="1:45" s="102" customFormat="1" x14ac:dyDescent="0.2">
      <c r="A225" s="878" t="e">
        <f t="shared" si="204"/>
        <v>#REF!</v>
      </c>
      <c r="B225" s="878" t="e">
        <f t="shared" si="204"/>
        <v>#REF!</v>
      </c>
      <c r="C225" s="878" t="e">
        <f t="shared" si="204"/>
        <v>#REF!</v>
      </c>
      <c r="D225" s="26" t="e">
        <f t="shared" si="204"/>
        <v>#REF!</v>
      </c>
      <c r="E225" s="29"/>
      <c r="F225" s="823"/>
      <c r="G225" s="26"/>
      <c r="H225" s="26"/>
      <c r="I225" s="94"/>
      <c r="J225" s="94"/>
      <c r="K225" s="94"/>
      <c r="L225" s="673"/>
      <c r="M225" s="673"/>
      <c r="N225" s="673"/>
      <c r="O225" s="694">
        <f t="shared" ref="O225:Q225" si="215">SUM(O226:O227)</f>
        <v>3035</v>
      </c>
      <c r="P225" s="694">
        <f t="shared" si="215"/>
        <v>3035</v>
      </c>
      <c r="Q225" s="694">
        <f t="shared" si="215"/>
        <v>3035</v>
      </c>
      <c r="R225" s="673"/>
      <c r="S225" s="673"/>
      <c r="T225" s="673"/>
      <c r="U225" s="694">
        <f>SUM(U226:U227)</f>
        <v>3035</v>
      </c>
      <c r="V225" s="686"/>
      <c r="W225" s="686"/>
      <c r="X225" s="673"/>
      <c r="Y225" s="673"/>
      <c r="Z225" s="673"/>
      <c r="AA225" s="686"/>
      <c r="AB225" s="686"/>
      <c r="AC225" s="686"/>
      <c r="AD225" s="673"/>
      <c r="AE225" s="673"/>
      <c r="AF225" s="673"/>
      <c r="AG225" s="686"/>
      <c r="AH225" s="694">
        <f>SUM(AH226:AH227)</f>
        <v>3035</v>
      </c>
      <c r="AI225" s="694">
        <f>SUM(AI226:AI227)</f>
        <v>3035</v>
      </c>
      <c r="AJ225" s="694">
        <f>SUM(AJ226:AJ227)</f>
        <v>18210</v>
      </c>
      <c r="AK225" s="694">
        <f>SUM(AK226:AK227)</f>
        <v>18210</v>
      </c>
      <c r="AL225" s="686"/>
      <c r="AM225" s="686"/>
      <c r="AN225" s="686"/>
      <c r="AO225" s="686"/>
      <c r="AP225" s="195"/>
      <c r="AQ225" s="851"/>
      <c r="AR225" s="747">
        <f>SUM(AR226:AR227)</f>
        <v>0</v>
      </c>
      <c r="AS225" s="190"/>
    </row>
    <row r="226" spans="1:45" s="102" customFormat="1" ht="28.5" customHeight="1" x14ac:dyDescent="0.2">
      <c r="A226" s="1160" t="e">
        <f t="shared" si="204"/>
        <v>#REF!</v>
      </c>
      <c r="B226" s="1160" t="e">
        <f t="shared" si="204"/>
        <v>#REF!</v>
      </c>
      <c r="C226" s="1161" t="e">
        <f t="shared" si="204"/>
        <v>#REF!</v>
      </c>
      <c r="D226" s="1162" t="e">
        <f t="shared" si="204"/>
        <v>#REF!</v>
      </c>
      <c r="E226" s="793">
        <f>'[8]Anexo 1 POA 2018 CENTA Regiones'!E132</f>
        <v>66</v>
      </c>
      <c r="F226" s="793" t="e">
        <f t="shared" ref="F226:H227" si="216">F164</f>
        <v>#REF!</v>
      </c>
      <c r="G226" s="1162" t="e">
        <f t="shared" si="216"/>
        <v>#REF!</v>
      </c>
      <c r="H226" s="1162" t="e">
        <f t="shared" si="216"/>
        <v>#REF!</v>
      </c>
      <c r="I226" s="1164"/>
      <c r="J226" s="1164"/>
      <c r="K226" s="1164"/>
      <c r="L226" s="941">
        <f>'[8]Anexo 1 POA 2018 CENTA Regiones'!L132</f>
        <v>66</v>
      </c>
      <c r="M226" s="941">
        <f>'[8]Anexo 1 POA 2018 CENTA Regiones'!M132</f>
        <v>66</v>
      </c>
      <c r="N226" s="941">
        <f>'[8]Anexo 1 POA 2018 CENTA Regiones'!N132</f>
        <v>66</v>
      </c>
      <c r="O226" s="952">
        <f>'[8]Anexo 1 POA 2018 CENTA Regiones'!O132</f>
        <v>2110</v>
      </c>
      <c r="P226" s="952">
        <f>'[8]Anexo 1 POA 2018 CENTA Regiones'!P132</f>
        <v>2110</v>
      </c>
      <c r="Q226" s="952">
        <f>'[8]Anexo 1 POA 2018 CENTA Regiones'!Q132</f>
        <v>2110</v>
      </c>
      <c r="R226" s="941">
        <f>'[8]Anexo 1 POA 2018 CENTA Regiones'!R132</f>
        <v>66</v>
      </c>
      <c r="S226" s="941">
        <f>'[8]Anexo 1 POA 2018 CENTA Regiones'!S132</f>
        <v>0</v>
      </c>
      <c r="T226" s="941">
        <f>'[8]Anexo 1 POA 2018 CENTA Regiones'!T132</f>
        <v>0</v>
      </c>
      <c r="U226" s="952">
        <f>'[8]Anexo 1 POA 2018 CENTA Regiones'!U132</f>
        <v>2110</v>
      </c>
      <c r="V226" s="952">
        <f>'[8]Anexo 1 POA 2018 CENTA Regiones'!V132</f>
        <v>0</v>
      </c>
      <c r="W226" s="952">
        <f>'[8]Anexo 1 POA 2018 CENTA Regiones'!W132</f>
        <v>0</v>
      </c>
      <c r="X226" s="941">
        <f>'[8]Anexo 1 POA 2018 CENTA Regiones'!X132</f>
        <v>0</v>
      </c>
      <c r="Y226" s="941">
        <f>'[8]Anexo 1 POA 2018 CENTA Regiones'!Y132</f>
        <v>0</v>
      </c>
      <c r="Z226" s="941">
        <f>'[8]Anexo 1 POA 2018 CENTA Regiones'!Z132</f>
        <v>0</v>
      </c>
      <c r="AA226" s="952">
        <f>'[8]Anexo 1 POA 2018 CENTA Regiones'!AA132</f>
        <v>0</v>
      </c>
      <c r="AB226" s="952">
        <f>'[8]Anexo 1 POA 2018 CENTA Regiones'!AB132</f>
        <v>0</v>
      </c>
      <c r="AC226" s="952">
        <f>'[8]Anexo 1 POA 2018 CENTA Regiones'!AC132</f>
        <v>0</v>
      </c>
      <c r="AD226" s="941">
        <f>'[8]Anexo 1 POA 2018 CENTA Regiones'!AD132</f>
        <v>0</v>
      </c>
      <c r="AE226" s="941">
        <f>'[8]Anexo 1 POA 2018 CENTA Regiones'!AE132</f>
        <v>66</v>
      </c>
      <c r="AF226" s="941">
        <f>'[8]Anexo 1 POA 2018 CENTA Regiones'!AF132</f>
        <v>66</v>
      </c>
      <c r="AG226" s="952">
        <f>'[8]Anexo 1 POA 2018 CENTA Regiones'!AG132</f>
        <v>0</v>
      </c>
      <c r="AH226" s="952">
        <f>'[8]Anexo 1 POA 2018 CENTA Regiones'!AH132</f>
        <v>2110</v>
      </c>
      <c r="AI226" s="952">
        <f>'[8]Anexo 1 POA 2018 CENTA Regiones'!AI132</f>
        <v>2110</v>
      </c>
      <c r="AJ226" s="952">
        <f>'[8]Anexo 1 POA 2018 CENTA Regiones'!AJ132</f>
        <v>12660</v>
      </c>
      <c r="AK226" s="952">
        <f>'[8]Anexo 1 POA 2018 CENTA Regiones'!AK132</f>
        <v>12660</v>
      </c>
      <c r="AL226" s="952">
        <f>'[8]Anexo 1 POA 2018 CENTA Regiones'!AL132</f>
        <v>0</v>
      </c>
      <c r="AM226" s="952">
        <f>'[8]Anexo 1 POA 2018 CENTA Regiones'!AM132</f>
        <v>0</v>
      </c>
      <c r="AN226" s="952">
        <f>'[8]Anexo 1 POA 2018 CENTA Regiones'!AN132</f>
        <v>0</v>
      </c>
      <c r="AO226" s="952">
        <f>'[8]Anexo 1 POA 2018 CENTA Regiones'!AO132</f>
        <v>0</v>
      </c>
      <c r="AP226" s="1165"/>
      <c r="AQ226" s="1170" t="str">
        <f t="shared" si="190"/>
        <v>Fredy Fuentes, Jefe Programa Hortalizas</v>
      </c>
      <c r="AR226" s="953" t="str">
        <f>'[8]Anexo 1 POA 2018 CENTA Regiones'!AR132</f>
        <v>Meta no acumulativa</v>
      </c>
      <c r="AS226" s="190"/>
    </row>
    <row r="227" spans="1:45" s="102" customFormat="1" ht="28.5" customHeight="1" x14ac:dyDescent="0.2">
      <c r="A227" s="1160" t="e">
        <f t="shared" si="204"/>
        <v>#REF!</v>
      </c>
      <c r="B227" s="1160" t="e">
        <f t="shared" si="204"/>
        <v>#REF!</v>
      </c>
      <c r="C227" s="1161" t="e">
        <f t="shared" si="204"/>
        <v>#REF!</v>
      </c>
      <c r="D227" s="1162" t="e">
        <f t="shared" si="204"/>
        <v>#REF!</v>
      </c>
      <c r="E227" s="793">
        <f>'[8]Anexo 1 POA 2018 CENTA Regiones'!E133</f>
        <v>27</v>
      </c>
      <c r="F227" s="793" t="e">
        <f t="shared" si="216"/>
        <v>#REF!</v>
      </c>
      <c r="G227" s="1162" t="e">
        <f t="shared" si="216"/>
        <v>#REF!</v>
      </c>
      <c r="H227" s="1162" t="e">
        <f t="shared" si="216"/>
        <v>#REF!</v>
      </c>
      <c r="I227" s="1164"/>
      <c r="J227" s="1164"/>
      <c r="K227" s="1164"/>
      <c r="L227" s="941">
        <f>'[8]Anexo 1 POA 2018 CENTA Regiones'!L133</f>
        <v>27</v>
      </c>
      <c r="M227" s="941">
        <f>'[8]Anexo 1 POA 2018 CENTA Regiones'!M133</f>
        <v>27</v>
      </c>
      <c r="N227" s="941">
        <f>'[8]Anexo 1 POA 2018 CENTA Regiones'!N133</f>
        <v>27</v>
      </c>
      <c r="O227" s="952">
        <f>'[8]Anexo 1 POA 2018 CENTA Regiones'!O133</f>
        <v>925</v>
      </c>
      <c r="P227" s="952">
        <f>'[8]Anexo 1 POA 2018 CENTA Regiones'!P133</f>
        <v>925</v>
      </c>
      <c r="Q227" s="952">
        <f>'[8]Anexo 1 POA 2018 CENTA Regiones'!Q133</f>
        <v>925</v>
      </c>
      <c r="R227" s="941">
        <f>'[8]Anexo 1 POA 2018 CENTA Regiones'!R133</f>
        <v>27</v>
      </c>
      <c r="S227" s="941">
        <f>'[8]Anexo 1 POA 2018 CENTA Regiones'!S133</f>
        <v>0</v>
      </c>
      <c r="T227" s="941">
        <f>'[8]Anexo 1 POA 2018 CENTA Regiones'!T133</f>
        <v>0</v>
      </c>
      <c r="U227" s="952">
        <f>'[8]Anexo 1 POA 2018 CENTA Regiones'!U133</f>
        <v>925</v>
      </c>
      <c r="V227" s="952">
        <f>'[8]Anexo 1 POA 2018 CENTA Regiones'!V133</f>
        <v>0</v>
      </c>
      <c r="W227" s="952">
        <f>'[8]Anexo 1 POA 2018 CENTA Regiones'!W133</f>
        <v>0</v>
      </c>
      <c r="X227" s="941">
        <f>'[8]Anexo 1 POA 2018 CENTA Regiones'!X133</f>
        <v>0</v>
      </c>
      <c r="Y227" s="941">
        <f>'[8]Anexo 1 POA 2018 CENTA Regiones'!Y133</f>
        <v>0</v>
      </c>
      <c r="Z227" s="941">
        <f>'[8]Anexo 1 POA 2018 CENTA Regiones'!Z133</f>
        <v>0</v>
      </c>
      <c r="AA227" s="952">
        <f>'[8]Anexo 1 POA 2018 CENTA Regiones'!AA133</f>
        <v>0</v>
      </c>
      <c r="AB227" s="952">
        <f>'[8]Anexo 1 POA 2018 CENTA Regiones'!AB133</f>
        <v>0</v>
      </c>
      <c r="AC227" s="952">
        <f>'[8]Anexo 1 POA 2018 CENTA Regiones'!AC133</f>
        <v>0</v>
      </c>
      <c r="AD227" s="941">
        <f>'[8]Anexo 1 POA 2018 CENTA Regiones'!AD133</f>
        <v>0</v>
      </c>
      <c r="AE227" s="941">
        <f>'[8]Anexo 1 POA 2018 CENTA Regiones'!AE133</f>
        <v>27</v>
      </c>
      <c r="AF227" s="941">
        <f>'[8]Anexo 1 POA 2018 CENTA Regiones'!AF133</f>
        <v>27</v>
      </c>
      <c r="AG227" s="952">
        <f>'[8]Anexo 1 POA 2018 CENTA Regiones'!AG133</f>
        <v>0</v>
      </c>
      <c r="AH227" s="952">
        <f>'[8]Anexo 1 POA 2018 CENTA Regiones'!AH133</f>
        <v>925</v>
      </c>
      <c r="AI227" s="952">
        <f>'[8]Anexo 1 POA 2018 CENTA Regiones'!AI133</f>
        <v>925</v>
      </c>
      <c r="AJ227" s="952">
        <f>'[8]Anexo 1 POA 2018 CENTA Regiones'!AJ133</f>
        <v>5550</v>
      </c>
      <c r="AK227" s="952">
        <f>'[8]Anexo 1 POA 2018 CENTA Regiones'!AK133</f>
        <v>5550</v>
      </c>
      <c r="AL227" s="952">
        <f>'[8]Anexo 1 POA 2018 CENTA Regiones'!AL133</f>
        <v>0</v>
      </c>
      <c r="AM227" s="952">
        <f>'[8]Anexo 1 POA 2018 CENTA Regiones'!AM133</f>
        <v>0</v>
      </c>
      <c r="AN227" s="952">
        <f>'[8]Anexo 1 POA 2018 CENTA Regiones'!AN133</f>
        <v>0</v>
      </c>
      <c r="AO227" s="952">
        <f>'[8]Anexo 1 POA 2018 CENTA Regiones'!AO133</f>
        <v>0</v>
      </c>
      <c r="AP227" s="1165"/>
      <c r="AQ227" s="1170">
        <f t="shared" si="190"/>
        <v>0</v>
      </c>
      <c r="AR227" s="953" t="str">
        <f>'[8]Anexo 1 POA 2018 CENTA Regiones'!AR133</f>
        <v>Meta no acumulativa</v>
      </c>
      <c r="AS227" s="190"/>
    </row>
    <row r="228" spans="1:45" s="102" customFormat="1" ht="68.25" hidden="1" customHeight="1" x14ac:dyDescent="0.2">
      <c r="A228" s="58" t="e">
        <f t="shared" si="204"/>
        <v>#REF!</v>
      </c>
      <c r="B228" s="58" t="e">
        <f t="shared" si="204"/>
        <v>#REF!</v>
      </c>
      <c r="C228" s="58" t="e">
        <f t="shared" si="204"/>
        <v>#REF!</v>
      </c>
      <c r="D228" s="26" t="e">
        <f t="shared" si="204"/>
        <v>#REF!</v>
      </c>
      <c r="E228" s="29">
        <v>0</v>
      </c>
      <c r="F228" s="730"/>
      <c r="G228" s="26"/>
      <c r="H228" s="26"/>
      <c r="I228" s="94"/>
      <c r="J228" s="94"/>
      <c r="K228" s="29"/>
      <c r="L228" s="673"/>
      <c r="M228" s="673"/>
      <c r="N228" s="673"/>
      <c r="O228" s="694"/>
      <c r="P228" s="686"/>
      <c r="Q228" s="686"/>
      <c r="R228" s="673"/>
      <c r="S228" s="673"/>
      <c r="T228" s="673"/>
      <c r="U228" s="686"/>
      <c r="V228" s="686"/>
      <c r="W228" s="686"/>
      <c r="X228" s="673"/>
      <c r="Y228" s="673"/>
      <c r="Z228" s="673"/>
      <c r="AA228" s="686"/>
      <c r="AB228" s="686"/>
      <c r="AC228" s="686"/>
      <c r="AD228" s="673"/>
      <c r="AE228" s="673"/>
      <c r="AF228" s="673"/>
      <c r="AG228" s="686"/>
      <c r="AH228" s="686"/>
      <c r="AI228" s="686"/>
      <c r="AJ228" s="694"/>
      <c r="AK228" s="694"/>
      <c r="AL228" s="686"/>
      <c r="AM228" s="686"/>
      <c r="AN228" s="686"/>
      <c r="AO228" s="686"/>
      <c r="AP228" s="195"/>
      <c r="AQ228" s="822"/>
      <c r="AR228" s="743"/>
      <c r="AS228" s="27"/>
    </row>
    <row r="229" spans="1:45" s="102" customFormat="1" hidden="1" x14ac:dyDescent="0.2">
      <c r="A229" s="813" t="e">
        <f t="shared" si="204"/>
        <v>#REF!</v>
      </c>
      <c r="B229" s="718" t="e">
        <f t="shared" si="204"/>
        <v>#REF!</v>
      </c>
      <c r="C229" s="827" t="e">
        <f t="shared" si="204"/>
        <v>#REF!</v>
      </c>
      <c r="D229" s="814" t="e">
        <f t="shared" si="204"/>
        <v>#REF!</v>
      </c>
      <c r="E229" s="354">
        <v>0</v>
      </c>
      <c r="F229" s="836" t="e">
        <f t="shared" ref="F229:H229" si="217">F167</f>
        <v>#REF!</v>
      </c>
      <c r="G229" s="814" t="e">
        <f t="shared" si="217"/>
        <v>#REF!</v>
      </c>
      <c r="H229" s="837" t="e">
        <f t="shared" si="217"/>
        <v>#REF!</v>
      </c>
      <c r="I229" s="453"/>
      <c r="J229" s="453"/>
      <c r="K229" s="453"/>
      <c r="L229" s="494"/>
      <c r="M229" s="494"/>
      <c r="N229" s="494"/>
      <c r="O229" s="945"/>
      <c r="P229" s="945"/>
      <c r="Q229" s="945"/>
      <c r="R229" s="494"/>
      <c r="S229" s="494"/>
      <c r="T229" s="494"/>
      <c r="U229" s="945"/>
      <c r="V229" s="945"/>
      <c r="W229" s="945"/>
      <c r="X229" s="494"/>
      <c r="Y229" s="494"/>
      <c r="Z229" s="494"/>
      <c r="AA229" s="945"/>
      <c r="AB229" s="945"/>
      <c r="AC229" s="945"/>
      <c r="AD229" s="494"/>
      <c r="AE229" s="371"/>
      <c r="AF229" s="371"/>
      <c r="AG229" s="955"/>
      <c r="AH229" s="955"/>
      <c r="AI229" s="955"/>
      <c r="AJ229" s="952"/>
      <c r="AK229" s="952"/>
      <c r="AL229" s="956"/>
      <c r="AM229" s="956"/>
      <c r="AN229" s="956"/>
      <c r="AO229" s="956"/>
      <c r="AP229" s="888"/>
      <c r="AQ229" s="812" t="e">
        <f t="shared" si="190"/>
        <v>#REF!</v>
      </c>
      <c r="AR229" s="957"/>
      <c r="AS229" s="27"/>
    </row>
    <row r="230" spans="1:45" s="102" customFormat="1" ht="72.75" customHeight="1" x14ac:dyDescent="0.2">
      <c r="A230" s="878" t="e">
        <f t="shared" si="204"/>
        <v>#REF!</v>
      </c>
      <c r="B230" s="958" t="e">
        <f t="shared" si="204"/>
        <v>#REF!</v>
      </c>
      <c r="C230" s="878" t="e">
        <f t="shared" si="204"/>
        <v>#REF!</v>
      </c>
      <c r="D230" s="824" t="e">
        <f t="shared" si="204"/>
        <v>#REF!</v>
      </c>
      <c r="E230" s="29"/>
      <c r="F230" s="730"/>
      <c r="G230" s="26"/>
      <c r="H230" s="26"/>
      <c r="I230" s="94"/>
      <c r="J230" s="94"/>
      <c r="K230" s="29"/>
      <c r="L230" s="673"/>
      <c r="M230" s="673"/>
      <c r="N230" s="673"/>
      <c r="O230" s="694"/>
      <c r="P230" s="686"/>
      <c r="Q230" s="694">
        <f t="shared" ref="Q230" si="218">SUM(Q231)</f>
        <v>15121</v>
      </c>
      <c r="R230" s="673"/>
      <c r="S230" s="673"/>
      <c r="T230" s="673"/>
      <c r="U230" s="686"/>
      <c r="V230" s="686"/>
      <c r="W230" s="694">
        <f t="shared" ref="W230" si="219">SUM(W231)</f>
        <v>15121</v>
      </c>
      <c r="X230" s="673"/>
      <c r="Y230" s="673"/>
      <c r="Z230" s="673"/>
      <c r="AA230" s="686"/>
      <c r="AB230" s="686"/>
      <c r="AC230" s="694">
        <f t="shared" ref="AC230" si="220">SUM(AC231)</f>
        <v>15121</v>
      </c>
      <c r="AD230" s="673"/>
      <c r="AE230" s="673"/>
      <c r="AF230" s="673"/>
      <c r="AG230" s="686"/>
      <c r="AH230" s="686"/>
      <c r="AI230" s="694">
        <f t="shared" ref="AI230:AJ230" si="221">SUM(AI231)</f>
        <v>15121</v>
      </c>
      <c r="AJ230" s="694">
        <f t="shared" si="221"/>
        <v>60484</v>
      </c>
      <c r="AK230" s="694">
        <f>SUM(AK231)</f>
        <v>60484</v>
      </c>
      <c r="AL230" s="686"/>
      <c r="AM230" s="686"/>
      <c r="AN230" s="686"/>
      <c r="AO230" s="686"/>
      <c r="AP230" s="195"/>
      <c r="AQ230" s="822"/>
      <c r="AR230" s="747">
        <f t="shared" ref="AR230" si="222">SUM(AR231)</f>
        <v>0</v>
      </c>
      <c r="AS230" s="27"/>
    </row>
    <row r="231" spans="1:45" s="102" customFormat="1" x14ac:dyDescent="0.2">
      <c r="A231" s="875" t="e">
        <f t="shared" ref="A231:D246" si="223">A169</f>
        <v>#REF!</v>
      </c>
      <c r="B231" s="959" t="e">
        <f t="shared" si="223"/>
        <v>#REF!</v>
      </c>
      <c r="C231" s="836" t="e">
        <f t="shared" si="223"/>
        <v>#REF!</v>
      </c>
      <c r="D231" s="960" t="e">
        <f t="shared" si="223"/>
        <v>#REF!</v>
      </c>
      <c r="E231" s="816">
        <f>'[8]Anexo 1 POA 2018 CENTA Regiones'!E135</f>
        <v>350</v>
      </c>
      <c r="F231" s="793" t="e">
        <f t="shared" ref="F231:H231" si="224">F169</f>
        <v>#REF!</v>
      </c>
      <c r="G231" s="852" t="e">
        <f t="shared" si="224"/>
        <v>#REF!</v>
      </c>
      <c r="H231" s="837" t="e">
        <f t="shared" si="224"/>
        <v>#REF!</v>
      </c>
      <c r="I231" s="815"/>
      <c r="J231" s="815"/>
      <c r="K231" s="816"/>
      <c r="L231" s="674">
        <f>'[8]Anexo 1 POA 2018 CENTA Regiones'!L135</f>
        <v>0</v>
      </c>
      <c r="M231" s="674">
        <f>'[8]Anexo 1 POA 2018 CENTA Regiones'!M135</f>
        <v>0</v>
      </c>
      <c r="N231" s="674">
        <f>'[8]Anexo 1 POA 2018 CENTA Regiones'!N135</f>
        <v>86</v>
      </c>
      <c r="O231" s="693">
        <f>'[8]Anexo 1 POA 2018 CENTA Regiones'!O135</f>
        <v>0</v>
      </c>
      <c r="P231" s="693">
        <f>'[8]Anexo 1 POA 2018 CENTA Regiones'!P135</f>
        <v>0</v>
      </c>
      <c r="Q231" s="693">
        <f>'[8]Anexo 1 POA 2018 CENTA Regiones'!Q135</f>
        <v>15121</v>
      </c>
      <c r="R231" s="674">
        <f>'[8]Anexo 1 POA 2018 CENTA Regiones'!R135</f>
        <v>0</v>
      </c>
      <c r="S231" s="674">
        <f>'[8]Anexo 1 POA 2018 CENTA Regiones'!S135</f>
        <v>0</v>
      </c>
      <c r="T231" s="674">
        <f>'[8]Anexo 1 POA 2018 CENTA Regiones'!T135</f>
        <v>90</v>
      </c>
      <c r="U231" s="693">
        <f>'[8]Anexo 1 POA 2018 CENTA Regiones'!U135</f>
        <v>0</v>
      </c>
      <c r="V231" s="693">
        <f>'[8]Anexo 1 POA 2018 CENTA Regiones'!V135</f>
        <v>0</v>
      </c>
      <c r="W231" s="693">
        <f>'[8]Anexo 1 POA 2018 CENTA Regiones'!W135</f>
        <v>15121</v>
      </c>
      <c r="X231" s="674">
        <f>'[8]Anexo 1 POA 2018 CENTA Regiones'!X135</f>
        <v>0</v>
      </c>
      <c r="Y231" s="674">
        <f>'[8]Anexo 1 POA 2018 CENTA Regiones'!Y135</f>
        <v>0</v>
      </c>
      <c r="Z231" s="674">
        <f>'[8]Anexo 1 POA 2018 CENTA Regiones'!Z135</f>
        <v>90</v>
      </c>
      <c r="AA231" s="693">
        <f>'[8]Anexo 1 POA 2018 CENTA Regiones'!AA135</f>
        <v>0</v>
      </c>
      <c r="AB231" s="693">
        <f>'[8]Anexo 1 POA 2018 CENTA Regiones'!AB135</f>
        <v>0</v>
      </c>
      <c r="AC231" s="693">
        <f>'[8]Anexo 1 POA 2018 CENTA Regiones'!AC135</f>
        <v>15121</v>
      </c>
      <c r="AD231" s="674">
        <f>'[8]Anexo 1 POA 2018 CENTA Regiones'!AD135</f>
        <v>0</v>
      </c>
      <c r="AE231" s="674">
        <f>'[8]Anexo 1 POA 2018 CENTA Regiones'!AE135</f>
        <v>0</v>
      </c>
      <c r="AF231" s="674">
        <f>'[8]Anexo 1 POA 2018 CENTA Regiones'!AF135</f>
        <v>84</v>
      </c>
      <c r="AG231" s="693">
        <f>'[8]Anexo 1 POA 2018 CENTA Regiones'!AG135</f>
        <v>0</v>
      </c>
      <c r="AH231" s="693">
        <f>'[8]Anexo 1 POA 2018 CENTA Regiones'!AH135</f>
        <v>0</v>
      </c>
      <c r="AI231" s="693">
        <f>'[8]Anexo 1 POA 2018 CENTA Regiones'!AI135</f>
        <v>15121</v>
      </c>
      <c r="AJ231" s="693">
        <f>'[8]Anexo 1 POA 2018 CENTA Regiones'!AJ135</f>
        <v>60484</v>
      </c>
      <c r="AK231" s="693">
        <f>'[8]Anexo 1 POA 2018 CENTA Regiones'!AK135</f>
        <v>60484</v>
      </c>
      <c r="AL231" s="693">
        <f>'[8]Anexo 1 POA 2018 CENTA Regiones'!AL135</f>
        <v>0</v>
      </c>
      <c r="AM231" s="693">
        <f>'[8]Anexo 1 POA 2018 CENTA Regiones'!AM135</f>
        <v>0</v>
      </c>
      <c r="AN231" s="693">
        <f>'[8]Anexo 1 POA 2018 CENTA Regiones'!AN135</f>
        <v>0</v>
      </c>
      <c r="AO231" s="693">
        <f>'[8]Anexo 1 POA 2018 CENTA Regiones'!AO135</f>
        <v>0</v>
      </c>
      <c r="AP231" s="811"/>
      <c r="AQ231" s="812" t="e">
        <f t="shared" si="190"/>
        <v>#REF!</v>
      </c>
      <c r="AR231" s="753">
        <f>'[8]Anexo 1 POA 2018 CENTA Regiones'!AR135</f>
        <v>0</v>
      </c>
      <c r="AS231" s="27"/>
    </row>
    <row r="232" spans="1:45" s="102" customFormat="1" x14ac:dyDescent="0.2">
      <c r="A232" s="958" t="e">
        <f t="shared" si="223"/>
        <v>#REF!</v>
      </c>
      <c r="B232" s="958" t="e">
        <f t="shared" si="223"/>
        <v>#REF!</v>
      </c>
      <c r="C232" s="878" t="e">
        <f t="shared" si="223"/>
        <v>#REF!</v>
      </c>
      <c r="D232" s="824" t="e">
        <f t="shared" si="223"/>
        <v>#REF!</v>
      </c>
      <c r="E232" s="29"/>
      <c r="F232" s="730"/>
      <c r="G232" s="26"/>
      <c r="H232" s="26"/>
      <c r="I232" s="94"/>
      <c r="J232" s="94"/>
      <c r="K232" s="29"/>
      <c r="L232" s="673"/>
      <c r="M232" s="673"/>
      <c r="N232" s="673"/>
      <c r="O232" s="694"/>
      <c r="P232" s="686"/>
      <c r="Q232" s="694">
        <f t="shared" ref="Q232" si="225">SUM(Q233:Q234)</f>
        <v>9385</v>
      </c>
      <c r="R232" s="673"/>
      <c r="S232" s="673"/>
      <c r="T232" s="673"/>
      <c r="U232" s="686"/>
      <c r="V232" s="686"/>
      <c r="W232" s="694">
        <f t="shared" ref="W232" si="226">SUM(W233:W234)</f>
        <v>9409</v>
      </c>
      <c r="X232" s="673"/>
      <c r="Y232" s="673"/>
      <c r="Z232" s="673"/>
      <c r="AA232" s="686"/>
      <c r="AB232" s="686"/>
      <c r="AC232" s="694">
        <f t="shared" ref="AC232" si="227">SUM(AC233:AC234)</f>
        <v>9409</v>
      </c>
      <c r="AD232" s="673"/>
      <c r="AE232" s="673"/>
      <c r="AF232" s="673"/>
      <c r="AG232" s="686"/>
      <c r="AH232" s="686"/>
      <c r="AI232" s="694">
        <f t="shared" ref="AI232:AK232" si="228">SUM(AI233:AI234)</f>
        <v>9409</v>
      </c>
      <c r="AJ232" s="694">
        <f t="shared" si="228"/>
        <v>37612</v>
      </c>
      <c r="AK232" s="694">
        <f t="shared" si="228"/>
        <v>37612</v>
      </c>
      <c r="AL232" s="686"/>
      <c r="AM232" s="686"/>
      <c r="AN232" s="686"/>
      <c r="AO232" s="686"/>
      <c r="AP232" s="195"/>
      <c r="AQ232" s="822"/>
      <c r="AR232" s="747">
        <f t="shared" ref="AR232" si="229">SUM(AR233:AR234)</f>
        <v>0</v>
      </c>
      <c r="AS232" s="27"/>
    </row>
    <row r="233" spans="1:45" s="102" customFormat="1" ht="42" customHeight="1" x14ac:dyDescent="0.2">
      <c r="A233" s="1160" t="e">
        <f t="shared" si="223"/>
        <v>#REF!</v>
      </c>
      <c r="B233" s="1160" t="e">
        <f t="shared" si="223"/>
        <v>#REF!</v>
      </c>
      <c r="C233" s="1161" t="e">
        <f t="shared" si="223"/>
        <v>#REF!</v>
      </c>
      <c r="D233" s="1162" t="e">
        <f t="shared" si="223"/>
        <v>#REF!</v>
      </c>
      <c r="E233" s="816">
        <f>'[8]Anexo 1 POA 2018 CENTA Regiones'!E137</f>
        <v>333</v>
      </c>
      <c r="F233" s="793" t="e">
        <f t="shared" ref="F233:H234" si="230">F171</f>
        <v>#REF!</v>
      </c>
      <c r="G233" s="1162" t="e">
        <f t="shared" si="230"/>
        <v>#REF!</v>
      </c>
      <c r="H233" s="1163" t="e">
        <f t="shared" si="230"/>
        <v>#REF!</v>
      </c>
      <c r="I233" s="1164"/>
      <c r="J233" s="1164"/>
      <c r="K233" s="1167"/>
      <c r="L233" s="674">
        <f>'[8]Anexo 1 POA 2018 CENTA Regiones'!L137</f>
        <v>0</v>
      </c>
      <c r="M233" s="674">
        <f>'[8]Anexo 1 POA 2018 CENTA Regiones'!M137</f>
        <v>0</v>
      </c>
      <c r="N233" s="674">
        <f>'[8]Anexo 1 POA 2018 CENTA Regiones'!N137</f>
        <v>81</v>
      </c>
      <c r="O233" s="693">
        <f>'[8]Anexo 1 POA 2018 CENTA Regiones'!O137</f>
        <v>0</v>
      </c>
      <c r="P233" s="693">
        <f>'[8]Anexo 1 POA 2018 CENTA Regiones'!P137</f>
        <v>0</v>
      </c>
      <c r="Q233" s="693">
        <f>'[8]Anexo 1 POA 2018 CENTA Regiones'!Q137</f>
        <v>6987</v>
      </c>
      <c r="R233" s="674">
        <f>'[8]Anexo 1 POA 2018 CENTA Regiones'!R137</f>
        <v>0</v>
      </c>
      <c r="S233" s="674">
        <f>'[8]Anexo 1 POA 2018 CENTA Regiones'!S137</f>
        <v>0</v>
      </c>
      <c r="T233" s="674">
        <f>'[8]Anexo 1 POA 2018 CENTA Regiones'!T137</f>
        <v>84</v>
      </c>
      <c r="U233" s="693">
        <f>'[8]Anexo 1 POA 2018 CENTA Regiones'!U137</f>
        <v>0</v>
      </c>
      <c r="V233" s="693">
        <f>'[8]Anexo 1 POA 2018 CENTA Regiones'!V137</f>
        <v>0</v>
      </c>
      <c r="W233" s="693">
        <f>'[8]Anexo 1 POA 2018 CENTA Regiones'!W137</f>
        <v>7005</v>
      </c>
      <c r="X233" s="674">
        <f>'[8]Anexo 1 POA 2018 CENTA Regiones'!X137</f>
        <v>0</v>
      </c>
      <c r="Y233" s="674">
        <f>'[8]Anexo 1 POA 2018 CENTA Regiones'!Y137</f>
        <v>0</v>
      </c>
      <c r="Z233" s="674">
        <f>'[8]Anexo 1 POA 2018 CENTA Regiones'!Z137</f>
        <v>84</v>
      </c>
      <c r="AA233" s="693">
        <f>'[8]Anexo 1 POA 2018 CENTA Regiones'!AA137</f>
        <v>0</v>
      </c>
      <c r="AB233" s="693">
        <f>'[8]Anexo 1 POA 2018 CENTA Regiones'!AB137</f>
        <v>0</v>
      </c>
      <c r="AC233" s="693">
        <f>'[8]Anexo 1 POA 2018 CENTA Regiones'!AC137</f>
        <v>7005</v>
      </c>
      <c r="AD233" s="674">
        <f>'[8]Anexo 1 POA 2018 CENTA Regiones'!AD137</f>
        <v>0</v>
      </c>
      <c r="AE233" s="674">
        <f>'[8]Anexo 1 POA 2018 CENTA Regiones'!AE137</f>
        <v>0</v>
      </c>
      <c r="AF233" s="674">
        <f>'[8]Anexo 1 POA 2018 CENTA Regiones'!AF137</f>
        <v>84</v>
      </c>
      <c r="AG233" s="693">
        <f>'[8]Anexo 1 POA 2018 CENTA Regiones'!AG137</f>
        <v>0</v>
      </c>
      <c r="AH233" s="693">
        <f>'[8]Anexo 1 POA 2018 CENTA Regiones'!AH137</f>
        <v>0</v>
      </c>
      <c r="AI233" s="693">
        <f>'[8]Anexo 1 POA 2018 CENTA Regiones'!AI137</f>
        <v>7005</v>
      </c>
      <c r="AJ233" s="693">
        <f>'[8]Anexo 1 POA 2018 CENTA Regiones'!AJ137</f>
        <v>28002</v>
      </c>
      <c r="AK233" s="693">
        <f>'[8]Anexo 1 POA 2018 CENTA Regiones'!AK137</f>
        <v>28002</v>
      </c>
      <c r="AL233" s="693">
        <f>'[8]Anexo 1 POA 2018 CENTA Regiones'!AL137</f>
        <v>0</v>
      </c>
      <c r="AM233" s="693">
        <f>'[8]Anexo 1 POA 2018 CENTA Regiones'!AM137</f>
        <v>0</v>
      </c>
      <c r="AN233" s="693">
        <f>'[8]Anexo 1 POA 2018 CENTA Regiones'!AN137</f>
        <v>0</v>
      </c>
      <c r="AO233" s="693">
        <f>'[8]Anexo 1 POA 2018 CENTA Regiones'!AO137</f>
        <v>0</v>
      </c>
      <c r="AP233" s="1165"/>
      <c r="AQ233" s="1166" t="e">
        <f t="shared" si="190"/>
        <v>#REF!</v>
      </c>
      <c r="AR233" s="753">
        <f>'[8]Anexo 1 POA 2018 CENTA Regiones'!AR137</f>
        <v>0</v>
      </c>
      <c r="AS233" s="27"/>
    </row>
    <row r="234" spans="1:45" s="102" customFormat="1" ht="42" customHeight="1" x14ac:dyDescent="0.2">
      <c r="A234" s="1160" t="e">
        <f t="shared" si="223"/>
        <v>#REF!</v>
      </c>
      <c r="B234" s="1160" t="e">
        <f t="shared" si="223"/>
        <v>#REF!</v>
      </c>
      <c r="C234" s="1161" t="e">
        <f t="shared" si="223"/>
        <v>#REF!</v>
      </c>
      <c r="D234" s="1162" t="e">
        <f t="shared" si="223"/>
        <v>#REF!</v>
      </c>
      <c r="E234" s="816">
        <f>'[8]Anexo 1 POA 2018 CENTA Regiones'!E138</f>
        <v>111</v>
      </c>
      <c r="F234" s="793" t="e">
        <f t="shared" si="230"/>
        <v>#REF!</v>
      </c>
      <c r="G234" s="1162" t="e">
        <f t="shared" si="230"/>
        <v>#REF!</v>
      </c>
      <c r="H234" s="1163" t="e">
        <f t="shared" si="230"/>
        <v>#REF!</v>
      </c>
      <c r="I234" s="1164"/>
      <c r="J234" s="1164"/>
      <c r="K234" s="1167"/>
      <c r="L234" s="674">
        <f>'[8]Anexo 1 POA 2018 CENTA Regiones'!L138</f>
        <v>0</v>
      </c>
      <c r="M234" s="674">
        <f>'[8]Anexo 1 POA 2018 CENTA Regiones'!M138</f>
        <v>0</v>
      </c>
      <c r="N234" s="674">
        <f>'[8]Anexo 1 POA 2018 CENTA Regiones'!N138</f>
        <v>27</v>
      </c>
      <c r="O234" s="693">
        <f>'[8]Anexo 1 POA 2018 CENTA Regiones'!O138</f>
        <v>0</v>
      </c>
      <c r="P234" s="693">
        <f>'[8]Anexo 1 POA 2018 CENTA Regiones'!P138</f>
        <v>0</v>
      </c>
      <c r="Q234" s="693">
        <f>'[8]Anexo 1 POA 2018 CENTA Regiones'!Q138</f>
        <v>2398</v>
      </c>
      <c r="R234" s="674">
        <f>'[8]Anexo 1 POA 2018 CENTA Regiones'!R138</f>
        <v>0</v>
      </c>
      <c r="S234" s="674">
        <f>'[8]Anexo 1 POA 2018 CENTA Regiones'!S138</f>
        <v>0</v>
      </c>
      <c r="T234" s="674">
        <f>'[8]Anexo 1 POA 2018 CENTA Regiones'!T138</f>
        <v>28</v>
      </c>
      <c r="U234" s="693">
        <f>'[8]Anexo 1 POA 2018 CENTA Regiones'!U138</f>
        <v>0</v>
      </c>
      <c r="V234" s="693">
        <f>'[8]Anexo 1 POA 2018 CENTA Regiones'!V138</f>
        <v>0</v>
      </c>
      <c r="W234" s="693">
        <f>'[8]Anexo 1 POA 2018 CENTA Regiones'!W138</f>
        <v>2404</v>
      </c>
      <c r="X234" s="674">
        <f>'[8]Anexo 1 POA 2018 CENTA Regiones'!X138</f>
        <v>0</v>
      </c>
      <c r="Y234" s="674">
        <f>'[8]Anexo 1 POA 2018 CENTA Regiones'!Y138</f>
        <v>0</v>
      </c>
      <c r="Z234" s="674">
        <f>'[8]Anexo 1 POA 2018 CENTA Regiones'!Z138</f>
        <v>28</v>
      </c>
      <c r="AA234" s="693">
        <f>'[8]Anexo 1 POA 2018 CENTA Regiones'!AA138</f>
        <v>0</v>
      </c>
      <c r="AB234" s="693">
        <f>'[8]Anexo 1 POA 2018 CENTA Regiones'!AB138</f>
        <v>0</v>
      </c>
      <c r="AC234" s="693">
        <f>'[8]Anexo 1 POA 2018 CENTA Regiones'!AC138</f>
        <v>2404</v>
      </c>
      <c r="AD234" s="674">
        <f>'[8]Anexo 1 POA 2018 CENTA Regiones'!AD138</f>
        <v>0</v>
      </c>
      <c r="AE234" s="674">
        <f>'[8]Anexo 1 POA 2018 CENTA Regiones'!AE138</f>
        <v>0</v>
      </c>
      <c r="AF234" s="674">
        <f>'[8]Anexo 1 POA 2018 CENTA Regiones'!AF138</f>
        <v>28</v>
      </c>
      <c r="AG234" s="693">
        <f>'[8]Anexo 1 POA 2018 CENTA Regiones'!AG138</f>
        <v>0</v>
      </c>
      <c r="AH234" s="693">
        <f>'[8]Anexo 1 POA 2018 CENTA Regiones'!AH138</f>
        <v>0</v>
      </c>
      <c r="AI234" s="693">
        <f>'[8]Anexo 1 POA 2018 CENTA Regiones'!AI138</f>
        <v>2404</v>
      </c>
      <c r="AJ234" s="693">
        <f>'[8]Anexo 1 POA 2018 CENTA Regiones'!AJ138</f>
        <v>9610</v>
      </c>
      <c r="AK234" s="693">
        <f>'[8]Anexo 1 POA 2018 CENTA Regiones'!AK138</f>
        <v>9610</v>
      </c>
      <c r="AL234" s="693">
        <f>'[8]Anexo 1 POA 2018 CENTA Regiones'!AL138</f>
        <v>0</v>
      </c>
      <c r="AM234" s="693">
        <f>'[8]Anexo 1 POA 2018 CENTA Regiones'!AM138</f>
        <v>0</v>
      </c>
      <c r="AN234" s="693">
        <f>'[8]Anexo 1 POA 2018 CENTA Regiones'!AN138</f>
        <v>0</v>
      </c>
      <c r="AO234" s="693">
        <f>'[8]Anexo 1 POA 2018 CENTA Regiones'!AO138</f>
        <v>0</v>
      </c>
      <c r="AP234" s="1165"/>
      <c r="AQ234" s="1166">
        <f t="shared" si="190"/>
        <v>0</v>
      </c>
      <c r="AR234" s="753">
        <f>'[8]Anexo 1 POA 2018 CENTA Regiones'!AR138</f>
        <v>0</v>
      </c>
      <c r="AS234" s="27"/>
    </row>
    <row r="235" spans="1:45" s="102" customFormat="1" hidden="1" x14ac:dyDescent="0.2">
      <c r="A235" s="878" t="e">
        <f t="shared" si="223"/>
        <v>#REF!</v>
      </c>
      <c r="B235" s="878" t="e">
        <f t="shared" si="223"/>
        <v>#REF!</v>
      </c>
      <c r="C235" s="878" t="e">
        <f t="shared" si="223"/>
        <v>#REF!</v>
      </c>
      <c r="D235" s="724" t="e">
        <f t="shared" si="223"/>
        <v>#REF!</v>
      </c>
      <c r="E235" s="502">
        <v>0</v>
      </c>
      <c r="F235" s="823"/>
      <c r="G235" s="724"/>
      <c r="H235" s="961"/>
      <c r="I235" s="448"/>
      <c r="J235" s="448"/>
      <c r="K235" s="448"/>
      <c r="L235" s="954"/>
      <c r="M235" s="954"/>
      <c r="N235" s="954"/>
      <c r="O235" s="944"/>
      <c r="P235" s="944"/>
      <c r="Q235" s="944"/>
      <c r="R235" s="954"/>
      <c r="S235" s="954"/>
      <c r="T235" s="954"/>
      <c r="U235" s="944"/>
      <c r="V235" s="944"/>
      <c r="W235" s="944"/>
      <c r="X235" s="954"/>
      <c r="Y235" s="954"/>
      <c r="Z235" s="954"/>
      <c r="AA235" s="944"/>
      <c r="AB235" s="944"/>
      <c r="AC235" s="944"/>
      <c r="AD235" s="954"/>
      <c r="AE235" s="954"/>
      <c r="AF235" s="954"/>
      <c r="AG235" s="944"/>
      <c r="AH235" s="944"/>
      <c r="AI235" s="944"/>
      <c r="AJ235" s="947"/>
      <c r="AK235" s="947"/>
      <c r="AL235" s="962"/>
      <c r="AM235" s="962"/>
      <c r="AN235" s="962"/>
      <c r="AO235" s="962"/>
      <c r="AP235" s="963"/>
      <c r="AQ235" s="963"/>
      <c r="AR235" s="964"/>
      <c r="AS235" s="27"/>
    </row>
    <row r="236" spans="1:45" s="102" customFormat="1" hidden="1" x14ac:dyDescent="0.2">
      <c r="A236" s="875" t="e">
        <f t="shared" si="223"/>
        <v>#REF!</v>
      </c>
      <c r="B236" s="875" t="e">
        <f t="shared" si="223"/>
        <v>#REF!</v>
      </c>
      <c r="C236" s="836" t="e">
        <f t="shared" si="223"/>
        <v>#REF!</v>
      </c>
      <c r="D236" s="814" t="e">
        <f t="shared" si="223"/>
        <v>#REF!</v>
      </c>
      <c r="E236" s="354">
        <v>0</v>
      </c>
      <c r="F236" s="354" t="e">
        <f t="shared" ref="F236:H236" si="231">F174</f>
        <v>#REF!</v>
      </c>
      <c r="G236" s="837" t="e">
        <f t="shared" si="231"/>
        <v>#REF!</v>
      </c>
      <c r="H236" s="837" t="e">
        <f t="shared" si="231"/>
        <v>#REF!</v>
      </c>
      <c r="I236" s="453"/>
      <c r="J236" s="453"/>
      <c r="K236" s="453"/>
      <c r="L236" s="494"/>
      <c r="M236" s="494"/>
      <c r="N236" s="494"/>
      <c r="O236" s="945"/>
      <c r="P236" s="945"/>
      <c r="Q236" s="945"/>
      <c r="R236" s="494"/>
      <c r="S236" s="494"/>
      <c r="T236" s="494"/>
      <c r="U236" s="945"/>
      <c r="V236" s="945"/>
      <c r="W236" s="945"/>
      <c r="X236" s="494"/>
      <c r="Y236" s="494"/>
      <c r="Z236" s="494"/>
      <c r="AA236" s="945"/>
      <c r="AB236" s="945"/>
      <c r="AC236" s="945"/>
      <c r="AD236" s="494"/>
      <c r="AE236" s="371"/>
      <c r="AF236" s="371"/>
      <c r="AG236" s="955"/>
      <c r="AH236" s="955"/>
      <c r="AI236" s="955"/>
      <c r="AJ236" s="952"/>
      <c r="AK236" s="952"/>
      <c r="AL236" s="956"/>
      <c r="AM236" s="956"/>
      <c r="AN236" s="956"/>
      <c r="AO236" s="956"/>
      <c r="AP236" s="888"/>
      <c r="AQ236" s="812" t="e">
        <f t="shared" si="190"/>
        <v>#REF!</v>
      </c>
      <c r="AR236" s="957"/>
      <c r="AS236" s="27"/>
    </row>
    <row r="237" spans="1:45" s="102" customFormat="1" x14ac:dyDescent="0.2">
      <c r="A237" s="58" t="e">
        <f t="shared" si="223"/>
        <v>#REF!</v>
      </c>
      <c r="B237" s="727" t="e">
        <f t="shared" si="223"/>
        <v>#REF!</v>
      </c>
      <c r="C237" s="823" t="e">
        <f t="shared" si="223"/>
        <v>#REF!</v>
      </c>
      <c r="D237" s="724" t="e">
        <f t="shared" si="223"/>
        <v>#REF!</v>
      </c>
      <c r="E237" s="502"/>
      <c r="F237" s="823"/>
      <c r="G237" s="724"/>
      <c r="H237" s="961"/>
      <c r="I237" s="448"/>
      <c r="J237" s="448"/>
      <c r="K237" s="448"/>
      <c r="L237" s="954"/>
      <c r="M237" s="954"/>
      <c r="N237" s="954"/>
      <c r="O237" s="947"/>
      <c r="P237" s="947"/>
      <c r="Q237" s="947">
        <f>SUM(Q238:Q241)</f>
        <v>101753</v>
      </c>
      <c r="R237" s="954"/>
      <c r="S237" s="954"/>
      <c r="T237" s="965"/>
      <c r="U237" s="947"/>
      <c r="V237" s="947"/>
      <c r="W237" s="947">
        <f>SUM(W238:W241)</f>
        <v>105906</v>
      </c>
      <c r="X237" s="954"/>
      <c r="Y237" s="954"/>
      <c r="Z237" s="954"/>
      <c r="AA237" s="947"/>
      <c r="AB237" s="947"/>
      <c r="AC237" s="947"/>
      <c r="AD237" s="954"/>
      <c r="AE237" s="954"/>
      <c r="AF237" s="954"/>
      <c r="AG237" s="947"/>
      <c r="AH237" s="947"/>
      <c r="AI237" s="947"/>
      <c r="AJ237" s="947">
        <f>SUM(AJ238:AJ241)</f>
        <v>207659</v>
      </c>
      <c r="AK237" s="947"/>
      <c r="AL237" s="962"/>
      <c r="AM237" s="962"/>
      <c r="AN237" s="947">
        <f>SUM(AN238:AN241)</f>
        <v>207659</v>
      </c>
      <c r="AO237" s="947"/>
      <c r="AP237" s="963"/>
      <c r="AQ237" s="963"/>
      <c r="AR237" s="948"/>
      <c r="AS237" s="27"/>
    </row>
    <row r="238" spans="1:45" s="102" customFormat="1" x14ac:dyDescent="0.2">
      <c r="A238" s="1155" t="e">
        <f t="shared" si="223"/>
        <v>#REF!</v>
      </c>
      <c r="B238" s="1156" t="e">
        <f t="shared" si="223"/>
        <v>#REF!</v>
      </c>
      <c r="C238" s="1157" t="e">
        <f t="shared" si="223"/>
        <v>#REF!</v>
      </c>
      <c r="D238" s="1158" t="e">
        <f t="shared" si="223"/>
        <v>#REF!</v>
      </c>
      <c r="E238" s="354">
        <f>'[8]Anexo 1 POA 2018 CENTA Regiones'!E140</f>
        <v>100</v>
      </c>
      <c r="F238" s="793" t="e">
        <f t="shared" ref="F238:H241" si="232">F176</f>
        <v>#REF!</v>
      </c>
      <c r="G238" s="960" t="e">
        <f t="shared" si="232"/>
        <v>#REF!</v>
      </c>
      <c r="H238" s="837" t="e">
        <f t="shared" si="232"/>
        <v>#REF!</v>
      </c>
      <c r="I238" s="453"/>
      <c r="J238" s="453"/>
      <c r="K238" s="1159"/>
      <c r="L238" s="494">
        <f>'[8]Anexo 1 POA 2018 CENTA Regiones'!L140</f>
        <v>0</v>
      </c>
      <c r="M238" s="494">
        <f>'[8]Anexo 1 POA 2018 CENTA Regiones'!M140</f>
        <v>0</v>
      </c>
      <c r="N238" s="494">
        <f>'[8]Anexo 1 POA 2018 CENTA Regiones'!N140</f>
        <v>49</v>
      </c>
      <c r="O238" s="945">
        <f>'[8]Anexo 1 POA 2018 CENTA Regiones'!O140</f>
        <v>0</v>
      </c>
      <c r="P238" s="945">
        <f>'[8]Anexo 1 POA 2018 CENTA Regiones'!P140</f>
        <v>0</v>
      </c>
      <c r="Q238" s="945">
        <f>'[8]Anexo 1 POA 2018 CENTA Regiones'!Q140</f>
        <v>101753</v>
      </c>
      <c r="R238" s="494">
        <f>'[8]Anexo 1 POA 2018 CENTA Regiones'!R140</f>
        <v>0</v>
      </c>
      <c r="S238" s="494">
        <f>'[8]Anexo 1 POA 2018 CENTA Regiones'!S140</f>
        <v>0</v>
      </c>
      <c r="T238" s="494">
        <f>'[8]Anexo 1 POA 2018 CENTA Regiones'!T140</f>
        <v>51</v>
      </c>
      <c r="U238" s="945">
        <f>'[8]Anexo 1 POA 2018 CENTA Regiones'!U140</f>
        <v>0</v>
      </c>
      <c r="V238" s="945">
        <f>'[8]Anexo 1 POA 2018 CENTA Regiones'!V140</f>
        <v>0</v>
      </c>
      <c r="W238" s="945">
        <f>'[8]Anexo 1 POA 2018 CENTA Regiones'!W140</f>
        <v>105906</v>
      </c>
      <c r="X238" s="494">
        <f>'[8]Anexo 1 POA 2018 CENTA Regiones'!X140</f>
        <v>0</v>
      </c>
      <c r="Y238" s="494">
        <f>'[8]Anexo 1 POA 2018 CENTA Regiones'!Y140</f>
        <v>0</v>
      </c>
      <c r="Z238" s="494">
        <f>'[8]Anexo 1 POA 2018 CENTA Regiones'!Z140</f>
        <v>0</v>
      </c>
      <c r="AA238" s="945">
        <f>'[8]Anexo 1 POA 2018 CENTA Regiones'!AA140</f>
        <v>0</v>
      </c>
      <c r="AB238" s="945">
        <f>'[8]Anexo 1 POA 2018 CENTA Regiones'!AB140</f>
        <v>0</v>
      </c>
      <c r="AC238" s="945">
        <f>'[8]Anexo 1 POA 2018 CENTA Regiones'!AC140</f>
        <v>0</v>
      </c>
      <c r="AD238" s="494">
        <f>'[8]Anexo 1 POA 2018 CENTA Regiones'!AD140</f>
        <v>0</v>
      </c>
      <c r="AE238" s="494">
        <f>'[8]Anexo 1 POA 2018 CENTA Regiones'!AE140</f>
        <v>0</v>
      </c>
      <c r="AF238" s="494">
        <f>'[8]Anexo 1 POA 2018 CENTA Regiones'!AF140</f>
        <v>0</v>
      </c>
      <c r="AG238" s="945">
        <f>'[8]Anexo 1 POA 2018 CENTA Regiones'!AG140</f>
        <v>0</v>
      </c>
      <c r="AH238" s="945">
        <f>'[8]Anexo 1 POA 2018 CENTA Regiones'!AH140</f>
        <v>0</v>
      </c>
      <c r="AI238" s="945">
        <f>'[8]Anexo 1 POA 2018 CENTA Regiones'!AI140</f>
        <v>0</v>
      </c>
      <c r="AJ238" s="945">
        <f>'[8]Anexo 1 POA 2018 CENTA Regiones'!AJ140</f>
        <v>207659</v>
      </c>
      <c r="AK238" s="945">
        <f>'[8]Anexo 1 POA 2018 CENTA Regiones'!AK140</f>
        <v>0</v>
      </c>
      <c r="AL238" s="945">
        <f>'[8]Anexo 1 POA 2018 CENTA Regiones'!AL140</f>
        <v>0</v>
      </c>
      <c r="AM238" s="945">
        <f>'[8]Anexo 1 POA 2018 CENTA Regiones'!AM140</f>
        <v>0</v>
      </c>
      <c r="AN238" s="945">
        <f>'[8]Anexo 1 POA 2018 CENTA Regiones'!AN140</f>
        <v>207659</v>
      </c>
      <c r="AO238" s="945">
        <f>'[8]Anexo 1 POA 2018 CENTA Regiones'!AO140</f>
        <v>0</v>
      </c>
      <c r="AP238" s="888"/>
      <c r="AQ238" s="812" t="e">
        <f t="shared" si="190"/>
        <v>#REF!</v>
      </c>
      <c r="AR238" s="946">
        <f>'[8]Anexo 1 POA 2018 CENTA Regiones'!AR140</f>
        <v>0</v>
      </c>
      <c r="AS238" s="27"/>
    </row>
    <row r="239" spans="1:45" s="102" customFormat="1" hidden="1" x14ac:dyDescent="0.2">
      <c r="A239" s="1155" t="e">
        <f t="shared" si="223"/>
        <v>#REF!</v>
      </c>
      <c r="B239" s="1156" t="e">
        <f t="shared" si="223"/>
        <v>#REF!</v>
      </c>
      <c r="C239" s="1157" t="e">
        <f t="shared" si="223"/>
        <v>#REF!</v>
      </c>
      <c r="D239" s="1158" t="e">
        <f t="shared" si="223"/>
        <v>#REF!</v>
      </c>
      <c r="E239" s="354">
        <v>0</v>
      </c>
      <c r="F239" s="793" t="e">
        <f t="shared" si="232"/>
        <v>#REF!</v>
      </c>
      <c r="G239" s="960" t="e">
        <f t="shared" si="232"/>
        <v>#REF!</v>
      </c>
      <c r="H239" s="837" t="e">
        <f t="shared" si="232"/>
        <v>#REF!</v>
      </c>
      <c r="I239" s="453"/>
      <c r="J239" s="453"/>
      <c r="K239" s="1159"/>
      <c r="L239" s="494"/>
      <c r="M239" s="494"/>
      <c r="N239" s="494"/>
      <c r="O239" s="945"/>
      <c r="P239" s="945"/>
      <c r="Q239" s="945"/>
      <c r="R239" s="494"/>
      <c r="S239" s="494"/>
      <c r="T239" s="494"/>
      <c r="U239" s="945"/>
      <c r="V239" s="945"/>
      <c r="W239" s="945"/>
      <c r="X239" s="494"/>
      <c r="Y239" s="494"/>
      <c r="Z239" s="494"/>
      <c r="AA239" s="945"/>
      <c r="AB239" s="945"/>
      <c r="AC239" s="945"/>
      <c r="AD239" s="494"/>
      <c r="AE239" s="494"/>
      <c r="AF239" s="494"/>
      <c r="AG239" s="945"/>
      <c r="AH239" s="945"/>
      <c r="AI239" s="945"/>
      <c r="AJ239" s="952"/>
      <c r="AK239" s="952"/>
      <c r="AL239" s="956"/>
      <c r="AM239" s="956"/>
      <c r="AN239" s="956"/>
      <c r="AO239" s="956"/>
      <c r="AP239" s="888"/>
      <c r="AQ239" s="812" t="e">
        <f t="shared" si="190"/>
        <v>#REF!</v>
      </c>
      <c r="AR239" s="946"/>
      <c r="AS239" s="27"/>
    </row>
    <row r="240" spans="1:45" s="102" customFormat="1" hidden="1" x14ac:dyDescent="0.2">
      <c r="A240" s="1155" t="e">
        <f t="shared" si="223"/>
        <v>#REF!</v>
      </c>
      <c r="B240" s="1156" t="e">
        <f t="shared" si="223"/>
        <v>#REF!</v>
      </c>
      <c r="C240" s="1157" t="e">
        <f t="shared" si="223"/>
        <v>#REF!</v>
      </c>
      <c r="D240" s="1158" t="e">
        <f t="shared" si="223"/>
        <v>#REF!</v>
      </c>
      <c r="E240" s="354">
        <v>0</v>
      </c>
      <c r="F240" s="793" t="e">
        <f t="shared" si="232"/>
        <v>#REF!</v>
      </c>
      <c r="G240" s="960" t="e">
        <f t="shared" si="232"/>
        <v>#REF!</v>
      </c>
      <c r="H240" s="837" t="e">
        <f t="shared" si="232"/>
        <v>#REF!</v>
      </c>
      <c r="I240" s="453"/>
      <c r="J240" s="453"/>
      <c r="K240" s="1159"/>
      <c r="L240" s="494"/>
      <c r="M240" s="494"/>
      <c r="N240" s="494"/>
      <c r="O240" s="945"/>
      <c r="P240" s="945"/>
      <c r="Q240" s="945"/>
      <c r="R240" s="494"/>
      <c r="S240" s="494"/>
      <c r="T240" s="494"/>
      <c r="U240" s="945"/>
      <c r="V240" s="945"/>
      <c r="W240" s="945"/>
      <c r="X240" s="494"/>
      <c r="Y240" s="494"/>
      <c r="Z240" s="494"/>
      <c r="AA240" s="945"/>
      <c r="AB240" s="945"/>
      <c r="AC240" s="945"/>
      <c r="AD240" s="494"/>
      <c r="AE240" s="494"/>
      <c r="AF240" s="494"/>
      <c r="AG240" s="945"/>
      <c r="AH240" s="945"/>
      <c r="AI240" s="945"/>
      <c r="AJ240" s="952"/>
      <c r="AK240" s="952"/>
      <c r="AL240" s="956"/>
      <c r="AM240" s="956"/>
      <c r="AN240" s="956"/>
      <c r="AO240" s="956"/>
      <c r="AP240" s="888"/>
      <c r="AQ240" s="812" t="e">
        <f t="shared" si="190"/>
        <v>#REF!</v>
      </c>
      <c r="AR240" s="946"/>
      <c r="AS240" s="27"/>
    </row>
    <row r="241" spans="1:45" s="102" customFormat="1" hidden="1" x14ac:dyDescent="0.2">
      <c r="A241" s="1155" t="e">
        <f t="shared" si="223"/>
        <v>#REF!</v>
      </c>
      <c r="B241" s="1156" t="e">
        <f t="shared" si="223"/>
        <v>#REF!</v>
      </c>
      <c r="C241" s="1157" t="e">
        <f t="shared" si="223"/>
        <v>#REF!</v>
      </c>
      <c r="D241" s="1158" t="e">
        <f t="shared" si="223"/>
        <v>#REF!</v>
      </c>
      <c r="E241" s="354">
        <v>0</v>
      </c>
      <c r="F241" s="793" t="e">
        <f t="shared" si="232"/>
        <v>#REF!</v>
      </c>
      <c r="G241" s="960" t="e">
        <f t="shared" si="232"/>
        <v>#REF!</v>
      </c>
      <c r="H241" s="837" t="e">
        <f t="shared" si="232"/>
        <v>#REF!</v>
      </c>
      <c r="I241" s="453"/>
      <c r="J241" s="453"/>
      <c r="K241" s="1159"/>
      <c r="L241" s="494"/>
      <c r="M241" s="494"/>
      <c r="N241" s="494"/>
      <c r="O241" s="945"/>
      <c r="P241" s="945"/>
      <c r="Q241" s="945"/>
      <c r="R241" s="494"/>
      <c r="S241" s="494"/>
      <c r="T241" s="494"/>
      <c r="U241" s="945"/>
      <c r="V241" s="945"/>
      <c r="W241" s="945"/>
      <c r="X241" s="494"/>
      <c r="Y241" s="494"/>
      <c r="Z241" s="494"/>
      <c r="AA241" s="945"/>
      <c r="AB241" s="945"/>
      <c r="AC241" s="945"/>
      <c r="AD241" s="494"/>
      <c r="AE241" s="494"/>
      <c r="AF241" s="494"/>
      <c r="AG241" s="945"/>
      <c r="AH241" s="945"/>
      <c r="AI241" s="945"/>
      <c r="AJ241" s="952"/>
      <c r="AK241" s="952"/>
      <c r="AL241" s="956"/>
      <c r="AM241" s="956"/>
      <c r="AN241" s="956"/>
      <c r="AO241" s="956"/>
      <c r="AP241" s="888"/>
      <c r="AQ241" s="812" t="e">
        <f t="shared" si="190"/>
        <v>#REF!</v>
      </c>
      <c r="AR241" s="946"/>
      <c r="AS241" s="27"/>
    </row>
    <row r="242" spans="1:45" s="102" customFormat="1" hidden="1" x14ac:dyDescent="0.2">
      <c r="A242" s="890" t="e">
        <f t="shared" si="223"/>
        <v>#REF!</v>
      </c>
      <c r="B242" s="890" t="e">
        <f t="shared" si="223"/>
        <v>#REF!</v>
      </c>
      <c r="C242" s="891" t="e">
        <f t="shared" si="223"/>
        <v>#REF!</v>
      </c>
      <c r="D242" s="26" t="e">
        <f t="shared" si="223"/>
        <v>#REF!</v>
      </c>
      <c r="E242" s="502">
        <v>0</v>
      </c>
      <c r="F242" s="730"/>
      <c r="G242" s="26"/>
      <c r="H242" s="26"/>
      <c r="I242" s="866"/>
      <c r="J242" s="866"/>
      <c r="K242" s="892"/>
      <c r="L242" s="954"/>
      <c r="M242" s="954"/>
      <c r="N242" s="954"/>
      <c r="O242" s="944"/>
      <c r="P242" s="944"/>
      <c r="Q242" s="944"/>
      <c r="R242" s="954"/>
      <c r="S242" s="954"/>
      <c r="T242" s="954"/>
      <c r="U242" s="944"/>
      <c r="V242" s="944"/>
      <c r="W242" s="944"/>
      <c r="X242" s="954"/>
      <c r="Y242" s="954"/>
      <c r="Z242" s="954"/>
      <c r="AA242" s="944"/>
      <c r="AB242" s="944"/>
      <c r="AC242" s="944"/>
      <c r="AD242" s="954"/>
      <c r="AE242" s="954"/>
      <c r="AF242" s="954"/>
      <c r="AG242" s="944"/>
      <c r="AH242" s="944"/>
      <c r="AI242" s="944"/>
      <c r="AJ242" s="944"/>
      <c r="AK242" s="944"/>
      <c r="AL242" s="966"/>
      <c r="AM242" s="944"/>
      <c r="AN242" s="966"/>
      <c r="AO242" s="966"/>
      <c r="AP242" s="195"/>
      <c r="AQ242" s="893"/>
      <c r="AR242" s="964"/>
      <c r="AS242" s="27"/>
    </row>
    <row r="243" spans="1:45" s="102" customFormat="1" hidden="1" x14ac:dyDescent="0.2">
      <c r="A243" s="875" t="e">
        <f t="shared" si="223"/>
        <v>#REF!</v>
      </c>
      <c r="B243" s="875" t="e">
        <f t="shared" si="223"/>
        <v>#REF!</v>
      </c>
      <c r="C243" s="351" t="e">
        <f t="shared" si="223"/>
        <v>#REF!</v>
      </c>
      <c r="D243" s="852" t="e">
        <f t="shared" si="223"/>
        <v>#REF!</v>
      </c>
      <c r="E243" s="735">
        <v>0</v>
      </c>
      <c r="F243" s="836" t="e">
        <f t="shared" ref="F243:H258" si="233">F181</f>
        <v>#REF!</v>
      </c>
      <c r="G243" s="852" t="e">
        <f t="shared" si="233"/>
        <v>#REF!</v>
      </c>
      <c r="H243" s="852" t="e">
        <f t="shared" si="233"/>
        <v>#REF!</v>
      </c>
      <c r="I243" s="108"/>
      <c r="J243" s="108"/>
      <c r="K243" s="108"/>
      <c r="L243" s="682"/>
      <c r="M243" s="682"/>
      <c r="N243" s="682"/>
      <c r="O243" s="696"/>
      <c r="P243" s="696"/>
      <c r="Q243" s="696"/>
      <c r="R243" s="682"/>
      <c r="S243" s="682"/>
      <c r="T243" s="682"/>
      <c r="U243" s="696"/>
      <c r="V243" s="696"/>
      <c r="W243" s="696"/>
      <c r="X243" s="967"/>
      <c r="Y243" s="967"/>
      <c r="Z243" s="967"/>
      <c r="AA243" s="696"/>
      <c r="AB243" s="696"/>
      <c r="AC243" s="696"/>
      <c r="AD243" s="682"/>
      <c r="AE243" s="682"/>
      <c r="AF243" s="682"/>
      <c r="AG243" s="696"/>
      <c r="AH243" s="696"/>
      <c r="AI243" s="696"/>
      <c r="AJ243" s="950"/>
      <c r="AK243" s="950"/>
      <c r="AL243" s="968"/>
      <c r="AM243" s="968"/>
      <c r="AN243" s="968"/>
      <c r="AO243" s="968"/>
      <c r="AP243" s="899"/>
      <c r="AQ243" s="812" t="e">
        <f t="shared" si="190"/>
        <v>#REF!</v>
      </c>
      <c r="AR243" s="756"/>
      <c r="AS243" s="27"/>
    </row>
    <row r="244" spans="1:45" s="102" customFormat="1" hidden="1" x14ac:dyDescent="0.2">
      <c r="A244" s="875" t="e">
        <f t="shared" si="223"/>
        <v>#REF!</v>
      </c>
      <c r="B244" s="875" t="e">
        <f t="shared" si="223"/>
        <v>#REF!</v>
      </c>
      <c r="C244" s="351" t="e">
        <f t="shared" si="223"/>
        <v>#REF!</v>
      </c>
      <c r="D244" s="353" t="e">
        <f t="shared" si="223"/>
        <v>#REF!</v>
      </c>
      <c r="E244" s="735">
        <v>0</v>
      </c>
      <c r="F244" s="836" t="e">
        <f t="shared" si="233"/>
        <v>#REF!</v>
      </c>
      <c r="G244" s="852" t="e">
        <f t="shared" si="233"/>
        <v>#REF!</v>
      </c>
      <c r="H244" s="852" t="e">
        <f t="shared" si="233"/>
        <v>#REF!</v>
      </c>
      <c r="I244" s="108"/>
      <c r="J244" s="108"/>
      <c r="K244" s="108"/>
      <c r="L244" s="682"/>
      <c r="M244" s="682"/>
      <c r="N244" s="682"/>
      <c r="O244" s="696"/>
      <c r="P244" s="696"/>
      <c r="Q244" s="696"/>
      <c r="R244" s="682"/>
      <c r="S244" s="682"/>
      <c r="T244" s="682"/>
      <c r="U244" s="696"/>
      <c r="V244" s="696"/>
      <c r="W244" s="696"/>
      <c r="X244" s="682"/>
      <c r="Y244" s="682"/>
      <c r="Z244" s="682"/>
      <c r="AA244" s="696"/>
      <c r="AB244" s="696"/>
      <c r="AC244" s="696"/>
      <c r="AD244" s="682"/>
      <c r="AE244" s="682"/>
      <c r="AF244" s="682"/>
      <c r="AG244" s="696"/>
      <c r="AH244" s="696"/>
      <c r="AI244" s="696"/>
      <c r="AJ244" s="950"/>
      <c r="AK244" s="950"/>
      <c r="AL244" s="968"/>
      <c r="AM244" s="968"/>
      <c r="AN244" s="968"/>
      <c r="AO244" s="968"/>
      <c r="AP244" s="899"/>
      <c r="AQ244" s="812" t="e">
        <f t="shared" si="190"/>
        <v>#REF!</v>
      </c>
      <c r="AR244" s="756"/>
      <c r="AS244" s="27"/>
    </row>
    <row r="245" spans="1:45" s="102" customFormat="1" hidden="1" x14ac:dyDescent="0.2">
      <c r="A245" s="875" t="e">
        <f t="shared" si="223"/>
        <v>#REF!</v>
      </c>
      <c r="B245" s="875" t="e">
        <f t="shared" si="223"/>
        <v>#REF!</v>
      </c>
      <c r="C245" s="351" t="e">
        <f t="shared" si="223"/>
        <v>#REF!</v>
      </c>
      <c r="D245" s="852" t="e">
        <f t="shared" si="223"/>
        <v>#REF!</v>
      </c>
      <c r="E245" s="935">
        <v>0</v>
      </c>
      <c r="F245" s="836" t="e">
        <f t="shared" si="233"/>
        <v>#REF!</v>
      </c>
      <c r="G245" s="852" t="e">
        <f t="shared" si="233"/>
        <v>#REF!</v>
      </c>
      <c r="H245" s="852" t="e">
        <f t="shared" si="233"/>
        <v>#REF!</v>
      </c>
      <c r="I245" s="108"/>
      <c r="J245" s="108"/>
      <c r="K245" s="108"/>
      <c r="L245" s="949"/>
      <c r="M245" s="949"/>
      <c r="N245" s="949"/>
      <c r="O245" s="950"/>
      <c r="P245" s="950"/>
      <c r="Q245" s="950"/>
      <c r="R245" s="949"/>
      <c r="S245" s="949"/>
      <c r="T245" s="949"/>
      <c r="U245" s="950"/>
      <c r="V245" s="950"/>
      <c r="W245" s="950"/>
      <c r="X245" s="949"/>
      <c r="Y245" s="949"/>
      <c r="Z245" s="949"/>
      <c r="AA245" s="950"/>
      <c r="AB245" s="950"/>
      <c r="AC245" s="950"/>
      <c r="AD245" s="949"/>
      <c r="AE245" s="949"/>
      <c r="AF245" s="949"/>
      <c r="AG245" s="950"/>
      <c r="AH245" s="950"/>
      <c r="AI245" s="950"/>
      <c r="AJ245" s="950"/>
      <c r="AK245" s="950"/>
      <c r="AL245" s="968"/>
      <c r="AM245" s="968"/>
      <c r="AN245" s="968"/>
      <c r="AO245" s="968"/>
      <c r="AP245" s="899"/>
      <c r="AQ245" s="812" t="e">
        <f t="shared" si="190"/>
        <v>#REF!</v>
      </c>
      <c r="AR245" s="951"/>
      <c r="AS245" s="27"/>
    </row>
    <row r="246" spans="1:45" s="102" customFormat="1" hidden="1" x14ac:dyDescent="0.2">
      <c r="A246" s="875" t="e">
        <f t="shared" si="223"/>
        <v>#REF!</v>
      </c>
      <c r="B246" s="875" t="e">
        <f t="shared" si="223"/>
        <v>#REF!</v>
      </c>
      <c r="C246" s="351" t="e">
        <f t="shared" si="223"/>
        <v>#REF!</v>
      </c>
      <c r="D246" s="852" t="e">
        <f t="shared" si="223"/>
        <v>#REF!</v>
      </c>
      <c r="E246" s="737">
        <v>0</v>
      </c>
      <c r="F246" s="836" t="e">
        <f t="shared" si="233"/>
        <v>#REF!</v>
      </c>
      <c r="G246" s="852" t="e">
        <f t="shared" si="233"/>
        <v>#REF!</v>
      </c>
      <c r="H246" s="852" t="e">
        <f t="shared" si="233"/>
        <v>#REF!</v>
      </c>
      <c r="I246" s="108"/>
      <c r="J246" s="108"/>
      <c r="K246" s="108"/>
      <c r="L246" s="683"/>
      <c r="M246" s="683"/>
      <c r="N246" s="683"/>
      <c r="O246" s="696"/>
      <c r="P246" s="696"/>
      <c r="Q246" s="696"/>
      <c r="R246" s="683"/>
      <c r="S246" s="683"/>
      <c r="T246" s="683"/>
      <c r="U246" s="696"/>
      <c r="V246" s="696"/>
      <c r="W246" s="696"/>
      <c r="X246" s="683"/>
      <c r="Y246" s="683"/>
      <c r="Z246" s="683"/>
      <c r="AA246" s="696"/>
      <c r="AB246" s="696"/>
      <c r="AC246" s="696"/>
      <c r="AD246" s="683"/>
      <c r="AE246" s="683"/>
      <c r="AF246" s="683"/>
      <c r="AG246" s="696"/>
      <c r="AH246" s="696"/>
      <c r="AI246" s="696"/>
      <c r="AJ246" s="950"/>
      <c r="AK246" s="950"/>
      <c r="AL246" s="968"/>
      <c r="AM246" s="968"/>
      <c r="AN246" s="968"/>
      <c r="AO246" s="968"/>
      <c r="AP246" s="899"/>
      <c r="AQ246" s="812" t="e">
        <f t="shared" si="190"/>
        <v>#REF!</v>
      </c>
      <c r="AR246" s="756"/>
      <c r="AS246" s="27"/>
    </row>
    <row r="247" spans="1:45" s="102" customFormat="1" hidden="1" x14ac:dyDescent="0.2">
      <c r="A247" s="875" t="e">
        <f t="shared" ref="A247:D258" si="234">A185</f>
        <v>#REF!</v>
      </c>
      <c r="B247" s="875" t="e">
        <f t="shared" si="234"/>
        <v>#REF!</v>
      </c>
      <c r="C247" s="351" t="e">
        <f t="shared" si="234"/>
        <v>#REF!</v>
      </c>
      <c r="D247" s="852" t="e">
        <f t="shared" si="234"/>
        <v>#REF!</v>
      </c>
      <c r="E247" s="935">
        <v>0</v>
      </c>
      <c r="F247" s="836" t="e">
        <f t="shared" si="233"/>
        <v>#REF!</v>
      </c>
      <c r="G247" s="852" t="e">
        <f t="shared" si="233"/>
        <v>#REF!</v>
      </c>
      <c r="H247" s="852" t="e">
        <f t="shared" si="233"/>
        <v>#REF!</v>
      </c>
      <c r="I247" s="108"/>
      <c r="J247" s="108"/>
      <c r="K247" s="108"/>
      <c r="L247" s="949"/>
      <c r="M247" s="949"/>
      <c r="N247" s="949"/>
      <c r="O247" s="950"/>
      <c r="P247" s="950"/>
      <c r="Q247" s="950"/>
      <c r="R247" s="949"/>
      <c r="S247" s="949"/>
      <c r="T247" s="949"/>
      <c r="U247" s="950"/>
      <c r="V247" s="950"/>
      <c r="W247" s="950"/>
      <c r="X247" s="949"/>
      <c r="Y247" s="949"/>
      <c r="Z247" s="949"/>
      <c r="AA247" s="950"/>
      <c r="AB247" s="950"/>
      <c r="AC247" s="950"/>
      <c r="AD247" s="949"/>
      <c r="AE247" s="949"/>
      <c r="AF247" s="949"/>
      <c r="AG247" s="950"/>
      <c r="AH247" s="950"/>
      <c r="AI247" s="950"/>
      <c r="AJ247" s="950"/>
      <c r="AK247" s="950"/>
      <c r="AL247" s="968"/>
      <c r="AM247" s="968"/>
      <c r="AN247" s="968"/>
      <c r="AO247" s="968"/>
      <c r="AP247" s="899"/>
      <c r="AQ247" s="812" t="e">
        <f t="shared" si="190"/>
        <v>#REF!</v>
      </c>
      <c r="AR247" s="951"/>
      <c r="AS247" s="27"/>
    </row>
    <row r="248" spans="1:45" s="102" customFormat="1" hidden="1" x14ac:dyDescent="0.2">
      <c r="A248" s="875" t="e">
        <f t="shared" si="234"/>
        <v>#REF!</v>
      </c>
      <c r="B248" s="875" t="e">
        <f t="shared" si="234"/>
        <v>#REF!</v>
      </c>
      <c r="C248" s="351" t="e">
        <f t="shared" si="234"/>
        <v>#REF!</v>
      </c>
      <c r="D248" s="852" t="e">
        <f t="shared" si="234"/>
        <v>#REF!</v>
      </c>
      <c r="E248" s="935">
        <v>0</v>
      </c>
      <c r="F248" s="836" t="e">
        <f t="shared" si="233"/>
        <v>#REF!</v>
      </c>
      <c r="G248" s="852" t="e">
        <f t="shared" si="233"/>
        <v>#REF!</v>
      </c>
      <c r="H248" s="852" t="e">
        <f t="shared" si="233"/>
        <v>#REF!</v>
      </c>
      <c r="I248" s="108"/>
      <c r="J248" s="108"/>
      <c r="K248" s="108"/>
      <c r="L248" s="949"/>
      <c r="M248" s="949"/>
      <c r="N248" s="949"/>
      <c r="O248" s="950"/>
      <c r="P248" s="950"/>
      <c r="Q248" s="950"/>
      <c r="R248" s="949"/>
      <c r="S248" s="949"/>
      <c r="T248" s="949"/>
      <c r="U248" s="950"/>
      <c r="V248" s="950"/>
      <c r="W248" s="950"/>
      <c r="X248" s="949"/>
      <c r="Y248" s="949"/>
      <c r="Z248" s="949"/>
      <c r="AA248" s="950"/>
      <c r="AB248" s="950"/>
      <c r="AC248" s="950"/>
      <c r="AD248" s="949"/>
      <c r="AE248" s="949"/>
      <c r="AF248" s="949"/>
      <c r="AG248" s="950"/>
      <c r="AH248" s="950"/>
      <c r="AI248" s="950"/>
      <c r="AJ248" s="950"/>
      <c r="AK248" s="950"/>
      <c r="AL248" s="968"/>
      <c r="AM248" s="968"/>
      <c r="AN248" s="968"/>
      <c r="AO248" s="968"/>
      <c r="AP248" s="899"/>
      <c r="AQ248" s="812" t="e">
        <f t="shared" si="190"/>
        <v>#REF!</v>
      </c>
      <c r="AR248" s="951"/>
      <c r="AS248" s="27"/>
    </row>
    <row r="249" spans="1:45" s="102" customFormat="1" hidden="1" x14ac:dyDescent="0.2">
      <c r="A249" s="875" t="e">
        <f t="shared" si="234"/>
        <v>#REF!</v>
      </c>
      <c r="B249" s="875" t="e">
        <f t="shared" si="234"/>
        <v>#REF!</v>
      </c>
      <c r="C249" s="351" t="e">
        <f t="shared" si="234"/>
        <v>#REF!</v>
      </c>
      <c r="D249" s="852" t="e">
        <f t="shared" si="234"/>
        <v>#REF!</v>
      </c>
      <c r="E249" s="735">
        <v>0</v>
      </c>
      <c r="F249" s="836" t="e">
        <f t="shared" si="233"/>
        <v>#REF!</v>
      </c>
      <c r="G249" s="904" t="e">
        <f t="shared" si="233"/>
        <v>#REF!</v>
      </c>
      <c r="H249" s="837" t="e">
        <f t="shared" si="233"/>
        <v>#REF!</v>
      </c>
      <c r="I249" s="108"/>
      <c r="J249" s="108"/>
      <c r="K249" s="108"/>
      <c r="L249" s="682"/>
      <c r="M249" s="682"/>
      <c r="N249" s="682"/>
      <c r="O249" s="696"/>
      <c r="P249" s="696"/>
      <c r="Q249" s="696"/>
      <c r="R249" s="682"/>
      <c r="S249" s="682"/>
      <c r="T249" s="682"/>
      <c r="U249" s="696"/>
      <c r="V249" s="696"/>
      <c r="W249" s="696"/>
      <c r="X249" s="682"/>
      <c r="Y249" s="682"/>
      <c r="Z249" s="682"/>
      <c r="AA249" s="696"/>
      <c r="AB249" s="696"/>
      <c r="AC249" s="696"/>
      <c r="AD249" s="682"/>
      <c r="AE249" s="682"/>
      <c r="AF249" s="682"/>
      <c r="AG249" s="696"/>
      <c r="AH249" s="696"/>
      <c r="AI249" s="696"/>
      <c r="AJ249" s="950"/>
      <c r="AK249" s="950"/>
      <c r="AL249" s="968"/>
      <c r="AM249" s="968"/>
      <c r="AN249" s="968"/>
      <c r="AO249" s="968"/>
      <c r="AP249" s="899"/>
      <c r="AQ249" s="812" t="e">
        <f t="shared" si="190"/>
        <v>#REF!</v>
      </c>
      <c r="AR249" s="756"/>
      <c r="AS249" s="27"/>
    </row>
    <row r="250" spans="1:45" s="102" customFormat="1" hidden="1" x14ac:dyDescent="0.2">
      <c r="A250" s="875" t="e">
        <f t="shared" si="234"/>
        <v>#REF!</v>
      </c>
      <c r="B250" s="875" t="e">
        <f t="shared" si="234"/>
        <v>#REF!</v>
      </c>
      <c r="C250" s="351" t="e">
        <f t="shared" si="234"/>
        <v>#REF!</v>
      </c>
      <c r="D250" s="852" t="e">
        <f t="shared" si="234"/>
        <v>#REF!</v>
      </c>
      <c r="E250" s="735">
        <v>0</v>
      </c>
      <c r="F250" s="836" t="e">
        <f t="shared" si="233"/>
        <v>#REF!</v>
      </c>
      <c r="G250" s="904" t="e">
        <f t="shared" si="233"/>
        <v>#REF!</v>
      </c>
      <c r="H250" s="837" t="e">
        <f t="shared" si="233"/>
        <v>#REF!</v>
      </c>
      <c r="I250" s="108"/>
      <c r="J250" s="108"/>
      <c r="K250" s="108"/>
      <c r="L250" s="682"/>
      <c r="M250" s="682"/>
      <c r="N250" s="682"/>
      <c r="O250" s="696"/>
      <c r="P250" s="696"/>
      <c r="Q250" s="696"/>
      <c r="R250" s="949"/>
      <c r="S250" s="949"/>
      <c r="T250" s="682"/>
      <c r="U250" s="696"/>
      <c r="V250" s="696"/>
      <c r="W250" s="696"/>
      <c r="X250" s="682"/>
      <c r="Y250" s="682"/>
      <c r="Z250" s="682"/>
      <c r="AA250" s="696"/>
      <c r="AB250" s="696"/>
      <c r="AC250" s="696"/>
      <c r="AD250" s="682"/>
      <c r="AE250" s="682"/>
      <c r="AF250" s="682"/>
      <c r="AG250" s="696"/>
      <c r="AH250" s="696"/>
      <c r="AI250" s="696"/>
      <c r="AJ250" s="950"/>
      <c r="AK250" s="950"/>
      <c r="AL250" s="968"/>
      <c r="AM250" s="968"/>
      <c r="AN250" s="968"/>
      <c r="AO250" s="968"/>
      <c r="AP250" s="899"/>
      <c r="AQ250" s="812" t="e">
        <f t="shared" si="190"/>
        <v>#REF!</v>
      </c>
      <c r="AR250" s="756"/>
      <c r="AS250" s="27"/>
    </row>
    <row r="251" spans="1:45" s="102" customFormat="1" hidden="1" x14ac:dyDescent="0.2">
      <c r="A251" s="875" t="e">
        <f t="shared" si="234"/>
        <v>#REF!</v>
      </c>
      <c r="B251" s="875" t="e">
        <f t="shared" si="234"/>
        <v>#REF!</v>
      </c>
      <c r="C251" s="351" t="e">
        <f t="shared" si="234"/>
        <v>#REF!</v>
      </c>
      <c r="D251" s="852" t="e">
        <f t="shared" si="234"/>
        <v>#REF!</v>
      </c>
      <c r="E251" s="735">
        <v>0</v>
      </c>
      <c r="F251" s="836" t="e">
        <f t="shared" si="233"/>
        <v>#REF!</v>
      </c>
      <c r="G251" s="904" t="e">
        <f t="shared" si="233"/>
        <v>#REF!</v>
      </c>
      <c r="H251" s="837" t="e">
        <f t="shared" si="233"/>
        <v>#REF!</v>
      </c>
      <c r="I251" s="108"/>
      <c r="J251" s="108"/>
      <c r="K251" s="108"/>
      <c r="L251" s="682"/>
      <c r="M251" s="682"/>
      <c r="N251" s="682"/>
      <c r="O251" s="696"/>
      <c r="P251" s="696"/>
      <c r="Q251" s="696"/>
      <c r="R251" s="682"/>
      <c r="S251" s="682"/>
      <c r="T251" s="682"/>
      <c r="U251" s="696"/>
      <c r="V251" s="696"/>
      <c r="W251" s="696"/>
      <c r="X251" s="682"/>
      <c r="Y251" s="682"/>
      <c r="Z251" s="682"/>
      <c r="AA251" s="696"/>
      <c r="AB251" s="696"/>
      <c r="AC251" s="696"/>
      <c r="AD251" s="682"/>
      <c r="AE251" s="682"/>
      <c r="AF251" s="682"/>
      <c r="AG251" s="696"/>
      <c r="AH251" s="696"/>
      <c r="AI251" s="696"/>
      <c r="AJ251" s="950"/>
      <c r="AK251" s="950"/>
      <c r="AL251" s="968"/>
      <c r="AM251" s="968"/>
      <c r="AN251" s="968"/>
      <c r="AO251" s="968"/>
      <c r="AP251" s="899"/>
      <c r="AQ251" s="812" t="e">
        <f t="shared" si="190"/>
        <v>#REF!</v>
      </c>
      <c r="AR251" s="756"/>
      <c r="AS251" s="27"/>
    </row>
    <row r="252" spans="1:45" s="102" customFormat="1" hidden="1" x14ac:dyDescent="0.2">
      <c r="A252" s="875" t="e">
        <f t="shared" si="234"/>
        <v>#REF!</v>
      </c>
      <c r="B252" s="875" t="e">
        <f t="shared" si="234"/>
        <v>#REF!</v>
      </c>
      <c r="C252" s="351" t="e">
        <f t="shared" si="234"/>
        <v>#REF!</v>
      </c>
      <c r="D252" s="852" t="e">
        <f t="shared" si="234"/>
        <v>#REF!</v>
      </c>
      <c r="E252" s="735">
        <v>0</v>
      </c>
      <c r="F252" s="836" t="e">
        <f t="shared" si="233"/>
        <v>#REF!</v>
      </c>
      <c r="G252" s="904" t="e">
        <f t="shared" si="233"/>
        <v>#REF!</v>
      </c>
      <c r="H252" s="837" t="e">
        <f t="shared" si="233"/>
        <v>#REF!</v>
      </c>
      <c r="I252" s="108"/>
      <c r="J252" s="108"/>
      <c r="K252" s="108"/>
      <c r="L252" s="682"/>
      <c r="M252" s="682"/>
      <c r="N252" s="682"/>
      <c r="O252" s="696"/>
      <c r="P252" s="696"/>
      <c r="Q252" s="696"/>
      <c r="R252" s="682"/>
      <c r="S252" s="682"/>
      <c r="T252" s="682"/>
      <c r="U252" s="696"/>
      <c r="V252" s="696"/>
      <c r="W252" s="696"/>
      <c r="X252" s="682"/>
      <c r="Y252" s="682"/>
      <c r="Z252" s="682"/>
      <c r="AA252" s="696"/>
      <c r="AB252" s="696"/>
      <c r="AC252" s="696"/>
      <c r="AD252" s="682"/>
      <c r="AE252" s="682"/>
      <c r="AF252" s="682"/>
      <c r="AG252" s="696"/>
      <c r="AH252" s="696"/>
      <c r="AI252" s="696"/>
      <c r="AJ252" s="950"/>
      <c r="AK252" s="950"/>
      <c r="AL252" s="968"/>
      <c r="AM252" s="968"/>
      <c r="AN252" s="968"/>
      <c r="AO252" s="968"/>
      <c r="AP252" s="899"/>
      <c r="AQ252" s="812" t="e">
        <f t="shared" si="190"/>
        <v>#REF!</v>
      </c>
      <c r="AR252" s="756"/>
      <c r="AS252" s="27"/>
    </row>
    <row r="253" spans="1:45" s="102" customFormat="1" hidden="1" x14ac:dyDescent="0.2">
      <c r="A253" s="875" t="e">
        <f t="shared" si="234"/>
        <v>#REF!</v>
      </c>
      <c r="B253" s="875" t="e">
        <f t="shared" si="234"/>
        <v>#REF!</v>
      </c>
      <c r="C253" s="351" t="e">
        <f t="shared" si="234"/>
        <v>#REF!</v>
      </c>
      <c r="D253" s="353" t="e">
        <f t="shared" si="234"/>
        <v>#REF!</v>
      </c>
      <c r="E253" s="735">
        <v>0</v>
      </c>
      <c r="F253" s="352" t="e">
        <f t="shared" si="233"/>
        <v>#REF!</v>
      </c>
      <c r="G253" s="353" t="e">
        <f t="shared" si="233"/>
        <v>#REF!</v>
      </c>
      <c r="H253" s="837" t="e">
        <f t="shared" si="233"/>
        <v>#REF!</v>
      </c>
      <c r="I253" s="108"/>
      <c r="J253" s="108"/>
      <c r="K253" s="108"/>
      <c r="L253" s="682"/>
      <c r="M253" s="682"/>
      <c r="N253" s="682"/>
      <c r="O253" s="696"/>
      <c r="P253" s="696"/>
      <c r="Q253" s="696"/>
      <c r="R253" s="682"/>
      <c r="S253" s="682"/>
      <c r="T253" s="682"/>
      <c r="U253" s="696"/>
      <c r="V253" s="696"/>
      <c r="W253" s="696"/>
      <c r="X253" s="682"/>
      <c r="Y253" s="682"/>
      <c r="Z253" s="682"/>
      <c r="AA253" s="696"/>
      <c r="AB253" s="696"/>
      <c r="AC253" s="696"/>
      <c r="AD253" s="682"/>
      <c r="AE253" s="682"/>
      <c r="AF253" s="682"/>
      <c r="AG253" s="696"/>
      <c r="AH253" s="696"/>
      <c r="AI253" s="696"/>
      <c r="AJ253" s="950"/>
      <c r="AK253" s="950"/>
      <c r="AL253" s="968"/>
      <c r="AM253" s="968"/>
      <c r="AN253" s="968"/>
      <c r="AO253" s="968"/>
      <c r="AP253" s="899"/>
      <c r="AQ253" s="812" t="e">
        <f t="shared" si="190"/>
        <v>#REF!</v>
      </c>
      <c r="AR253" s="756"/>
      <c r="AS253" s="27"/>
    </row>
    <row r="254" spans="1:45" s="102" customFormat="1" hidden="1" x14ac:dyDescent="0.2">
      <c r="A254" s="875" t="e">
        <f t="shared" si="234"/>
        <v>#REF!</v>
      </c>
      <c r="B254" s="875" t="e">
        <f t="shared" si="234"/>
        <v>#REF!</v>
      </c>
      <c r="C254" s="351" t="e">
        <f t="shared" si="234"/>
        <v>#REF!</v>
      </c>
      <c r="D254" s="852" t="e">
        <f t="shared" si="234"/>
        <v>#REF!</v>
      </c>
      <c r="E254" s="935">
        <v>0</v>
      </c>
      <c r="F254" s="836" t="e">
        <f t="shared" si="233"/>
        <v>#REF!</v>
      </c>
      <c r="G254" s="904" t="e">
        <f t="shared" si="233"/>
        <v>#REF!</v>
      </c>
      <c r="H254" s="837" t="e">
        <f t="shared" si="233"/>
        <v>#REF!</v>
      </c>
      <c r="I254" s="108"/>
      <c r="J254" s="108"/>
      <c r="K254" s="108"/>
      <c r="L254" s="949"/>
      <c r="M254" s="949"/>
      <c r="N254" s="949"/>
      <c r="O254" s="950"/>
      <c r="P254" s="950"/>
      <c r="Q254" s="950"/>
      <c r="R254" s="949"/>
      <c r="S254" s="949"/>
      <c r="T254" s="949"/>
      <c r="U254" s="950"/>
      <c r="V254" s="950"/>
      <c r="W254" s="950"/>
      <c r="X254" s="949"/>
      <c r="Y254" s="949"/>
      <c r="Z254" s="949"/>
      <c r="AA254" s="950"/>
      <c r="AB254" s="950"/>
      <c r="AC254" s="950"/>
      <c r="AD254" s="949"/>
      <c r="AE254" s="949"/>
      <c r="AF254" s="949"/>
      <c r="AG254" s="950"/>
      <c r="AH254" s="950"/>
      <c r="AI254" s="950"/>
      <c r="AJ254" s="950"/>
      <c r="AK254" s="950"/>
      <c r="AL254" s="968"/>
      <c r="AM254" s="968"/>
      <c r="AN254" s="968"/>
      <c r="AO254" s="968"/>
      <c r="AP254" s="899"/>
      <c r="AQ254" s="812" t="e">
        <f t="shared" si="190"/>
        <v>#REF!</v>
      </c>
      <c r="AR254" s="951"/>
      <c r="AS254" s="27"/>
    </row>
    <row r="255" spans="1:45" s="102" customFormat="1" hidden="1" x14ac:dyDescent="0.2">
      <c r="A255" s="875" t="e">
        <f t="shared" si="234"/>
        <v>#REF!</v>
      </c>
      <c r="B255" s="875" t="e">
        <f t="shared" si="234"/>
        <v>#REF!</v>
      </c>
      <c r="C255" s="351" t="e">
        <f t="shared" si="234"/>
        <v>#REF!</v>
      </c>
      <c r="D255" s="490" t="e">
        <f t="shared" si="234"/>
        <v>#REF!</v>
      </c>
      <c r="E255" s="735">
        <v>0</v>
      </c>
      <c r="F255" s="491" t="e">
        <f t="shared" si="233"/>
        <v>#REF!</v>
      </c>
      <c r="G255" s="490" t="e">
        <f t="shared" si="233"/>
        <v>#REF!</v>
      </c>
      <c r="H255" s="490" t="e">
        <f t="shared" si="233"/>
        <v>#REF!</v>
      </c>
      <c r="I255" s="969"/>
      <c r="J255" s="969"/>
      <c r="K255" s="969"/>
      <c r="L255" s="682"/>
      <c r="M255" s="682"/>
      <c r="N255" s="682"/>
      <c r="O255" s="696"/>
      <c r="P255" s="696"/>
      <c r="Q255" s="696"/>
      <c r="R255" s="682"/>
      <c r="S255" s="682"/>
      <c r="T255" s="682"/>
      <c r="U255" s="696"/>
      <c r="V255" s="696"/>
      <c r="W255" s="696"/>
      <c r="X255" s="682"/>
      <c r="Y255" s="682"/>
      <c r="Z255" s="682"/>
      <c r="AA255" s="696"/>
      <c r="AB255" s="696"/>
      <c r="AC255" s="696"/>
      <c r="AD255" s="682"/>
      <c r="AE255" s="949"/>
      <c r="AF255" s="949"/>
      <c r="AG255" s="950"/>
      <c r="AH255" s="950"/>
      <c r="AI255" s="950"/>
      <c r="AJ255" s="950"/>
      <c r="AK255" s="950"/>
      <c r="AL255" s="968"/>
      <c r="AM255" s="968"/>
      <c r="AN255" s="968"/>
      <c r="AO255" s="968"/>
      <c r="AP255" s="888"/>
      <c r="AQ255" s="812" t="e">
        <f t="shared" si="190"/>
        <v>#REF!</v>
      </c>
      <c r="AR255" s="951"/>
      <c r="AS255" s="27"/>
    </row>
    <row r="256" spans="1:45" s="102" customFormat="1" hidden="1" x14ac:dyDescent="0.2">
      <c r="A256" s="875" t="e">
        <f t="shared" si="234"/>
        <v>#REF!</v>
      </c>
      <c r="B256" s="875" t="e">
        <f t="shared" si="234"/>
        <v>#REF!</v>
      </c>
      <c r="C256" s="351" t="e">
        <f t="shared" si="234"/>
        <v>#REF!</v>
      </c>
      <c r="D256" s="705" t="e">
        <f t="shared" si="234"/>
        <v>#REF!</v>
      </c>
      <c r="E256" s="935">
        <v>0</v>
      </c>
      <c r="F256" s="491" t="e">
        <f t="shared" si="233"/>
        <v>#REF!</v>
      </c>
      <c r="G256" s="705" t="e">
        <f t="shared" si="233"/>
        <v>#REF!</v>
      </c>
      <c r="H256" s="705" t="e">
        <f t="shared" si="233"/>
        <v>#REF!</v>
      </c>
      <c r="I256" s="969"/>
      <c r="J256" s="969"/>
      <c r="K256" s="969"/>
      <c r="L256" s="949"/>
      <c r="M256" s="949"/>
      <c r="N256" s="949"/>
      <c r="O256" s="950"/>
      <c r="P256" s="950"/>
      <c r="Q256" s="950"/>
      <c r="R256" s="949"/>
      <c r="S256" s="949"/>
      <c r="T256" s="949"/>
      <c r="U256" s="950"/>
      <c r="V256" s="950"/>
      <c r="W256" s="950"/>
      <c r="X256" s="949"/>
      <c r="Y256" s="949"/>
      <c r="Z256" s="949"/>
      <c r="AA256" s="950"/>
      <c r="AB256" s="950"/>
      <c r="AC256" s="950"/>
      <c r="AD256" s="949"/>
      <c r="AE256" s="949"/>
      <c r="AF256" s="949"/>
      <c r="AG256" s="950"/>
      <c r="AH256" s="950"/>
      <c r="AI256" s="950"/>
      <c r="AJ256" s="950"/>
      <c r="AK256" s="950"/>
      <c r="AL256" s="968"/>
      <c r="AM256" s="968"/>
      <c r="AN256" s="968"/>
      <c r="AO256" s="968"/>
      <c r="AP256" s="888"/>
      <c r="AQ256" s="812" t="e">
        <f t="shared" si="190"/>
        <v>#REF!</v>
      </c>
      <c r="AR256" s="951"/>
      <c r="AS256" s="27"/>
    </row>
    <row r="257" spans="1:45" s="102" customFormat="1" hidden="1" x14ac:dyDescent="0.2">
      <c r="A257" s="875" t="e">
        <f t="shared" si="234"/>
        <v>#REF!</v>
      </c>
      <c r="B257" s="875" t="e">
        <f t="shared" si="234"/>
        <v>#REF!</v>
      </c>
      <c r="C257" s="351" t="e">
        <f t="shared" si="234"/>
        <v>#REF!</v>
      </c>
      <c r="D257" s="490" t="e">
        <f t="shared" si="234"/>
        <v>#REF!</v>
      </c>
      <c r="E257" s="935">
        <v>0</v>
      </c>
      <c r="F257" s="495" t="e">
        <f t="shared" si="233"/>
        <v>#REF!</v>
      </c>
      <c r="G257" s="490" t="e">
        <f t="shared" si="233"/>
        <v>#REF!</v>
      </c>
      <c r="H257" s="490" t="e">
        <f t="shared" si="233"/>
        <v>#REF!</v>
      </c>
      <c r="I257" s="969"/>
      <c r="J257" s="969"/>
      <c r="K257" s="969"/>
      <c r="L257" s="949"/>
      <c r="M257" s="949"/>
      <c r="N257" s="949"/>
      <c r="O257" s="950"/>
      <c r="P257" s="950"/>
      <c r="Q257" s="950"/>
      <c r="R257" s="949"/>
      <c r="S257" s="949"/>
      <c r="T257" s="949"/>
      <c r="U257" s="950"/>
      <c r="V257" s="950"/>
      <c r="W257" s="950"/>
      <c r="X257" s="949"/>
      <c r="Y257" s="949"/>
      <c r="Z257" s="949"/>
      <c r="AA257" s="950"/>
      <c r="AB257" s="950"/>
      <c r="AC257" s="950"/>
      <c r="AD257" s="949"/>
      <c r="AE257" s="949"/>
      <c r="AF257" s="949"/>
      <c r="AG257" s="950"/>
      <c r="AH257" s="950"/>
      <c r="AI257" s="950"/>
      <c r="AJ257" s="950"/>
      <c r="AK257" s="950"/>
      <c r="AL257" s="968"/>
      <c r="AM257" s="968"/>
      <c r="AN257" s="968"/>
      <c r="AO257" s="968"/>
      <c r="AP257" s="888"/>
      <c r="AQ257" s="812" t="e">
        <f t="shared" si="190"/>
        <v>#REF!</v>
      </c>
      <c r="AR257" s="951"/>
      <c r="AS257" s="27"/>
    </row>
    <row r="258" spans="1:45" s="102" customFormat="1" hidden="1" x14ac:dyDescent="0.2">
      <c r="A258" s="875" t="e">
        <f t="shared" si="234"/>
        <v>#REF!</v>
      </c>
      <c r="B258" s="875" t="e">
        <f t="shared" si="234"/>
        <v>#REF!</v>
      </c>
      <c r="C258" s="351" t="e">
        <f t="shared" si="234"/>
        <v>#REF!</v>
      </c>
      <c r="D258" s="490" t="e">
        <f t="shared" si="234"/>
        <v>#REF!</v>
      </c>
      <c r="E258" s="935">
        <v>0</v>
      </c>
      <c r="F258" s="495" t="e">
        <f t="shared" si="233"/>
        <v>#REF!</v>
      </c>
      <c r="G258" s="490" t="e">
        <f t="shared" si="233"/>
        <v>#REF!</v>
      </c>
      <c r="H258" s="490" t="e">
        <f t="shared" si="233"/>
        <v>#REF!</v>
      </c>
      <c r="I258" s="969"/>
      <c r="J258" s="969"/>
      <c r="K258" s="969"/>
      <c r="L258" s="949"/>
      <c r="M258" s="949"/>
      <c r="N258" s="949"/>
      <c r="O258" s="950"/>
      <c r="P258" s="950"/>
      <c r="Q258" s="950"/>
      <c r="R258" s="949"/>
      <c r="S258" s="949"/>
      <c r="T258" s="949"/>
      <c r="U258" s="950"/>
      <c r="V258" s="950"/>
      <c r="W258" s="950"/>
      <c r="X258" s="949"/>
      <c r="Y258" s="949"/>
      <c r="Z258" s="949"/>
      <c r="AA258" s="950"/>
      <c r="AB258" s="950"/>
      <c r="AC258" s="950"/>
      <c r="AD258" s="949"/>
      <c r="AE258" s="949"/>
      <c r="AF258" s="949"/>
      <c r="AG258" s="950"/>
      <c r="AH258" s="950"/>
      <c r="AI258" s="950"/>
      <c r="AJ258" s="950"/>
      <c r="AK258" s="950"/>
      <c r="AL258" s="968"/>
      <c r="AM258" s="968"/>
      <c r="AN258" s="971"/>
      <c r="AO258" s="968"/>
      <c r="AP258" s="888"/>
      <c r="AQ258" s="812" t="e">
        <f t="shared" si="190"/>
        <v>#REF!</v>
      </c>
      <c r="AR258" s="951"/>
      <c r="AS258" s="27"/>
    </row>
    <row r="259" spans="1:45" s="704" customFormat="1" x14ac:dyDescent="0.2">
      <c r="A259" s="972"/>
      <c r="B259" s="972"/>
      <c r="C259" s="972"/>
      <c r="D259" s="710" t="s">
        <v>299</v>
      </c>
      <c r="E259" s="738"/>
      <c r="F259" s="711"/>
      <c r="G259" s="710"/>
      <c r="H259" s="710"/>
      <c r="I259" s="712"/>
      <c r="J259" s="712"/>
      <c r="K259" s="712"/>
      <c r="L259" s="713"/>
      <c r="M259" s="713"/>
      <c r="N259" s="713"/>
      <c r="O259" s="973">
        <f>SUM(O197,O135,O73,O11)</f>
        <v>1219223.6733333333</v>
      </c>
      <c r="P259" s="973">
        <f t="shared" ref="P259:Q259" si="235">SUM(P197,P135,P73,P11)</f>
        <v>554310.11333333328</v>
      </c>
      <c r="Q259" s="973">
        <f t="shared" si="235"/>
        <v>1138230.5333333332</v>
      </c>
      <c r="R259" s="713"/>
      <c r="S259" s="713"/>
      <c r="T259" s="713"/>
      <c r="U259" s="973">
        <f t="shared" ref="U259:W259" si="236">SUM(U197,U135,U73,U11)</f>
        <v>837694.82333333336</v>
      </c>
      <c r="V259" s="973">
        <f t="shared" si="236"/>
        <v>949716.50333333353</v>
      </c>
      <c r="W259" s="973">
        <f t="shared" si="236"/>
        <v>2005586.0533333335</v>
      </c>
      <c r="X259" s="713"/>
      <c r="Y259" s="713"/>
      <c r="Z259" s="713"/>
      <c r="AA259" s="973">
        <f t="shared" ref="AA259:AC259" si="237">SUM(AA197,AA135,AA73,AA11)</f>
        <v>489655.8833333333</v>
      </c>
      <c r="AB259" s="973">
        <f t="shared" si="237"/>
        <v>535080.21333333338</v>
      </c>
      <c r="AC259" s="973">
        <f t="shared" si="237"/>
        <v>1188158.2533333334</v>
      </c>
      <c r="AD259" s="713"/>
      <c r="AE259" s="713"/>
      <c r="AF259" s="713"/>
      <c r="AG259" s="973">
        <f t="shared" ref="AG259:AO259" si="238">SUM(AG197,AG135,AG73,AG11)</f>
        <v>503018.55333333329</v>
      </c>
      <c r="AH259" s="973">
        <f t="shared" si="238"/>
        <v>743559.35333333339</v>
      </c>
      <c r="AI259" s="973">
        <f t="shared" si="238"/>
        <v>2285122.1533333333</v>
      </c>
      <c r="AJ259" s="973">
        <f t="shared" si="238"/>
        <v>12449356.109999999</v>
      </c>
      <c r="AK259" s="973">
        <f t="shared" si="238"/>
        <v>9300677.1099999994</v>
      </c>
      <c r="AL259" s="973">
        <f t="shared" si="238"/>
        <v>0</v>
      </c>
      <c r="AM259" s="973">
        <f t="shared" si="238"/>
        <v>881965</v>
      </c>
      <c r="AN259" s="973">
        <f t="shared" si="238"/>
        <v>806364</v>
      </c>
      <c r="AO259" s="973">
        <f t="shared" si="238"/>
        <v>1460350</v>
      </c>
      <c r="AP259" s="710"/>
      <c r="AQ259" s="710"/>
      <c r="AR259" s="710"/>
      <c r="AS259" s="714"/>
    </row>
  </sheetData>
  <autoFilter ref="A7:AR259">
    <filterColumn colId="0" showButton="0"/>
    <filterColumn colId="1" showButton="0"/>
    <filterColumn colId="4">
      <filters blank="1">
        <filter val="1"/>
        <filter val="1,080"/>
        <filter val="1,336"/>
        <filter val="1,574"/>
        <filter val="1,640"/>
        <filter val="1,800"/>
        <filter val="100"/>
        <filter val="103"/>
        <filter val="111"/>
        <filter val="114"/>
        <filter val="12"/>
        <filter val="120"/>
        <filter val="123"/>
        <filter val="140"/>
        <filter val="15"/>
        <filter val="152"/>
        <filter val="170"/>
        <filter val="171"/>
        <filter val="175"/>
        <filter val="180"/>
        <filter val="185"/>
        <filter val="197"/>
        <filter val="2"/>
        <filter val="2,435"/>
        <filter val="2,700"/>
        <filter val="20"/>
        <filter val="207"/>
        <filter val="21"/>
        <filter val="22"/>
        <filter val="234"/>
        <filter val="250"/>
        <filter val="269"/>
        <filter val="27"/>
        <filter val="274"/>
        <filter val="29"/>
        <filter val="29,200"/>
        <filter val="299"/>
        <filter val="3,225"/>
        <filter val="3,289"/>
        <filter val="3,407"/>
        <filter val="304"/>
        <filter val="32"/>
        <filter val="333"/>
        <filter val="35"/>
        <filter val="350"/>
        <filter val="36"/>
        <filter val="360"/>
        <filter val="4"/>
        <filter val="406"/>
        <filter val="44"/>
        <filter val="45"/>
        <filter val="5"/>
        <filter val="5,472"/>
        <filter val="5,789"/>
        <filter val="51"/>
        <filter val="53"/>
        <filter val="57"/>
        <filter val="58"/>
        <filter val="630"/>
        <filter val="65"/>
        <filter val="66"/>
        <filter val="69"/>
        <filter val="70"/>
        <filter val="77"/>
        <filter val="79"/>
        <filter val="84"/>
        <filter val="896"/>
        <filter val="91,704"/>
      </filters>
    </filterColumn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  <filterColumn colId="20" showButton="0"/>
    <filterColumn colId="21" showButton="0"/>
    <filterColumn colId="22" showButton="0"/>
    <filterColumn colId="23" showButton="0"/>
    <filterColumn colId="24" showButton="0"/>
    <filterColumn colId="25" showButton="0"/>
    <filterColumn colId="26" showButton="0"/>
    <filterColumn colId="27" showButton="0"/>
    <filterColumn colId="28" showButton="0"/>
    <filterColumn colId="29" showButton="0"/>
    <filterColumn colId="30" showButton="0"/>
    <filterColumn colId="31" showButton="0"/>
    <filterColumn colId="32" showButton="0"/>
    <filterColumn colId="33" showButton="0"/>
    <filterColumn colId="36" showButton="0"/>
    <filterColumn colId="37" showButton="0"/>
    <filterColumn colId="38" showButton="0"/>
    <filterColumn colId="39" showButton="0"/>
  </autoFilter>
  <mergeCells count="366">
    <mergeCell ref="A1:AR1"/>
    <mergeCell ref="A2:AR2"/>
    <mergeCell ref="A7:C7"/>
    <mergeCell ref="D7:D10"/>
    <mergeCell ref="E7:E10"/>
    <mergeCell ref="F7:F10"/>
    <mergeCell ref="G7:G10"/>
    <mergeCell ref="H7:H10"/>
    <mergeCell ref="I7:I10"/>
    <mergeCell ref="J7:J10"/>
    <mergeCell ref="A8:A10"/>
    <mergeCell ref="B8:B10"/>
    <mergeCell ref="C8:C10"/>
    <mergeCell ref="L8:Q8"/>
    <mergeCell ref="R8:W8"/>
    <mergeCell ref="X8:AC8"/>
    <mergeCell ref="AD8:AI8"/>
    <mergeCell ref="AJ8:AJ10"/>
    <mergeCell ref="K7:K10"/>
    <mergeCell ref="L7:AI7"/>
    <mergeCell ref="AO8:AO10"/>
    <mergeCell ref="AK7:AO7"/>
    <mergeCell ref="AS8:AS10"/>
    <mergeCell ref="L9:N9"/>
    <mergeCell ref="O9:Q9"/>
    <mergeCell ref="R9:T9"/>
    <mergeCell ref="U9:W9"/>
    <mergeCell ref="X9:Z9"/>
    <mergeCell ref="AA9:AC9"/>
    <mergeCell ref="AD9:AF9"/>
    <mergeCell ref="AG9:AI9"/>
    <mergeCell ref="AP7:AP10"/>
    <mergeCell ref="AQ7:AQ10"/>
    <mergeCell ref="AR7:AR10"/>
    <mergeCell ref="AK8:AK10"/>
    <mergeCell ref="AL8:AL10"/>
    <mergeCell ref="AM8:AM10"/>
    <mergeCell ref="AN8:AN10"/>
    <mergeCell ref="A19:A20"/>
    <mergeCell ref="B19:B20"/>
    <mergeCell ref="C19:C20"/>
    <mergeCell ref="D19:D20"/>
    <mergeCell ref="G19:G20"/>
    <mergeCell ref="A15:A16"/>
    <mergeCell ref="B15:B16"/>
    <mergeCell ref="C15:C16"/>
    <mergeCell ref="D15:D16"/>
    <mergeCell ref="G15:G16"/>
    <mergeCell ref="H19:H20"/>
    <mergeCell ref="I19:I20"/>
    <mergeCell ref="J19:J20"/>
    <mergeCell ref="K19:K20"/>
    <mergeCell ref="AP19:AP20"/>
    <mergeCell ref="AQ19:AQ20"/>
    <mergeCell ref="I15:I16"/>
    <mergeCell ref="J15:J16"/>
    <mergeCell ref="K15:K16"/>
    <mergeCell ref="AP15:AP16"/>
    <mergeCell ref="AQ15:AQ16"/>
    <mergeCell ref="H15:H16"/>
    <mergeCell ref="A30:A32"/>
    <mergeCell ref="B30:B32"/>
    <mergeCell ref="C30:C32"/>
    <mergeCell ref="D30:D32"/>
    <mergeCell ref="K30:K32"/>
    <mergeCell ref="A24:A25"/>
    <mergeCell ref="B24:B25"/>
    <mergeCell ref="C24:C25"/>
    <mergeCell ref="D24:D25"/>
    <mergeCell ref="G24:G25"/>
    <mergeCell ref="H24:H25"/>
    <mergeCell ref="G31:G32"/>
    <mergeCell ref="H31:H32"/>
    <mergeCell ref="I31:I32"/>
    <mergeCell ref="J31:J32"/>
    <mergeCell ref="AP31:AP32"/>
    <mergeCell ref="AQ31:AQ32"/>
    <mergeCell ref="I24:I25"/>
    <mergeCell ref="J24:J25"/>
    <mergeCell ref="K24:K25"/>
    <mergeCell ref="AP24:AP25"/>
    <mergeCell ref="AQ24:AQ25"/>
    <mergeCell ref="A40:A41"/>
    <mergeCell ref="B40:B41"/>
    <mergeCell ref="C40:C41"/>
    <mergeCell ref="D40:D41"/>
    <mergeCell ref="G40:G41"/>
    <mergeCell ref="A34:A38"/>
    <mergeCell ref="B34:B38"/>
    <mergeCell ref="C34:C38"/>
    <mergeCell ref="D34:D38"/>
    <mergeCell ref="G34:G35"/>
    <mergeCell ref="H40:H41"/>
    <mergeCell ref="I40:I41"/>
    <mergeCell ref="J40:J41"/>
    <mergeCell ref="K40:K41"/>
    <mergeCell ref="AP40:AP41"/>
    <mergeCell ref="AQ40:AQ41"/>
    <mergeCell ref="I34:I35"/>
    <mergeCell ref="J34:J35"/>
    <mergeCell ref="K34:K38"/>
    <mergeCell ref="AP34:AP35"/>
    <mergeCell ref="AQ34:AQ37"/>
    <mergeCell ref="H34:H35"/>
    <mergeCell ref="I47:I48"/>
    <mergeCell ref="J47:J48"/>
    <mergeCell ref="K47:K48"/>
    <mergeCell ref="AP47:AP48"/>
    <mergeCell ref="AQ47:AQ48"/>
    <mergeCell ref="A52:A55"/>
    <mergeCell ref="B52:B55"/>
    <mergeCell ref="C52:C55"/>
    <mergeCell ref="D52:D55"/>
    <mergeCell ref="K52:K55"/>
    <mergeCell ref="A47:A48"/>
    <mergeCell ref="B47:B48"/>
    <mergeCell ref="C47:C48"/>
    <mergeCell ref="D47:D48"/>
    <mergeCell ref="G47:G48"/>
    <mergeCell ref="H47:H48"/>
    <mergeCell ref="A81:A82"/>
    <mergeCell ref="B81:B82"/>
    <mergeCell ref="C81:C82"/>
    <mergeCell ref="D81:D82"/>
    <mergeCell ref="G81:G82"/>
    <mergeCell ref="A77:A78"/>
    <mergeCell ref="B77:B78"/>
    <mergeCell ref="C77:C78"/>
    <mergeCell ref="D77:D78"/>
    <mergeCell ref="G77:G78"/>
    <mergeCell ref="H81:H82"/>
    <mergeCell ref="I81:I82"/>
    <mergeCell ref="J81:J82"/>
    <mergeCell ref="K81:K82"/>
    <mergeCell ref="AP81:AP82"/>
    <mergeCell ref="AQ81:AQ82"/>
    <mergeCell ref="I77:I78"/>
    <mergeCell ref="J77:J78"/>
    <mergeCell ref="K77:K78"/>
    <mergeCell ref="AP77:AP78"/>
    <mergeCell ref="AQ77:AQ78"/>
    <mergeCell ref="H77:H78"/>
    <mergeCell ref="A92:A94"/>
    <mergeCell ref="B92:B94"/>
    <mergeCell ref="C92:C94"/>
    <mergeCell ref="D92:D94"/>
    <mergeCell ref="K92:K94"/>
    <mergeCell ref="A86:A87"/>
    <mergeCell ref="B86:B87"/>
    <mergeCell ref="C86:C87"/>
    <mergeCell ref="D86:D87"/>
    <mergeCell ref="G86:G87"/>
    <mergeCell ref="H86:H87"/>
    <mergeCell ref="G93:G94"/>
    <mergeCell ref="H93:H94"/>
    <mergeCell ref="I93:I94"/>
    <mergeCell ref="J93:J94"/>
    <mergeCell ref="AP93:AP94"/>
    <mergeCell ref="AQ93:AQ94"/>
    <mergeCell ref="I86:I87"/>
    <mergeCell ref="J86:J87"/>
    <mergeCell ref="K86:K87"/>
    <mergeCell ref="AP86:AP87"/>
    <mergeCell ref="AQ86:AQ87"/>
    <mergeCell ref="A102:A103"/>
    <mergeCell ref="B102:B103"/>
    <mergeCell ref="C102:C103"/>
    <mergeCell ref="D102:D103"/>
    <mergeCell ref="G102:G103"/>
    <mergeCell ref="A96:A100"/>
    <mergeCell ref="B96:B100"/>
    <mergeCell ref="C96:C100"/>
    <mergeCell ref="D96:D100"/>
    <mergeCell ref="G96:G97"/>
    <mergeCell ref="H102:H103"/>
    <mergeCell ref="I102:I103"/>
    <mergeCell ref="J102:J103"/>
    <mergeCell ref="K102:K103"/>
    <mergeCell ref="AP102:AP103"/>
    <mergeCell ref="AQ102:AQ103"/>
    <mergeCell ref="I96:I97"/>
    <mergeCell ref="J96:J97"/>
    <mergeCell ref="K96:K100"/>
    <mergeCell ref="AP96:AP97"/>
    <mergeCell ref="AQ96:AQ99"/>
    <mergeCell ref="H96:H97"/>
    <mergeCell ref="I109:I110"/>
    <mergeCell ref="J109:J110"/>
    <mergeCell ref="K109:K110"/>
    <mergeCell ref="AP109:AP110"/>
    <mergeCell ref="AQ109:AQ110"/>
    <mergeCell ref="A114:A117"/>
    <mergeCell ref="B114:B117"/>
    <mergeCell ref="C114:C117"/>
    <mergeCell ref="D114:D117"/>
    <mergeCell ref="K114:K117"/>
    <mergeCell ref="A109:A110"/>
    <mergeCell ref="B109:B110"/>
    <mergeCell ref="C109:C110"/>
    <mergeCell ref="D109:D110"/>
    <mergeCell ref="G109:G110"/>
    <mergeCell ref="H109:H110"/>
    <mergeCell ref="A143:A144"/>
    <mergeCell ref="B143:B144"/>
    <mergeCell ref="C143:C144"/>
    <mergeCell ref="D143:D144"/>
    <mergeCell ref="G143:G144"/>
    <mergeCell ref="A139:A140"/>
    <mergeCell ref="B139:B140"/>
    <mergeCell ref="C139:C140"/>
    <mergeCell ref="D139:D140"/>
    <mergeCell ref="G139:G140"/>
    <mergeCell ref="H143:H144"/>
    <mergeCell ref="I143:I144"/>
    <mergeCell ref="J143:J144"/>
    <mergeCell ref="K143:K144"/>
    <mergeCell ref="AP143:AP144"/>
    <mergeCell ref="AQ143:AQ144"/>
    <mergeCell ref="I139:I140"/>
    <mergeCell ref="J139:J140"/>
    <mergeCell ref="K139:K140"/>
    <mergeCell ref="AP139:AP140"/>
    <mergeCell ref="AQ139:AQ140"/>
    <mergeCell ref="H139:H140"/>
    <mergeCell ref="A154:A156"/>
    <mergeCell ref="B154:B156"/>
    <mergeCell ref="C154:C156"/>
    <mergeCell ref="D154:D156"/>
    <mergeCell ref="K154:K156"/>
    <mergeCell ref="A148:A149"/>
    <mergeCell ref="B148:B149"/>
    <mergeCell ref="C148:C149"/>
    <mergeCell ref="D148:D149"/>
    <mergeCell ref="G148:G149"/>
    <mergeCell ref="H148:H149"/>
    <mergeCell ref="G155:G156"/>
    <mergeCell ref="H155:H156"/>
    <mergeCell ref="I155:I156"/>
    <mergeCell ref="J155:J156"/>
    <mergeCell ref="AP155:AP156"/>
    <mergeCell ref="AQ155:AQ156"/>
    <mergeCell ref="I148:I149"/>
    <mergeCell ref="J148:J149"/>
    <mergeCell ref="K148:K149"/>
    <mergeCell ref="AP148:AP149"/>
    <mergeCell ref="AQ148:AQ149"/>
    <mergeCell ref="A164:A165"/>
    <mergeCell ref="B164:B165"/>
    <mergeCell ref="C164:C165"/>
    <mergeCell ref="D164:D165"/>
    <mergeCell ref="G164:G165"/>
    <mergeCell ref="A158:A162"/>
    <mergeCell ref="B158:B162"/>
    <mergeCell ref="C158:C162"/>
    <mergeCell ref="D158:D162"/>
    <mergeCell ref="G158:G159"/>
    <mergeCell ref="H164:H165"/>
    <mergeCell ref="I164:I165"/>
    <mergeCell ref="J164:J165"/>
    <mergeCell ref="K164:K165"/>
    <mergeCell ref="AP164:AP165"/>
    <mergeCell ref="AQ164:AQ165"/>
    <mergeCell ref="I158:I159"/>
    <mergeCell ref="J158:J159"/>
    <mergeCell ref="K158:K162"/>
    <mergeCell ref="AP158:AP159"/>
    <mergeCell ref="AQ158:AQ161"/>
    <mergeCell ref="H158:H159"/>
    <mergeCell ref="I171:I172"/>
    <mergeCell ref="J171:J172"/>
    <mergeCell ref="K171:K172"/>
    <mergeCell ref="AP171:AP172"/>
    <mergeCell ref="AQ171:AQ172"/>
    <mergeCell ref="A176:A179"/>
    <mergeCell ref="B176:B179"/>
    <mergeCell ref="C176:C179"/>
    <mergeCell ref="D176:D179"/>
    <mergeCell ref="K176:K179"/>
    <mergeCell ref="A171:A172"/>
    <mergeCell ref="B171:B172"/>
    <mergeCell ref="C171:C172"/>
    <mergeCell ref="D171:D172"/>
    <mergeCell ref="G171:G172"/>
    <mergeCell ref="H171:H172"/>
    <mergeCell ref="A205:A206"/>
    <mergeCell ref="B205:B206"/>
    <mergeCell ref="C205:C206"/>
    <mergeCell ref="D205:D206"/>
    <mergeCell ref="G205:G206"/>
    <mergeCell ref="A201:A202"/>
    <mergeCell ref="B201:B202"/>
    <mergeCell ref="C201:C202"/>
    <mergeCell ref="D201:D202"/>
    <mergeCell ref="G201:G202"/>
    <mergeCell ref="H205:H206"/>
    <mergeCell ref="I205:I206"/>
    <mergeCell ref="J205:J206"/>
    <mergeCell ref="K205:K206"/>
    <mergeCell ref="AP205:AP206"/>
    <mergeCell ref="AQ205:AQ206"/>
    <mergeCell ref="I201:I202"/>
    <mergeCell ref="J201:J202"/>
    <mergeCell ref="K201:K202"/>
    <mergeCell ref="AP201:AP202"/>
    <mergeCell ref="AQ201:AQ202"/>
    <mergeCell ref="H201:H202"/>
    <mergeCell ref="A216:A218"/>
    <mergeCell ref="B216:B218"/>
    <mergeCell ref="C216:C218"/>
    <mergeCell ref="D216:D218"/>
    <mergeCell ref="K216:K218"/>
    <mergeCell ref="A210:A211"/>
    <mergeCell ref="B210:B211"/>
    <mergeCell ref="C210:C211"/>
    <mergeCell ref="D210:D211"/>
    <mergeCell ref="G210:G211"/>
    <mergeCell ref="H210:H211"/>
    <mergeCell ref="G217:G218"/>
    <mergeCell ref="H217:H218"/>
    <mergeCell ref="I217:I218"/>
    <mergeCell ref="J217:J218"/>
    <mergeCell ref="AP217:AP218"/>
    <mergeCell ref="AQ217:AQ218"/>
    <mergeCell ref="I210:I211"/>
    <mergeCell ref="J210:J211"/>
    <mergeCell ref="K210:K211"/>
    <mergeCell ref="AP210:AP211"/>
    <mergeCell ref="AQ210:AQ211"/>
    <mergeCell ref="A226:A227"/>
    <mergeCell ref="B226:B227"/>
    <mergeCell ref="C226:C227"/>
    <mergeCell ref="D226:D227"/>
    <mergeCell ref="G226:G227"/>
    <mergeCell ref="A220:A224"/>
    <mergeCell ref="B220:B224"/>
    <mergeCell ref="C220:C224"/>
    <mergeCell ref="D220:D224"/>
    <mergeCell ref="G220:G221"/>
    <mergeCell ref="H226:H227"/>
    <mergeCell ref="I226:I227"/>
    <mergeCell ref="J226:J227"/>
    <mergeCell ref="K226:K227"/>
    <mergeCell ref="AP226:AP227"/>
    <mergeCell ref="AQ226:AQ227"/>
    <mergeCell ref="I220:I221"/>
    <mergeCell ref="J220:J221"/>
    <mergeCell ref="K220:K224"/>
    <mergeCell ref="AP220:AP221"/>
    <mergeCell ref="AQ220:AQ223"/>
    <mergeCell ref="H220:H221"/>
    <mergeCell ref="I233:I234"/>
    <mergeCell ref="J233:J234"/>
    <mergeCell ref="K233:K234"/>
    <mergeCell ref="AP233:AP234"/>
    <mergeCell ref="AQ233:AQ234"/>
    <mergeCell ref="A238:A241"/>
    <mergeCell ref="B238:B241"/>
    <mergeCell ref="C238:C241"/>
    <mergeCell ref="D238:D241"/>
    <mergeCell ref="K238:K241"/>
    <mergeCell ref="A233:A234"/>
    <mergeCell ref="B233:B234"/>
    <mergeCell ref="C233:C234"/>
    <mergeCell ref="D233:D234"/>
    <mergeCell ref="G233:G234"/>
    <mergeCell ref="H233:H234"/>
  </mergeCells>
  <printOptions horizontalCentered="1"/>
  <pageMargins left="0.98425196850393704" right="0.78740157480314965" top="0.98425196850393704" bottom="0.78740157480314965" header="0.31496062992125984" footer="0.31496062992125984"/>
  <pageSetup paperSize="5" scale="29" fitToWidth="5" fitToHeight="5" orientation="landscape" r:id="rId1"/>
  <headerFooter>
    <oddFooter>Página 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X263"/>
  <sheetViews>
    <sheetView tabSelected="1" view="pageBreakPreview" topLeftCell="A5" zoomScale="80" zoomScaleNormal="20" zoomScaleSheetLayoutView="80" workbookViewId="0">
      <selection activeCell="K15" sqref="K15"/>
    </sheetView>
  </sheetViews>
  <sheetFormatPr baseColWidth="10" defaultColWidth="11.42578125" defaultRowHeight="12.75" x14ac:dyDescent="0.2"/>
  <cols>
    <col min="1" max="1" width="5.7109375" style="4" bestFit="1" customWidth="1"/>
    <col min="2" max="2" width="10.140625" style="4" bestFit="1" customWidth="1"/>
    <col min="3" max="3" width="17.85546875" style="1" bestFit="1" customWidth="1"/>
    <col min="4" max="4" width="26.140625" style="1" customWidth="1"/>
    <col min="5" max="5" width="9.42578125" style="1" customWidth="1"/>
    <col min="6" max="6" width="11.5703125" style="1" customWidth="1"/>
    <col min="7" max="7" width="23.5703125" style="1" customWidth="1"/>
    <col min="8" max="8" width="17.85546875" style="1" customWidth="1"/>
    <col min="9" max="10" width="8" style="1" customWidth="1"/>
    <col min="11" max="11" width="10.42578125" style="1" customWidth="1"/>
    <col min="12" max="14" width="7" style="1" bestFit="1" customWidth="1"/>
    <col min="15" max="15" width="13.140625" style="1" bestFit="1" customWidth="1"/>
    <col min="16" max="16" width="12" style="1" bestFit="1" customWidth="1"/>
    <col min="17" max="17" width="13.140625" style="1" bestFit="1" customWidth="1"/>
    <col min="18" max="20" width="9.28515625" style="1" bestFit="1" customWidth="1"/>
    <col min="21" max="22" width="12" style="1" bestFit="1" customWidth="1"/>
    <col min="23" max="23" width="13.140625" style="1" bestFit="1" customWidth="1"/>
    <col min="24" max="24" width="9.85546875" style="1" customWidth="1"/>
    <col min="25" max="26" width="8.42578125" style="1" bestFit="1" customWidth="1"/>
    <col min="27" max="28" width="12" style="1" bestFit="1" customWidth="1"/>
    <col min="29" max="29" width="13.140625" style="1" bestFit="1" customWidth="1"/>
    <col min="30" max="32" width="8.42578125" style="1" bestFit="1" customWidth="1"/>
    <col min="33" max="34" width="12" style="1" bestFit="1" customWidth="1"/>
    <col min="35" max="35" width="13.140625" style="1" bestFit="1" customWidth="1"/>
    <col min="36" max="36" width="16.140625" style="1" bestFit="1" customWidth="1"/>
    <col min="37" max="37" width="15.42578125" style="1" customWidth="1"/>
    <col min="38" max="38" width="9.42578125" style="1" customWidth="1"/>
    <col min="39" max="39" width="13.28515625" style="1" bestFit="1" customWidth="1"/>
    <col min="40" max="40" width="17" style="1" bestFit="1" customWidth="1"/>
    <col min="41" max="41" width="13.140625" style="1" bestFit="1" customWidth="1"/>
    <col min="42" max="42" width="15.85546875" style="1" customWidth="1"/>
    <col min="43" max="43" width="19.42578125" style="1" customWidth="1"/>
    <col min="44" max="44" width="22.42578125" style="1" customWidth="1"/>
    <col min="45" max="45" width="15.5703125" style="1" customWidth="1"/>
    <col min="46" max="16384" width="11.42578125" style="1"/>
  </cols>
  <sheetData>
    <row r="1" spans="1:50" s="86" customFormat="1" ht="18" x14ac:dyDescent="0.25">
      <c r="A1" s="1042" t="s">
        <v>0</v>
      </c>
      <c r="B1" s="1042"/>
      <c r="C1" s="1042"/>
      <c r="D1" s="1042"/>
      <c r="E1" s="1042"/>
      <c r="F1" s="1042"/>
      <c r="G1" s="1042"/>
      <c r="H1" s="1042"/>
      <c r="I1" s="1042"/>
      <c r="J1" s="1042"/>
      <c r="K1" s="1042"/>
      <c r="L1" s="1042"/>
      <c r="M1" s="1042"/>
      <c r="N1" s="1042"/>
      <c r="O1" s="1042"/>
      <c r="P1" s="1042"/>
      <c r="Q1" s="1042"/>
      <c r="R1" s="1042"/>
      <c r="S1" s="1042"/>
      <c r="T1" s="1042"/>
      <c r="U1" s="1042"/>
      <c r="V1" s="1042"/>
      <c r="W1" s="1042"/>
      <c r="X1" s="1042"/>
      <c r="Y1" s="1042"/>
      <c r="Z1" s="1042"/>
      <c r="AA1" s="1042"/>
      <c r="AB1" s="1042"/>
      <c r="AC1" s="1042"/>
      <c r="AD1" s="1042"/>
      <c r="AE1" s="1042"/>
      <c r="AF1" s="1042"/>
      <c r="AG1" s="1042"/>
      <c r="AH1" s="1042"/>
      <c r="AI1" s="1042"/>
      <c r="AJ1" s="1042"/>
      <c r="AK1" s="1042"/>
      <c r="AL1" s="1042"/>
      <c r="AM1" s="1042"/>
      <c r="AN1" s="1042"/>
      <c r="AO1" s="1042"/>
      <c r="AP1" s="1042"/>
      <c r="AQ1" s="1042"/>
      <c r="AR1" s="1042"/>
    </row>
    <row r="2" spans="1:50" s="86" customFormat="1" ht="18" x14ac:dyDescent="0.25">
      <c r="A2" s="1042" t="s">
        <v>1</v>
      </c>
      <c r="B2" s="1042"/>
      <c r="C2" s="1042"/>
      <c r="D2" s="1042"/>
      <c r="E2" s="1042"/>
      <c r="F2" s="1042"/>
      <c r="G2" s="1042"/>
      <c r="H2" s="1042"/>
      <c r="I2" s="1042"/>
      <c r="J2" s="1042"/>
      <c r="K2" s="1042"/>
      <c r="L2" s="1042"/>
      <c r="M2" s="1042"/>
      <c r="N2" s="1042"/>
      <c r="O2" s="1042"/>
      <c r="P2" s="1042"/>
      <c r="Q2" s="1042"/>
      <c r="R2" s="1042"/>
      <c r="S2" s="1042"/>
      <c r="T2" s="1042"/>
      <c r="U2" s="1042"/>
      <c r="V2" s="1042"/>
      <c r="W2" s="1042"/>
      <c r="X2" s="1042"/>
      <c r="Y2" s="1042"/>
      <c r="Z2" s="1042"/>
      <c r="AA2" s="1042"/>
      <c r="AB2" s="1042"/>
      <c r="AC2" s="1042"/>
      <c r="AD2" s="1042"/>
      <c r="AE2" s="1042"/>
      <c r="AF2" s="1042"/>
      <c r="AG2" s="1042"/>
      <c r="AH2" s="1042"/>
      <c r="AI2" s="1042"/>
      <c r="AJ2" s="1042"/>
      <c r="AK2" s="1042"/>
      <c r="AL2" s="1042"/>
      <c r="AM2" s="1042"/>
      <c r="AN2" s="1042"/>
      <c r="AO2" s="1042"/>
      <c r="AP2" s="1042"/>
      <c r="AQ2" s="1042"/>
      <c r="AR2" s="1042"/>
    </row>
    <row r="3" spans="1:50" s="86" customFormat="1" ht="18" x14ac:dyDescent="0.25">
      <c r="A3" s="82"/>
      <c r="B3" s="82"/>
      <c r="C3" s="82"/>
      <c r="D3" s="516"/>
      <c r="E3" s="516"/>
      <c r="F3" s="516"/>
      <c r="G3" s="516"/>
      <c r="H3" s="516"/>
      <c r="I3" s="516"/>
      <c r="J3" s="516"/>
      <c r="K3" s="516"/>
      <c r="L3" s="516"/>
      <c r="M3" s="516"/>
      <c r="N3" s="516"/>
      <c r="O3" s="516"/>
      <c r="P3" s="516"/>
      <c r="Q3" s="516"/>
      <c r="R3" s="516"/>
      <c r="S3" s="516"/>
      <c r="T3" s="516"/>
      <c r="U3" s="516"/>
      <c r="V3" s="516"/>
      <c r="W3" s="516"/>
      <c r="X3" s="516"/>
      <c r="Y3" s="516"/>
      <c r="Z3" s="516"/>
      <c r="AA3" s="516"/>
      <c r="AB3" s="516"/>
      <c r="AC3" s="516"/>
      <c r="AD3" s="516"/>
      <c r="AE3" s="516"/>
      <c r="AF3" s="516"/>
      <c r="AG3" s="516"/>
      <c r="AH3" s="516"/>
      <c r="AI3" s="516"/>
      <c r="AJ3" s="516"/>
      <c r="AK3" s="516"/>
      <c r="AL3" s="516"/>
      <c r="AM3" s="516"/>
      <c r="AN3" s="516"/>
      <c r="AO3" s="516"/>
      <c r="AP3" s="516"/>
      <c r="AQ3" s="516"/>
      <c r="AR3" s="516"/>
    </row>
    <row r="4" spans="1:50" s="86" customFormat="1" ht="18" x14ac:dyDescent="0.25">
      <c r="A4" s="85"/>
      <c r="B4" s="85"/>
      <c r="D4" s="656" t="s">
        <v>2</v>
      </c>
      <c r="E4" s="656"/>
      <c r="F4" s="656"/>
      <c r="G4" s="656"/>
      <c r="H4" s="656"/>
      <c r="I4" s="656"/>
      <c r="J4" s="656"/>
      <c r="K4" s="654"/>
      <c r="L4" s="654"/>
      <c r="M4" s="654"/>
      <c r="N4" s="654"/>
      <c r="O4" s="654"/>
      <c r="P4" s="654"/>
      <c r="Q4" s="654"/>
      <c r="R4" s="654"/>
      <c r="S4" s="654"/>
      <c r="T4" s="654"/>
      <c r="U4" s="654"/>
      <c r="V4" s="654"/>
      <c r="W4" s="654"/>
      <c r="X4" s="654"/>
      <c r="Y4" s="654"/>
      <c r="Z4" s="654"/>
      <c r="AA4" s="654"/>
      <c r="AB4" s="654"/>
      <c r="AC4" s="654"/>
      <c r="AD4" s="654"/>
      <c r="AE4" s="654"/>
      <c r="AF4" s="654"/>
      <c r="AG4" s="654"/>
      <c r="AH4" s="654"/>
      <c r="AI4" s="654"/>
      <c r="AJ4" s="654"/>
      <c r="AK4" s="654"/>
      <c r="AL4" s="654"/>
      <c r="AM4" s="654"/>
      <c r="AN4" s="654"/>
      <c r="AO4" s="654"/>
      <c r="AP4" s="654"/>
      <c r="AQ4" s="654"/>
      <c r="AR4" s="654"/>
    </row>
    <row r="5" spans="1:50" s="86" customFormat="1" ht="18" x14ac:dyDescent="0.25">
      <c r="A5" s="85"/>
      <c r="B5" s="85"/>
      <c r="D5" s="656" t="s">
        <v>3</v>
      </c>
      <c r="E5" s="656"/>
      <c r="F5" s="656"/>
      <c r="G5" s="656"/>
      <c r="H5" s="656"/>
      <c r="I5" s="656"/>
      <c r="J5" s="656"/>
      <c r="K5" s="654"/>
      <c r="L5" s="654"/>
      <c r="M5" s="654"/>
      <c r="N5" s="654"/>
      <c r="O5" s="654"/>
      <c r="P5" s="654"/>
      <c r="Q5" s="654"/>
      <c r="R5" s="654"/>
      <c r="S5" s="654"/>
      <c r="T5" s="654"/>
      <c r="U5" s="654"/>
      <c r="V5" s="654"/>
      <c r="W5" s="654"/>
      <c r="X5" s="654"/>
      <c r="Y5" s="654"/>
      <c r="Z5" s="654"/>
      <c r="AA5" s="654"/>
      <c r="AB5" s="654"/>
      <c r="AC5" s="654"/>
      <c r="AD5" s="654"/>
      <c r="AE5" s="654"/>
      <c r="AF5" s="654"/>
      <c r="AG5" s="654"/>
      <c r="AH5" s="654"/>
      <c r="AI5" s="654"/>
      <c r="AJ5" s="654"/>
      <c r="AK5" s="654"/>
      <c r="AL5" s="654"/>
      <c r="AM5" s="654"/>
      <c r="AN5" s="654"/>
      <c r="AO5" s="654"/>
      <c r="AP5" s="654"/>
      <c r="AQ5" s="654"/>
      <c r="AR5" s="654"/>
    </row>
    <row r="6" spans="1:50" s="86" customFormat="1" ht="18" x14ac:dyDescent="0.25">
      <c r="A6" s="85"/>
      <c r="B6" s="85"/>
      <c r="D6" s="656" t="s">
        <v>173</v>
      </c>
      <c r="E6" s="656"/>
      <c r="F6" s="656"/>
      <c r="G6" s="656"/>
      <c r="H6" s="656"/>
      <c r="I6" s="656"/>
      <c r="J6" s="656"/>
      <c r="K6" s="654"/>
      <c r="L6" s="654"/>
      <c r="M6" s="654"/>
      <c r="N6" s="654"/>
      <c r="O6" s="654"/>
      <c r="P6" s="654"/>
      <c r="Q6" s="654"/>
      <c r="R6" s="654"/>
      <c r="S6" s="654"/>
      <c r="T6" s="654"/>
      <c r="U6" s="654"/>
      <c r="V6" s="654"/>
      <c r="W6" s="654"/>
      <c r="X6" s="655"/>
      <c r="Y6" s="655"/>
      <c r="Z6" s="655"/>
      <c r="AA6" s="655"/>
      <c r="AB6" s="655"/>
      <c r="AC6" s="655"/>
      <c r="AD6" s="655"/>
      <c r="AE6" s="655"/>
      <c r="AF6" s="655"/>
      <c r="AG6" s="655"/>
      <c r="AH6" s="655"/>
      <c r="AI6" s="655"/>
      <c r="AJ6" s="655"/>
      <c r="AK6" s="655"/>
      <c r="AL6" s="655"/>
      <c r="AM6" s="655"/>
      <c r="AN6" s="655"/>
      <c r="AO6" s="655"/>
      <c r="AP6" s="655"/>
      <c r="AQ6" s="655"/>
      <c r="AR6" s="655"/>
    </row>
    <row r="7" spans="1:50" s="80" customFormat="1" ht="30.75" customHeight="1" x14ac:dyDescent="0.2">
      <c r="A7" s="1176" t="s">
        <v>416</v>
      </c>
      <c r="B7" s="1176"/>
      <c r="C7" s="1176"/>
      <c r="D7" s="1178" t="s">
        <v>417</v>
      </c>
      <c r="E7" s="1178" t="s">
        <v>418</v>
      </c>
      <c r="F7" s="1177" t="s">
        <v>419</v>
      </c>
      <c r="G7" s="1176" t="s">
        <v>420</v>
      </c>
      <c r="H7" s="1176" t="s">
        <v>421</v>
      </c>
      <c r="I7" s="1179" t="s">
        <v>422</v>
      </c>
      <c r="J7" s="1179" t="s">
        <v>423</v>
      </c>
      <c r="K7" s="1179" t="s">
        <v>424</v>
      </c>
      <c r="L7" s="1178" t="s">
        <v>425</v>
      </c>
      <c r="M7" s="1178"/>
      <c r="N7" s="1178"/>
      <c r="O7" s="1178"/>
      <c r="P7" s="1178"/>
      <c r="Q7" s="1178"/>
      <c r="R7" s="1178"/>
      <c r="S7" s="1178"/>
      <c r="T7" s="1178"/>
      <c r="U7" s="1178"/>
      <c r="V7" s="1178"/>
      <c r="W7" s="1178"/>
      <c r="X7" s="1178"/>
      <c r="Y7" s="1178"/>
      <c r="Z7" s="1178"/>
      <c r="AA7" s="1178"/>
      <c r="AB7" s="1178"/>
      <c r="AC7" s="1178"/>
      <c r="AD7" s="1178"/>
      <c r="AE7" s="1178"/>
      <c r="AF7" s="1178"/>
      <c r="AG7" s="1178"/>
      <c r="AH7" s="1178"/>
      <c r="AI7" s="1178"/>
      <c r="AJ7" s="758"/>
      <c r="AK7" s="1176" t="s">
        <v>426</v>
      </c>
      <c r="AL7" s="1176"/>
      <c r="AM7" s="1176"/>
      <c r="AN7" s="1176"/>
      <c r="AO7" s="1176"/>
      <c r="AP7" s="1176" t="s">
        <v>427</v>
      </c>
      <c r="AQ7" s="1177" t="s">
        <v>428</v>
      </c>
      <c r="AR7" s="1176" t="s">
        <v>429</v>
      </c>
      <c r="AS7" s="81"/>
    </row>
    <row r="8" spans="1:50" s="80" customFormat="1" ht="30.75" customHeight="1" x14ac:dyDescent="0.2">
      <c r="A8" s="1178" t="s">
        <v>18</v>
      </c>
      <c r="B8" s="1178" t="s">
        <v>19</v>
      </c>
      <c r="C8" s="1176" t="s">
        <v>20</v>
      </c>
      <c r="D8" s="1178"/>
      <c r="E8" s="1178"/>
      <c r="F8" s="1177"/>
      <c r="G8" s="1176"/>
      <c r="H8" s="1176"/>
      <c r="I8" s="1179"/>
      <c r="J8" s="1179"/>
      <c r="K8" s="1179"/>
      <c r="L8" s="1175" t="s">
        <v>21</v>
      </c>
      <c r="M8" s="1175"/>
      <c r="N8" s="1175"/>
      <c r="O8" s="1175"/>
      <c r="P8" s="1175"/>
      <c r="Q8" s="1175"/>
      <c r="R8" s="1175" t="s">
        <v>22</v>
      </c>
      <c r="S8" s="1175"/>
      <c r="T8" s="1175"/>
      <c r="U8" s="1175"/>
      <c r="V8" s="1175"/>
      <c r="W8" s="1175"/>
      <c r="X8" s="1175" t="s">
        <v>23</v>
      </c>
      <c r="Y8" s="1175"/>
      <c r="Z8" s="1175"/>
      <c r="AA8" s="1175"/>
      <c r="AB8" s="1175"/>
      <c r="AC8" s="1175"/>
      <c r="AD8" s="1175" t="s">
        <v>24</v>
      </c>
      <c r="AE8" s="1175"/>
      <c r="AF8" s="1175"/>
      <c r="AG8" s="1175"/>
      <c r="AH8" s="1175"/>
      <c r="AI8" s="1175"/>
      <c r="AJ8" s="1175" t="s">
        <v>25</v>
      </c>
      <c r="AK8" s="1176" t="s">
        <v>26</v>
      </c>
      <c r="AL8" s="1176" t="s">
        <v>308</v>
      </c>
      <c r="AM8" s="1176" t="s">
        <v>28</v>
      </c>
      <c r="AN8" s="1176" t="s">
        <v>29</v>
      </c>
      <c r="AO8" s="1176" t="s">
        <v>30</v>
      </c>
      <c r="AP8" s="1176"/>
      <c r="AQ8" s="1177"/>
      <c r="AR8" s="1176"/>
      <c r="AS8" s="1092"/>
    </row>
    <row r="9" spans="1:50" s="80" customFormat="1" ht="30.75" customHeight="1" x14ac:dyDescent="0.2">
      <c r="A9" s="1178"/>
      <c r="B9" s="1178"/>
      <c r="C9" s="1176"/>
      <c r="D9" s="1178"/>
      <c r="E9" s="1178"/>
      <c r="F9" s="1177"/>
      <c r="G9" s="1176"/>
      <c r="H9" s="1176"/>
      <c r="I9" s="1179"/>
      <c r="J9" s="1179"/>
      <c r="K9" s="1179"/>
      <c r="L9" s="1175" t="s">
        <v>31</v>
      </c>
      <c r="M9" s="1175"/>
      <c r="N9" s="1175"/>
      <c r="O9" s="1175" t="s">
        <v>32</v>
      </c>
      <c r="P9" s="1175"/>
      <c r="Q9" s="1175"/>
      <c r="R9" s="1175" t="s">
        <v>31</v>
      </c>
      <c r="S9" s="1175"/>
      <c r="T9" s="1175"/>
      <c r="U9" s="1175" t="s">
        <v>32</v>
      </c>
      <c r="V9" s="1175"/>
      <c r="W9" s="1175"/>
      <c r="X9" s="1175" t="s">
        <v>31</v>
      </c>
      <c r="Y9" s="1175"/>
      <c r="Z9" s="1175"/>
      <c r="AA9" s="1175" t="s">
        <v>32</v>
      </c>
      <c r="AB9" s="1175"/>
      <c r="AC9" s="1175"/>
      <c r="AD9" s="1175" t="s">
        <v>31</v>
      </c>
      <c r="AE9" s="1175"/>
      <c r="AF9" s="1175"/>
      <c r="AG9" s="1175" t="s">
        <v>32</v>
      </c>
      <c r="AH9" s="1175"/>
      <c r="AI9" s="1175"/>
      <c r="AJ9" s="1175"/>
      <c r="AK9" s="1176"/>
      <c r="AL9" s="1176"/>
      <c r="AM9" s="1176"/>
      <c r="AN9" s="1176"/>
      <c r="AO9" s="1176"/>
      <c r="AP9" s="1176"/>
      <c r="AQ9" s="1177"/>
      <c r="AR9" s="1176"/>
      <c r="AS9" s="1092"/>
    </row>
    <row r="10" spans="1:50" s="80" customFormat="1" ht="30.75" customHeight="1" x14ac:dyDescent="0.2">
      <c r="A10" s="1178"/>
      <c r="B10" s="1178"/>
      <c r="C10" s="1176"/>
      <c r="D10" s="1178"/>
      <c r="E10" s="1178"/>
      <c r="F10" s="1177"/>
      <c r="G10" s="1176"/>
      <c r="H10" s="1176"/>
      <c r="I10" s="1179"/>
      <c r="J10" s="1179"/>
      <c r="K10" s="1179"/>
      <c r="L10" s="759" t="s">
        <v>33</v>
      </c>
      <c r="M10" s="759" t="s">
        <v>34</v>
      </c>
      <c r="N10" s="759" t="s">
        <v>35</v>
      </c>
      <c r="O10" s="759" t="s">
        <v>33</v>
      </c>
      <c r="P10" s="759" t="s">
        <v>34</v>
      </c>
      <c r="Q10" s="759" t="s">
        <v>35</v>
      </c>
      <c r="R10" s="759" t="s">
        <v>36</v>
      </c>
      <c r="S10" s="759" t="s">
        <v>35</v>
      </c>
      <c r="T10" s="759" t="s">
        <v>37</v>
      </c>
      <c r="U10" s="759" t="s">
        <v>36</v>
      </c>
      <c r="V10" s="759" t="s">
        <v>35</v>
      </c>
      <c r="W10" s="759" t="s">
        <v>37</v>
      </c>
      <c r="X10" s="759" t="s">
        <v>37</v>
      </c>
      <c r="Y10" s="759" t="s">
        <v>36</v>
      </c>
      <c r="Z10" s="759" t="s">
        <v>38</v>
      </c>
      <c r="AA10" s="759" t="s">
        <v>37</v>
      </c>
      <c r="AB10" s="759" t="s">
        <v>36</v>
      </c>
      <c r="AC10" s="759" t="s">
        <v>38</v>
      </c>
      <c r="AD10" s="759" t="s">
        <v>39</v>
      </c>
      <c r="AE10" s="759" t="s">
        <v>40</v>
      </c>
      <c r="AF10" s="759" t="s">
        <v>41</v>
      </c>
      <c r="AG10" s="759" t="s">
        <v>39</v>
      </c>
      <c r="AH10" s="759" t="s">
        <v>40</v>
      </c>
      <c r="AI10" s="759" t="s">
        <v>41</v>
      </c>
      <c r="AJ10" s="1175"/>
      <c r="AK10" s="1176"/>
      <c r="AL10" s="1176"/>
      <c r="AM10" s="1176"/>
      <c r="AN10" s="1176"/>
      <c r="AO10" s="1176"/>
      <c r="AP10" s="1176"/>
      <c r="AQ10" s="1177"/>
      <c r="AR10" s="1176"/>
      <c r="AS10" s="1092"/>
    </row>
    <row r="11" spans="1:50" s="704" customFormat="1" ht="20.25" customHeight="1" x14ac:dyDescent="0.2">
      <c r="A11" s="706"/>
      <c r="B11" s="706"/>
      <c r="C11" s="706"/>
      <c r="D11" s="766" t="s">
        <v>430</v>
      </c>
      <c r="E11" s="731"/>
      <c r="F11" s="706"/>
      <c r="G11" s="741"/>
      <c r="H11" s="741"/>
      <c r="I11" s="978">
        <f>AJ11*100/$AJ$263</f>
        <v>3.8174080754569792</v>
      </c>
      <c r="J11" s="978"/>
      <c r="K11" s="978"/>
      <c r="L11" s="707"/>
      <c r="M11" s="707"/>
      <c r="N11" s="707"/>
      <c r="O11" s="768">
        <f>SUM(O12,O18,O22,O27,O29,O33,O39,O42,O44,O46,O49,O51,O56)</f>
        <v>55106</v>
      </c>
      <c r="P11" s="768">
        <f t="shared" ref="P11:Q11" si="0">SUM(P12,P18,P22,P27,P29,P33,P39,P42,P44,P46,P49,P51,P56)</f>
        <v>55106</v>
      </c>
      <c r="Q11" s="768">
        <f t="shared" si="0"/>
        <v>67532</v>
      </c>
      <c r="R11" s="768"/>
      <c r="S11" s="768"/>
      <c r="T11" s="768"/>
      <c r="U11" s="768">
        <f t="shared" ref="U11:W11" si="1">SUM(U12,U18,U22,U27,U29,U33,U39,U42,U44,U46,U49,U51,U56)</f>
        <v>55106</v>
      </c>
      <c r="V11" s="768">
        <f t="shared" si="1"/>
        <v>49491</v>
      </c>
      <c r="W11" s="768">
        <f t="shared" si="1"/>
        <v>61839</v>
      </c>
      <c r="X11" s="768"/>
      <c r="Y11" s="768"/>
      <c r="Z11" s="768"/>
      <c r="AA11" s="768">
        <f t="shared" ref="AA11:AC11" si="2">SUM(AA12,AA18,AA22,AA27,AA29,AA33,AA39,AA42,AA44,AA46,AA49,AA51,AA56)</f>
        <v>49491</v>
      </c>
      <c r="AB11" s="768">
        <f t="shared" si="2"/>
        <v>49491</v>
      </c>
      <c r="AC11" s="768">
        <f t="shared" si="2"/>
        <v>61839</v>
      </c>
      <c r="AD11" s="768"/>
      <c r="AE11" s="768"/>
      <c r="AF11" s="768"/>
      <c r="AG11" s="768">
        <f t="shared" ref="AG11:AO11" si="3">SUM(AG12,AG18,AG22,AG27,AG29,AG33,AG39,AG42,AG44,AG46,AG49,AG51,AG56)</f>
        <v>49491</v>
      </c>
      <c r="AH11" s="768">
        <f t="shared" si="3"/>
        <v>55106</v>
      </c>
      <c r="AI11" s="768">
        <f t="shared" si="3"/>
        <v>67457</v>
      </c>
      <c r="AJ11" s="768">
        <f t="shared" si="3"/>
        <v>677055</v>
      </c>
      <c r="AK11" s="768">
        <f t="shared" si="3"/>
        <v>677055</v>
      </c>
      <c r="AL11" s="768">
        <f t="shared" si="3"/>
        <v>0</v>
      </c>
      <c r="AM11" s="768">
        <f t="shared" si="3"/>
        <v>0</v>
      </c>
      <c r="AN11" s="768">
        <f t="shared" si="3"/>
        <v>0</v>
      </c>
      <c r="AO11" s="768">
        <f t="shared" si="3"/>
        <v>0</v>
      </c>
      <c r="AP11" s="706"/>
      <c r="AQ11" s="706"/>
      <c r="AR11" s="741"/>
      <c r="AS11" s="708"/>
      <c r="AT11" s="660"/>
      <c r="AU11" s="660"/>
      <c r="AV11" s="660"/>
      <c r="AW11" s="660"/>
      <c r="AX11" s="660"/>
    </row>
    <row r="12" spans="1:50" s="102" customFormat="1" ht="38.25" x14ac:dyDescent="0.2">
      <c r="A12" s="58" t="str">
        <f>'POA 2018 CENTA Consolid'!A15</f>
        <v>E.01.</v>
      </c>
      <c r="B12" s="58" t="str">
        <f>'POA 2018 CENTA Consolid'!B15</f>
        <v>L.01.01.02</v>
      </c>
      <c r="C12" s="58" t="str">
        <f>'POA 2018 CENTA Consolid'!C15</f>
        <v>R.01.01.02.02.00-E</v>
      </c>
      <c r="D12" s="26" t="str">
        <f>'POA 2018 CENTA Consolid'!D15</f>
        <v>Aumento de la producción y productividad de los granos básicos</v>
      </c>
      <c r="E12" s="29"/>
      <c r="F12" s="730"/>
      <c r="G12" s="26"/>
      <c r="H12" s="26"/>
      <c r="I12" s="94">
        <f t="shared" ref="I12:I75" si="4">AJ12*100/$AJ$263</f>
        <v>0.21515577340014966</v>
      </c>
      <c r="J12" s="94">
        <f>AJ12*100/AJ$11</f>
        <v>5.6361743137558991</v>
      </c>
      <c r="K12" s="94"/>
      <c r="L12" s="673"/>
      <c r="M12" s="673"/>
      <c r="N12" s="673"/>
      <c r="O12" s="769">
        <f>SUM(O13:O17)</f>
        <v>3180</v>
      </c>
      <c r="P12" s="769">
        <f t="shared" ref="P12:Q12" si="5">SUM(P13:P17)</f>
        <v>3180</v>
      </c>
      <c r="Q12" s="769">
        <f t="shared" si="5"/>
        <v>3180</v>
      </c>
      <c r="R12" s="769"/>
      <c r="S12" s="769"/>
      <c r="T12" s="769"/>
      <c r="U12" s="769">
        <f t="shared" ref="U12:W12" si="6">SUM(U13:U17)</f>
        <v>3180</v>
      </c>
      <c r="V12" s="769">
        <f t="shared" si="6"/>
        <v>3180</v>
      </c>
      <c r="W12" s="769">
        <f t="shared" si="6"/>
        <v>3180</v>
      </c>
      <c r="X12" s="769"/>
      <c r="Y12" s="769"/>
      <c r="Z12" s="769"/>
      <c r="AA12" s="769">
        <f t="shared" ref="AA12:AC12" si="7">SUM(AA13:AA17)</f>
        <v>3180</v>
      </c>
      <c r="AB12" s="769">
        <f t="shared" si="7"/>
        <v>3180</v>
      </c>
      <c r="AC12" s="769">
        <f t="shared" si="7"/>
        <v>3180</v>
      </c>
      <c r="AD12" s="769"/>
      <c r="AE12" s="769"/>
      <c r="AF12" s="769"/>
      <c r="AG12" s="769">
        <f t="shared" ref="AG12:AK12" si="8">SUM(AG13:AG17)</f>
        <v>3180</v>
      </c>
      <c r="AH12" s="769">
        <f t="shared" si="8"/>
        <v>3180</v>
      </c>
      <c r="AI12" s="769">
        <f t="shared" si="8"/>
        <v>3180</v>
      </c>
      <c r="AJ12" s="769">
        <f t="shared" si="8"/>
        <v>38160</v>
      </c>
      <c r="AK12" s="769">
        <f t="shared" si="8"/>
        <v>38160</v>
      </c>
      <c r="AL12" s="769"/>
      <c r="AM12" s="769"/>
      <c r="AN12" s="769"/>
      <c r="AO12" s="769"/>
      <c r="AP12" s="98"/>
      <c r="AQ12" s="99"/>
      <c r="AR12" s="743">
        <f t="shared" ref="AR12" si="9">SUM(AR13:AR17)</f>
        <v>0</v>
      </c>
      <c r="AS12" s="27"/>
    </row>
    <row r="13" spans="1:50" s="102" customFormat="1" ht="38.25" hidden="1" x14ac:dyDescent="0.2">
      <c r="A13" s="103" t="str">
        <f>'POA 2018 CENTA Consolid'!A16</f>
        <v>E.01.</v>
      </c>
      <c r="B13" s="103" t="str">
        <f>'POA 2018 CENTA Consolid'!B16</f>
        <v>L.01.01.02</v>
      </c>
      <c r="C13" s="103" t="str">
        <f>'POA 2018 CENTA Consolid'!C16</f>
        <v>A.01.01.02.02.01-E</v>
      </c>
      <c r="D13" s="104" t="str">
        <f>'POA 2018 CENTA Consolid'!D16</f>
        <v>Incrementar las áreas de siembra de granos básicos</v>
      </c>
      <c r="E13" s="74">
        <v>0</v>
      </c>
      <c r="F13" s="659" t="str">
        <f>'POA 2018 CENTA Consolid'!F16</f>
        <v>Manzana</v>
      </c>
      <c r="G13" s="104" t="str">
        <f>'POA 2018 CENTA Consolid'!G16</f>
        <v>Área asistida técnicamente</v>
      </c>
      <c r="H13" s="107" t="str">
        <f>'POA 2018 CENTA Consolid'!H16</f>
        <v>Informe</v>
      </c>
      <c r="I13" s="108">
        <f t="shared" si="4"/>
        <v>0</v>
      </c>
      <c r="J13" s="108"/>
      <c r="K13" s="108">
        <f>AJ13*100/AJ12</f>
        <v>0</v>
      </c>
      <c r="L13" s="674"/>
      <c r="M13" s="675"/>
      <c r="N13" s="675"/>
      <c r="O13" s="693"/>
      <c r="P13" s="687"/>
      <c r="Q13" s="687"/>
      <c r="R13" s="674"/>
      <c r="S13" s="675"/>
      <c r="T13" s="675"/>
      <c r="U13" s="697"/>
      <c r="V13" s="697"/>
      <c r="W13" s="697"/>
      <c r="X13" s="674"/>
      <c r="Y13" s="674"/>
      <c r="Z13" s="675"/>
      <c r="AA13" s="693"/>
      <c r="AB13" s="693"/>
      <c r="AC13" s="687"/>
      <c r="AD13" s="674"/>
      <c r="AE13" s="675"/>
      <c r="AF13" s="675"/>
      <c r="AG13" s="698"/>
      <c r="AH13" s="687"/>
      <c r="AI13" s="687"/>
      <c r="AJ13" s="687"/>
      <c r="AK13" s="687"/>
      <c r="AL13" s="699"/>
      <c r="AM13" s="699"/>
      <c r="AN13" s="699"/>
      <c r="AO13" s="693"/>
      <c r="AP13" s="134"/>
      <c r="AQ13" s="104" t="str">
        <f>'POA 2018 CENTA Consolid'!AQ16</f>
        <v>Rolando Ventura, Tècnico de granos bàsicos</v>
      </c>
      <c r="AR13" s="744"/>
      <c r="AS13" s="27"/>
    </row>
    <row r="14" spans="1:50" s="102" customFormat="1" ht="45.75" hidden="1" customHeight="1" x14ac:dyDescent="0.2">
      <c r="A14" s="123" t="str">
        <f>'POA 2018 CENTA Consolid'!A17</f>
        <v>E.01.</v>
      </c>
      <c r="B14" s="123" t="str">
        <f>'POA 2018 CENTA Consolid'!B17</f>
        <v>L.01.01.02</v>
      </c>
      <c r="C14" s="123" t="str">
        <f>'POA 2018 CENTA Consolid'!C17</f>
        <v>A.01.01.02.02.02-E</v>
      </c>
      <c r="D14" s="124" t="str">
        <f>'POA 2018 CENTA Consolid'!D17</f>
        <v>Incrementar la disponibilidad de semilla de granos básicos</v>
      </c>
      <c r="E14" s="491">
        <v>0</v>
      </c>
      <c r="F14" s="733" t="str">
        <f>'POA 2018 CENTA Consolid'!F17</f>
        <v>Quintal</v>
      </c>
      <c r="G14" s="124" t="str">
        <f>'POA 2018 CENTA Consolid'!G17</f>
        <v>Quintales de semilla de granos básicos producida</v>
      </c>
      <c r="H14" s="127" t="str">
        <f>'POA 2018 CENTA Consolid'!H17</f>
        <v>Informe</v>
      </c>
      <c r="I14" s="975">
        <f t="shared" si="4"/>
        <v>0</v>
      </c>
      <c r="J14" s="975"/>
      <c r="K14" s="108">
        <f>AJ14*100/AJ12</f>
        <v>0</v>
      </c>
      <c r="L14" s="676"/>
      <c r="M14" s="676"/>
      <c r="N14" s="676"/>
      <c r="O14" s="688"/>
      <c r="P14" s="688"/>
      <c r="Q14" s="688"/>
      <c r="R14" s="676"/>
      <c r="S14" s="676"/>
      <c r="T14" s="676"/>
      <c r="U14" s="688"/>
      <c r="V14" s="688"/>
      <c r="W14" s="688"/>
      <c r="X14" s="676"/>
      <c r="Y14" s="676"/>
      <c r="Z14" s="676"/>
      <c r="AA14" s="688"/>
      <c r="AB14" s="688"/>
      <c r="AC14" s="688"/>
      <c r="AD14" s="679"/>
      <c r="AE14" s="685"/>
      <c r="AF14" s="685"/>
      <c r="AG14" s="698"/>
      <c r="AH14" s="688"/>
      <c r="AI14" s="698"/>
      <c r="AJ14" s="693"/>
      <c r="AK14" s="693"/>
      <c r="AL14" s="693"/>
      <c r="AM14" s="693"/>
      <c r="AN14" s="693"/>
      <c r="AO14" s="693"/>
      <c r="AP14" s="134"/>
      <c r="AQ14" s="104" t="str">
        <f>'POA 2018 CENTA Consolid'!AQ17</f>
        <v>Mario Garcìa, Jefe de UTS</v>
      </c>
      <c r="AR14" s="745"/>
      <c r="AS14" s="27"/>
    </row>
    <row r="15" spans="1:50" s="102" customFormat="1" ht="33" customHeight="1" x14ac:dyDescent="0.2">
      <c r="A15" s="1184" t="str">
        <f>'POA 2018 CENTA Consolid'!A18</f>
        <v>E.01.</v>
      </c>
      <c r="B15" s="1184" t="str">
        <f>'POA 2018 CENTA Consolid'!B18</f>
        <v>L.01.01.02</v>
      </c>
      <c r="C15" s="1185" t="str">
        <f>'POA 2018 CENTA Consolid'!C18</f>
        <v>A.01.01.02.02.03-E</v>
      </c>
      <c r="D15" s="1186" t="str">
        <f>'POA 2018 CENTA Consolid'!D18</f>
        <v>Transferir tecnología a productores en la producción comercial de granos básicos</v>
      </c>
      <c r="E15" s="491">
        <f>'Anexo 1 POA 2018 CENTA Regiones'!E13</f>
        <v>269</v>
      </c>
      <c r="F15" s="733" t="str">
        <f>'POA 2018 CENTA Consolid'!F18</f>
        <v>Hombre</v>
      </c>
      <c r="G15" s="1189" t="str">
        <f>'POA 2018 CENTA Consolid'!G18</f>
        <v>Productores de granos básicos asistidos técnicamente</v>
      </c>
      <c r="H15" s="1187" t="str">
        <f>'POA 2018 CENTA Consolid'!H18</f>
        <v>Informe</v>
      </c>
      <c r="I15" s="975">
        <f t="shared" si="4"/>
        <v>0.17219227776835877</v>
      </c>
      <c r="J15" s="975"/>
      <c r="K15" s="108">
        <f>AJ15*100/AJ12</f>
        <v>80.031446540880509</v>
      </c>
      <c r="L15" s="676">
        <f>'Anexo 1 POA 2018 CENTA Regiones'!L13</f>
        <v>269</v>
      </c>
      <c r="M15" s="676">
        <f>'Anexo 1 POA 2018 CENTA Regiones'!M13</f>
        <v>269</v>
      </c>
      <c r="N15" s="676">
        <f>'Anexo 1 POA 2018 CENTA Regiones'!N13</f>
        <v>269</v>
      </c>
      <c r="O15" s="492">
        <f>'Anexo 1 POA 2018 CENTA Regiones'!O13</f>
        <v>2545</v>
      </c>
      <c r="P15" s="492">
        <f>'Anexo 1 POA 2018 CENTA Regiones'!P13</f>
        <v>2545</v>
      </c>
      <c r="Q15" s="492">
        <f>'Anexo 1 POA 2018 CENTA Regiones'!Q13</f>
        <v>2545</v>
      </c>
      <c r="R15" s="492">
        <f>'Anexo 1 POA 2018 CENTA Regiones'!R13</f>
        <v>269</v>
      </c>
      <c r="S15" s="492">
        <f>'Anexo 1 POA 2018 CENTA Regiones'!S13</f>
        <v>269</v>
      </c>
      <c r="T15" s="492">
        <f>'Anexo 1 POA 2018 CENTA Regiones'!T13</f>
        <v>269</v>
      </c>
      <c r="U15" s="492">
        <f>'Anexo 1 POA 2018 CENTA Regiones'!U13</f>
        <v>2545</v>
      </c>
      <c r="V15" s="492">
        <f>'Anexo 1 POA 2018 CENTA Regiones'!V13</f>
        <v>2545</v>
      </c>
      <c r="W15" s="492">
        <f>'Anexo 1 POA 2018 CENTA Regiones'!W13</f>
        <v>2545</v>
      </c>
      <c r="X15" s="492">
        <f>'Anexo 1 POA 2018 CENTA Regiones'!X13</f>
        <v>269</v>
      </c>
      <c r="Y15" s="492">
        <f>'Anexo 1 POA 2018 CENTA Regiones'!Y13</f>
        <v>269</v>
      </c>
      <c r="Z15" s="492">
        <f>'Anexo 1 POA 2018 CENTA Regiones'!Z13</f>
        <v>269</v>
      </c>
      <c r="AA15" s="492">
        <f>'Anexo 1 POA 2018 CENTA Regiones'!AA13</f>
        <v>2545</v>
      </c>
      <c r="AB15" s="492">
        <f>'Anexo 1 POA 2018 CENTA Regiones'!AB13</f>
        <v>2545</v>
      </c>
      <c r="AC15" s="492">
        <f>'Anexo 1 POA 2018 CENTA Regiones'!AC13</f>
        <v>2545</v>
      </c>
      <c r="AD15" s="492">
        <f>'Anexo 1 POA 2018 CENTA Regiones'!AD13</f>
        <v>269</v>
      </c>
      <c r="AE15" s="492">
        <f>'Anexo 1 POA 2018 CENTA Regiones'!AE13</f>
        <v>269</v>
      </c>
      <c r="AF15" s="492">
        <f>'Anexo 1 POA 2018 CENTA Regiones'!AF13</f>
        <v>269</v>
      </c>
      <c r="AG15" s="492">
        <f>'Anexo 1 POA 2018 CENTA Regiones'!AG13</f>
        <v>2545</v>
      </c>
      <c r="AH15" s="492">
        <f>'Anexo 1 POA 2018 CENTA Regiones'!AH13</f>
        <v>2545</v>
      </c>
      <c r="AI15" s="492">
        <f>'Anexo 1 POA 2018 CENTA Regiones'!AI13</f>
        <v>2545</v>
      </c>
      <c r="AJ15" s="492">
        <f>'Anexo 1 POA 2018 CENTA Regiones'!AJ13</f>
        <v>30540</v>
      </c>
      <c r="AK15" s="492">
        <f>'Anexo 1 POA 2018 CENTA Regiones'!AK13</f>
        <v>30540</v>
      </c>
      <c r="AL15" s="492">
        <f>'Anexo 1 POA 2018 CENTA Regiones'!AL13</f>
        <v>0</v>
      </c>
      <c r="AM15" s="492">
        <f>'Anexo 1 POA 2018 CENTA Regiones'!AM13</f>
        <v>0</v>
      </c>
      <c r="AN15" s="492">
        <f>'Anexo 1 POA 2018 CENTA Regiones'!AN13</f>
        <v>0</v>
      </c>
      <c r="AO15" s="492">
        <f>'Anexo 1 POA 2018 CENTA Regiones'!AO13</f>
        <v>0</v>
      </c>
      <c r="AP15" s="1165"/>
      <c r="AQ15" s="1166" t="str">
        <f>'POA 2018 CENTA Consolid'!AQ18</f>
        <v>Francisco Torres, Grente de Transferencia Tecnològica y Extensiòn</v>
      </c>
      <c r="AR15" s="746" t="str">
        <f>'Anexo 1 POA 2018 CENTA Regiones'!AR13</f>
        <v>Meta no acumulativa</v>
      </c>
      <c r="AS15" s="27"/>
    </row>
    <row r="16" spans="1:50" s="102" customFormat="1" ht="33" customHeight="1" x14ac:dyDescent="0.2">
      <c r="A16" s="1184">
        <f>'POA 2018 CENTA Consolid'!A19</f>
        <v>0</v>
      </c>
      <c r="B16" s="1184">
        <f>'POA 2018 CENTA Consolid'!B19</f>
        <v>0</v>
      </c>
      <c r="C16" s="1185">
        <f>'POA 2018 CENTA Consolid'!C19</f>
        <v>0</v>
      </c>
      <c r="D16" s="1186">
        <f>'POA 2018 CENTA Consolid'!D19</f>
        <v>0</v>
      </c>
      <c r="E16" s="491">
        <f>'Anexo 1 POA 2018 CENTA Regiones'!E14</f>
        <v>70</v>
      </c>
      <c r="F16" s="733" t="str">
        <f>'POA 2018 CENTA Consolid'!F19</f>
        <v>Mujer</v>
      </c>
      <c r="G16" s="1189">
        <f>'POA 2018 CENTA Consolid'!G19</f>
        <v>0</v>
      </c>
      <c r="H16" s="1187">
        <f>'POA 2018 CENTA Consolid'!H19</f>
        <v>0</v>
      </c>
      <c r="I16" s="975">
        <f t="shared" si="4"/>
        <v>4.2963495631790888E-2</v>
      </c>
      <c r="J16" s="975"/>
      <c r="K16" s="108">
        <f>AJ16*100/AJ12</f>
        <v>19.968553459119498</v>
      </c>
      <c r="L16" s="676">
        <f>'Anexo 1 POA 2018 CENTA Regiones'!L14</f>
        <v>70</v>
      </c>
      <c r="M16" s="676">
        <f>'Anexo 1 POA 2018 CENTA Regiones'!M14</f>
        <v>70</v>
      </c>
      <c r="N16" s="676">
        <f>'Anexo 1 POA 2018 CENTA Regiones'!N14</f>
        <v>70</v>
      </c>
      <c r="O16" s="492">
        <f>'Anexo 1 POA 2018 CENTA Regiones'!O14</f>
        <v>635</v>
      </c>
      <c r="P16" s="492">
        <f>'Anexo 1 POA 2018 CENTA Regiones'!P14</f>
        <v>635</v>
      </c>
      <c r="Q16" s="492">
        <f>'Anexo 1 POA 2018 CENTA Regiones'!Q14</f>
        <v>635</v>
      </c>
      <c r="R16" s="492">
        <f>'Anexo 1 POA 2018 CENTA Regiones'!R14</f>
        <v>70</v>
      </c>
      <c r="S16" s="492">
        <f>'Anexo 1 POA 2018 CENTA Regiones'!S14</f>
        <v>70</v>
      </c>
      <c r="T16" s="492">
        <f>'Anexo 1 POA 2018 CENTA Regiones'!T14</f>
        <v>70</v>
      </c>
      <c r="U16" s="492">
        <f>'Anexo 1 POA 2018 CENTA Regiones'!U14</f>
        <v>635</v>
      </c>
      <c r="V16" s="492">
        <f>'Anexo 1 POA 2018 CENTA Regiones'!V14</f>
        <v>635</v>
      </c>
      <c r="W16" s="492">
        <f>'Anexo 1 POA 2018 CENTA Regiones'!W14</f>
        <v>635</v>
      </c>
      <c r="X16" s="492">
        <f>'Anexo 1 POA 2018 CENTA Regiones'!X14</f>
        <v>70</v>
      </c>
      <c r="Y16" s="492">
        <f>'Anexo 1 POA 2018 CENTA Regiones'!Y14</f>
        <v>70</v>
      </c>
      <c r="Z16" s="492">
        <f>'Anexo 1 POA 2018 CENTA Regiones'!Z14</f>
        <v>70</v>
      </c>
      <c r="AA16" s="492">
        <f>'Anexo 1 POA 2018 CENTA Regiones'!AA14</f>
        <v>635</v>
      </c>
      <c r="AB16" s="492">
        <f>'Anexo 1 POA 2018 CENTA Regiones'!AB14</f>
        <v>635</v>
      </c>
      <c r="AC16" s="492">
        <f>'Anexo 1 POA 2018 CENTA Regiones'!AC14</f>
        <v>635</v>
      </c>
      <c r="AD16" s="492">
        <f>'Anexo 1 POA 2018 CENTA Regiones'!AD14</f>
        <v>70</v>
      </c>
      <c r="AE16" s="492">
        <f>'Anexo 1 POA 2018 CENTA Regiones'!AE14</f>
        <v>70</v>
      </c>
      <c r="AF16" s="492">
        <f>'Anexo 1 POA 2018 CENTA Regiones'!AF14</f>
        <v>70</v>
      </c>
      <c r="AG16" s="492">
        <f>'Anexo 1 POA 2018 CENTA Regiones'!AG14</f>
        <v>635</v>
      </c>
      <c r="AH16" s="492">
        <f>'Anexo 1 POA 2018 CENTA Regiones'!AH14</f>
        <v>635</v>
      </c>
      <c r="AI16" s="492">
        <f>'Anexo 1 POA 2018 CENTA Regiones'!AI14</f>
        <v>635</v>
      </c>
      <c r="AJ16" s="492">
        <f>'Anexo 1 POA 2018 CENTA Regiones'!AJ14</f>
        <v>7620</v>
      </c>
      <c r="AK16" s="492">
        <f>'Anexo 1 POA 2018 CENTA Regiones'!AK14</f>
        <v>7620</v>
      </c>
      <c r="AL16" s="492">
        <f>'Anexo 1 POA 2018 CENTA Regiones'!AL14</f>
        <v>0</v>
      </c>
      <c r="AM16" s="492">
        <f>'Anexo 1 POA 2018 CENTA Regiones'!AM14</f>
        <v>0</v>
      </c>
      <c r="AN16" s="492">
        <f>'Anexo 1 POA 2018 CENTA Regiones'!AN14</f>
        <v>0</v>
      </c>
      <c r="AO16" s="492">
        <f>'Anexo 1 POA 2018 CENTA Regiones'!AO14</f>
        <v>0</v>
      </c>
      <c r="AP16" s="1165"/>
      <c r="AQ16" s="1166"/>
      <c r="AR16" s="746" t="str">
        <f>'Anexo 1 POA 2018 CENTA Regiones'!AR14</f>
        <v>Meta no acumulativa</v>
      </c>
      <c r="AS16" s="27"/>
    </row>
    <row r="17" spans="1:45" s="102" customFormat="1" ht="48.75" hidden="1" customHeight="1" x14ac:dyDescent="0.2">
      <c r="A17" s="103" t="str">
        <f>'POA 2018 CENTA Consolid'!A20</f>
        <v>E.01.</v>
      </c>
      <c r="B17" s="103" t="str">
        <f>'POA 2018 CENTA Consolid'!B20</f>
        <v>L.01.01.02</v>
      </c>
      <c r="C17" s="103" t="str">
        <f>'POA 2018 CENTA Consolid'!C20</f>
        <v>A.01.01.02.02.04-E</v>
      </c>
      <c r="D17" s="104" t="str">
        <f>'POA 2018 CENTA Consolid'!D20</f>
        <v>Generar y validar tecnología en granos básicos</v>
      </c>
      <c r="E17" s="491">
        <v>0</v>
      </c>
      <c r="F17" s="659" t="str">
        <f>'POA 2018 CENTA Consolid'!F20</f>
        <v>Tecnología</v>
      </c>
      <c r="G17" s="124" t="str">
        <f>'POA 2018 CENTA Consolid'!G20</f>
        <v>Tecnologías generadas y disponibles</v>
      </c>
      <c r="H17" s="124" t="str">
        <f>'POA 2018 CENTA Consolid'!H20</f>
        <v>Informe y Ficha Técnica de cada tecnología</v>
      </c>
      <c r="I17" s="108">
        <f t="shared" si="4"/>
        <v>0</v>
      </c>
      <c r="J17" s="108"/>
      <c r="K17" s="108">
        <f>AJ17*100/AJ12</f>
        <v>0</v>
      </c>
      <c r="L17" s="676"/>
      <c r="M17" s="676"/>
      <c r="N17" s="676"/>
      <c r="O17" s="688"/>
      <c r="P17" s="688"/>
      <c r="Q17" s="688"/>
      <c r="R17" s="676"/>
      <c r="S17" s="676"/>
      <c r="T17" s="676"/>
      <c r="U17" s="688"/>
      <c r="V17" s="688"/>
      <c r="W17" s="688"/>
      <c r="X17" s="676"/>
      <c r="Y17" s="676"/>
      <c r="Z17" s="676"/>
      <c r="AA17" s="688"/>
      <c r="AB17" s="688"/>
      <c r="AC17" s="688"/>
      <c r="AD17" s="679"/>
      <c r="AE17" s="685"/>
      <c r="AF17" s="685"/>
      <c r="AG17" s="698"/>
      <c r="AH17" s="688"/>
      <c r="AI17" s="698"/>
      <c r="AJ17" s="693"/>
      <c r="AK17" s="693"/>
      <c r="AL17" s="699"/>
      <c r="AM17" s="699"/>
      <c r="AN17" s="699"/>
      <c r="AO17" s="693"/>
      <c r="AP17" s="134"/>
      <c r="AQ17" s="104" t="str">
        <f>'POA 2018 CENTA Consolid'!AQ20</f>
        <v>Lauro Alarcòn, Jefe Programa Granos bàsicos</v>
      </c>
      <c r="AR17" s="745"/>
      <c r="AS17" s="27"/>
    </row>
    <row r="18" spans="1:45" s="102" customFormat="1" ht="38.25" customHeight="1" x14ac:dyDescent="0.2">
      <c r="A18" s="58" t="str">
        <f>'POA 2018 CENTA Consolid'!A21</f>
        <v>E.01.</v>
      </c>
      <c r="B18" s="58" t="str">
        <f>'POA 2018 CENTA Consolid'!B21</f>
        <v>L.01.01.02</v>
      </c>
      <c r="C18" s="58" t="str">
        <f>'POA 2018 CENTA Consolid'!C21</f>
        <v>R.01.01.02.03.00-E</v>
      </c>
      <c r="D18" s="26" t="str">
        <f>'POA 2018 CENTA Consolid'!D21</f>
        <v>Aumento de la producción y productividad de las hortalizas</v>
      </c>
      <c r="E18" s="29"/>
      <c r="F18" s="730"/>
      <c r="G18" s="26"/>
      <c r="H18" s="26"/>
      <c r="I18" s="187">
        <f t="shared" si="4"/>
        <v>0.18734790457390391</v>
      </c>
      <c r="J18" s="94">
        <f>AJ18*100/AJ$11</f>
        <v>4.9077253694308443</v>
      </c>
      <c r="K18" s="187"/>
      <c r="L18" s="715"/>
      <c r="M18" s="715"/>
      <c r="N18" s="715"/>
      <c r="O18" s="770">
        <f>SUM(O19:O21)</f>
        <v>2769</v>
      </c>
      <c r="P18" s="770">
        <f t="shared" ref="P18:Q18" si="10">SUM(P19:P21)</f>
        <v>2769</v>
      </c>
      <c r="Q18" s="770">
        <f t="shared" si="10"/>
        <v>2769</v>
      </c>
      <c r="R18" s="770"/>
      <c r="S18" s="770"/>
      <c r="T18" s="770"/>
      <c r="U18" s="770">
        <f t="shared" ref="U18:W18" si="11">SUM(U19:U21)</f>
        <v>2769</v>
      </c>
      <c r="V18" s="770">
        <f t="shared" si="11"/>
        <v>2769</v>
      </c>
      <c r="W18" s="770">
        <f t="shared" si="11"/>
        <v>2769</v>
      </c>
      <c r="X18" s="769"/>
      <c r="Y18" s="769"/>
      <c r="Z18" s="769"/>
      <c r="AA18" s="770">
        <f t="shared" ref="AA18:AC18" si="12">SUM(AA19:AA21)</f>
        <v>2769</v>
      </c>
      <c r="AB18" s="770">
        <f t="shared" si="12"/>
        <v>2769</v>
      </c>
      <c r="AC18" s="770">
        <f t="shared" si="12"/>
        <v>2769</v>
      </c>
      <c r="AD18" s="769"/>
      <c r="AE18" s="769"/>
      <c r="AF18" s="769"/>
      <c r="AG18" s="770">
        <f t="shared" ref="AG18:AK18" si="13">SUM(AG19:AG21)</f>
        <v>2769</v>
      </c>
      <c r="AH18" s="770">
        <f t="shared" si="13"/>
        <v>2769</v>
      </c>
      <c r="AI18" s="770">
        <f t="shared" si="13"/>
        <v>2769</v>
      </c>
      <c r="AJ18" s="770">
        <f t="shared" si="13"/>
        <v>33228</v>
      </c>
      <c r="AK18" s="770">
        <f t="shared" si="13"/>
        <v>33228</v>
      </c>
      <c r="AL18" s="771"/>
      <c r="AM18" s="771"/>
      <c r="AN18" s="771"/>
      <c r="AO18" s="770"/>
      <c r="AP18" s="99"/>
      <c r="AQ18" s="171"/>
      <c r="AR18" s="747">
        <f t="shared" ref="AR18" si="14">SUM(AR19:AR21)</f>
        <v>0</v>
      </c>
      <c r="AS18" s="27"/>
    </row>
    <row r="19" spans="1:45" s="102" customFormat="1" ht="34.5" customHeight="1" x14ac:dyDescent="0.2">
      <c r="A19" s="1184" t="str">
        <f>'POA 2018 CENTA Consolid'!A22</f>
        <v>E.01.</v>
      </c>
      <c r="B19" s="1184" t="str">
        <f>'POA 2018 CENTA Consolid'!B22</f>
        <v>L.01.01.02</v>
      </c>
      <c r="C19" s="1185" t="str">
        <f>'POA 2018 CENTA Consolid'!C22</f>
        <v>A.01.01.02.03.03-E</v>
      </c>
      <c r="D19" s="1186" t="str">
        <f>'POA 2018 CENTA Consolid'!D22</f>
        <v>Transferir tecnología en la producción de hortalizas</v>
      </c>
      <c r="E19" s="558">
        <f>'Anexo 1 POA 2018 CENTA Regiones'!E16</f>
        <v>170</v>
      </c>
      <c r="F19" s="733" t="str">
        <f>'POA 2018 CENTA Consolid'!F22</f>
        <v>Hombre</v>
      </c>
      <c r="G19" s="1187" t="str">
        <f>'POA 2018 CENTA Consolid'!G22</f>
        <v>Productores de hortalizas asistidos técnicamente</v>
      </c>
      <c r="H19" s="1186" t="str">
        <f>'POA 2018 CENTA Consolid'!H22</f>
        <v xml:space="preserve">Informe y 
Registro de productores asistidos </v>
      </c>
      <c r="I19" s="976">
        <f t="shared" si="4"/>
        <v>0.14215166035022467</v>
      </c>
      <c r="J19" s="976"/>
      <c r="K19" s="108">
        <f>AJ19*100/AJ18</f>
        <v>75.875767425063202</v>
      </c>
      <c r="L19" s="716">
        <f>'Anexo 1 POA 2018 CENTA Regiones'!L16</f>
        <v>170</v>
      </c>
      <c r="M19" s="716">
        <f>'Anexo 1 POA 2018 CENTA Regiones'!M16</f>
        <v>170</v>
      </c>
      <c r="N19" s="716">
        <f>'Anexo 1 POA 2018 CENTA Regiones'!N16</f>
        <v>170</v>
      </c>
      <c r="O19" s="772">
        <f>'Anexo 1 POA 2018 CENTA Regiones'!O16</f>
        <v>2101</v>
      </c>
      <c r="P19" s="772">
        <f>'Anexo 1 POA 2018 CENTA Regiones'!P16</f>
        <v>2101</v>
      </c>
      <c r="Q19" s="772">
        <f>'Anexo 1 POA 2018 CENTA Regiones'!Q16</f>
        <v>2101</v>
      </c>
      <c r="R19" s="772">
        <f>'Anexo 1 POA 2018 CENTA Regiones'!R16</f>
        <v>170</v>
      </c>
      <c r="S19" s="772">
        <f>'Anexo 1 POA 2018 CENTA Regiones'!S16</f>
        <v>170</v>
      </c>
      <c r="T19" s="772">
        <f>'Anexo 1 POA 2018 CENTA Regiones'!T16</f>
        <v>170</v>
      </c>
      <c r="U19" s="772">
        <f>'Anexo 1 POA 2018 CENTA Regiones'!U16</f>
        <v>2101</v>
      </c>
      <c r="V19" s="772">
        <f>'Anexo 1 POA 2018 CENTA Regiones'!V16</f>
        <v>2101</v>
      </c>
      <c r="W19" s="772">
        <f>'Anexo 1 POA 2018 CENTA Regiones'!W16</f>
        <v>2101</v>
      </c>
      <c r="X19" s="772">
        <f>'Anexo 1 POA 2018 CENTA Regiones'!X16</f>
        <v>170</v>
      </c>
      <c r="Y19" s="772">
        <f>'Anexo 1 POA 2018 CENTA Regiones'!Y16</f>
        <v>170</v>
      </c>
      <c r="Z19" s="772">
        <f>'Anexo 1 POA 2018 CENTA Regiones'!Z16</f>
        <v>170</v>
      </c>
      <c r="AA19" s="772">
        <f>'Anexo 1 POA 2018 CENTA Regiones'!AA16</f>
        <v>2101</v>
      </c>
      <c r="AB19" s="772">
        <f>'Anexo 1 POA 2018 CENTA Regiones'!AB16</f>
        <v>2101</v>
      </c>
      <c r="AC19" s="772">
        <f>'Anexo 1 POA 2018 CENTA Regiones'!AC16</f>
        <v>2101</v>
      </c>
      <c r="AD19" s="772">
        <f>'Anexo 1 POA 2018 CENTA Regiones'!AD16</f>
        <v>170</v>
      </c>
      <c r="AE19" s="772">
        <f>'Anexo 1 POA 2018 CENTA Regiones'!AE16</f>
        <v>170</v>
      </c>
      <c r="AF19" s="772">
        <f>'Anexo 1 POA 2018 CENTA Regiones'!AF16</f>
        <v>170</v>
      </c>
      <c r="AG19" s="772">
        <f>'Anexo 1 POA 2018 CENTA Regiones'!AG16</f>
        <v>2101</v>
      </c>
      <c r="AH19" s="772">
        <f>'Anexo 1 POA 2018 CENTA Regiones'!AH16</f>
        <v>2101</v>
      </c>
      <c r="AI19" s="772">
        <f>'Anexo 1 POA 2018 CENTA Regiones'!AI16</f>
        <v>2101</v>
      </c>
      <c r="AJ19" s="772">
        <f>'Anexo 1 POA 2018 CENTA Regiones'!AJ16</f>
        <v>25212</v>
      </c>
      <c r="AK19" s="772">
        <f>'Anexo 1 POA 2018 CENTA Regiones'!AK16</f>
        <v>25212</v>
      </c>
      <c r="AL19" s="772">
        <f>'Anexo 1 POA 2018 CENTA Regiones'!AL16</f>
        <v>0</v>
      </c>
      <c r="AM19" s="772">
        <f>'Anexo 1 POA 2018 CENTA Regiones'!AM16</f>
        <v>0</v>
      </c>
      <c r="AN19" s="772">
        <f>'Anexo 1 POA 2018 CENTA Regiones'!AN16</f>
        <v>0</v>
      </c>
      <c r="AO19" s="772">
        <f>'Anexo 1 POA 2018 CENTA Regiones'!AO16</f>
        <v>0</v>
      </c>
      <c r="AP19" s="1165"/>
      <c r="AQ19" s="1166" t="str">
        <f>'POA 2018 CENTA Consolid'!AQ22</f>
        <v>Francisco Torres, Grente de Transferencia Tecnològica y Extensiòn</v>
      </c>
      <c r="AR19" s="748" t="str">
        <f>'Anexo 1 POA 2018 CENTA Regiones'!AR16</f>
        <v>Meta no acumulativa</v>
      </c>
      <c r="AS19" s="27"/>
    </row>
    <row r="20" spans="1:45" s="102" customFormat="1" ht="34.5" customHeight="1" x14ac:dyDescent="0.2">
      <c r="A20" s="1184">
        <f>'POA 2018 CENTA Consolid'!A23</f>
        <v>0</v>
      </c>
      <c r="B20" s="1184">
        <f>'POA 2018 CENTA Consolid'!B23</f>
        <v>0</v>
      </c>
      <c r="C20" s="1185">
        <f>'POA 2018 CENTA Consolid'!C23</f>
        <v>0</v>
      </c>
      <c r="D20" s="1186">
        <f>'POA 2018 CENTA Consolid'!D23</f>
        <v>0</v>
      </c>
      <c r="E20" s="558">
        <f>'Anexo 1 POA 2018 CENTA Regiones'!E17</f>
        <v>53</v>
      </c>
      <c r="F20" s="733" t="str">
        <f>'POA 2018 CENTA Consolid'!F23</f>
        <v>Mujer</v>
      </c>
      <c r="G20" s="1187">
        <f>'POA 2018 CENTA Consolid'!G23</f>
        <v>0</v>
      </c>
      <c r="H20" s="1186">
        <f>'POA 2018 CENTA Consolid'!H23</f>
        <v>0</v>
      </c>
      <c r="I20" s="976">
        <f t="shared" si="4"/>
        <v>4.5196244223679231E-2</v>
      </c>
      <c r="J20" s="976"/>
      <c r="K20" s="108">
        <f>AJ20*100/AJ18</f>
        <v>24.124232574936801</v>
      </c>
      <c r="L20" s="716">
        <f>'Anexo 1 POA 2018 CENTA Regiones'!L17</f>
        <v>53</v>
      </c>
      <c r="M20" s="716">
        <f>'Anexo 1 POA 2018 CENTA Regiones'!M17</f>
        <v>53</v>
      </c>
      <c r="N20" s="716">
        <f>'Anexo 1 POA 2018 CENTA Regiones'!N17</f>
        <v>53</v>
      </c>
      <c r="O20" s="772">
        <f>'Anexo 1 POA 2018 CENTA Regiones'!O17</f>
        <v>668</v>
      </c>
      <c r="P20" s="772">
        <f>'Anexo 1 POA 2018 CENTA Regiones'!P17</f>
        <v>668</v>
      </c>
      <c r="Q20" s="772">
        <f>'Anexo 1 POA 2018 CENTA Regiones'!Q17</f>
        <v>668</v>
      </c>
      <c r="R20" s="772">
        <f>'Anexo 1 POA 2018 CENTA Regiones'!R17</f>
        <v>53</v>
      </c>
      <c r="S20" s="772">
        <f>'Anexo 1 POA 2018 CENTA Regiones'!S17</f>
        <v>53</v>
      </c>
      <c r="T20" s="772">
        <f>'Anexo 1 POA 2018 CENTA Regiones'!T17</f>
        <v>53</v>
      </c>
      <c r="U20" s="772">
        <f>'Anexo 1 POA 2018 CENTA Regiones'!U17</f>
        <v>668</v>
      </c>
      <c r="V20" s="772">
        <f>'Anexo 1 POA 2018 CENTA Regiones'!V17</f>
        <v>668</v>
      </c>
      <c r="W20" s="772">
        <f>'Anexo 1 POA 2018 CENTA Regiones'!W17</f>
        <v>668</v>
      </c>
      <c r="X20" s="772">
        <f>'Anexo 1 POA 2018 CENTA Regiones'!X17</f>
        <v>53</v>
      </c>
      <c r="Y20" s="772">
        <f>'Anexo 1 POA 2018 CENTA Regiones'!Y17</f>
        <v>53</v>
      </c>
      <c r="Z20" s="772">
        <f>'Anexo 1 POA 2018 CENTA Regiones'!Z17</f>
        <v>53</v>
      </c>
      <c r="AA20" s="772">
        <f>'Anexo 1 POA 2018 CENTA Regiones'!AA17</f>
        <v>668</v>
      </c>
      <c r="AB20" s="772">
        <f>'Anexo 1 POA 2018 CENTA Regiones'!AB17</f>
        <v>668</v>
      </c>
      <c r="AC20" s="772">
        <f>'Anexo 1 POA 2018 CENTA Regiones'!AC17</f>
        <v>668</v>
      </c>
      <c r="AD20" s="772">
        <f>'Anexo 1 POA 2018 CENTA Regiones'!AD17</f>
        <v>53</v>
      </c>
      <c r="AE20" s="772">
        <f>'Anexo 1 POA 2018 CENTA Regiones'!AE17</f>
        <v>53</v>
      </c>
      <c r="AF20" s="772">
        <f>'Anexo 1 POA 2018 CENTA Regiones'!AF17</f>
        <v>53</v>
      </c>
      <c r="AG20" s="772">
        <f>'Anexo 1 POA 2018 CENTA Regiones'!AG17</f>
        <v>668</v>
      </c>
      <c r="AH20" s="772">
        <f>'Anexo 1 POA 2018 CENTA Regiones'!AH17</f>
        <v>668</v>
      </c>
      <c r="AI20" s="772">
        <f>'Anexo 1 POA 2018 CENTA Regiones'!AI17</f>
        <v>668</v>
      </c>
      <c r="AJ20" s="772">
        <f>'Anexo 1 POA 2018 CENTA Regiones'!AJ17</f>
        <v>8016</v>
      </c>
      <c r="AK20" s="772">
        <f>'Anexo 1 POA 2018 CENTA Regiones'!AK17</f>
        <v>8016</v>
      </c>
      <c r="AL20" s="772">
        <f>'Anexo 1 POA 2018 CENTA Regiones'!AL17</f>
        <v>0</v>
      </c>
      <c r="AM20" s="772">
        <f>'Anexo 1 POA 2018 CENTA Regiones'!AM17</f>
        <v>0</v>
      </c>
      <c r="AN20" s="772">
        <f>'Anexo 1 POA 2018 CENTA Regiones'!AN17</f>
        <v>0</v>
      </c>
      <c r="AO20" s="772">
        <f>'Anexo 1 POA 2018 CENTA Regiones'!AO17</f>
        <v>0</v>
      </c>
      <c r="AP20" s="1165"/>
      <c r="AQ20" s="1173"/>
      <c r="AR20" s="748" t="str">
        <f>'Anexo 1 POA 2018 CENTA Regiones'!AR17</f>
        <v>Meta no acumulativa</v>
      </c>
      <c r="AS20" s="27"/>
    </row>
    <row r="21" spans="1:45" s="166" customFormat="1" ht="38.25" hidden="1" x14ac:dyDescent="0.2">
      <c r="A21" s="163" t="str">
        <f>'POA 2018 CENTA Consolid'!A24</f>
        <v>E.01.</v>
      </c>
      <c r="B21" s="163" t="str">
        <f>'POA 2018 CENTA Consolid'!B24</f>
        <v>L.01.01.02</v>
      </c>
      <c r="C21" s="103" t="str">
        <f>'POA 2018 CENTA Consolid'!C24</f>
        <v>A.01.01.02.03.04-E</v>
      </c>
      <c r="D21" s="104" t="str">
        <f>'POA 2018 CENTA Consolid'!D24</f>
        <v>Generar y validar tecnología en hortalizas</v>
      </c>
      <c r="E21" s="732">
        <v>0</v>
      </c>
      <c r="F21" s="659" t="str">
        <f>'POA 2018 CENTA Consolid'!F24</f>
        <v>Tecnología</v>
      </c>
      <c r="G21" s="124" t="str">
        <f>'POA 2018 CENTA Consolid'!G24</f>
        <v>Tecnologías generadas y disponibles</v>
      </c>
      <c r="H21" s="124" t="str">
        <f>'POA 2018 CENTA Consolid'!H24</f>
        <v>Informe y Ficha Técnica de cada tecnología</v>
      </c>
      <c r="I21" s="975">
        <f t="shared" si="4"/>
        <v>0</v>
      </c>
      <c r="J21" s="975"/>
      <c r="K21" s="108">
        <f t="shared" ref="K21" si="15">AJ21*100/AJ$18</f>
        <v>0</v>
      </c>
      <c r="L21" s="677"/>
      <c r="M21" s="677"/>
      <c r="N21" s="677"/>
      <c r="O21" s="689"/>
      <c r="P21" s="689"/>
      <c r="Q21" s="689"/>
      <c r="R21" s="677"/>
      <c r="S21" s="677"/>
      <c r="T21" s="677"/>
      <c r="U21" s="689"/>
      <c r="V21" s="689"/>
      <c r="W21" s="689"/>
      <c r="X21" s="677"/>
      <c r="Y21" s="677"/>
      <c r="Z21" s="677"/>
      <c r="AA21" s="689"/>
      <c r="AB21" s="689"/>
      <c r="AC21" s="689"/>
      <c r="AD21" s="677"/>
      <c r="AE21" s="677"/>
      <c r="AF21" s="677"/>
      <c r="AG21" s="689"/>
      <c r="AH21" s="689"/>
      <c r="AI21" s="689"/>
      <c r="AJ21" s="693"/>
      <c r="AK21" s="693"/>
      <c r="AL21" s="689"/>
      <c r="AM21" s="689"/>
      <c r="AN21" s="689"/>
      <c r="AO21" s="689"/>
      <c r="AP21" s="134"/>
      <c r="AQ21" s="104" t="str">
        <f>'POA 2018 CENTA Consolid'!AQ24</f>
        <v>Fredy Fuentes, Jefe Programa Hortalizas</v>
      </c>
      <c r="AR21" s="749"/>
      <c r="AS21" s="27"/>
    </row>
    <row r="22" spans="1:45" s="166" customFormat="1" ht="25.5" x14ac:dyDescent="0.2">
      <c r="A22" s="58" t="str">
        <f>'POA 2018 CENTA Consolid'!A25</f>
        <v>E.01.</v>
      </c>
      <c r="B22" s="58" t="str">
        <f>'POA 2018 CENTA Consolid'!B25</f>
        <v>L.01.01.02</v>
      </c>
      <c r="C22" s="58" t="str">
        <f>'POA 2018 CENTA Consolid'!C25</f>
        <v>R.01.01.02.04.00-E</v>
      </c>
      <c r="D22" s="26" t="str">
        <f>'POA 2018 CENTA Consolid'!D25</f>
        <v>Aumento de la producción y productividad de frutales</v>
      </c>
      <c r="E22" s="29"/>
      <c r="F22" s="730"/>
      <c r="G22" s="26"/>
      <c r="H22" s="26"/>
      <c r="I22" s="94">
        <f t="shared" si="4"/>
        <v>0.18213815785949775</v>
      </c>
      <c r="J22" s="94">
        <f>AJ22*100/AJ$11</f>
        <v>4.7712519662361252</v>
      </c>
      <c r="K22" s="979"/>
      <c r="L22" s="673"/>
      <c r="M22" s="673"/>
      <c r="N22" s="673"/>
      <c r="O22" s="773">
        <f>SUM(O23:O26)</f>
        <v>2692</v>
      </c>
      <c r="P22" s="773">
        <f t="shared" ref="P22:Q22" si="16">SUM(P23:P26)</f>
        <v>2692</v>
      </c>
      <c r="Q22" s="773">
        <f t="shared" si="16"/>
        <v>2692</v>
      </c>
      <c r="R22" s="769"/>
      <c r="S22" s="769"/>
      <c r="T22" s="769"/>
      <c r="U22" s="773">
        <f t="shared" ref="U22:W22" si="17">SUM(U23:U26)</f>
        <v>2692</v>
      </c>
      <c r="V22" s="773">
        <f t="shared" si="17"/>
        <v>2692</v>
      </c>
      <c r="W22" s="773">
        <f t="shared" si="17"/>
        <v>2692</v>
      </c>
      <c r="X22" s="769"/>
      <c r="Y22" s="769"/>
      <c r="Z22" s="769"/>
      <c r="AA22" s="773">
        <f t="shared" ref="AA22:AC22" si="18">SUM(AA23:AA26)</f>
        <v>2692</v>
      </c>
      <c r="AB22" s="773">
        <f t="shared" si="18"/>
        <v>2692</v>
      </c>
      <c r="AC22" s="773">
        <f t="shared" si="18"/>
        <v>2692</v>
      </c>
      <c r="AD22" s="769"/>
      <c r="AE22" s="769"/>
      <c r="AF22" s="769"/>
      <c r="AG22" s="773">
        <f t="shared" ref="AG22:AK22" si="19">SUM(AG23:AG26)</f>
        <v>2692</v>
      </c>
      <c r="AH22" s="773">
        <f t="shared" si="19"/>
        <v>2692</v>
      </c>
      <c r="AI22" s="773">
        <f t="shared" si="19"/>
        <v>2692</v>
      </c>
      <c r="AJ22" s="773">
        <f t="shared" si="19"/>
        <v>32304</v>
      </c>
      <c r="AK22" s="773">
        <f t="shared" si="19"/>
        <v>32304</v>
      </c>
      <c r="AL22" s="769"/>
      <c r="AM22" s="771"/>
      <c r="AN22" s="771"/>
      <c r="AO22" s="770"/>
      <c r="AP22" s="99"/>
      <c r="AQ22" s="171"/>
      <c r="AR22" s="750">
        <f t="shared" ref="AR22" si="20">SUM(AR23:AR26)</f>
        <v>0</v>
      </c>
      <c r="AS22" s="27"/>
    </row>
    <row r="23" spans="1:45" s="166" customFormat="1" ht="89.25" hidden="1" x14ac:dyDescent="0.2">
      <c r="A23" s="163" t="str">
        <f>'POA 2018 CENTA Consolid'!A26</f>
        <v>E.01.</v>
      </c>
      <c r="B23" s="163" t="str">
        <f>'POA 2018 CENTA Consolid'!B26</f>
        <v>L.01.01.02</v>
      </c>
      <c r="C23" s="123" t="str">
        <f>'POA 2018 CENTA Consolid'!C26</f>
        <v>A.01.01.02.04.02-E</v>
      </c>
      <c r="D23" s="172" t="str">
        <f>'POA 2018 CENTA Consolid'!D26</f>
        <v>Producir yemas y plantas sanas</v>
      </c>
      <c r="E23" s="659">
        <v>0</v>
      </c>
      <c r="F23" s="123" t="str">
        <f>'POA 2018 CENTA Consolid'!F26</f>
        <v>Planta</v>
      </c>
      <c r="G23" s="124" t="str">
        <f>'POA 2018 CENTA Consolid'!G26</f>
        <v>Plantas producidas</v>
      </c>
      <c r="H23" s="124" t="str">
        <f>'POA 2018 CENTA Consolid'!H26</f>
        <v>Informes</v>
      </c>
      <c r="I23" s="108">
        <f t="shared" si="4"/>
        <v>0</v>
      </c>
      <c r="J23" s="108"/>
      <c r="K23" s="108">
        <f>AJ23*100/AJ22</f>
        <v>0</v>
      </c>
      <c r="L23" s="678"/>
      <c r="M23" s="678"/>
      <c r="N23" s="678"/>
      <c r="O23" s="691"/>
      <c r="P23" s="691"/>
      <c r="Q23" s="691"/>
      <c r="R23" s="678"/>
      <c r="S23" s="678"/>
      <c r="T23" s="678"/>
      <c r="U23" s="691"/>
      <c r="V23" s="691"/>
      <c r="W23" s="691"/>
      <c r="X23" s="678"/>
      <c r="Y23" s="678"/>
      <c r="Z23" s="678"/>
      <c r="AA23" s="691"/>
      <c r="AB23" s="691"/>
      <c r="AC23" s="691"/>
      <c r="AD23" s="678"/>
      <c r="AE23" s="678"/>
      <c r="AF23" s="678"/>
      <c r="AG23" s="691"/>
      <c r="AH23" s="691"/>
      <c r="AI23" s="691"/>
      <c r="AJ23" s="691"/>
      <c r="AK23" s="691"/>
      <c r="AL23" s="699"/>
      <c r="AM23" s="697"/>
      <c r="AN23" s="697"/>
      <c r="AO23" s="697"/>
      <c r="AP23" s="134"/>
      <c r="AQ23" s="104" t="str">
        <f>'POA 2018 CENTA Consolid'!AQ26</f>
        <v xml:space="preserve">Josè Marìa Garcìa, Jefe Programa Frutales y Fredy Fuentes, Jefe Programa de Hortalizas
</v>
      </c>
      <c r="AR23" s="751"/>
      <c r="AS23" s="27"/>
    </row>
    <row r="24" spans="1:45" s="166" customFormat="1" ht="29.25" customHeight="1" x14ac:dyDescent="0.2">
      <c r="A24" s="1184" t="str">
        <f>'POA 2018 CENTA Consolid'!A27</f>
        <v>E.01.</v>
      </c>
      <c r="B24" s="1184" t="str">
        <f>'POA 2018 CENTA Consolid'!B27</f>
        <v>L.01.01.02</v>
      </c>
      <c r="C24" s="1185" t="str">
        <f>'POA 2018 CENTA Consolid'!C27</f>
        <v>A.01.01.02.04.03-E</v>
      </c>
      <c r="D24" s="1186" t="str">
        <f>'POA 2018 CENTA Consolid'!D27</f>
        <v>Transferir tecnologías para mejorar la productividad de frutales</v>
      </c>
      <c r="E24" s="733">
        <f>'Anexo 1 POA 2018 CENTA Regiones'!E19</f>
        <v>140</v>
      </c>
      <c r="F24" s="733" t="str">
        <f>'POA 2018 CENTA Consolid'!F27</f>
        <v>Hombre</v>
      </c>
      <c r="G24" s="1187" t="str">
        <f>'POA 2018 CENTA Consolid'!G27</f>
        <v>Productores de frutas asistidos técnicamente</v>
      </c>
      <c r="H24" s="1186" t="str">
        <f>'POA 2018 CENTA Consolid'!H27</f>
        <v xml:space="preserve">Informe y 
Registro de productores asistidos </v>
      </c>
      <c r="I24" s="975">
        <f t="shared" si="4"/>
        <v>0.14769970230582599</v>
      </c>
      <c r="J24" s="975"/>
      <c r="K24" s="108">
        <f>AJ24*100/AJ22</f>
        <v>81.092124814264494</v>
      </c>
      <c r="L24" s="679">
        <f>'Anexo 1 POA 2018 CENTA Regiones'!L19</f>
        <v>140</v>
      </c>
      <c r="M24" s="679">
        <f>'Anexo 1 POA 2018 CENTA Regiones'!M19</f>
        <v>140</v>
      </c>
      <c r="N24" s="679">
        <f>'Anexo 1 POA 2018 CENTA Regiones'!N19</f>
        <v>140</v>
      </c>
      <c r="O24" s="774">
        <f>'Anexo 1 POA 2018 CENTA Regiones'!O19</f>
        <v>2183</v>
      </c>
      <c r="P24" s="774">
        <f>'Anexo 1 POA 2018 CENTA Regiones'!P19</f>
        <v>2183</v>
      </c>
      <c r="Q24" s="774">
        <f>'Anexo 1 POA 2018 CENTA Regiones'!Q19</f>
        <v>2183</v>
      </c>
      <c r="R24" s="774">
        <f>'Anexo 1 POA 2018 CENTA Regiones'!R19</f>
        <v>140</v>
      </c>
      <c r="S24" s="774">
        <f>'Anexo 1 POA 2018 CENTA Regiones'!S19</f>
        <v>140</v>
      </c>
      <c r="T24" s="774">
        <f>'Anexo 1 POA 2018 CENTA Regiones'!T19</f>
        <v>140</v>
      </c>
      <c r="U24" s="774">
        <f>'Anexo 1 POA 2018 CENTA Regiones'!U19</f>
        <v>2183</v>
      </c>
      <c r="V24" s="774">
        <f>'Anexo 1 POA 2018 CENTA Regiones'!V19</f>
        <v>2183</v>
      </c>
      <c r="W24" s="774">
        <f>'Anexo 1 POA 2018 CENTA Regiones'!W19</f>
        <v>2183</v>
      </c>
      <c r="X24" s="774">
        <f>'Anexo 1 POA 2018 CENTA Regiones'!X19</f>
        <v>140</v>
      </c>
      <c r="Y24" s="774">
        <f>'Anexo 1 POA 2018 CENTA Regiones'!Y19</f>
        <v>140</v>
      </c>
      <c r="Z24" s="774">
        <f>'Anexo 1 POA 2018 CENTA Regiones'!Z19</f>
        <v>140</v>
      </c>
      <c r="AA24" s="774">
        <f>'Anexo 1 POA 2018 CENTA Regiones'!AA19</f>
        <v>2183</v>
      </c>
      <c r="AB24" s="774">
        <f>'Anexo 1 POA 2018 CENTA Regiones'!AB19</f>
        <v>2183</v>
      </c>
      <c r="AC24" s="774">
        <f>'Anexo 1 POA 2018 CENTA Regiones'!AC19</f>
        <v>2183</v>
      </c>
      <c r="AD24" s="774">
        <f>'Anexo 1 POA 2018 CENTA Regiones'!AD19</f>
        <v>140</v>
      </c>
      <c r="AE24" s="774">
        <f>'Anexo 1 POA 2018 CENTA Regiones'!AE19</f>
        <v>140</v>
      </c>
      <c r="AF24" s="774">
        <f>'Anexo 1 POA 2018 CENTA Regiones'!AF19</f>
        <v>140</v>
      </c>
      <c r="AG24" s="774">
        <f>'Anexo 1 POA 2018 CENTA Regiones'!AG19</f>
        <v>2183</v>
      </c>
      <c r="AH24" s="774">
        <f>'Anexo 1 POA 2018 CENTA Regiones'!AH19</f>
        <v>2183</v>
      </c>
      <c r="AI24" s="774">
        <f>'Anexo 1 POA 2018 CENTA Regiones'!AI19</f>
        <v>2183</v>
      </c>
      <c r="AJ24" s="774">
        <f>'Anexo 1 POA 2018 CENTA Regiones'!AJ19</f>
        <v>26196</v>
      </c>
      <c r="AK24" s="774">
        <f>'Anexo 1 POA 2018 CENTA Regiones'!AK19</f>
        <v>26196</v>
      </c>
      <c r="AL24" s="774">
        <f>'Anexo 1 POA 2018 CENTA Regiones'!AL19</f>
        <v>0</v>
      </c>
      <c r="AM24" s="774">
        <f>'Anexo 1 POA 2018 CENTA Regiones'!AM19</f>
        <v>0</v>
      </c>
      <c r="AN24" s="774">
        <f>'Anexo 1 POA 2018 CENTA Regiones'!AN19</f>
        <v>0</v>
      </c>
      <c r="AO24" s="774">
        <f>'Anexo 1 POA 2018 CENTA Regiones'!AO19</f>
        <v>0</v>
      </c>
      <c r="AP24" s="1165"/>
      <c r="AQ24" s="1166" t="str">
        <f>'POA 2018 CENTA Consolid'!AQ27</f>
        <v>Francisco Torres, Grente de Transferencia Tecnològica y Extensiòn</v>
      </c>
      <c r="AR24" s="752" t="str">
        <f>'Anexo 1 POA 2018 CENTA Regiones'!AR19</f>
        <v>Meta no acumulativa</v>
      </c>
      <c r="AS24" s="27"/>
    </row>
    <row r="25" spans="1:45" s="166" customFormat="1" ht="33" customHeight="1" x14ac:dyDescent="0.2">
      <c r="A25" s="1184">
        <f>'POA 2018 CENTA Consolid'!A28</f>
        <v>0</v>
      </c>
      <c r="B25" s="1184">
        <f>'POA 2018 CENTA Consolid'!B28</f>
        <v>0</v>
      </c>
      <c r="C25" s="1185">
        <f>'POA 2018 CENTA Consolid'!C28</f>
        <v>0</v>
      </c>
      <c r="D25" s="1186">
        <f>'POA 2018 CENTA Consolid'!D28</f>
        <v>0</v>
      </c>
      <c r="E25" s="733">
        <f>'Anexo 1 POA 2018 CENTA Regiones'!E20</f>
        <v>29</v>
      </c>
      <c r="F25" s="733" t="str">
        <f>'POA 2018 CENTA Consolid'!F28</f>
        <v>Mujer</v>
      </c>
      <c r="G25" s="1187">
        <f>'POA 2018 CENTA Consolid'!G28</f>
        <v>0</v>
      </c>
      <c r="H25" s="1186">
        <f>'POA 2018 CENTA Consolid'!H28</f>
        <v>0</v>
      </c>
      <c r="I25" s="975">
        <f t="shared" si="4"/>
        <v>3.4438455553671754E-2</v>
      </c>
      <c r="J25" s="975"/>
      <c r="K25" s="108">
        <f>AJ25*100/AJ22</f>
        <v>18.907875185735513</v>
      </c>
      <c r="L25" s="679">
        <f>'Anexo 1 POA 2018 CENTA Regiones'!L20</f>
        <v>29</v>
      </c>
      <c r="M25" s="679">
        <f>'Anexo 1 POA 2018 CENTA Regiones'!M20</f>
        <v>29</v>
      </c>
      <c r="N25" s="679">
        <f>'Anexo 1 POA 2018 CENTA Regiones'!N20</f>
        <v>29</v>
      </c>
      <c r="O25" s="774">
        <f>'Anexo 1 POA 2018 CENTA Regiones'!O20</f>
        <v>509</v>
      </c>
      <c r="P25" s="774">
        <f>'Anexo 1 POA 2018 CENTA Regiones'!P20</f>
        <v>509</v>
      </c>
      <c r="Q25" s="774">
        <f>'Anexo 1 POA 2018 CENTA Regiones'!Q20</f>
        <v>509</v>
      </c>
      <c r="R25" s="774">
        <f>'Anexo 1 POA 2018 CENTA Regiones'!R20</f>
        <v>29</v>
      </c>
      <c r="S25" s="774">
        <f>'Anexo 1 POA 2018 CENTA Regiones'!S20</f>
        <v>29</v>
      </c>
      <c r="T25" s="774">
        <f>'Anexo 1 POA 2018 CENTA Regiones'!T20</f>
        <v>29</v>
      </c>
      <c r="U25" s="774">
        <f>'Anexo 1 POA 2018 CENTA Regiones'!U20</f>
        <v>509</v>
      </c>
      <c r="V25" s="774">
        <f>'Anexo 1 POA 2018 CENTA Regiones'!V20</f>
        <v>509</v>
      </c>
      <c r="W25" s="774">
        <f>'Anexo 1 POA 2018 CENTA Regiones'!W20</f>
        <v>509</v>
      </c>
      <c r="X25" s="774">
        <f>'Anexo 1 POA 2018 CENTA Regiones'!X20</f>
        <v>29</v>
      </c>
      <c r="Y25" s="774">
        <f>'Anexo 1 POA 2018 CENTA Regiones'!Y20</f>
        <v>29</v>
      </c>
      <c r="Z25" s="774">
        <f>'Anexo 1 POA 2018 CENTA Regiones'!Z20</f>
        <v>29</v>
      </c>
      <c r="AA25" s="774">
        <f>'Anexo 1 POA 2018 CENTA Regiones'!AA20</f>
        <v>509</v>
      </c>
      <c r="AB25" s="774">
        <f>'Anexo 1 POA 2018 CENTA Regiones'!AB20</f>
        <v>509</v>
      </c>
      <c r="AC25" s="774">
        <f>'Anexo 1 POA 2018 CENTA Regiones'!AC20</f>
        <v>509</v>
      </c>
      <c r="AD25" s="774">
        <f>'Anexo 1 POA 2018 CENTA Regiones'!AD20</f>
        <v>29</v>
      </c>
      <c r="AE25" s="774">
        <f>'Anexo 1 POA 2018 CENTA Regiones'!AE20</f>
        <v>29</v>
      </c>
      <c r="AF25" s="774">
        <f>'Anexo 1 POA 2018 CENTA Regiones'!AF20</f>
        <v>29</v>
      </c>
      <c r="AG25" s="774">
        <f>'Anexo 1 POA 2018 CENTA Regiones'!AG20</f>
        <v>509</v>
      </c>
      <c r="AH25" s="774">
        <f>'Anexo 1 POA 2018 CENTA Regiones'!AH20</f>
        <v>509</v>
      </c>
      <c r="AI25" s="774">
        <f>'Anexo 1 POA 2018 CENTA Regiones'!AI20</f>
        <v>509</v>
      </c>
      <c r="AJ25" s="774">
        <f>'Anexo 1 POA 2018 CENTA Regiones'!AJ20</f>
        <v>6108</v>
      </c>
      <c r="AK25" s="774">
        <f>'Anexo 1 POA 2018 CENTA Regiones'!AK20</f>
        <v>6108</v>
      </c>
      <c r="AL25" s="774">
        <f>'Anexo 1 POA 2018 CENTA Regiones'!AL20</f>
        <v>0</v>
      </c>
      <c r="AM25" s="774">
        <f>'Anexo 1 POA 2018 CENTA Regiones'!AM20</f>
        <v>0</v>
      </c>
      <c r="AN25" s="774">
        <f>'Anexo 1 POA 2018 CENTA Regiones'!AN20</f>
        <v>0</v>
      </c>
      <c r="AO25" s="774">
        <f>'Anexo 1 POA 2018 CENTA Regiones'!AO20</f>
        <v>0</v>
      </c>
      <c r="AP25" s="1165"/>
      <c r="AQ25" s="1166"/>
      <c r="AR25" s="752" t="str">
        <f>'Anexo 1 POA 2018 CENTA Regiones'!AR20</f>
        <v>Meta no acumulativa</v>
      </c>
      <c r="AS25" s="27"/>
    </row>
    <row r="26" spans="1:45" s="166" customFormat="1" ht="38.25" hidden="1" x14ac:dyDescent="0.2">
      <c r="A26" s="163" t="str">
        <f>'POA 2018 CENTA Consolid'!A29</f>
        <v>E.01.</v>
      </c>
      <c r="B26" s="163" t="str">
        <f>'POA 2018 CENTA Consolid'!B29</f>
        <v>L.01.01.02</v>
      </c>
      <c r="C26" s="123" t="str">
        <f>'POA 2018 CENTA Consolid'!C29</f>
        <v>A.01.01.02.04.04-E</v>
      </c>
      <c r="D26" s="172" t="str">
        <f>'POA 2018 CENTA Consolid'!D29</f>
        <v>Generar y validar tecnología en frutales</v>
      </c>
      <c r="E26" s="491">
        <v>0</v>
      </c>
      <c r="F26" s="123" t="str">
        <f>'POA 2018 CENTA Consolid'!F29</f>
        <v>Tecnología</v>
      </c>
      <c r="G26" s="124" t="str">
        <f>'POA 2018 CENTA Consolid'!G29</f>
        <v>Tecnologías generadas y disponibles</v>
      </c>
      <c r="H26" s="124" t="str">
        <f>'POA 2018 CENTA Consolid'!H29</f>
        <v>Informe y Ficha Técnica de cada tecnología</v>
      </c>
      <c r="I26" s="975">
        <f t="shared" si="4"/>
        <v>0</v>
      </c>
      <c r="J26" s="975"/>
      <c r="K26" s="108">
        <f>AJ26*100/AJ22</f>
        <v>0</v>
      </c>
      <c r="L26" s="676"/>
      <c r="M26" s="676"/>
      <c r="N26" s="676"/>
      <c r="O26" s="693"/>
      <c r="P26" s="693"/>
      <c r="Q26" s="693"/>
      <c r="R26" s="674"/>
      <c r="S26" s="674"/>
      <c r="T26" s="674"/>
      <c r="U26" s="693"/>
      <c r="V26" s="693"/>
      <c r="W26" s="693"/>
      <c r="X26" s="674"/>
      <c r="Y26" s="674"/>
      <c r="Z26" s="677"/>
      <c r="AA26" s="689"/>
      <c r="AB26" s="689"/>
      <c r="AC26" s="689"/>
      <c r="AD26" s="674"/>
      <c r="AE26" s="674"/>
      <c r="AF26" s="674"/>
      <c r="AG26" s="693"/>
      <c r="AH26" s="693"/>
      <c r="AI26" s="693"/>
      <c r="AJ26" s="693"/>
      <c r="AK26" s="693"/>
      <c r="AL26" s="693"/>
      <c r="AM26" s="689"/>
      <c r="AN26" s="689"/>
      <c r="AO26" s="689"/>
      <c r="AP26" s="134"/>
      <c r="AQ26" s="104" t="str">
        <f>'POA 2018 CENTA Consolid'!AQ29</f>
        <v>Josè Marìa Garcìa, Jefe Programa Frutales</v>
      </c>
      <c r="AR26" s="753"/>
      <c r="AS26" s="27"/>
    </row>
    <row r="27" spans="1:45" s="166" customFormat="1" ht="38.25" hidden="1" x14ac:dyDescent="0.2">
      <c r="A27" s="58" t="str">
        <f>'POA 2018 CENTA Consolid'!A30</f>
        <v>E.01.</v>
      </c>
      <c r="B27" s="58" t="str">
        <f>'POA 2018 CENTA Consolid'!B30</f>
        <v>L.01.01.02</v>
      </c>
      <c r="C27" s="99" t="str">
        <f>'POA 2018 CENTA Consolid'!C30</f>
        <v>R.01.01.02.05.00-E</v>
      </c>
      <c r="D27" s="100" t="str">
        <f>'POA 2018 CENTA Consolid'!D30</f>
        <v>Aumento de la productividad y competitividad de la agroindustria</v>
      </c>
      <c r="E27" s="29">
        <v>0</v>
      </c>
      <c r="F27" s="99"/>
      <c r="G27" s="26"/>
      <c r="H27" s="26"/>
      <c r="I27" s="94">
        <f t="shared" si="4"/>
        <v>0</v>
      </c>
      <c r="J27" s="94">
        <f>AJ27*100/AJ$11</f>
        <v>0</v>
      </c>
      <c r="K27" s="94"/>
      <c r="L27" s="680"/>
      <c r="M27" s="680"/>
      <c r="N27" s="680"/>
      <c r="O27" s="686"/>
      <c r="P27" s="686"/>
      <c r="Q27" s="686"/>
      <c r="R27" s="673"/>
      <c r="S27" s="673"/>
      <c r="T27" s="673"/>
      <c r="U27" s="686"/>
      <c r="V27" s="686"/>
      <c r="W27" s="686"/>
      <c r="X27" s="673"/>
      <c r="Y27" s="673"/>
      <c r="Z27" s="681"/>
      <c r="AA27" s="695"/>
      <c r="AB27" s="695"/>
      <c r="AC27" s="695"/>
      <c r="AD27" s="673"/>
      <c r="AE27" s="673"/>
      <c r="AF27" s="673"/>
      <c r="AG27" s="686"/>
      <c r="AH27" s="686"/>
      <c r="AI27" s="686"/>
      <c r="AJ27" s="686"/>
      <c r="AK27" s="686"/>
      <c r="AL27" s="686"/>
      <c r="AM27" s="695"/>
      <c r="AN27" s="695"/>
      <c r="AO27" s="695"/>
      <c r="AP27" s="98"/>
      <c r="AQ27" s="171"/>
      <c r="AR27" s="743"/>
      <c r="AS27" s="27"/>
    </row>
    <row r="28" spans="1:45" s="166" customFormat="1" ht="38.25" hidden="1" x14ac:dyDescent="0.2">
      <c r="A28" s="163" t="str">
        <f>'POA 2018 CENTA Consolid'!A31</f>
        <v>E.01.</v>
      </c>
      <c r="B28" s="163" t="str">
        <f>'POA 2018 CENTA Consolid'!B31</f>
        <v>L.01.01.02</v>
      </c>
      <c r="C28" s="123" t="str">
        <f>'POA 2018 CENTA Consolid'!C31</f>
        <v>A.01.01.02.05.01-E</v>
      </c>
      <c r="D28" s="172" t="str">
        <f>'POA 2018 CENTA Consolid'!D31</f>
        <v>Generar y validar tecnología en la agroindustria</v>
      </c>
      <c r="E28" s="109">
        <f>SUM(L28,M28,N28,R28,S28,T28,Y28,Z28,X28,AD28,AE28,AF28)</f>
        <v>0</v>
      </c>
      <c r="F28" s="123" t="str">
        <f>'POA 2018 CENTA Consolid'!F31</f>
        <v>Tecnología</v>
      </c>
      <c r="G28" s="124" t="str">
        <f>'POA 2018 CENTA Consolid'!G31</f>
        <v>Tecnologías generadas y disponibles</v>
      </c>
      <c r="H28" s="124" t="str">
        <f>'POA 2018 CENTA Consolid'!H31</f>
        <v>Informe y Ficha Técnica de cada tecnología</v>
      </c>
      <c r="I28" s="975">
        <f t="shared" si="4"/>
        <v>0</v>
      </c>
      <c r="J28" s="975"/>
      <c r="K28" s="108" t="e">
        <f>AJ28*100/AJ27</f>
        <v>#DIV/0!</v>
      </c>
      <c r="L28" s="676"/>
      <c r="M28" s="676"/>
      <c r="N28" s="676"/>
      <c r="O28" s="693"/>
      <c r="P28" s="693"/>
      <c r="Q28" s="693"/>
      <c r="R28" s="674"/>
      <c r="S28" s="674"/>
      <c r="T28" s="674"/>
      <c r="U28" s="693"/>
      <c r="V28" s="693"/>
      <c r="W28" s="693"/>
      <c r="X28" s="674"/>
      <c r="Y28" s="674"/>
      <c r="Z28" s="677"/>
      <c r="AA28" s="689"/>
      <c r="AB28" s="689"/>
      <c r="AC28" s="689"/>
      <c r="AD28" s="674"/>
      <c r="AE28" s="674"/>
      <c r="AF28" s="674"/>
      <c r="AG28" s="693"/>
      <c r="AH28" s="693"/>
      <c r="AI28" s="693"/>
      <c r="AJ28" s="693"/>
      <c r="AK28" s="693"/>
      <c r="AL28" s="693"/>
      <c r="AM28" s="689"/>
      <c r="AN28" s="689"/>
      <c r="AO28" s="689"/>
      <c r="AP28" s="134"/>
      <c r="AQ28" s="104" t="str">
        <f>'POA 2018 CENTA Consolid'!AQ31</f>
        <v>Margarita Alvarado, Jefa Programa Agroindustria</v>
      </c>
      <c r="AR28" s="753"/>
      <c r="AS28" s="27"/>
    </row>
    <row r="29" spans="1:45" s="102" customFormat="1" ht="25.5" hidden="1" x14ac:dyDescent="0.2">
      <c r="A29" s="58" t="str">
        <f>'POA 2018 CENTA Consolid'!A32</f>
        <v>E.01.</v>
      </c>
      <c r="B29" s="58" t="str">
        <f>'POA 2018 CENTA Consolid'!B32</f>
        <v>L.01.01.02</v>
      </c>
      <c r="C29" s="58" t="str">
        <f>'POA 2018 CENTA Consolid'!C32</f>
        <v>R.01.01.02.06.00-E</v>
      </c>
      <c r="D29" s="26" t="str">
        <f>'POA 2018 CENTA Consolid'!D32</f>
        <v>Reactivación de la actividad pecuaria</v>
      </c>
      <c r="E29" s="29">
        <v>0</v>
      </c>
      <c r="F29" s="730"/>
      <c r="G29" s="26"/>
      <c r="H29" s="26"/>
      <c r="I29" s="187">
        <f t="shared" si="4"/>
        <v>0</v>
      </c>
      <c r="J29" s="94">
        <f>AJ29*100/AJ$11</f>
        <v>0</v>
      </c>
      <c r="K29" s="187"/>
      <c r="L29" s="681"/>
      <c r="M29" s="681"/>
      <c r="N29" s="681"/>
      <c r="O29" s="694"/>
      <c r="P29" s="694"/>
      <c r="Q29" s="694"/>
      <c r="R29" s="681"/>
      <c r="S29" s="681"/>
      <c r="T29" s="681"/>
      <c r="U29" s="694"/>
      <c r="V29" s="694"/>
      <c r="W29" s="694"/>
      <c r="X29" s="681"/>
      <c r="Y29" s="681"/>
      <c r="Z29" s="681"/>
      <c r="AA29" s="694"/>
      <c r="AB29" s="694"/>
      <c r="AC29" s="694"/>
      <c r="AD29" s="681"/>
      <c r="AE29" s="681"/>
      <c r="AF29" s="681"/>
      <c r="AG29" s="694"/>
      <c r="AH29" s="694"/>
      <c r="AI29" s="694"/>
      <c r="AJ29" s="694"/>
      <c r="AK29" s="694"/>
      <c r="AL29" s="695"/>
      <c r="AM29" s="695"/>
      <c r="AN29" s="695"/>
      <c r="AO29" s="695"/>
      <c r="AP29" s="99"/>
      <c r="AQ29" s="171"/>
      <c r="AR29" s="747"/>
      <c r="AS29" s="27"/>
    </row>
    <row r="30" spans="1:45" s="102" customFormat="1" ht="41.25" hidden="1" customHeight="1" x14ac:dyDescent="0.2">
      <c r="A30" s="1184" t="str">
        <f>'POA 2018 CENTA Consolid'!A33</f>
        <v>E.01.</v>
      </c>
      <c r="B30" s="1184" t="str">
        <f>'POA 2018 CENTA Consolid'!B33</f>
        <v>L.01.01.02</v>
      </c>
      <c r="C30" s="1185" t="str">
        <f>'POA 2018 CENTA Consolid'!C33</f>
        <v>A.01.01.02.06.02-E</v>
      </c>
      <c r="D30" s="1186" t="str">
        <f>'POA 2018 CENTA Consolid'!D33</f>
        <v>Generar y validar tecnologías y genéticas pecuarias</v>
      </c>
      <c r="E30" s="109">
        <f t="shared" ref="E30:E32" si="21">SUM(L30,M30,N30,R30,S30,T30,Y30,Z30,X30,AD30,AE30,AF30)</f>
        <v>0</v>
      </c>
      <c r="F30" s="123" t="str">
        <f>'POA 2018 CENTA Consolid'!F33</f>
        <v>Tecnología</v>
      </c>
      <c r="G30" s="124" t="str">
        <f>'POA 2018 CENTA Consolid'!G33</f>
        <v>Tecnologías generadas y disponibles</v>
      </c>
      <c r="H30" s="124" t="str">
        <f>'POA 2018 CENTA Consolid'!H33</f>
        <v>Informe y Ficha Técnica de cada tecnología</v>
      </c>
      <c r="I30" s="976">
        <f t="shared" si="4"/>
        <v>0</v>
      </c>
      <c r="J30" s="976"/>
      <c r="K30" s="108" t="e">
        <f>AJ30*100/AJ29</f>
        <v>#DIV/0!</v>
      </c>
      <c r="L30" s="677"/>
      <c r="M30" s="677"/>
      <c r="N30" s="677"/>
      <c r="O30" s="689"/>
      <c r="P30" s="689"/>
      <c r="Q30" s="689"/>
      <c r="R30" s="677"/>
      <c r="S30" s="677"/>
      <c r="T30" s="677"/>
      <c r="U30" s="689"/>
      <c r="V30" s="689"/>
      <c r="W30" s="689"/>
      <c r="X30" s="677"/>
      <c r="Y30" s="677"/>
      <c r="Z30" s="677"/>
      <c r="AA30" s="689"/>
      <c r="AB30" s="689"/>
      <c r="AC30" s="689"/>
      <c r="AD30" s="677"/>
      <c r="AE30" s="677"/>
      <c r="AF30" s="677"/>
      <c r="AG30" s="693"/>
      <c r="AH30" s="693"/>
      <c r="AI30" s="689"/>
      <c r="AJ30" s="693"/>
      <c r="AK30" s="693"/>
      <c r="AL30" s="689"/>
      <c r="AM30" s="689"/>
      <c r="AN30" s="689"/>
      <c r="AO30" s="689"/>
      <c r="AP30" s="134"/>
      <c r="AQ30" s="104" t="str">
        <f>'POA 2018 CENTA Consolid'!AQ33</f>
        <v>Domingo Palacios, Jefe Programa Producciòn animal</v>
      </c>
      <c r="AR30" s="749"/>
      <c r="AS30" s="27"/>
    </row>
    <row r="31" spans="1:45" s="102" customFormat="1" ht="41.25" hidden="1" customHeight="1" x14ac:dyDescent="0.2">
      <c r="A31" s="1184">
        <f>'POA 2018 CENTA Consolid'!A34</f>
        <v>0</v>
      </c>
      <c r="B31" s="1184">
        <f>'POA 2018 CENTA Consolid'!B34</f>
        <v>0</v>
      </c>
      <c r="C31" s="1185">
        <f>'POA 2018 CENTA Consolid'!C34</f>
        <v>0</v>
      </c>
      <c r="D31" s="1186">
        <f>'POA 2018 CENTA Consolid'!D34</f>
        <v>0</v>
      </c>
      <c r="E31" s="109">
        <f t="shared" si="21"/>
        <v>0</v>
      </c>
      <c r="F31" s="123" t="str">
        <f>'POA 2018 CENTA Consolid'!F34</f>
        <v>Hombre</v>
      </c>
      <c r="G31" s="1187" t="str">
        <f>'POA 2018 CENTA Consolid'!G34</f>
        <v>Ganaderos y apicultores asistidos técnicamente</v>
      </c>
      <c r="H31" s="1169" t="str">
        <f>'POA 2018 CENTA Consolid'!H34</f>
        <v xml:space="preserve">Informe y 
Registro de productores asistidos </v>
      </c>
      <c r="I31" s="976">
        <f t="shared" si="4"/>
        <v>0</v>
      </c>
      <c r="J31" s="976"/>
      <c r="K31" s="108" t="e">
        <f>AJ31*100/AJ29</f>
        <v>#DIV/0!</v>
      </c>
      <c r="L31" s="677"/>
      <c r="M31" s="677"/>
      <c r="N31" s="677"/>
      <c r="O31" s="689"/>
      <c r="P31" s="689"/>
      <c r="Q31" s="689"/>
      <c r="R31" s="677"/>
      <c r="S31" s="677"/>
      <c r="T31" s="677"/>
      <c r="U31" s="689"/>
      <c r="V31" s="689"/>
      <c r="W31" s="689"/>
      <c r="X31" s="677"/>
      <c r="Y31" s="677"/>
      <c r="Z31" s="677"/>
      <c r="AA31" s="689"/>
      <c r="AB31" s="689"/>
      <c r="AC31" s="689"/>
      <c r="AD31" s="677"/>
      <c r="AE31" s="677"/>
      <c r="AF31" s="677"/>
      <c r="AG31" s="689"/>
      <c r="AH31" s="689"/>
      <c r="AI31" s="689"/>
      <c r="AJ31" s="693"/>
      <c r="AK31" s="693"/>
      <c r="AL31" s="689"/>
      <c r="AM31" s="689"/>
      <c r="AN31" s="689"/>
      <c r="AO31" s="689"/>
      <c r="AP31" s="1165"/>
      <c r="AQ31" s="1166" t="str">
        <f>'POA 2018 CENTA Consolid'!AQ34</f>
        <v>Francisco Torres, Grente de Transferencia Tecnològica y Extensiòn</v>
      </c>
      <c r="AR31" s="749"/>
      <c r="AS31" s="190"/>
    </row>
    <row r="32" spans="1:45" s="102" customFormat="1" ht="41.25" hidden="1" customHeight="1" x14ac:dyDescent="0.2">
      <c r="A32" s="1184">
        <f>'POA 2018 CENTA Consolid'!A35</f>
        <v>0</v>
      </c>
      <c r="B32" s="1184">
        <f>'POA 2018 CENTA Consolid'!B35</f>
        <v>0</v>
      </c>
      <c r="C32" s="1185">
        <f>'POA 2018 CENTA Consolid'!C35</f>
        <v>0</v>
      </c>
      <c r="D32" s="1186">
        <f>'POA 2018 CENTA Consolid'!D35</f>
        <v>0</v>
      </c>
      <c r="E32" s="109">
        <f t="shared" si="21"/>
        <v>0</v>
      </c>
      <c r="F32" s="123" t="str">
        <f>'POA 2018 CENTA Consolid'!F35</f>
        <v>Mujer</v>
      </c>
      <c r="G32" s="1187">
        <f>'POA 2018 CENTA Consolid'!G35</f>
        <v>0</v>
      </c>
      <c r="H32" s="1169">
        <f>'POA 2018 CENTA Consolid'!H35</f>
        <v>0</v>
      </c>
      <c r="I32" s="976">
        <f t="shared" si="4"/>
        <v>0</v>
      </c>
      <c r="J32" s="976"/>
      <c r="K32" s="108" t="e">
        <f>AJ32*100/AJ29</f>
        <v>#DIV/0!</v>
      </c>
      <c r="L32" s="677"/>
      <c r="M32" s="677"/>
      <c r="N32" s="677"/>
      <c r="O32" s="689"/>
      <c r="P32" s="689"/>
      <c r="Q32" s="689"/>
      <c r="R32" s="677"/>
      <c r="S32" s="677"/>
      <c r="T32" s="677"/>
      <c r="U32" s="689"/>
      <c r="V32" s="689"/>
      <c r="W32" s="689"/>
      <c r="X32" s="677"/>
      <c r="Y32" s="677"/>
      <c r="Z32" s="677"/>
      <c r="AA32" s="689"/>
      <c r="AB32" s="689"/>
      <c r="AC32" s="689"/>
      <c r="AD32" s="677"/>
      <c r="AE32" s="677"/>
      <c r="AF32" s="677"/>
      <c r="AG32" s="689"/>
      <c r="AH32" s="689"/>
      <c r="AI32" s="689"/>
      <c r="AJ32" s="693"/>
      <c r="AK32" s="693"/>
      <c r="AL32" s="689"/>
      <c r="AM32" s="689"/>
      <c r="AN32" s="689"/>
      <c r="AO32" s="689"/>
      <c r="AP32" s="1165"/>
      <c r="AQ32" s="1166"/>
      <c r="AR32" s="749"/>
      <c r="AS32" s="190"/>
    </row>
    <row r="33" spans="1:45" s="102" customFormat="1" ht="50.25" customHeight="1" x14ac:dyDescent="0.2">
      <c r="A33" s="58" t="str">
        <f>'POA 2018 CENTA Consolid'!A36</f>
        <v>E.01.</v>
      </c>
      <c r="B33" s="58" t="str">
        <f>'POA 2018 CENTA Consolid'!B36</f>
        <v>L.01.03.01</v>
      </c>
      <c r="C33" s="58" t="str">
        <f>'POA 2018 CENTA Consolid'!C36</f>
        <v>R.01.03.01.01.00-E</v>
      </c>
      <c r="D33" s="26" t="str">
        <f>'POA 2018 CENTA Consolid'!D36</f>
        <v>Autoabastecimiento de alimentos</v>
      </c>
      <c r="E33" s="29"/>
      <c r="F33" s="730"/>
      <c r="G33" s="26"/>
      <c r="H33" s="26"/>
      <c r="I33" s="194">
        <f t="shared" si="4"/>
        <v>2.763889035326875</v>
      </c>
      <c r="J33" s="94">
        <f>AJ33*100/AJ$11</f>
        <v>72.402242063052483</v>
      </c>
      <c r="K33" s="187"/>
      <c r="L33" s="673"/>
      <c r="M33" s="673"/>
      <c r="N33" s="673"/>
      <c r="O33" s="770">
        <f>SUM(O34:O38)</f>
        <v>40850</v>
      </c>
      <c r="P33" s="770">
        <f t="shared" ref="P33:Q33" si="22">SUM(P34:P38)</f>
        <v>40850</v>
      </c>
      <c r="Q33" s="770">
        <f t="shared" si="22"/>
        <v>40850</v>
      </c>
      <c r="R33" s="769"/>
      <c r="S33" s="769"/>
      <c r="T33" s="769"/>
      <c r="U33" s="770">
        <f>SUM(U34:U38)</f>
        <v>40850</v>
      </c>
      <c r="V33" s="770">
        <f t="shared" ref="V33" si="23">SUM(V34:V38)</f>
        <v>40850</v>
      </c>
      <c r="W33" s="770">
        <f t="shared" ref="W33" si="24">SUM(W34:W38)</f>
        <v>40850</v>
      </c>
      <c r="X33" s="769"/>
      <c r="Y33" s="769"/>
      <c r="Z33" s="769"/>
      <c r="AA33" s="770">
        <f>SUM(AA34:AA38)</f>
        <v>40850</v>
      </c>
      <c r="AB33" s="770">
        <f t="shared" ref="AB33" si="25">SUM(AB34:AB38)</f>
        <v>40850</v>
      </c>
      <c r="AC33" s="770">
        <f t="shared" ref="AC33" si="26">SUM(AC34:AC38)</f>
        <v>40850</v>
      </c>
      <c r="AD33" s="769"/>
      <c r="AE33" s="769"/>
      <c r="AF33" s="769"/>
      <c r="AG33" s="770">
        <f>SUM(AG34:AG38)</f>
        <v>40850</v>
      </c>
      <c r="AH33" s="770">
        <f t="shared" ref="AH33" si="27">SUM(AH34:AH38)</f>
        <v>40850</v>
      </c>
      <c r="AI33" s="770">
        <f t="shared" ref="AI33" si="28">SUM(AI34:AI38)</f>
        <v>40853</v>
      </c>
      <c r="AJ33" s="770">
        <f>SUM(AJ34:AJ38)</f>
        <v>490203</v>
      </c>
      <c r="AK33" s="770">
        <f t="shared" ref="AK33" si="29">SUM(AK34:AK38)</f>
        <v>490203</v>
      </c>
      <c r="AL33" s="770">
        <f t="shared" ref="AL33" si="30">SUM(AL34:AL38)</f>
        <v>0</v>
      </c>
      <c r="AM33" s="769"/>
      <c r="AN33" s="769"/>
      <c r="AO33" s="770"/>
      <c r="AP33" s="195"/>
      <c r="AQ33" s="171"/>
      <c r="AR33" s="747">
        <f t="shared" ref="AR33" si="31">SUM(AR34:AR38)</f>
        <v>0</v>
      </c>
      <c r="AS33" s="27"/>
    </row>
    <row r="34" spans="1:45" s="102" customFormat="1" ht="32.25" customHeight="1" x14ac:dyDescent="0.2">
      <c r="A34" s="1156" t="str">
        <f>'POA 2018 CENTA Consolid'!A37</f>
        <v>E.01.</v>
      </c>
      <c r="B34" s="1156" t="str">
        <f>'POA 2018 CENTA Consolid'!B37</f>
        <v>L.01.03.01</v>
      </c>
      <c r="C34" s="1168" t="str">
        <f>'POA 2018 CENTA Consolid'!C37</f>
        <v>A.01.03.01.01.01-E</v>
      </c>
      <c r="D34" s="1169" t="str">
        <f>'POA 2018 CENTA Consolid'!D37</f>
        <v>Transferir tecnología en la producción de alimentos</v>
      </c>
      <c r="E34" s="74">
        <f>'Anexo 1 POA 2018 CENTA Regiones'!E22</f>
        <v>3289</v>
      </c>
      <c r="F34" s="103" t="str">
        <f>'POA 2018 CENTA Consolid'!F37</f>
        <v>Hombre</v>
      </c>
      <c r="G34" s="1166" t="str">
        <f>'POA 2018 CENTA Consolid'!G37</f>
        <v>Productores rurales en técnicas y prácticas agropecuarias, capacitados</v>
      </c>
      <c r="H34" s="1166" t="str">
        <f>'POA 2018 CENTA Consolid'!H37</f>
        <v xml:space="preserve">Informe y 
Registro de productores capacitados </v>
      </c>
      <c r="I34" s="975">
        <f t="shared" si="4"/>
        <v>1.7702989971745018</v>
      </c>
      <c r="J34" s="975"/>
      <c r="K34" s="108">
        <f>AJ34*100/AJ33</f>
        <v>64.051015599659735</v>
      </c>
      <c r="L34" s="674">
        <f>'Anexo 1 POA 2018 CENTA Regiones'!L22</f>
        <v>3289</v>
      </c>
      <c r="M34" s="674">
        <f>'Anexo 1 POA 2018 CENTA Regiones'!M22</f>
        <v>3289</v>
      </c>
      <c r="N34" s="674">
        <f>'Anexo 1 POA 2018 CENTA Regiones'!N22</f>
        <v>3289</v>
      </c>
      <c r="O34" s="775">
        <f>'Anexo 1 POA 2018 CENTA Regiones'!O22</f>
        <v>26165</v>
      </c>
      <c r="P34" s="775">
        <f>'Anexo 1 POA 2018 CENTA Regiones'!P22</f>
        <v>26165</v>
      </c>
      <c r="Q34" s="775">
        <f>'Anexo 1 POA 2018 CENTA Regiones'!Q22</f>
        <v>26165</v>
      </c>
      <c r="R34" s="775">
        <f>'Anexo 1 POA 2018 CENTA Regiones'!R22</f>
        <v>3289</v>
      </c>
      <c r="S34" s="775">
        <f>'Anexo 1 POA 2018 CENTA Regiones'!S22</f>
        <v>3289</v>
      </c>
      <c r="T34" s="775">
        <f>'Anexo 1 POA 2018 CENTA Regiones'!T22</f>
        <v>3289</v>
      </c>
      <c r="U34" s="775">
        <f>'Anexo 1 POA 2018 CENTA Regiones'!U22</f>
        <v>26165</v>
      </c>
      <c r="V34" s="775">
        <f>'Anexo 1 POA 2018 CENTA Regiones'!V22</f>
        <v>26165</v>
      </c>
      <c r="W34" s="775">
        <f>'Anexo 1 POA 2018 CENTA Regiones'!W22</f>
        <v>26165</v>
      </c>
      <c r="X34" s="775">
        <f>'Anexo 1 POA 2018 CENTA Regiones'!X22</f>
        <v>3289</v>
      </c>
      <c r="Y34" s="775">
        <f>'Anexo 1 POA 2018 CENTA Regiones'!Y22</f>
        <v>3289</v>
      </c>
      <c r="Z34" s="775">
        <f>'Anexo 1 POA 2018 CENTA Regiones'!Z22</f>
        <v>3289</v>
      </c>
      <c r="AA34" s="775">
        <f>'Anexo 1 POA 2018 CENTA Regiones'!AA22</f>
        <v>26165</v>
      </c>
      <c r="AB34" s="775">
        <f>'Anexo 1 POA 2018 CENTA Regiones'!AB22</f>
        <v>26165</v>
      </c>
      <c r="AC34" s="775">
        <f>'Anexo 1 POA 2018 CENTA Regiones'!AC22</f>
        <v>26165</v>
      </c>
      <c r="AD34" s="775">
        <f>'Anexo 1 POA 2018 CENTA Regiones'!AD22</f>
        <v>3289</v>
      </c>
      <c r="AE34" s="775">
        <f>'Anexo 1 POA 2018 CENTA Regiones'!AE22</f>
        <v>3289</v>
      </c>
      <c r="AF34" s="775">
        <f>'Anexo 1 POA 2018 CENTA Regiones'!AF22</f>
        <v>3289</v>
      </c>
      <c r="AG34" s="775">
        <f>'Anexo 1 POA 2018 CENTA Regiones'!AG22</f>
        <v>26165</v>
      </c>
      <c r="AH34" s="775">
        <f>'Anexo 1 POA 2018 CENTA Regiones'!AH22</f>
        <v>26165</v>
      </c>
      <c r="AI34" s="775">
        <f>'Anexo 1 POA 2018 CENTA Regiones'!AI22</f>
        <v>26165</v>
      </c>
      <c r="AJ34" s="775">
        <f>'Anexo 1 POA 2018 CENTA Regiones'!AJ22</f>
        <v>313980</v>
      </c>
      <c r="AK34" s="775">
        <f>'Anexo 1 POA 2018 CENTA Regiones'!AK22</f>
        <v>313980</v>
      </c>
      <c r="AL34" s="775">
        <f>'Anexo 1 POA 2018 CENTA Regiones'!AL22</f>
        <v>0</v>
      </c>
      <c r="AM34" s="775">
        <f>'Anexo 1 POA 2018 CENTA Regiones'!AM22</f>
        <v>0</v>
      </c>
      <c r="AN34" s="775">
        <f>'Anexo 1 POA 2018 CENTA Regiones'!AN22</f>
        <v>0</v>
      </c>
      <c r="AO34" s="775">
        <f>'Anexo 1 POA 2018 CENTA Regiones'!AO22</f>
        <v>0</v>
      </c>
      <c r="AP34" s="1165"/>
      <c r="AQ34" s="1186" t="str">
        <f>'POA 2018 CENTA Consolid'!AQ37</f>
        <v>Francisco Torres, Grente de Transferencia Tecnològica y Extensiòn</v>
      </c>
      <c r="AR34" s="753" t="str">
        <f>'Anexo 1 POA 2018 CENTA Regiones'!AR22</f>
        <v>Meta no acumulativa</v>
      </c>
      <c r="AS34" s="27"/>
    </row>
    <row r="35" spans="1:45" s="102" customFormat="1" ht="75" customHeight="1" x14ac:dyDescent="0.2">
      <c r="A35" s="1156">
        <f>'POA 2018 CENTA Consolid'!A38</f>
        <v>0</v>
      </c>
      <c r="B35" s="1156">
        <f>'POA 2018 CENTA Consolid'!B38</f>
        <v>0</v>
      </c>
      <c r="C35" s="1168">
        <f>'POA 2018 CENTA Consolid'!C38</f>
        <v>0</v>
      </c>
      <c r="D35" s="1169">
        <f>'POA 2018 CENTA Consolid'!D38</f>
        <v>0</v>
      </c>
      <c r="E35" s="74">
        <f>'Anexo 1 POA 2018 CENTA Regiones'!E23</f>
        <v>1574</v>
      </c>
      <c r="F35" s="103" t="str">
        <f>'POA 2018 CENTA Consolid'!F38</f>
        <v>Mujer</v>
      </c>
      <c r="G35" s="1166">
        <f>'POA 2018 CENTA Consolid'!G38</f>
        <v>0</v>
      </c>
      <c r="H35" s="1166">
        <f>'POA 2018 CENTA Consolid'!H38</f>
        <v>0</v>
      </c>
      <c r="I35" s="975">
        <f t="shared" si="4"/>
        <v>0.99359003815237346</v>
      </c>
      <c r="J35" s="975"/>
      <c r="K35" s="108">
        <f>AJ35*100/AJ33</f>
        <v>35.948984400340265</v>
      </c>
      <c r="L35" s="674">
        <f>'Anexo 1 POA 2018 CENTA Regiones'!L23</f>
        <v>1574</v>
      </c>
      <c r="M35" s="674">
        <f>'Anexo 1 POA 2018 CENTA Regiones'!M23</f>
        <v>1574</v>
      </c>
      <c r="N35" s="674">
        <f>'Anexo 1 POA 2018 CENTA Regiones'!N23</f>
        <v>1574</v>
      </c>
      <c r="O35" s="775">
        <f>'Anexo 1 POA 2018 CENTA Regiones'!O23</f>
        <v>14685</v>
      </c>
      <c r="P35" s="775">
        <f>'Anexo 1 POA 2018 CENTA Regiones'!P23</f>
        <v>14685</v>
      </c>
      <c r="Q35" s="775">
        <f>'Anexo 1 POA 2018 CENTA Regiones'!Q23</f>
        <v>14685</v>
      </c>
      <c r="R35" s="775">
        <f>'Anexo 1 POA 2018 CENTA Regiones'!R23</f>
        <v>1574</v>
      </c>
      <c r="S35" s="775">
        <f>'Anexo 1 POA 2018 CENTA Regiones'!S23</f>
        <v>1574</v>
      </c>
      <c r="T35" s="775">
        <f>'Anexo 1 POA 2018 CENTA Regiones'!T23</f>
        <v>1574</v>
      </c>
      <c r="U35" s="775">
        <f>'Anexo 1 POA 2018 CENTA Regiones'!U23</f>
        <v>14685</v>
      </c>
      <c r="V35" s="775">
        <f>'Anexo 1 POA 2018 CENTA Regiones'!V23</f>
        <v>14685</v>
      </c>
      <c r="W35" s="775">
        <f>'Anexo 1 POA 2018 CENTA Regiones'!W23</f>
        <v>14685</v>
      </c>
      <c r="X35" s="775">
        <f>'Anexo 1 POA 2018 CENTA Regiones'!X23</f>
        <v>1574</v>
      </c>
      <c r="Y35" s="775">
        <f>'Anexo 1 POA 2018 CENTA Regiones'!Y23</f>
        <v>1574</v>
      </c>
      <c r="Z35" s="775">
        <f>'Anexo 1 POA 2018 CENTA Regiones'!Z23</f>
        <v>1574</v>
      </c>
      <c r="AA35" s="775">
        <f>'Anexo 1 POA 2018 CENTA Regiones'!AA23</f>
        <v>14685</v>
      </c>
      <c r="AB35" s="775">
        <f>'Anexo 1 POA 2018 CENTA Regiones'!AB23</f>
        <v>14685</v>
      </c>
      <c r="AC35" s="775">
        <f>'Anexo 1 POA 2018 CENTA Regiones'!AC23</f>
        <v>14685</v>
      </c>
      <c r="AD35" s="775">
        <f>'Anexo 1 POA 2018 CENTA Regiones'!AD23</f>
        <v>1574</v>
      </c>
      <c r="AE35" s="775">
        <f>'Anexo 1 POA 2018 CENTA Regiones'!AE23</f>
        <v>1574</v>
      </c>
      <c r="AF35" s="775">
        <f>'Anexo 1 POA 2018 CENTA Regiones'!AF23</f>
        <v>1574</v>
      </c>
      <c r="AG35" s="775">
        <f>'Anexo 1 POA 2018 CENTA Regiones'!AG23</f>
        <v>14685</v>
      </c>
      <c r="AH35" s="775">
        <f>'Anexo 1 POA 2018 CENTA Regiones'!AH23</f>
        <v>14685</v>
      </c>
      <c r="AI35" s="775">
        <f>'Anexo 1 POA 2018 CENTA Regiones'!AI23</f>
        <v>14688</v>
      </c>
      <c r="AJ35" s="775">
        <f>'Anexo 1 POA 2018 CENTA Regiones'!AJ23</f>
        <v>176223</v>
      </c>
      <c r="AK35" s="775">
        <f>'Anexo 1 POA 2018 CENTA Regiones'!AK23</f>
        <v>176223</v>
      </c>
      <c r="AL35" s="775">
        <f>'Anexo 1 POA 2018 CENTA Regiones'!AL23</f>
        <v>0</v>
      </c>
      <c r="AM35" s="775">
        <f>'Anexo 1 POA 2018 CENTA Regiones'!AM23</f>
        <v>0</v>
      </c>
      <c r="AN35" s="775">
        <f>'Anexo 1 POA 2018 CENTA Regiones'!AN23</f>
        <v>0</v>
      </c>
      <c r="AO35" s="775">
        <f>'Anexo 1 POA 2018 CENTA Regiones'!AO23</f>
        <v>0</v>
      </c>
      <c r="AP35" s="1165"/>
      <c r="AQ35" s="1186"/>
      <c r="AR35" s="753" t="str">
        <f>'Anexo 1 POA 2018 CENTA Regiones'!AR23</f>
        <v>Meta no acumulativa</v>
      </c>
      <c r="AS35" s="190"/>
    </row>
    <row r="36" spans="1:45" s="102" customFormat="1" ht="25.5" hidden="1" x14ac:dyDescent="0.2">
      <c r="A36" s="1156">
        <f>'POA 2018 CENTA Consolid'!A39</f>
        <v>0</v>
      </c>
      <c r="B36" s="1156">
        <f>'POA 2018 CENTA Consolid'!B39</f>
        <v>0</v>
      </c>
      <c r="C36" s="1168">
        <f>'POA 2018 CENTA Consolid'!C39</f>
        <v>0</v>
      </c>
      <c r="D36" s="1169">
        <f>'POA 2018 CENTA Consolid'!D39</f>
        <v>0</v>
      </c>
      <c r="E36" s="74">
        <v>0</v>
      </c>
      <c r="F36" s="103" t="str">
        <f>'POA 2018 CENTA Consolid'!F39</f>
        <v>Informe</v>
      </c>
      <c r="G36" s="104" t="str">
        <f>'POA 2018 CENTA Consolid'!G39</f>
        <v>Programa de agricultura urbana, ejecutado</v>
      </c>
      <c r="H36" s="104" t="str">
        <f>'POA 2018 CENTA Consolid'!H39</f>
        <v>Informe trimestral</v>
      </c>
      <c r="I36" s="975">
        <f t="shared" si="4"/>
        <v>0</v>
      </c>
      <c r="J36" s="975"/>
      <c r="K36" s="108">
        <f>AJ36*100/AJ33</f>
        <v>0</v>
      </c>
      <c r="L36" s="674"/>
      <c r="M36" s="674"/>
      <c r="N36" s="674"/>
      <c r="O36" s="693"/>
      <c r="P36" s="693"/>
      <c r="Q36" s="693"/>
      <c r="R36" s="674"/>
      <c r="S36" s="674"/>
      <c r="T36" s="674"/>
      <c r="U36" s="693"/>
      <c r="V36" s="693"/>
      <c r="W36" s="693"/>
      <c r="X36" s="674"/>
      <c r="Y36" s="674"/>
      <c r="Z36" s="674"/>
      <c r="AA36" s="693"/>
      <c r="AB36" s="693"/>
      <c r="AC36" s="693"/>
      <c r="AD36" s="674"/>
      <c r="AE36" s="674"/>
      <c r="AF36" s="674"/>
      <c r="AG36" s="693"/>
      <c r="AH36" s="693"/>
      <c r="AI36" s="693"/>
      <c r="AJ36" s="693"/>
      <c r="AK36" s="693"/>
      <c r="AL36" s="693"/>
      <c r="AM36" s="693"/>
      <c r="AN36" s="693"/>
      <c r="AO36" s="693"/>
      <c r="AP36" s="199"/>
      <c r="AQ36" s="1186"/>
      <c r="AR36" s="753"/>
      <c r="AS36" s="190"/>
    </row>
    <row r="37" spans="1:45" s="102" customFormat="1" ht="63.75" hidden="1" x14ac:dyDescent="0.2">
      <c r="A37" s="1156">
        <f>'POA 2018 CENTA Consolid'!A40</f>
        <v>0</v>
      </c>
      <c r="B37" s="1156">
        <f>'POA 2018 CENTA Consolid'!B40</f>
        <v>0</v>
      </c>
      <c r="C37" s="1168">
        <f>'POA 2018 CENTA Consolid'!C40</f>
        <v>0</v>
      </c>
      <c r="D37" s="1169">
        <f>'POA 2018 CENTA Consolid'!D40</f>
        <v>0</v>
      </c>
      <c r="E37" s="733">
        <v>0</v>
      </c>
      <c r="F37" s="103" t="str">
        <f>'POA 2018 CENTA Consolid'!F40</f>
        <v>Productor</v>
      </c>
      <c r="G37" s="104" t="str">
        <f>'POA 2018 CENTA Consolid'!G40</f>
        <v>Productores del Programa de desarrollo de la zona de El Mozote y lugares aledaños, asistidos y capacitados</v>
      </c>
      <c r="H37" s="104" t="str">
        <f>'POA 2018 CENTA Consolid'!H40</f>
        <v>Informe y registro de productores asistidos y capacitados</v>
      </c>
      <c r="I37" s="975">
        <f t="shared" si="4"/>
        <v>0</v>
      </c>
      <c r="J37" s="975"/>
      <c r="K37" s="108">
        <f>AJ37*100/AJ33</f>
        <v>0</v>
      </c>
      <c r="L37" s="679"/>
      <c r="M37" s="679"/>
      <c r="N37" s="679"/>
      <c r="O37" s="693"/>
      <c r="P37" s="693"/>
      <c r="Q37" s="693"/>
      <c r="R37" s="674"/>
      <c r="S37" s="674"/>
      <c r="T37" s="674"/>
      <c r="U37" s="693"/>
      <c r="V37" s="693"/>
      <c r="W37" s="693"/>
      <c r="X37" s="674"/>
      <c r="Y37" s="674"/>
      <c r="Z37" s="674"/>
      <c r="AA37" s="693"/>
      <c r="AB37" s="693"/>
      <c r="AC37" s="693"/>
      <c r="AD37" s="674"/>
      <c r="AE37" s="674"/>
      <c r="AF37" s="674"/>
      <c r="AG37" s="693"/>
      <c r="AH37" s="693"/>
      <c r="AI37" s="693"/>
      <c r="AJ37" s="693"/>
      <c r="AK37" s="693"/>
      <c r="AL37" s="693"/>
      <c r="AM37" s="693"/>
      <c r="AN37" s="693"/>
      <c r="AO37" s="693"/>
      <c r="AP37" s="199"/>
      <c r="AQ37" s="1186"/>
      <c r="AR37" s="753"/>
      <c r="AS37" s="190"/>
    </row>
    <row r="38" spans="1:45" s="102" customFormat="1" ht="76.5" hidden="1" x14ac:dyDescent="0.2">
      <c r="A38" s="1156">
        <f>'POA 2018 CENTA Consolid'!A41</f>
        <v>0</v>
      </c>
      <c r="B38" s="1156">
        <f>'POA 2018 CENTA Consolid'!B41</f>
        <v>0</v>
      </c>
      <c r="C38" s="1168">
        <f>'POA 2018 CENTA Consolid'!C41</f>
        <v>0</v>
      </c>
      <c r="D38" s="1169">
        <f>'POA 2018 CENTA Consolid'!D41</f>
        <v>0</v>
      </c>
      <c r="E38" s="733">
        <v>0</v>
      </c>
      <c r="F38" s="659" t="str">
        <f>'POA 2018 CENTA Consolid'!F41</f>
        <v>Porcentaje de avance</v>
      </c>
      <c r="G38" s="104" t="str">
        <f>'POA 2018 CENTA Consolid'!G41</f>
        <v>Proyecto de fortalecimiento agropecuario en municipios de extrema pobreza en El Salvador, ejecutado</v>
      </c>
      <c r="H38" s="107" t="str">
        <f>'POA 2018 CENTA Consolid'!H41</f>
        <v>Informe</v>
      </c>
      <c r="I38" s="975">
        <f t="shared" si="4"/>
        <v>0</v>
      </c>
      <c r="J38" s="975"/>
      <c r="K38" s="108">
        <f>AJ38*100/AJ33</f>
        <v>0</v>
      </c>
      <c r="L38" s="679"/>
      <c r="M38" s="679"/>
      <c r="N38" s="679"/>
      <c r="O38" s="693"/>
      <c r="P38" s="693"/>
      <c r="Q38" s="693"/>
      <c r="R38" s="674"/>
      <c r="S38" s="674"/>
      <c r="T38" s="674"/>
      <c r="U38" s="693"/>
      <c r="V38" s="693"/>
      <c r="W38" s="693"/>
      <c r="X38" s="674"/>
      <c r="Y38" s="674"/>
      <c r="Z38" s="674"/>
      <c r="AA38" s="693"/>
      <c r="AB38" s="693"/>
      <c r="AC38" s="693"/>
      <c r="AD38" s="674"/>
      <c r="AE38" s="674"/>
      <c r="AF38" s="674"/>
      <c r="AG38" s="693"/>
      <c r="AH38" s="693"/>
      <c r="AI38" s="693"/>
      <c r="AJ38" s="693"/>
      <c r="AK38" s="693"/>
      <c r="AL38" s="693"/>
      <c r="AM38" s="693"/>
      <c r="AN38" s="693"/>
      <c r="AO38" s="693"/>
      <c r="AP38" s="199"/>
      <c r="AQ38" s="104" t="str">
        <f>'POA 2018 CENTA Consolid'!AQ41</f>
        <v>Karla Ayala, Coordinadora del Proyecto</v>
      </c>
      <c r="AR38" s="753"/>
      <c r="AS38" s="190"/>
    </row>
    <row r="39" spans="1:45" s="102" customFormat="1" ht="25.5" x14ac:dyDescent="0.2">
      <c r="A39" s="224" t="str">
        <f>'POA 2018 CENTA Consolid'!A42</f>
        <v>E.01.</v>
      </c>
      <c r="B39" s="224" t="str">
        <f>'POA 2018 CENTA Consolid'!B42</f>
        <v>L.01.03.05</v>
      </c>
      <c r="C39" s="224" t="str">
        <f>'POA 2018 CENTA Consolid'!C42</f>
        <v>R.01.03.05.01.00-E</v>
      </c>
      <c r="D39" s="26" t="str">
        <f>'POA 2018 CENTA Consolid'!D42</f>
        <v>Ampliación de la agricultura bajo riego</v>
      </c>
      <c r="E39" s="29"/>
      <c r="F39" s="99"/>
      <c r="G39" s="26"/>
      <c r="H39" s="26"/>
      <c r="I39" s="94">
        <f t="shared" si="4"/>
        <v>0.18995277793110696</v>
      </c>
      <c r="J39" s="94">
        <f>AJ39*100/AJ$11</f>
        <v>4.9759620710282029</v>
      </c>
      <c r="K39" s="94"/>
      <c r="L39" s="673"/>
      <c r="M39" s="673"/>
      <c r="N39" s="673"/>
      <c r="O39" s="769">
        <f>SUM(O40:O41)</f>
        <v>5615</v>
      </c>
      <c r="P39" s="769">
        <f t="shared" ref="P39:Q39" si="32">SUM(P40:P41)</f>
        <v>5615</v>
      </c>
      <c r="Q39" s="769">
        <f t="shared" si="32"/>
        <v>5615</v>
      </c>
      <c r="R39" s="769"/>
      <c r="S39" s="769">
        <f t="shared" ref="S39:U39" si="33">SUM(S40:S41)</f>
        <v>0</v>
      </c>
      <c r="T39" s="769">
        <f t="shared" si="33"/>
        <v>0</v>
      </c>
      <c r="U39" s="769">
        <f t="shared" si="33"/>
        <v>5615</v>
      </c>
      <c r="V39" s="769"/>
      <c r="W39" s="769"/>
      <c r="X39" s="769">
        <f t="shared" ref="X39:AC39" si="34">SUM(X40:X41)</f>
        <v>0</v>
      </c>
      <c r="Y39" s="769">
        <f t="shared" si="34"/>
        <v>0</v>
      </c>
      <c r="Z39" s="769">
        <f t="shared" si="34"/>
        <v>0</v>
      </c>
      <c r="AA39" s="769">
        <f t="shared" si="34"/>
        <v>0</v>
      </c>
      <c r="AB39" s="769">
        <f t="shared" si="34"/>
        <v>0</v>
      </c>
      <c r="AC39" s="769">
        <f t="shared" si="34"/>
        <v>0</v>
      </c>
      <c r="AD39" s="769"/>
      <c r="AE39" s="769"/>
      <c r="AF39" s="769"/>
      <c r="AG39" s="769"/>
      <c r="AH39" s="769">
        <f t="shared" ref="AH39:AK39" si="35">SUM(AH40:AH41)</f>
        <v>5615</v>
      </c>
      <c r="AI39" s="769">
        <f t="shared" si="35"/>
        <v>5615</v>
      </c>
      <c r="AJ39" s="769">
        <f t="shared" si="35"/>
        <v>33690</v>
      </c>
      <c r="AK39" s="769">
        <f t="shared" si="35"/>
        <v>33690</v>
      </c>
      <c r="AL39" s="769"/>
      <c r="AM39" s="769"/>
      <c r="AN39" s="769"/>
      <c r="AO39" s="769"/>
      <c r="AP39" s="195"/>
      <c r="AQ39" s="171"/>
      <c r="AR39" s="743">
        <f t="shared" ref="AR39" si="36">SUM(AR40:AR41)</f>
        <v>0</v>
      </c>
      <c r="AS39" s="190"/>
    </row>
    <row r="40" spans="1:45" s="102" customFormat="1" ht="30" customHeight="1" x14ac:dyDescent="0.2">
      <c r="A40" s="1184" t="str">
        <f>'POA 2018 CENTA Consolid'!A43</f>
        <v>E.01.</v>
      </c>
      <c r="B40" s="1184" t="str">
        <f>'POA 2018 CENTA Consolid'!B43</f>
        <v>L.01.03.05</v>
      </c>
      <c r="C40" s="1185" t="str">
        <f>'POA 2018 CENTA Consolid'!C43</f>
        <v>A.01.03.05.01.01-E</v>
      </c>
      <c r="D40" s="1186" t="str">
        <f>'POA 2018 CENTA Consolid'!D43</f>
        <v>Transferir tecnología en agricultura bajo riego</v>
      </c>
      <c r="E40" s="733">
        <f>'Anexo 1 POA 2018 CENTA Regiones'!E25</f>
        <v>152</v>
      </c>
      <c r="F40" s="733" t="str">
        <f>'POA 2018 CENTA Consolid'!F43</f>
        <v>Hombre</v>
      </c>
      <c r="G40" s="1186" t="str">
        <f>'POA 2018 CENTA Consolid'!G43</f>
        <v>Productores   asistidos técnicamente en agricultura bajo riego</v>
      </c>
      <c r="H40" s="1186" t="str">
        <f>'POA 2018 CENTA Consolid'!H43</f>
        <v xml:space="preserve">Informe y 
Registro de productores asistidos </v>
      </c>
      <c r="I40" s="975">
        <f t="shared" si="4"/>
        <v>0.16444531674498861</v>
      </c>
      <c r="J40" s="975"/>
      <c r="K40" s="108">
        <f>AJ40*100/AJ39</f>
        <v>86.571682991985753</v>
      </c>
      <c r="L40" s="679">
        <f>'Anexo 1 POA 2018 CENTA Regiones'!L25</f>
        <v>152</v>
      </c>
      <c r="M40" s="679">
        <f>'Anexo 1 POA 2018 CENTA Regiones'!M25</f>
        <v>152</v>
      </c>
      <c r="N40" s="679">
        <f>'Anexo 1 POA 2018 CENTA Regiones'!N25</f>
        <v>152</v>
      </c>
      <c r="O40" s="774">
        <f>'Anexo 1 POA 2018 CENTA Regiones'!O25</f>
        <v>4861</v>
      </c>
      <c r="P40" s="774">
        <f>'Anexo 1 POA 2018 CENTA Regiones'!P25</f>
        <v>4861</v>
      </c>
      <c r="Q40" s="774">
        <f>'Anexo 1 POA 2018 CENTA Regiones'!Q25</f>
        <v>4861</v>
      </c>
      <c r="R40" s="774">
        <f>'Anexo 1 POA 2018 CENTA Regiones'!R25</f>
        <v>152</v>
      </c>
      <c r="S40" s="774">
        <f>'Anexo 1 POA 2018 CENTA Regiones'!S25</f>
        <v>0</v>
      </c>
      <c r="T40" s="774">
        <f>'Anexo 1 POA 2018 CENTA Regiones'!T25</f>
        <v>0</v>
      </c>
      <c r="U40" s="774">
        <f>'Anexo 1 POA 2018 CENTA Regiones'!U25</f>
        <v>4861</v>
      </c>
      <c r="V40" s="774">
        <f>'Anexo 1 POA 2018 CENTA Regiones'!V25</f>
        <v>0</v>
      </c>
      <c r="W40" s="774">
        <f>'Anexo 1 POA 2018 CENTA Regiones'!W25</f>
        <v>0</v>
      </c>
      <c r="X40" s="774">
        <f>'Anexo 1 POA 2018 CENTA Regiones'!X25</f>
        <v>0</v>
      </c>
      <c r="Y40" s="774">
        <f>'Anexo 1 POA 2018 CENTA Regiones'!Y25</f>
        <v>0</v>
      </c>
      <c r="Z40" s="774">
        <f>'Anexo 1 POA 2018 CENTA Regiones'!Z25</f>
        <v>0</v>
      </c>
      <c r="AA40" s="774">
        <f>'Anexo 1 POA 2018 CENTA Regiones'!AA25</f>
        <v>0</v>
      </c>
      <c r="AB40" s="774">
        <f>'Anexo 1 POA 2018 CENTA Regiones'!AB25</f>
        <v>0</v>
      </c>
      <c r="AC40" s="774">
        <f>'Anexo 1 POA 2018 CENTA Regiones'!AC25</f>
        <v>0</v>
      </c>
      <c r="AD40" s="774">
        <f>'Anexo 1 POA 2018 CENTA Regiones'!AD25</f>
        <v>0</v>
      </c>
      <c r="AE40" s="774">
        <f>'Anexo 1 POA 2018 CENTA Regiones'!AE25</f>
        <v>152</v>
      </c>
      <c r="AF40" s="774">
        <f>'Anexo 1 POA 2018 CENTA Regiones'!AF25</f>
        <v>152</v>
      </c>
      <c r="AG40" s="774">
        <f>'Anexo 1 POA 2018 CENTA Regiones'!AG25</f>
        <v>0</v>
      </c>
      <c r="AH40" s="774">
        <f>'Anexo 1 POA 2018 CENTA Regiones'!AH25</f>
        <v>4861</v>
      </c>
      <c r="AI40" s="774">
        <f>'Anexo 1 POA 2018 CENTA Regiones'!AI25</f>
        <v>4861</v>
      </c>
      <c r="AJ40" s="774">
        <f>'Anexo 1 POA 2018 CENTA Regiones'!AJ25</f>
        <v>29166</v>
      </c>
      <c r="AK40" s="774">
        <f>'Anexo 1 POA 2018 CENTA Regiones'!AK25</f>
        <v>29166</v>
      </c>
      <c r="AL40" s="774">
        <f>'Anexo 1 POA 2018 CENTA Regiones'!AL25</f>
        <v>0</v>
      </c>
      <c r="AM40" s="774">
        <f>'Anexo 1 POA 2018 CENTA Regiones'!AM25</f>
        <v>0</v>
      </c>
      <c r="AN40" s="774">
        <f>'Anexo 1 POA 2018 CENTA Regiones'!AN25</f>
        <v>0</v>
      </c>
      <c r="AO40" s="775"/>
      <c r="AP40" s="1165"/>
      <c r="AQ40" s="1188" t="s">
        <v>180</v>
      </c>
      <c r="AR40" s="752" t="str">
        <f>'Anexo 1 POA 2018 CENTA Regiones'!AR25</f>
        <v>Meta no acumulativa</v>
      </c>
      <c r="AS40" s="190"/>
    </row>
    <row r="41" spans="1:45" s="102" customFormat="1" ht="30" customHeight="1" x14ac:dyDescent="0.2">
      <c r="A41" s="1184">
        <f>'POA 2018 CENTA Consolid'!A44</f>
        <v>0</v>
      </c>
      <c r="B41" s="1184">
        <f>'POA 2018 CENTA Consolid'!B44</f>
        <v>0</v>
      </c>
      <c r="C41" s="1185">
        <f>'POA 2018 CENTA Consolid'!C44</f>
        <v>0</v>
      </c>
      <c r="D41" s="1186">
        <f>'POA 2018 CENTA Consolid'!D44</f>
        <v>0</v>
      </c>
      <c r="E41" s="733">
        <f>'Anexo 1 POA 2018 CENTA Regiones'!E26</f>
        <v>22</v>
      </c>
      <c r="F41" s="733" t="str">
        <f>'POA 2018 CENTA Consolid'!F44</f>
        <v>Mujer</v>
      </c>
      <c r="G41" s="1186">
        <f>'POA 2018 CENTA Consolid'!G44</f>
        <v>0</v>
      </c>
      <c r="H41" s="1186">
        <f>'POA 2018 CENTA Consolid'!H44</f>
        <v>0</v>
      </c>
      <c r="I41" s="975">
        <f t="shared" si="4"/>
        <v>2.5507461186118369E-2</v>
      </c>
      <c r="J41" s="975"/>
      <c r="K41" s="108">
        <f>AJ41*100/AJ39</f>
        <v>13.428317008014247</v>
      </c>
      <c r="L41" s="679">
        <f>'Anexo 1 POA 2018 CENTA Regiones'!L26</f>
        <v>22</v>
      </c>
      <c r="M41" s="679">
        <f>'Anexo 1 POA 2018 CENTA Regiones'!M26</f>
        <v>22</v>
      </c>
      <c r="N41" s="679">
        <f>'Anexo 1 POA 2018 CENTA Regiones'!N26</f>
        <v>22</v>
      </c>
      <c r="O41" s="774">
        <f>'Anexo 1 POA 2018 CENTA Regiones'!O26</f>
        <v>754</v>
      </c>
      <c r="P41" s="774">
        <f>'Anexo 1 POA 2018 CENTA Regiones'!P26</f>
        <v>754</v>
      </c>
      <c r="Q41" s="774">
        <f>'Anexo 1 POA 2018 CENTA Regiones'!Q26</f>
        <v>754</v>
      </c>
      <c r="R41" s="774">
        <f>'Anexo 1 POA 2018 CENTA Regiones'!R26</f>
        <v>22</v>
      </c>
      <c r="S41" s="774">
        <f>'Anexo 1 POA 2018 CENTA Regiones'!S26</f>
        <v>0</v>
      </c>
      <c r="T41" s="774">
        <f>'Anexo 1 POA 2018 CENTA Regiones'!T26</f>
        <v>0</v>
      </c>
      <c r="U41" s="774">
        <f>'Anexo 1 POA 2018 CENTA Regiones'!U26</f>
        <v>754</v>
      </c>
      <c r="V41" s="774">
        <f>'Anexo 1 POA 2018 CENTA Regiones'!V26</f>
        <v>0</v>
      </c>
      <c r="W41" s="774">
        <f>'Anexo 1 POA 2018 CENTA Regiones'!W26</f>
        <v>0</v>
      </c>
      <c r="X41" s="774">
        <f>'Anexo 1 POA 2018 CENTA Regiones'!X26</f>
        <v>0</v>
      </c>
      <c r="Y41" s="774">
        <f>'Anexo 1 POA 2018 CENTA Regiones'!Y26</f>
        <v>0</v>
      </c>
      <c r="Z41" s="774">
        <f>'Anexo 1 POA 2018 CENTA Regiones'!Z26</f>
        <v>0</v>
      </c>
      <c r="AA41" s="774">
        <f>'Anexo 1 POA 2018 CENTA Regiones'!AA26</f>
        <v>0</v>
      </c>
      <c r="AB41" s="774">
        <f>'Anexo 1 POA 2018 CENTA Regiones'!AB26</f>
        <v>0</v>
      </c>
      <c r="AC41" s="774">
        <f>'Anexo 1 POA 2018 CENTA Regiones'!AC26</f>
        <v>0</v>
      </c>
      <c r="AD41" s="774">
        <f>'Anexo 1 POA 2018 CENTA Regiones'!AD26</f>
        <v>0</v>
      </c>
      <c r="AE41" s="774">
        <f>'Anexo 1 POA 2018 CENTA Regiones'!AE26</f>
        <v>22</v>
      </c>
      <c r="AF41" s="774">
        <f>'Anexo 1 POA 2018 CENTA Regiones'!AF26</f>
        <v>22</v>
      </c>
      <c r="AG41" s="774">
        <f>'Anexo 1 POA 2018 CENTA Regiones'!AG26</f>
        <v>0</v>
      </c>
      <c r="AH41" s="774">
        <f>'Anexo 1 POA 2018 CENTA Regiones'!AH26</f>
        <v>754</v>
      </c>
      <c r="AI41" s="774">
        <f>'Anexo 1 POA 2018 CENTA Regiones'!AI26</f>
        <v>754</v>
      </c>
      <c r="AJ41" s="774">
        <f>'Anexo 1 POA 2018 CENTA Regiones'!AJ26</f>
        <v>4524</v>
      </c>
      <c r="AK41" s="774">
        <f>'Anexo 1 POA 2018 CENTA Regiones'!AK26</f>
        <v>4524</v>
      </c>
      <c r="AL41" s="774">
        <f>'Anexo 1 POA 2018 CENTA Regiones'!AL26</f>
        <v>0</v>
      </c>
      <c r="AM41" s="774">
        <f>'Anexo 1 POA 2018 CENTA Regiones'!AM26</f>
        <v>0</v>
      </c>
      <c r="AN41" s="774">
        <f>'Anexo 1 POA 2018 CENTA Regiones'!AN26</f>
        <v>0</v>
      </c>
      <c r="AO41" s="775"/>
      <c r="AP41" s="1165"/>
      <c r="AQ41" s="1188"/>
      <c r="AR41" s="752" t="str">
        <f>'Anexo 1 POA 2018 CENTA Regiones'!AR26</f>
        <v>Meta no acumulativa</v>
      </c>
      <c r="AS41" s="190"/>
    </row>
    <row r="42" spans="1:45" s="102" customFormat="1" ht="38.25" hidden="1" x14ac:dyDescent="0.2">
      <c r="A42" s="58" t="str">
        <f>'POA 2018 CENTA Consolid'!A45</f>
        <v>E.01.</v>
      </c>
      <c r="B42" s="58" t="str">
        <f>'POA 2018 CENTA Consolid'!B45</f>
        <v>L.01.05.04</v>
      </c>
      <c r="C42" s="58" t="str">
        <f>'POA 2018 CENTA Consolid'!C45</f>
        <v>R.01.05.04.02.00-E</v>
      </c>
      <c r="D42" s="26" t="str">
        <f>'POA 2018 CENTA Consolid'!D45</f>
        <v>Dinamización del sector agroproductivo en el territorio del Trifinio</v>
      </c>
      <c r="E42" s="29">
        <v>0</v>
      </c>
      <c r="F42" s="730"/>
      <c r="G42" s="26"/>
      <c r="H42" s="26"/>
      <c r="I42" s="94">
        <f t="shared" si="4"/>
        <v>0</v>
      </c>
      <c r="J42" s="94">
        <f>AJ42*100/AJ$11</f>
        <v>0</v>
      </c>
      <c r="K42" s="94"/>
      <c r="L42" s="673"/>
      <c r="M42" s="673"/>
      <c r="N42" s="673"/>
      <c r="O42" s="694"/>
      <c r="P42" s="686"/>
      <c r="Q42" s="686"/>
      <c r="R42" s="673"/>
      <c r="S42" s="673"/>
      <c r="T42" s="673"/>
      <c r="U42" s="686"/>
      <c r="V42" s="686"/>
      <c r="W42" s="686"/>
      <c r="X42" s="673"/>
      <c r="Y42" s="673"/>
      <c r="Z42" s="673"/>
      <c r="AA42" s="686"/>
      <c r="AB42" s="686"/>
      <c r="AC42" s="686"/>
      <c r="AD42" s="673"/>
      <c r="AE42" s="673"/>
      <c r="AF42" s="673"/>
      <c r="AG42" s="686"/>
      <c r="AH42" s="686"/>
      <c r="AI42" s="686"/>
      <c r="AJ42" s="694"/>
      <c r="AK42" s="694"/>
      <c r="AL42" s="686"/>
      <c r="AM42" s="686"/>
      <c r="AN42" s="686"/>
      <c r="AO42" s="686"/>
      <c r="AP42" s="195"/>
      <c r="AQ42" s="98"/>
      <c r="AR42" s="743"/>
      <c r="AS42" s="27"/>
    </row>
    <row r="43" spans="1:45" s="102" customFormat="1" ht="51" hidden="1" x14ac:dyDescent="0.2">
      <c r="A43" s="163" t="str">
        <f>'POA 2018 CENTA Consolid'!A46</f>
        <v>E.01.</v>
      </c>
      <c r="B43" s="718" t="str">
        <f>'POA 2018 CENTA Consolid'!B46</f>
        <v>L.01.05.04</v>
      </c>
      <c r="C43" s="103" t="str">
        <f>'POA 2018 CENTA Consolid'!C46</f>
        <v>A.01.05.04.02.01-E</v>
      </c>
      <c r="D43" s="719" t="str">
        <f>'POA 2018 CENTA Consolid'!D46</f>
        <v>Usar y conservar recursos genéticos</v>
      </c>
      <c r="E43" s="109">
        <f>SUM(L43,M43,N43,R43,S43,T43,Y43,Z43,X43,AD43,AE43,AF43)</f>
        <v>0</v>
      </c>
      <c r="F43" s="123" t="str">
        <f>'POA 2018 CENTA Consolid'!F46</f>
        <v>Accesión</v>
      </c>
      <c r="G43" s="719" t="str">
        <f>'POA 2018 CENTA Consolid'!G46</f>
        <v>Bancos de germoplasma y colecciones vivas de especies frutícolas fortalecidas</v>
      </c>
      <c r="H43" s="127" t="str">
        <f>'POA 2018 CENTA Consolid'!H46</f>
        <v>Informe</v>
      </c>
      <c r="I43" s="974">
        <f t="shared" si="4"/>
        <v>0</v>
      </c>
      <c r="J43" s="974"/>
      <c r="K43" s="108" t="e">
        <f>AJ43*100/AJ42</f>
        <v>#DIV/0!</v>
      </c>
      <c r="L43" s="677"/>
      <c r="M43" s="677"/>
      <c r="N43" s="677"/>
      <c r="O43" s="689"/>
      <c r="P43" s="689"/>
      <c r="Q43" s="689"/>
      <c r="R43" s="677"/>
      <c r="S43" s="677"/>
      <c r="T43" s="677"/>
      <c r="U43" s="689"/>
      <c r="V43" s="689"/>
      <c r="W43" s="689"/>
      <c r="X43" s="677"/>
      <c r="Y43" s="677"/>
      <c r="Z43" s="677"/>
      <c r="AA43" s="689"/>
      <c r="AB43" s="689"/>
      <c r="AC43" s="689"/>
      <c r="AD43" s="677"/>
      <c r="AE43" s="720"/>
      <c r="AF43" s="720"/>
      <c r="AG43" s="721"/>
      <c r="AH43" s="721"/>
      <c r="AI43" s="721"/>
      <c r="AJ43" s="692"/>
      <c r="AK43" s="692"/>
      <c r="AL43" s="722"/>
      <c r="AM43" s="722"/>
      <c r="AN43" s="722"/>
      <c r="AO43" s="722"/>
      <c r="AP43" s="16"/>
      <c r="AQ43" s="104" t="str">
        <f>'POA 2018 CENTA Consolid'!AQ46</f>
        <v>Aura Jazmín de Borja, Encargada Banco de Germoplasma</v>
      </c>
      <c r="AR43" s="754"/>
      <c r="AS43" s="27"/>
    </row>
    <row r="44" spans="1:45" s="102" customFormat="1" ht="38.25" x14ac:dyDescent="0.2">
      <c r="A44" s="224" t="str">
        <f>'POA 2018 CENTA Consolid'!A47</f>
        <v>E.05.</v>
      </c>
      <c r="B44" s="663" t="str">
        <f>'POA 2018 CENTA Consolid'!B47</f>
        <v>L.05.03.01</v>
      </c>
      <c r="C44" s="224" t="str">
        <f>'POA 2018 CENTA Consolid'!C47</f>
        <v>R.05.03.01.01.00-E</v>
      </c>
      <c r="D44" s="100" t="str">
        <f>'POA 2018 CENTA Consolid'!D47</f>
        <v>Mayor participación de la mujer en actividades productivas</v>
      </c>
      <c r="E44" s="29"/>
      <c r="F44" s="730"/>
      <c r="G44" s="26"/>
      <c r="H44" s="26"/>
      <c r="I44" s="94">
        <f t="shared" si="4"/>
        <v>0.17050080156238273</v>
      </c>
      <c r="J44" s="94">
        <f>AJ44*100/AJ$11</f>
        <v>4.466402286372599</v>
      </c>
      <c r="K44" s="94"/>
      <c r="L44" s="673"/>
      <c r="M44" s="673"/>
      <c r="N44" s="673"/>
      <c r="O44" s="770"/>
      <c r="P44" s="769"/>
      <c r="Q44" s="769">
        <f>SUM(Q45)</f>
        <v>7560</v>
      </c>
      <c r="R44" s="769"/>
      <c r="S44" s="769"/>
      <c r="T44" s="769"/>
      <c r="U44" s="769"/>
      <c r="V44" s="769"/>
      <c r="W44" s="769">
        <f>SUM(W45)</f>
        <v>7560</v>
      </c>
      <c r="X44" s="769"/>
      <c r="Y44" s="769"/>
      <c r="Z44" s="769"/>
      <c r="AA44" s="769"/>
      <c r="AB44" s="769"/>
      <c r="AC44" s="769">
        <f>SUM(AC45)</f>
        <v>7560</v>
      </c>
      <c r="AD44" s="769"/>
      <c r="AE44" s="769"/>
      <c r="AF44" s="769"/>
      <c r="AG44" s="769"/>
      <c r="AH44" s="769"/>
      <c r="AI44" s="769">
        <f t="shared" ref="AI44:AK44" si="37">SUM(AI45)</f>
        <v>7560</v>
      </c>
      <c r="AJ44" s="769">
        <f t="shared" si="37"/>
        <v>30240</v>
      </c>
      <c r="AK44" s="769">
        <f t="shared" si="37"/>
        <v>30240</v>
      </c>
      <c r="AL44" s="769"/>
      <c r="AM44" s="769"/>
      <c r="AN44" s="769"/>
      <c r="AO44" s="769"/>
      <c r="AP44" s="195"/>
      <c r="AQ44" s="98"/>
      <c r="AR44" s="743">
        <f t="shared" ref="AR44" si="38">SUM(AR45)</f>
        <v>0</v>
      </c>
      <c r="AS44" s="27"/>
    </row>
    <row r="45" spans="1:45" s="102" customFormat="1" ht="63.75" x14ac:dyDescent="0.2">
      <c r="A45" s="215" t="str">
        <f>'POA 2018 CENTA Consolid'!A48</f>
        <v>E.05.</v>
      </c>
      <c r="B45" s="723" t="str">
        <f>'POA 2018 CENTA Consolid'!B48</f>
        <v>L.05.03.01</v>
      </c>
      <c r="C45" s="123" t="str">
        <f>'POA 2018 CENTA Consolid'!C48</f>
        <v>A.05.03.01.01.02-E</v>
      </c>
      <c r="D45" s="760" t="str">
        <f>'POA 2018 CENTA Consolid'!D48</f>
        <v>Atención técnica agropecuaria a mujeres beneficiarias del programa Ciudad Mujer</v>
      </c>
      <c r="E45" s="74">
        <f>'Anexo 1 POA 2018 CENTA Regiones'!E28</f>
        <v>175</v>
      </c>
      <c r="F45" s="733" t="str">
        <f>'POA 2018 CENTA Consolid'!F48</f>
        <v>Mujer</v>
      </c>
      <c r="G45" s="172" t="str">
        <f>'POA 2018 CENTA Consolid'!G48</f>
        <v>Mujeres capacitadas en técnicas y prácticas agropecuarias</v>
      </c>
      <c r="H45" s="127" t="str">
        <f>'POA 2018 CENTA Consolid'!H48</f>
        <v>Informe</v>
      </c>
      <c r="I45" s="975">
        <f t="shared" si="4"/>
        <v>0.17050080156238273</v>
      </c>
      <c r="J45" s="975"/>
      <c r="K45" s="108">
        <f>AJ45*100/AJ44</f>
        <v>100</v>
      </c>
      <c r="L45" s="674">
        <f>'Anexo 1 POA 2018 CENTA Regiones'!L28</f>
        <v>0</v>
      </c>
      <c r="M45" s="674">
        <f>'Anexo 1 POA 2018 CENTA Regiones'!M28</f>
        <v>0</v>
      </c>
      <c r="N45" s="674">
        <f>'Anexo 1 POA 2018 CENTA Regiones'!N28</f>
        <v>42</v>
      </c>
      <c r="O45" s="775">
        <f>'Anexo 1 POA 2018 CENTA Regiones'!O28</f>
        <v>0</v>
      </c>
      <c r="P45" s="775">
        <f>'Anexo 1 POA 2018 CENTA Regiones'!P28</f>
        <v>0</v>
      </c>
      <c r="Q45" s="775">
        <f>'Anexo 1 POA 2018 CENTA Regiones'!Q28</f>
        <v>7560</v>
      </c>
      <c r="R45" s="775">
        <f>'Anexo 1 POA 2018 CENTA Regiones'!R28</f>
        <v>0</v>
      </c>
      <c r="S45" s="775">
        <f>'Anexo 1 POA 2018 CENTA Regiones'!S28</f>
        <v>0</v>
      </c>
      <c r="T45" s="775">
        <f>'Anexo 1 POA 2018 CENTA Regiones'!T28</f>
        <v>45</v>
      </c>
      <c r="U45" s="775">
        <f>'Anexo 1 POA 2018 CENTA Regiones'!U28</f>
        <v>0</v>
      </c>
      <c r="V45" s="775">
        <f>'Anexo 1 POA 2018 CENTA Regiones'!V28</f>
        <v>0</v>
      </c>
      <c r="W45" s="775">
        <f>'Anexo 1 POA 2018 CENTA Regiones'!W28</f>
        <v>7560</v>
      </c>
      <c r="X45" s="775">
        <f>'Anexo 1 POA 2018 CENTA Regiones'!X28</f>
        <v>0</v>
      </c>
      <c r="Y45" s="775">
        <f>'Anexo 1 POA 2018 CENTA Regiones'!Y28</f>
        <v>0</v>
      </c>
      <c r="Z45" s="775">
        <f>'Anexo 1 POA 2018 CENTA Regiones'!Z28</f>
        <v>45</v>
      </c>
      <c r="AA45" s="775">
        <f>'Anexo 1 POA 2018 CENTA Regiones'!AA28</f>
        <v>0</v>
      </c>
      <c r="AB45" s="775">
        <f>'Anexo 1 POA 2018 CENTA Regiones'!AB28</f>
        <v>0</v>
      </c>
      <c r="AC45" s="775">
        <f>'Anexo 1 POA 2018 CENTA Regiones'!AC28</f>
        <v>7560</v>
      </c>
      <c r="AD45" s="775">
        <f>'Anexo 1 POA 2018 CENTA Regiones'!AD28</f>
        <v>0</v>
      </c>
      <c r="AE45" s="775">
        <f>'Anexo 1 POA 2018 CENTA Regiones'!AE28</f>
        <v>0</v>
      </c>
      <c r="AF45" s="775">
        <f>'Anexo 1 POA 2018 CENTA Regiones'!AF28</f>
        <v>43</v>
      </c>
      <c r="AG45" s="775">
        <f>'Anexo 1 POA 2018 CENTA Regiones'!AG28</f>
        <v>0</v>
      </c>
      <c r="AH45" s="775">
        <f>'Anexo 1 POA 2018 CENTA Regiones'!AH28</f>
        <v>0</v>
      </c>
      <c r="AI45" s="775">
        <f>'Anexo 1 POA 2018 CENTA Regiones'!AI28</f>
        <v>7560</v>
      </c>
      <c r="AJ45" s="775">
        <f>'Anexo 1 POA 2018 CENTA Regiones'!AJ28</f>
        <v>30240</v>
      </c>
      <c r="AK45" s="775">
        <f>'Anexo 1 POA 2018 CENTA Regiones'!AK28</f>
        <v>30240</v>
      </c>
      <c r="AL45" s="775">
        <f>'Anexo 1 POA 2018 CENTA Regiones'!AL28</f>
        <v>0</v>
      </c>
      <c r="AM45" s="775">
        <f>'Anexo 1 POA 2018 CENTA Regiones'!AM28</f>
        <v>0</v>
      </c>
      <c r="AN45" s="775">
        <f>'Anexo 1 POA 2018 CENTA Regiones'!AN28</f>
        <v>0</v>
      </c>
      <c r="AO45" s="775">
        <f>'Anexo 1 POA 2018 CENTA Regiones'!AO28</f>
        <v>0</v>
      </c>
      <c r="AP45" s="199"/>
      <c r="AQ45" s="104" t="str">
        <f>'POA 2018 CENTA Consolid'!AQ48</f>
        <v>Francisco Torres, Grente de Transferencia Tecnològica y Extensiòn</v>
      </c>
      <c r="AR45" s="753">
        <f>'Anexo 1 POA 2018 CENTA Regiones'!AR28</f>
        <v>0</v>
      </c>
      <c r="AS45" s="27"/>
    </row>
    <row r="46" spans="1:45" s="102" customFormat="1" ht="25.5" x14ac:dyDescent="0.2">
      <c r="A46" s="663" t="str">
        <f>'POA 2018 CENTA Consolid'!A49</f>
        <v>E.05.</v>
      </c>
      <c r="B46" s="663" t="str">
        <f>'POA 2018 CENTA Consolid'!B49</f>
        <v>L.05.03.02</v>
      </c>
      <c r="C46" s="224" t="str">
        <f>'POA 2018 CENTA Consolid'!C49</f>
        <v>R.05.03.02.01.00-E</v>
      </c>
      <c r="D46" s="100" t="str">
        <f>'POA 2018 CENTA Consolid'!D49</f>
        <v>Disminución del trabajo infantil agropecuario</v>
      </c>
      <c r="E46" s="29"/>
      <c r="F46" s="730"/>
      <c r="G46" s="26"/>
      <c r="H46" s="26"/>
      <c r="I46" s="94">
        <f t="shared" si="4"/>
        <v>0.10842362480306283</v>
      </c>
      <c r="J46" s="94">
        <f>AJ46*100/AJ$11</f>
        <v>2.8402419301238453</v>
      </c>
      <c r="K46" s="94"/>
      <c r="L46" s="673"/>
      <c r="M46" s="673"/>
      <c r="N46" s="673"/>
      <c r="O46" s="770"/>
      <c r="P46" s="769"/>
      <c r="Q46" s="769">
        <f t="shared" ref="Q46" si="39">SUM(Q47:Q48)</f>
        <v>4866</v>
      </c>
      <c r="R46" s="769"/>
      <c r="S46" s="769"/>
      <c r="T46" s="769"/>
      <c r="U46" s="769"/>
      <c r="V46" s="769"/>
      <c r="W46" s="769">
        <f t="shared" ref="W46" si="40">SUM(W47:W48)</f>
        <v>4788</v>
      </c>
      <c r="X46" s="769"/>
      <c r="Y46" s="769"/>
      <c r="Z46" s="769"/>
      <c r="AA46" s="769"/>
      <c r="AB46" s="769"/>
      <c r="AC46" s="769">
        <f t="shared" ref="AC46" si="41">SUM(AC47:AC48)</f>
        <v>4788</v>
      </c>
      <c r="AD46" s="769"/>
      <c r="AE46" s="769"/>
      <c r="AF46" s="769"/>
      <c r="AG46" s="769"/>
      <c r="AH46" s="769"/>
      <c r="AI46" s="769">
        <f t="shared" ref="AI46" si="42">SUM(AI47:AI48)</f>
        <v>4788</v>
      </c>
      <c r="AJ46" s="769">
        <f t="shared" ref="AJ46" si="43">SUM(AJ47:AJ48)</f>
        <v>19230</v>
      </c>
      <c r="AK46" s="769">
        <f t="shared" ref="AK46" si="44">SUM(AK47:AK48)</f>
        <v>19230</v>
      </c>
      <c r="AL46" s="769"/>
      <c r="AM46" s="769"/>
      <c r="AN46" s="769"/>
      <c r="AO46" s="769"/>
      <c r="AP46" s="195"/>
      <c r="AQ46" s="98"/>
      <c r="AR46" s="743">
        <f t="shared" ref="AR46" si="45">SUM(AR47:AR48)</f>
        <v>0</v>
      </c>
      <c r="AS46" s="27"/>
    </row>
    <row r="47" spans="1:45" s="102" customFormat="1" ht="45" customHeight="1" x14ac:dyDescent="0.2">
      <c r="A47" s="1184" t="str">
        <f>'POA 2018 CENTA Consolid'!A50</f>
        <v>E.05.</v>
      </c>
      <c r="B47" s="1184" t="str">
        <f>'POA 2018 CENTA Consolid'!B50</f>
        <v>L.05.03.02</v>
      </c>
      <c r="C47" s="1185" t="str">
        <f>'POA 2018 CENTA Consolid'!C50</f>
        <v>A.05.03.02.01.01-E</v>
      </c>
      <c r="D47" s="1186" t="str">
        <f>'POA 2018 CENTA Consolid'!D50</f>
        <v>Mejorar el conocimiento de los productores sobre la reducción del trabajo infantil</v>
      </c>
      <c r="E47" s="74">
        <f>'Anexo 1 POA 2018 CENTA Regiones'!E30</f>
        <v>171</v>
      </c>
      <c r="F47" s="733" t="str">
        <f>'POA 2018 CENTA Consolid'!F50</f>
        <v>Hombre</v>
      </c>
      <c r="G47" s="1186" t="str">
        <f>'POA 2018 CENTA Consolid'!G50</f>
        <v>Productores capacitados en técnicas y prácticas agropecuarias</v>
      </c>
      <c r="H47" s="1187" t="str">
        <f>'POA 2018 CENTA Consolid'!H50</f>
        <v>Informe</v>
      </c>
      <c r="I47" s="975">
        <f t="shared" si="4"/>
        <v>8.108373106047044E-2</v>
      </c>
      <c r="J47" s="975"/>
      <c r="K47" s="108">
        <f>AJ47*100/AJ46</f>
        <v>74.784191367654699</v>
      </c>
      <c r="L47" s="674">
        <f>'Anexo 1 POA 2018 CENTA Regiones'!L30</f>
        <v>0</v>
      </c>
      <c r="M47" s="674">
        <f>'Anexo 1 POA 2018 CENTA Regiones'!M30</f>
        <v>0</v>
      </c>
      <c r="N47" s="674">
        <f>'Anexo 1 POA 2018 CENTA Regiones'!N30</f>
        <v>42</v>
      </c>
      <c r="O47" s="775">
        <f>'Anexo 1 POA 2018 CENTA Regiones'!O30</f>
        <v>0</v>
      </c>
      <c r="P47" s="775">
        <f>'Anexo 1 POA 2018 CENTA Regiones'!P30</f>
        <v>0</v>
      </c>
      <c r="Q47" s="775">
        <f>'Anexo 1 POA 2018 CENTA Regiones'!Q30</f>
        <v>3623</v>
      </c>
      <c r="R47" s="775">
        <f>'Anexo 1 POA 2018 CENTA Regiones'!R30</f>
        <v>0</v>
      </c>
      <c r="S47" s="775">
        <f>'Anexo 1 POA 2018 CENTA Regiones'!S30</f>
        <v>0</v>
      </c>
      <c r="T47" s="775">
        <f>'Anexo 1 POA 2018 CENTA Regiones'!T30</f>
        <v>43</v>
      </c>
      <c r="U47" s="775">
        <f>'Anexo 1 POA 2018 CENTA Regiones'!U30</f>
        <v>0</v>
      </c>
      <c r="V47" s="775">
        <f>'Anexo 1 POA 2018 CENTA Regiones'!V30</f>
        <v>0</v>
      </c>
      <c r="W47" s="775">
        <f>'Anexo 1 POA 2018 CENTA Regiones'!W30</f>
        <v>3586</v>
      </c>
      <c r="X47" s="775">
        <f>'Anexo 1 POA 2018 CENTA Regiones'!X30</f>
        <v>0</v>
      </c>
      <c r="Y47" s="775">
        <f>'Anexo 1 POA 2018 CENTA Regiones'!Y30</f>
        <v>0</v>
      </c>
      <c r="Z47" s="775">
        <f>'Anexo 1 POA 2018 CENTA Regiones'!Z30</f>
        <v>43</v>
      </c>
      <c r="AA47" s="775">
        <f>'Anexo 1 POA 2018 CENTA Regiones'!AA30</f>
        <v>0</v>
      </c>
      <c r="AB47" s="775">
        <f>'Anexo 1 POA 2018 CENTA Regiones'!AB30</f>
        <v>0</v>
      </c>
      <c r="AC47" s="775">
        <f>'Anexo 1 POA 2018 CENTA Regiones'!AC30</f>
        <v>3586</v>
      </c>
      <c r="AD47" s="775">
        <f>'Anexo 1 POA 2018 CENTA Regiones'!AD30</f>
        <v>0</v>
      </c>
      <c r="AE47" s="775">
        <f>'Anexo 1 POA 2018 CENTA Regiones'!AE30</f>
        <v>0</v>
      </c>
      <c r="AF47" s="775">
        <f>'Anexo 1 POA 2018 CENTA Regiones'!AF30</f>
        <v>43</v>
      </c>
      <c r="AG47" s="775">
        <f>'Anexo 1 POA 2018 CENTA Regiones'!AG30</f>
        <v>0</v>
      </c>
      <c r="AH47" s="775">
        <f>'Anexo 1 POA 2018 CENTA Regiones'!AH30</f>
        <v>0</v>
      </c>
      <c r="AI47" s="775">
        <f>'Anexo 1 POA 2018 CENTA Regiones'!AI30</f>
        <v>3586</v>
      </c>
      <c r="AJ47" s="775">
        <f>'Anexo 1 POA 2018 CENTA Regiones'!AJ30</f>
        <v>14381</v>
      </c>
      <c r="AK47" s="775">
        <f>'Anexo 1 POA 2018 CENTA Regiones'!AK30</f>
        <v>14381</v>
      </c>
      <c r="AL47" s="775">
        <f>'Anexo 1 POA 2018 CENTA Regiones'!AL30</f>
        <v>0</v>
      </c>
      <c r="AM47" s="775">
        <f>'Anexo 1 POA 2018 CENTA Regiones'!AM30</f>
        <v>0</v>
      </c>
      <c r="AN47" s="775">
        <f>'Anexo 1 POA 2018 CENTA Regiones'!AN30</f>
        <v>0</v>
      </c>
      <c r="AO47" s="775">
        <f>'Anexo 1 POA 2018 CENTA Regiones'!AO30</f>
        <v>0</v>
      </c>
      <c r="AP47" s="1165"/>
      <c r="AQ47" s="1166" t="str">
        <f>'POA 2018 CENTA Consolid'!AQ50</f>
        <v>Francisco Torres, Grente de Transferencia Tecnològica y Extensiòn</v>
      </c>
      <c r="AR47" s="753">
        <f>'Anexo 1 POA 2018 CENTA Regiones'!AR30</f>
        <v>0</v>
      </c>
      <c r="AS47" s="27"/>
    </row>
    <row r="48" spans="1:45" s="102" customFormat="1" ht="45" customHeight="1" x14ac:dyDescent="0.2">
      <c r="A48" s="1184">
        <f>'POA 2018 CENTA Consolid'!A51</f>
        <v>0</v>
      </c>
      <c r="B48" s="1184">
        <f>'POA 2018 CENTA Consolid'!B51</f>
        <v>0</v>
      </c>
      <c r="C48" s="1185">
        <f>'POA 2018 CENTA Consolid'!C51</f>
        <v>0</v>
      </c>
      <c r="D48" s="1186">
        <f>'POA 2018 CENTA Consolid'!D51</f>
        <v>0</v>
      </c>
      <c r="E48" s="74">
        <f>'Anexo 1 POA 2018 CENTA Regiones'!E31</f>
        <v>57</v>
      </c>
      <c r="F48" s="733" t="str">
        <f>'POA 2018 CENTA Consolid'!F51</f>
        <v>Mujer</v>
      </c>
      <c r="G48" s="1186">
        <f>'POA 2018 CENTA Consolid'!G51</f>
        <v>0</v>
      </c>
      <c r="H48" s="1187">
        <f>'POA 2018 CENTA Consolid'!H51</f>
        <v>0</v>
      </c>
      <c r="I48" s="975">
        <f t="shared" si="4"/>
        <v>2.7339893742592391E-2</v>
      </c>
      <c r="J48" s="975"/>
      <c r="K48" s="108">
        <f>AJ48*100/AJ46</f>
        <v>25.215808632345293</v>
      </c>
      <c r="L48" s="674">
        <f>'Anexo 1 POA 2018 CENTA Regiones'!L31</f>
        <v>0</v>
      </c>
      <c r="M48" s="674">
        <f>'Anexo 1 POA 2018 CENTA Regiones'!M31</f>
        <v>0</v>
      </c>
      <c r="N48" s="674">
        <f>'Anexo 1 POA 2018 CENTA Regiones'!N31</f>
        <v>14</v>
      </c>
      <c r="O48" s="775">
        <f>'Anexo 1 POA 2018 CENTA Regiones'!O31</f>
        <v>0</v>
      </c>
      <c r="P48" s="775">
        <f>'Anexo 1 POA 2018 CENTA Regiones'!P31</f>
        <v>0</v>
      </c>
      <c r="Q48" s="775">
        <f>'Anexo 1 POA 2018 CENTA Regiones'!Q31</f>
        <v>1243</v>
      </c>
      <c r="R48" s="775">
        <f>'Anexo 1 POA 2018 CENTA Regiones'!R31</f>
        <v>0</v>
      </c>
      <c r="S48" s="775">
        <f>'Anexo 1 POA 2018 CENTA Regiones'!S31</f>
        <v>0</v>
      </c>
      <c r="T48" s="775">
        <f>'Anexo 1 POA 2018 CENTA Regiones'!T31</f>
        <v>14</v>
      </c>
      <c r="U48" s="775">
        <f>'Anexo 1 POA 2018 CENTA Regiones'!U31</f>
        <v>0</v>
      </c>
      <c r="V48" s="775">
        <f>'Anexo 1 POA 2018 CENTA Regiones'!V31</f>
        <v>0</v>
      </c>
      <c r="W48" s="775">
        <f>'Anexo 1 POA 2018 CENTA Regiones'!W31</f>
        <v>1202</v>
      </c>
      <c r="X48" s="775">
        <f>'Anexo 1 POA 2018 CENTA Regiones'!X31</f>
        <v>0</v>
      </c>
      <c r="Y48" s="775">
        <f>'Anexo 1 POA 2018 CENTA Regiones'!Y31</f>
        <v>0</v>
      </c>
      <c r="Z48" s="775">
        <f>'Anexo 1 POA 2018 CENTA Regiones'!Z31</f>
        <v>14</v>
      </c>
      <c r="AA48" s="775">
        <f>'Anexo 1 POA 2018 CENTA Regiones'!AA31</f>
        <v>0</v>
      </c>
      <c r="AB48" s="775">
        <f>'Anexo 1 POA 2018 CENTA Regiones'!AB31</f>
        <v>0</v>
      </c>
      <c r="AC48" s="775">
        <f>'Anexo 1 POA 2018 CENTA Regiones'!AC31</f>
        <v>1202</v>
      </c>
      <c r="AD48" s="775">
        <f>'Anexo 1 POA 2018 CENTA Regiones'!AD31</f>
        <v>0</v>
      </c>
      <c r="AE48" s="775">
        <f>'Anexo 1 POA 2018 CENTA Regiones'!AE31</f>
        <v>0</v>
      </c>
      <c r="AF48" s="775">
        <f>'Anexo 1 POA 2018 CENTA Regiones'!AF31</f>
        <v>15</v>
      </c>
      <c r="AG48" s="775">
        <f>'Anexo 1 POA 2018 CENTA Regiones'!AG31</f>
        <v>0</v>
      </c>
      <c r="AH48" s="775">
        <f>'Anexo 1 POA 2018 CENTA Regiones'!AH31</f>
        <v>0</v>
      </c>
      <c r="AI48" s="775">
        <f>'Anexo 1 POA 2018 CENTA Regiones'!AI31</f>
        <v>1202</v>
      </c>
      <c r="AJ48" s="775">
        <f>'Anexo 1 POA 2018 CENTA Regiones'!AJ31</f>
        <v>4849</v>
      </c>
      <c r="AK48" s="775">
        <f>'Anexo 1 POA 2018 CENTA Regiones'!AK31</f>
        <v>4849</v>
      </c>
      <c r="AL48" s="775">
        <f>'Anexo 1 POA 2018 CENTA Regiones'!AL31</f>
        <v>0</v>
      </c>
      <c r="AM48" s="775">
        <f>'Anexo 1 POA 2018 CENTA Regiones'!AM31</f>
        <v>0</v>
      </c>
      <c r="AN48" s="775">
        <f>'Anexo 1 POA 2018 CENTA Regiones'!AN31</f>
        <v>0</v>
      </c>
      <c r="AO48" s="775">
        <f>'Anexo 1 POA 2018 CENTA Regiones'!AO31</f>
        <v>0</v>
      </c>
      <c r="AP48" s="1165"/>
      <c r="AQ48" s="1166"/>
      <c r="AR48" s="753">
        <f>'Anexo 1 POA 2018 CENTA Regiones'!AR31</f>
        <v>0</v>
      </c>
      <c r="AS48" s="27"/>
    </row>
    <row r="49" spans="1:45" s="102" customFormat="1" ht="38.25" hidden="1" x14ac:dyDescent="0.2">
      <c r="A49" s="224" t="str">
        <f>'POA 2018 CENTA Consolid'!A52</f>
        <v>E.05.</v>
      </c>
      <c r="B49" s="224" t="str">
        <f>'POA 2018 CENTA Consolid'!B52</f>
        <v>L.05.03.08</v>
      </c>
      <c r="C49" s="224" t="str">
        <f>'POA 2018 CENTA Consolid'!C52</f>
        <v>R.05.03.08.01.00-E</v>
      </c>
      <c r="D49" s="724" t="str">
        <f>'POA 2018 CENTA Consolid'!D52</f>
        <v>Disponibilidad y acceso de materiales genèticos originarios (nativos)</v>
      </c>
      <c r="E49" s="29">
        <v>0</v>
      </c>
      <c r="F49" s="99"/>
      <c r="G49" s="724"/>
      <c r="H49" s="725"/>
      <c r="I49" s="276">
        <f t="shared" si="4"/>
        <v>0</v>
      </c>
      <c r="J49" s="94">
        <f>AJ49*100/AJ$11</f>
        <v>0</v>
      </c>
      <c r="K49" s="276"/>
      <c r="L49" s="681"/>
      <c r="M49" s="681"/>
      <c r="N49" s="681"/>
      <c r="O49" s="695"/>
      <c r="P49" s="695"/>
      <c r="Q49" s="695"/>
      <c r="R49" s="681"/>
      <c r="S49" s="681"/>
      <c r="T49" s="681"/>
      <c r="U49" s="695"/>
      <c r="V49" s="695"/>
      <c r="W49" s="695"/>
      <c r="X49" s="681"/>
      <c r="Y49" s="681"/>
      <c r="Z49" s="681"/>
      <c r="AA49" s="695"/>
      <c r="AB49" s="695"/>
      <c r="AC49" s="695"/>
      <c r="AD49" s="681"/>
      <c r="AE49" s="681"/>
      <c r="AF49" s="681"/>
      <c r="AG49" s="695"/>
      <c r="AH49" s="695"/>
      <c r="AI49" s="695"/>
      <c r="AJ49" s="690"/>
      <c r="AK49" s="690"/>
      <c r="AL49" s="700"/>
      <c r="AM49" s="700"/>
      <c r="AN49" s="700"/>
      <c r="AO49" s="700"/>
      <c r="AP49" s="726"/>
      <c r="AQ49" s="726"/>
      <c r="AR49" s="755"/>
      <c r="AS49" s="27"/>
    </row>
    <row r="50" spans="1:45" s="102" customFormat="1" ht="51" hidden="1" x14ac:dyDescent="0.2">
      <c r="A50" s="215" t="str">
        <f>'POA 2018 CENTA Consolid'!A53</f>
        <v>E.05.</v>
      </c>
      <c r="B50" s="215" t="str">
        <f>'POA 2018 CENTA Consolid'!B53</f>
        <v>L.05.03.08</v>
      </c>
      <c r="C50" s="123" t="str">
        <f>'POA 2018 CENTA Consolid'!C53</f>
        <v>A.05.03.08.01.01-E</v>
      </c>
      <c r="D50" s="719" t="str">
        <f>'POA 2018 CENTA Consolid'!D53</f>
        <v>Implementar colecciones de germoplasma nativo</v>
      </c>
      <c r="E50" s="109">
        <f>SUM(L50,M50,N50,R50,S50,T50,Y50,Z50,X50,AD50,AE50,AF50)</f>
        <v>0</v>
      </c>
      <c r="F50" s="354" t="str">
        <f>'POA 2018 CENTA Consolid'!F53</f>
        <v>Colección</v>
      </c>
      <c r="G50" s="127" t="str">
        <f>'POA 2018 CENTA Consolid'!G53</f>
        <v>Bancos de germoplasma y colecciones vivas de especies frutícolas fortalecidas.</v>
      </c>
      <c r="H50" s="127" t="str">
        <f>'POA 2018 CENTA Consolid'!H53</f>
        <v>Informe</v>
      </c>
      <c r="I50" s="974">
        <f t="shared" si="4"/>
        <v>0</v>
      </c>
      <c r="J50" s="974"/>
      <c r="K50" s="108" t="e">
        <f>AJ50*100/AJ49</f>
        <v>#DIV/0!</v>
      </c>
      <c r="L50" s="677"/>
      <c r="M50" s="677"/>
      <c r="N50" s="677"/>
      <c r="O50" s="689"/>
      <c r="P50" s="689"/>
      <c r="Q50" s="689"/>
      <c r="R50" s="677"/>
      <c r="S50" s="677"/>
      <c r="T50" s="677"/>
      <c r="U50" s="689"/>
      <c r="V50" s="689"/>
      <c r="W50" s="689"/>
      <c r="X50" s="677"/>
      <c r="Y50" s="677"/>
      <c r="Z50" s="677"/>
      <c r="AA50" s="689"/>
      <c r="AB50" s="689"/>
      <c r="AC50" s="689"/>
      <c r="AD50" s="677"/>
      <c r="AE50" s="720"/>
      <c r="AF50" s="720"/>
      <c r="AG50" s="721"/>
      <c r="AH50" s="721"/>
      <c r="AI50" s="721"/>
      <c r="AJ50" s="692"/>
      <c r="AK50" s="692"/>
      <c r="AL50" s="722"/>
      <c r="AM50" s="722"/>
      <c r="AN50" s="722"/>
      <c r="AO50" s="722"/>
      <c r="AP50" s="16"/>
      <c r="AQ50" s="104" t="str">
        <f>'POA 2018 CENTA Consolid'!AQ53</f>
        <v>Aura Jazmín de Borja, Encargada Banco de Germoplasma</v>
      </c>
      <c r="AR50" s="754"/>
      <c r="AS50" s="27"/>
    </row>
    <row r="51" spans="1:45" s="102" customFormat="1" ht="25.5" hidden="1" x14ac:dyDescent="0.2">
      <c r="A51" s="58" t="str">
        <f>'POA 2018 CENTA Consolid'!A54</f>
        <v>E.07.</v>
      </c>
      <c r="B51" s="727" t="str">
        <f>'POA 2018 CENTA Consolid'!B54</f>
        <v>L.07.04.06</v>
      </c>
      <c r="C51" s="99" t="str">
        <f>'POA 2018 CENTA Consolid'!C54</f>
        <v>R.07.04.06.01.00-E</v>
      </c>
      <c r="D51" s="724" t="str">
        <f>'POA 2018 CENTA Consolid'!D54</f>
        <v>Sistemas productivos agroecológicos mejorados</v>
      </c>
      <c r="E51" s="29">
        <v>0</v>
      </c>
      <c r="F51" s="99"/>
      <c r="G51" s="724"/>
      <c r="H51" s="725"/>
      <c r="I51" s="276">
        <f t="shared" si="4"/>
        <v>0</v>
      </c>
      <c r="J51" s="94">
        <f>AJ51*100/AJ$11</f>
        <v>0</v>
      </c>
      <c r="K51" s="276"/>
      <c r="L51" s="681"/>
      <c r="M51" s="681"/>
      <c r="N51" s="681"/>
      <c r="O51" s="690"/>
      <c r="P51" s="690"/>
      <c r="Q51" s="690"/>
      <c r="R51" s="681"/>
      <c r="S51" s="681"/>
      <c r="T51" s="684"/>
      <c r="U51" s="690"/>
      <c r="V51" s="690"/>
      <c r="W51" s="690"/>
      <c r="X51" s="681"/>
      <c r="Y51" s="681"/>
      <c r="Z51" s="681"/>
      <c r="AA51" s="690"/>
      <c r="AB51" s="690"/>
      <c r="AC51" s="690"/>
      <c r="AD51" s="681"/>
      <c r="AE51" s="681"/>
      <c r="AF51" s="681"/>
      <c r="AG51" s="690"/>
      <c r="AH51" s="690"/>
      <c r="AI51" s="690"/>
      <c r="AJ51" s="690"/>
      <c r="AK51" s="690"/>
      <c r="AL51" s="700"/>
      <c r="AM51" s="700"/>
      <c r="AN51" s="690"/>
      <c r="AO51" s="690"/>
      <c r="AP51" s="726"/>
      <c r="AQ51" s="726"/>
      <c r="AR51" s="750"/>
      <c r="AS51" s="27"/>
    </row>
    <row r="52" spans="1:45" s="102" customFormat="1" ht="76.5" hidden="1" x14ac:dyDescent="0.2">
      <c r="A52" s="1155" t="str">
        <f>'POA 2018 CENTA Consolid'!A55</f>
        <v>E.07.</v>
      </c>
      <c r="B52" s="1156" t="str">
        <f>'POA 2018 CENTA Consolid'!B55</f>
        <v>L.07.04.06</v>
      </c>
      <c r="C52" s="1183" t="str">
        <f>'POA 2018 CENTA Consolid'!C55</f>
        <v>A.07.04.06.01.01-E</v>
      </c>
      <c r="D52" s="1158" t="str">
        <f>'POA 2018 CENTA Consolid'!D55</f>
        <v>Generar tecnologías de producción sustentable para los sistemas productivos</v>
      </c>
      <c r="E52" s="109">
        <f t="shared" ref="E52:E72" si="46">SUM(L52,M52,N52,R52,S52,T52,Y52,Z52,X52,AD52,AE52,AF52)</f>
        <v>0</v>
      </c>
      <c r="F52" s="733" t="str">
        <f>'POA 2018 CENTA Consolid'!F55</f>
        <v>Porcentaje de avance</v>
      </c>
      <c r="G52" s="760" t="str">
        <f>'POA 2018 CENTA Consolid'!G55</f>
        <v>Proyecto de fortalecimiento de la agricultura familiar aplicando tecnología sostenible ante el cambio climático ejecutado</v>
      </c>
      <c r="H52" s="127" t="str">
        <f>'POA 2018 CENTA Consolid'!H55</f>
        <v>Informe</v>
      </c>
      <c r="I52" s="974">
        <f t="shared" si="4"/>
        <v>0</v>
      </c>
      <c r="J52" s="974"/>
      <c r="K52" s="108" t="e">
        <f>AJ52*100/AJ$51</f>
        <v>#DIV/0!</v>
      </c>
      <c r="L52" s="677"/>
      <c r="M52" s="677"/>
      <c r="N52" s="677"/>
      <c r="O52" s="689"/>
      <c r="P52" s="689"/>
      <c r="Q52" s="689"/>
      <c r="R52" s="677"/>
      <c r="S52" s="677"/>
      <c r="T52" s="677"/>
      <c r="U52" s="689"/>
      <c r="V52" s="689"/>
      <c r="W52" s="689"/>
      <c r="X52" s="677"/>
      <c r="Y52" s="677"/>
      <c r="Z52" s="677"/>
      <c r="AA52" s="689"/>
      <c r="AB52" s="689"/>
      <c r="AC52" s="689"/>
      <c r="AD52" s="677"/>
      <c r="AE52" s="677"/>
      <c r="AF52" s="677"/>
      <c r="AG52" s="689"/>
      <c r="AH52" s="689"/>
      <c r="AI52" s="689"/>
      <c r="AJ52" s="692"/>
      <c r="AK52" s="692"/>
      <c r="AL52" s="722"/>
      <c r="AM52" s="722"/>
      <c r="AN52" s="722"/>
      <c r="AO52" s="722"/>
      <c r="AP52" s="16"/>
      <c r="AQ52" s="104" t="str">
        <f>'POA 2018 CENTA Consolid'!AQ55</f>
        <v>Eléazar Torres-Coordinador del Proyecto</v>
      </c>
      <c r="AR52" s="749"/>
      <c r="AS52" s="27"/>
    </row>
    <row r="53" spans="1:45" s="102" customFormat="1" ht="89.25" hidden="1" x14ac:dyDescent="0.2">
      <c r="A53" s="1155">
        <f>'POA 2018 CENTA Consolid'!A56</f>
        <v>0</v>
      </c>
      <c r="B53" s="1156">
        <f>'POA 2018 CENTA Consolid'!B56</f>
        <v>0</v>
      </c>
      <c r="C53" s="1183">
        <f>'POA 2018 CENTA Consolid'!C56</f>
        <v>0</v>
      </c>
      <c r="D53" s="1158">
        <f>'POA 2018 CENTA Consolid'!D56</f>
        <v>0</v>
      </c>
      <c r="E53" s="109">
        <f t="shared" si="46"/>
        <v>0</v>
      </c>
      <c r="F53" s="733" t="str">
        <f>'POA 2018 CENTA Consolid'!F56</f>
        <v>Porcentaje de avance</v>
      </c>
      <c r="G53" s="760" t="str">
        <f>'POA 2018 CENTA Consolid'!G56</f>
        <v>Proyecto de biofertilizantes en cultivos de maíz, frijol y café como alternativa agroecológica para una producción sostenible en El Salvador, ejecutado</v>
      </c>
      <c r="H53" s="127" t="str">
        <f>'POA 2018 CENTA Consolid'!H56</f>
        <v>Informe</v>
      </c>
      <c r="I53" s="974">
        <f t="shared" si="4"/>
        <v>0</v>
      </c>
      <c r="J53" s="974"/>
      <c r="K53" s="108" t="e">
        <f>AJ53*100/AJ51</f>
        <v>#DIV/0!</v>
      </c>
      <c r="L53" s="677"/>
      <c r="M53" s="677"/>
      <c r="N53" s="677"/>
      <c r="O53" s="689"/>
      <c r="P53" s="689"/>
      <c r="Q53" s="689"/>
      <c r="R53" s="677"/>
      <c r="S53" s="677"/>
      <c r="T53" s="677"/>
      <c r="U53" s="689"/>
      <c r="V53" s="689"/>
      <c r="W53" s="689"/>
      <c r="X53" s="677"/>
      <c r="Y53" s="677"/>
      <c r="Z53" s="677"/>
      <c r="AA53" s="689"/>
      <c r="AB53" s="689"/>
      <c r="AC53" s="689"/>
      <c r="AD53" s="677"/>
      <c r="AE53" s="677"/>
      <c r="AF53" s="677"/>
      <c r="AG53" s="689"/>
      <c r="AH53" s="689"/>
      <c r="AI53" s="689"/>
      <c r="AJ53" s="692"/>
      <c r="AK53" s="692"/>
      <c r="AL53" s="722"/>
      <c r="AM53" s="722"/>
      <c r="AN53" s="722"/>
      <c r="AO53" s="722"/>
      <c r="AP53" s="16"/>
      <c r="AQ53" s="104" t="str">
        <f>'POA 2018 CENTA Consolid'!AQ56</f>
        <v>Alfredo Alarcón- Coordinador del Proyecto</v>
      </c>
      <c r="AR53" s="749"/>
      <c r="AS53" s="27"/>
    </row>
    <row r="54" spans="1:45" s="102" customFormat="1" ht="63.75" hidden="1" x14ac:dyDescent="0.2">
      <c r="A54" s="1155">
        <f>'POA 2018 CENTA Consolid'!A57</f>
        <v>0</v>
      </c>
      <c r="B54" s="1156">
        <f>'POA 2018 CENTA Consolid'!B57</f>
        <v>0</v>
      </c>
      <c r="C54" s="1183">
        <f>'POA 2018 CENTA Consolid'!C57</f>
        <v>0</v>
      </c>
      <c r="D54" s="1158">
        <f>'POA 2018 CENTA Consolid'!D57</f>
        <v>0</v>
      </c>
      <c r="E54" s="109">
        <f t="shared" si="46"/>
        <v>0</v>
      </c>
      <c r="F54" s="733" t="str">
        <f>'POA 2018 CENTA Consolid'!F57</f>
        <v>Porcentaje de avance</v>
      </c>
      <c r="G54" s="760" t="str">
        <f>'POA 2018 CENTA Consolid'!G57</f>
        <v>Proyecto centro de propagaciòn de plantas sanas de frutas  y hortalizas tropicales en El Salvador, ejecutado</v>
      </c>
      <c r="H54" s="127" t="str">
        <f>'POA 2018 CENTA Consolid'!H57</f>
        <v>Informe</v>
      </c>
      <c r="I54" s="974">
        <f t="shared" si="4"/>
        <v>0</v>
      </c>
      <c r="J54" s="974"/>
      <c r="K54" s="108" t="e">
        <f>AJ54*100/AJ51</f>
        <v>#DIV/0!</v>
      </c>
      <c r="L54" s="677"/>
      <c r="M54" s="677"/>
      <c r="N54" s="677"/>
      <c r="O54" s="689"/>
      <c r="P54" s="689"/>
      <c r="Q54" s="689"/>
      <c r="R54" s="677"/>
      <c r="S54" s="677"/>
      <c r="T54" s="677"/>
      <c r="U54" s="689"/>
      <c r="V54" s="689"/>
      <c r="W54" s="689"/>
      <c r="X54" s="677"/>
      <c r="Y54" s="677"/>
      <c r="Z54" s="677"/>
      <c r="AA54" s="689"/>
      <c r="AB54" s="689"/>
      <c r="AC54" s="689"/>
      <c r="AD54" s="677"/>
      <c r="AE54" s="677"/>
      <c r="AF54" s="677"/>
      <c r="AG54" s="689"/>
      <c r="AH54" s="689"/>
      <c r="AI54" s="689"/>
      <c r="AJ54" s="692"/>
      <c r="AK54" s="692"/>
      <c r="AL54" s="722"/>
      <c r="AM54" s="722"/>
      <c r="AN54" s="722"/>
      <c r="AO54" s="722"/>
      <c r="AP54" s="16"/>
      <c r="AQ54" s="104" t="str">
        <f>'POA 2018 CENTA Consolid'!AQ57</f>
        <v>Lesser Linares- coordinador del Proyecto</v>
      </c>
      <c r="AR54" s="749"/>
      <c r="AS54" s="27"/>
    </row>
    <row r="55" spans="1:45" s="102" customFormat="1" ht="89.25" hidden="1" x14ac:dyDescent="0.2">
      <c r="A55" s="1155">
        <f>'POA 2018 CENTA Consolid'!A58</f>
        <v>0</v>
      </c>
      <c r="B55" s="1156">
        <f>'POA 2018 CENTA Consolid'!B58</f>
        <v>0</v>
      </c>
      <c r="C55" s="1183">
        <f>'POA 2018 CENTA Consolid'!C58</f>
        <v>0</v>
      </c>
      <c r="D55" s="1158">
        <f>'POA 2018 CENTA Consolid'!D58</f>
        <v>0</v>
      </c>
      <c r="E55" s="109">
        <f t="shared" si="46"/>
        <v>0</v>
      </c>
      <c r="F55" s="733" t="str">
        <f>'POA 2018 CENTA Consolid'!F58</f>
        <v>Porcentaje de avance</v>
      </c>
      <c r="G55" s="760" t="str">
        <f>'POA 2018 CENTA Consolid'!G58</f>
        <v>Proyecto desarrollo tecnològico y fortalecimiento de la base productiva y agroindustrial para la cacaocultura con enfoque agroecològica en El Salvador, ejecutado</v>
      </c>
      <c r="H55" s="127" t="str">
        <f>'POA 2018 CENTA Consolid'!H58</f>
        <v>Informe</v>
      </c>
      <c r="I55" s="974">
        <f t="shared" si="4"/>
        <v>0</v>
      </c>
      <c r="J55" s="974"/>
      <c r="K55" s="108" t="e">
        <f>AJ55*100/AJ51</f>
        <v>#DIV/0!</v>
      </c>
      <c r="L55" s="677"/>
      <c r="M55" s="677"/>
      <c r="N55" s="677"/>
      <c r="O55" s="689"/>
      <c r="P55" s="689"/>
      <c r="Q55" s="689"/>
      <c r="R55" s="677"/>
      <c r="S55" s="677"/>
      <c r="T55" s="677"/>
      <c r="U55" s="689"/>
      <c r="V55" s="689"/>
      <c r="W55" s="689"/>
      <c r="X55" s="677"/>
      <c r="Y55" s="677"/>
      <c r="Z55" s="677"/>
      <c r="AA55" s="689"/>
      <c r="AB55" s="689"/>
      <c r="AC55" s="689"/>
      <c r="AD55" s="677"/>
      <c r="AE55" s="677"/>
      <c r="AF55" s="677"/>
      <c r="AG55" s="689"/>
      <c r="AH55" s="689"/>
      <c r="AI55" s="689"/>
      <c r="AJ55" s="692"/>
      <c r="AK55" s="692"/>
      <c r="AL55" s="722"/>
      <c r="AM55" s="722"/>
      <c r="AN55" s="722"/>
      <c r="AO55" s="722"/>
      <c r="AP55" s="16"/>
      <c r="AQ55" s="104" t="str">
        <f>'POA 2018 CENTA Consolid'!AQ58</f>
        <v>Eufemia Segura- Coordinadora del Proyecto</v>
      </c>
      <c r="AR55" s="749"/>
      <c r="AS55" s="27"/>
    </row>
    <row r="56" spans="1:45" s="102" customFormat="1" ht="38.25" hidden="1" x14ac:dyDescent="0.2">
      <c r="A56" s="238" t="str">
        <f>'POA 2018 CENTA Consolid'!A59</f>
        <v>E.12</v>
      </c>
      <c r="B56" s="238" t="str">
        <f>'POA 2018 CENTA Consolid'!B59</f>
        <v>L.12.08</v>
      </c>
      <c r="C56" s="239" t="str">
        <f>'POA 2018 CENTA Consolid'!C59</f>
        <v>R.12.08.01.00-O</v>
      </c>
      <c r="D56" s="26" t="str">
        <f>'POA 2018 CENTA Consolid'!D59</f>
        <v>Servicios de asesoría y apoyo administrativo-financiero institucional</v>
      </c>
      <c r="E56" s="29">
        <v>0</v>
      </c>
      <c r="F56" s="730"/>
      <c r="G56" s="26"/>
      <c r="H56" s="26"/>
      <c r="I56" s="194">
        <f t="shared" si="4"/>
        <v>0</v>
      </c>
      <c r="J56" s="94">
        <f>AJ56*100/AJ$11</f>
        <v>0</v>
      </c>
      <c r="K56" s="194"/>
      <c r="L56" s="681"/>
      <c r="M56" s="681"/>
      <c r="N56" s="681"/>
      <c r="O56" s="695"/>
      <c r="P56" s="695"/>
      <c r="Q56" s="695"/>
      <c r="R56" s="681"/>
      <c r="S56" s="681"/>
      <c r="T56" s="681"/>
      <c r="U56" s="695"/>
      <c r="V56" s="695"/>
      <c r="W56" s="695"/>
      <c r="X56" s="681"/>
      <c r="Y56" s="681"/>
      <c r="Z56" s="681"/>
      <c r="AA56" s="695"/>
      <c r="AB56" s="695"/>
      <c r="AC56" s="695"/>
      <c r="AD56" s="681"/>
      <c r="AE56" s="681"/>
      <c r="AF56" s="681"/>
      <c r="AG56" s="695"/>
      <c r="AH56" s="695"/>
      <c r="AI56" s="695"/>
      <c r="AJ56" s="695"/>
      <c r="AK56" s="695"/>
      <c r="AL56" s="701"/>
      <c r="AM56" s="695"/>
      <c r="AN56" s="701"/>
      <c r="AO56" s="701"/>
      <c r="AP56" s="195"/>
      <c r="AQ56" s="241"/>
      <c r="AR56" s="755"/>
      <c r="AS56" s="27"/>
    </row>
    <row r="57" spans="1:45" s="102" customFormat="1" ht="38.25" hidden="1" x14ac:dyDescent="0.2">
      <c r="A57" s="215" t="str">
        <f>'POA 2018 CENTA Consolid'!A60</f>
        <v>E.12</v>
      </c>
      <c r="B57" s="215" t="str">
        <f>'POA 2018 CENTA Consolid'!B60</f>
        <v>L.12.08</v>
      </c>
      <c r="C57" s="351" t="str">
        <f>'POA 2018 CENTA Consolid'!C60</f>
        <v>A.12.08.01.01-O</v>
      </c>
      <c r="D57" s="172" t="str">
        <f>'POA 2018 CENTA Consolid'!D60</f>
        <v>Conducir el proceso de planificación Institucional.</v>
      </c>
      <c r="E57" s="109">
        <f t="shared" si="46"/>
        <v>0</v>
      </c>
      <c r="F57" s="123" t="str">
        <f>'POA 2018 CENTA Consolid'!F60</f>
        <v>Documento</v>
      </c>
      <c r="G57" s="172" t="str">
        <f>'POA 2018 CENTA Consolid'!G60</f>
        <v>Documentos de Planificación  y seguimiento elaborados</v>
      </c>
      <c r="H57" s="172" t="str">
        <f>'POA 2018 CENTA Consolid'!H60</f>
        <v>Informe y Plan</v>
      </c>
      <c r="I57" s="108">
        <f t="shared" si="4"/>
        <v>0</v>
      </c>
      <c r="J57" s="108"/>
      <c r="K57" s="108" t="e">
        <f>AJ57*100/AJ$56</f>
        <v>#DIV/0!</v>
      </c>
      <c r="L57" s="682"/>
      <c r="M57" s="682"/>
      <c r="N57" s="682"/>
      <c r="O57" s="696"/>
      <c r="P57" s="696"/>
      <c r="Q57" s="696"/>
      <c r="R57" s="682"/>
      <c r="S57" s="682"/>
      <c r="T57" s="682"/>
      <c r="U57" s="696"/>
      <c r="V57" s="696"/>
      <c r="W57" s="696"/>
      <c r="X57" s="728"/>
      <c r="Y57" s="728"/>
      <c r="Z57" s="728"/>
      <c r="AA57" s="696"/>
      <c r="AB57" s="696"/>
      <c r="AC57" s="696"/>
      <c r="AD57" s="682"/>
      <c r="AE57" s="682"/>
      <c r="AF57" s="682"/>
      <c r="AG57" s="696"/>
      <c r="AH57" s="696"/>
      <c r="AI57" s="696"/>
      <c r="AJ57" s="691"/>
      <c r="AK57" s="691"/>
      <c r="AL57" s="702"/>
      <c r="AM57" s="702"/>
      <c r="AN57" s="702"/>
      <c r="AO57" s="702"/>
      <c r="AP57" s="254"/>
      <c r="AQ57" s="104" t="str">
        <f>'POA 2018 CENTA Consolid'!AQ60</f>
        <v>Mario Alarcón Viscarra, Jefe División de Planificación</v>
      </c>
      <c r="AR57" s="756"/>
      <c r="AS57" s="27"/>
    </row>
    <row r="58" spans="1:45" s="102" customFormat="1" ht="38.25" hidden="1" x14ac:dyDescent="0.2">
      <c r="A58" s="215" t="str">
        <f>'POA 2018 CENTA Consolid'!A61</f>
        <v>E.12</v>
      </c>
      <c r="B58" s="215" t="str">
        <f>'POA 2018 CENTA Consolid'!B61</f>
        <v>L.12.08</v>
      </c>
      <c r="C58" s="351" t="str">
        <f>'POA 2018 CENTA Consolid'!C61</f>
        <v>A.12.08.01.02-O</v>
      </c>
      <c r="D58" s="353" t="str">
        <f>'POA 2018 CENTA Consolid'!D61</f>
        <v>Informar periódicamente a la Junta Directiva del avance de la gestión institucional</v>
      </c>
      <c r="E58" s="109">
        <f t="shared" si="46"/>
        <v>0</v>
      </c>
      <c r="F58" s="123" t="str">
        <f>'POA 2018 CENTA Consolid'!F61</f>
        <v>Informe</v>
      </c>
      <c r="G58" s="172" t="str">
        <f>'POA 2018 CENTA Consolid'!G61</f>
        <v>Junta Directiva  sobre gestión institucional, informada</v>
      </c>
      <c r="H58" s="172" t="str">
        <f>'POA 2018 CENTA Consolid'!H61</f>
        <v>Informe</v>
      </c>
      <c r="I58" s="108">
        <f t="shared" si="4"/>
        <v>0</v>
      </c>
      <c r="J58" s="108"/>
      <c r="K58" s="108" t="e">
        <f>AJ58*100/AJ56</f>
        <v>#DIV/0!</v>
      </c>
      <c r="L58" s="682"/>
      <c r="M58" s="682"/>
      <c r="N58" s="682"/>
      <c r="O58" s="696"/>
      <c r="P58" s="696"/>
      <c r="Q58" s="696"/>
      <c r="R58" s="682"/>
      <c r="S58" s="682"/>
      <c r="T58" s="682"/>
      <c r="U58" s="696"/>
      <c r="V58" s="696"/>
      <c r="W58" s="696"/>
      <c r="X58" s="682"/>
      <c r="Y58" s="682"/>
      <c r="Z58" s="682"/>
      <c r="AA58" s="696"/>
      <c r="AB58" s="696"/>
      <c r="AC58" s="696"/>
      <c r="AD58" s="682"/>
      <c r="AE58" s="682"/>
      <c r="AF58" s="682"/>
      <c r="AG58" s="696"/>
      <c r="AH58" s="696"/>
      <c r="AI58" s="696"/>
      <c r="AJ58" s="691"/>
      <c r="AK58" s="691"/>
      <c r="AL58" s="702"/>
      <c r="AM58" s="702"/>
      <c r="AN58" s="702"/>
      <c r="AO58" s="702"/>
      <c r="AP58" s="254"/>
      <c r="AQ58" s="104" t="str">
        <f>'POA 2018 CENTA Consolid'!AQ61</f>
        <v>Rafael Alemàn, Director Ejecutivo</v>
      </c>
      <c r="AR58" s="756"/>
      <c r="AS58" s="27"/>
    </row>
    <row r="59" spans="1:45" s="102" customFormat="1" ht="76.5" hidden="1" x14ac:dyDescent="0.2">
      <c r="A59" s="215" t="str">
        <f>'POA 2018 CENTA Consolid'!A62</f>
        <v>E.12</v>
      </c>
      <c r="B59" s="215" t="str">
        <f>'POA 2018 CENTA Consolid'!B62</f>
        <v>L.12.08</v>
      </c>
      <c r="C59" s="351" t="str">
        <f>'POA 2018 CENTA Consolid'!C62</f>
        <v>A.12.08.01.03-O</v>
      </c>
      <c r="D59" s="172" t="str">
        <f>'POA 2018 CENTA Consolid'!D62</f>
        <v>Facilitar el acceso a la información pública, generar espacios de participación ciudadana de la OIR, archivo institucional y atención ciudadana</v>
      </c>
      <c r="E59" s="109">
        <f t="shared" si="46"/>
        <v>0</v>
      </c>
      <c r="F59" s="123" t="str">
        <f>'POA 2018 CENTA Consolid'!F62</f>
        <v xml:space="preserve">Informe               </v>
      </c>
      <c r="G59" s="172" t="str">
        <f>'POA 2018 CENTA Consolid'!G62</f>
        <v>Capacidad logística de la OIR y  del archivo Institucional, fortalecida</v>
      </c>
      <c r="H59" s="172" t="str">
        <f>'POA 2018 CENTA Consolid'!H62</f>
        <v>Informe</v>
      </c>
      <c r="I59" s="108">
        <f t="shared" si="4"/>
        <v>0</v>
      </c>
      <c r="J59" s="108"/>
      <c r="K59" s="108" t="e">
        <f>AJ59*100/AJ56</f>
        <v>#DIV/0!</v>
      </c>
      <c r="L59" s="678"/>
      <c r="M59" s="678"/>
      <c r="N59" s="678"/>
      <c r="O59" s="691"/>
      <c r="P59" s="691"/>
      <c r="Q59" s="691"/>
      <c r="R59" s="678"/>
      <c r="S59" s="678"/>
      <c r="T59" s="678"/>
      <c r="U59" s="691"/>
      <c r="V59" s="691"/>
      <c r="W59" s="691"/>
      <c r="X59" s="678"/>
      <c r="Y59" s="678"/>
      <c r="Z59" s="678"/>
      <c r="AA59" s="691"/>
      <c r="AB59" s="691"/>
      <c r="AC59" s="691"/>
      <c r="AD59" s="678"/>
      <c r="AE59" s="678"/>
      <c r="AF59" s="678"/>
      <c r="AG59" s="691"/>
      <c r="AH59" s="691"/>
      <c r="AI59" s="691"/>
      <c r="AJ59" s="691"/>
      <c r="AK59" s="691"/>
      <c r="AL59" s="702"/>
      <c r="AM59" s="702"/>
      <c r="AN59" s="702"/>
      <c r="AO59" s="702"/>
      <c r="AP59" s="254"/>
      <c r="AQ59" s="104" t="str">
        <f>'POA 2018 CENTA Consolid'!AQ62</f>
        <v>Silvia Margoth Mejía, Oficial de informaciòn-OIR</v>
      </c>
      <c r="AR59" s="751"/>
      <c r="AS59" s="27"/>
    </row>
    <row r="60" spans="1:45" s="102" customFormat="1" ht="63.75" hidden="1" x14ac:dyDescent="0.2">
      <c r="A60" s="215" t="str">
        <f>'POA 2018 CENTA Consolid'!A63</f>
        <v>E.12</v>
      </c>
      <c r="B60" s="215" t="str">
        <f>'POA 2018 CENTA Consolid'!B63</f>
        <v>L.12.08</v>
      </c>
      <c r="C60" s="351" t="str">
        <f>'POA 2018 CENTA Consolid'!C63</f>
        <v>A.12.08.01.04-O</v>
      </c>
      <c r="D60" s="172" t="str">
        <f>'POA 2018 CENTA Consolid'!D63</f>
        <v>Apoyar los procesos de investigación y transferencia de tecnología mediante un proceso oportuno de comunicación.</v>
      </c>
      <c r="E60" s="109">
        <f t="shared" si="46"/>
        <v>0</v>
      </c>
      <c r="F60" s="123" t="str">
        <f>'POA 2018 CENTA Consolid'!F63</f>
        <v>Documento</v>
      </c>
      <c r="G60" s="172" t="str">
        <f>'POA 2018 CENTA Consolid'!G63</f>
        <v>Documentos de comunicación, producidos</v>
      </c>
      <c r="H60" s="172" t="str">
        <f>'POA 2018 CENTA Consolid'!H63</f>
        <v>Informe</v>
      </c>
      <c r="I60" s="108">
        <f t="shared" si="4"/>
        <v>0</v>
      </c>
      <c r="J60" s="108"/>
      <c r="K60" s="108" t="e">
        <f>AJ60*100/AJ56</f>
        <v>#DIV/0!</v>
      </c>
      <c r="L60" s="683"/>
      <c r="M60" s="683"/>
      <c r="N60" s="683"/>
      <c r="O60" s="696"/>
      <c r="P60" s="696"/>
      <c r="Q60" s="696"/>
      <c r="R60" s="683"/>
      <c r="S60" s="683"/>
      <c r="T60" s="683"/>
      <c r="U60" s="696"/>
      <c r="V60" s="696"/>
      <c r="W60" s="696"/>
      <c r="X60" s="683"/>
      <c r="Y60" s="683"/>
      <c r="Z60" s="683"/>
      <c r="AA60" s="696"/>
      <c r="AB60" s="696"/>
      <c r="AC60" s="696"/>
      <c r="AD60" s="683"/>
      <c r="AE60" s="683"/>
      <c r="AF60" s="683"/>
      <c r="AG60" s="696"/>
      <c r="AH60" s="696"/>
      <c r="AI60" s="696"/>
      <c r="AJ60" s="691"/>
      <c r="AK60" s="691"/>
      <c r="AL60" s="702"/>
      <c r="AM60" s="702"/>
      <c r="AN60" s="702"/>
      <c r="AO60" s="702"/>
      <c r="AP60" s="254"/>
      <c r="AQ60" s="104" t="str">
        <f>'POA 2018 CENTA Consolid'!AQ63</f>
        <v>Karla Arèvalo, Jefa División de Comunicaciones</v>
      </c>
      <c r="AR60" s="756"/>
      <c r="AS60" s="27"/>
    </row>
    <row r="61" spans="1:45" s="102" customFormat="1" ht="51" hidden="1" x14ac:dyDescent="0.2">
      <c r="A61" s="215" t="str">
        <f>'POA 2018 CENTA Consolid'!A64</f>
        <v>E.12</v>
      </c>
      <c r="B61" s="215" t="str">
        <f>'POA 2018 CENTA Consolid'!B64</f>
        <v>L.12.08</v>
      </c>
      <c r="C61" s="351" t="str">
        <f>'POA 2018 CENTA Consolid'!C64</f>
        <v>A.12.08.01.05-O</v>
      </c>
      <c r="D61" s="172" t="str">
        <f>'POA 2018 CENTA Consolid'!D64</f>
        <v>Asesorar legalmente las diferentes unidades para el cumplimiento de las leyes y reglamentos.</v>
      </c>
      <c r="E61" s="109">
        <f t="shared" si="46"/>
        <v>0</v>
      </c>
      <c r="F61" s="123" t="str">
        <f>'POA 2018 CENTA Consolid'!F64</f>
        <v>Documento</v>
      </c>
      <c r="G61" s="172" t="str">
        <f>'POA 2018 CENTA Consolid'!G64</f>
        <v>Documentos jurídicos elaborados</v>
      </c>
      <c r="H61" s="172" t="str">
        <f>'POA 2018 CENTA Consolid'!H64</f>
        <v>Informe</v>
      </c>
      <c r="I61" s="108">
        <f t="shared" si="4"/>
        <v>0</v>
      </c>
      <c r="J61" s="108"/>
      <c r="K61" s="108" t="e">
        <f>AJ61*100/AJ56</f>
        <v>#DIV/0!</v>
      </c>
      <c r="L61" s="678"/>
      <c r="M61" s="678"/>
      <c r="N61" s="678"/>
      <c r="O61" s="691"/>
      <c r="P61" s="691"/>
      <c r="Q61" s="691"/>
      <c r="R61" s="678"/>
      <c r="S61" s="678"/>
      <c r="T61" s="678"/>
      <c r="U61" s="691"/>
      <c r="V61" s="691"/>
      <c r="W61" s="691"/>
      <c r="X61" s="678"/>
      <c r="Y61" s="678"/>
      <c r="Z61" s="678"/>
      <c r="AA61" s="691"/>
      <c r="AB61" s="691"/>
      <c r="AC61" s="691"/>
      <c r="AD61" s="678"/>
      <c r="AE61" s="678"/>
      <c r="AF61" s="678"/>
      <c r="AG61" s="691"/>
      <c r="AH61" s="691"/>
      <c r="AI61" s="691"/>
      <c r="AJ61" s="691"/>
      <c r="AK61" s="691"/>
      <c r="AL61" s="702"/>
      <c r="AM61" s="702"/>
      <c r="AN61" s="702"/>
      <c r="AO61" s="702"/>
      <c r="AP61" s="254"/>
      <c r="AQ61" s="104" t="str">
        <f>'POA 2018 CENTA Consolid'!AQ64</f>
        <v>Mauricio Velasco, Jefa Unidad de Asesoria Jurídica</v>
      </c>
      <c r="AR61" s="751"/>
      <c r="AS61" s="27"/>
    </row>
    <row r="62" spans="1:45" s="102" customFormat="1" ht="63.75" hidden="1" x14ac:dyDescent="0.2">
      <c r="A62" s="215" t="str">
        <f>'POA 2018 CENTA Consolid'!A65</f>
        <v>E.12</v>
      </c>
      <c r="B62" s="215" t="str">
        <f>'POA 2018 CENTA Consolid'!B65</f>
        <v>L.12.08</v>
      </c>
      <c r="C62" s="351" t="str">
        <f>'POA 2018 CENTA Consolid'!C65</f>
        <v>A.12.08.01.06-O</v>
      </c>
      <c r="D62" s="172" t="str">
        <f>'POA 2018 CENTA Consolid'!D65</f>
        <v>Examinar la eficiencia, eficacia y economía de la administración de los recursos financieros y materiales de la institución.</v>
      </c>
      <c r="E62" s="109">
        <f t="shared" si="46"/>
        <v>0</v>
      </c>
      <c r="F62" s="123" t="str">
        <f>'POA 2018 CENTA Consolid'!F65</f>
        <v>Informe</v>
      </c>
      <c r="G62" s="172" t="str">
        <f>'POA 2018 CENTA Consolid'!G65</f>
        <v xml:space="preserve"> Informes de auditoria elaborados</v>
      </c>
      <c r="H62" s="172" t="str">
        <f>'POA 2018 CENTA Consolid'!H65</f>
        <v>Informe</v>
      </c>
      <c r="I62" s="108">
        <f t="shared" si="4"/>
        <v>0</v>
      </c>
      <c r="J62" s="108"/>
      <c r="K62" s="108" t="e">
        <f>AJ62*100/AJ56</f>
        <v>#DIV/0!</v>
      </c>
      <c r="L62" s="678"/>
      <c r="M62" s="678"/>
      <c r="N62" s="678"/>
      <c r="O62" s="691"/>
      <c r="P62" s="691"/>
      <c r="Q62" s="691"/>
      <c r="R62" s="678"/>
      <c r="S62" s="678"/>
      <c r="T62" s="678"/>
      <c r="U62" s="691"/>
      <c r="V62" s="691"/>
      <c r="W62" s="691"/>
      <c r="X62" s="678"/>
      <c r="Y62" s="678"/>
      <c r="Z62" s="678"/>
      <c r="AA62" s="691"/>
      <c r="AB62" s="691"/>
      <c r="AC62" s="691"/>
      <c r="AD62" s="678"/>
      <c r="AE62" s="678"/>
      <c r="AF62" s="678"/>
      <c r="AG62" s="691"/>
      <c r="AH62" s="691"/>
      <c r="AI62" s="691"/>
      <c r="AJ62" s="691"/>
      <c r="AK62" s="691"/>
      <c r="AL62" s="702"/>
      <c r="AM62" s="702"/>
      <c r="AN62" s="702"/>
      <c r="AO62" s="702"/>
      <c r="AP62" s="254"/>
      <c r="AQ62" s="104" t="str">
        <f>'POA 2018 CENTA Consolid'!AQ65</f>
        <v xml:space="preserve">Francisco Quintanilla, Jefe Unidad de Auditoria Interna </v>
      </c>
      <c r="AR62" s="751"/>
      <c r="AS62" s="27"/>
    </row>
    <row r="63" spans="1:45" s="102" customFormat="1" ht="51" hidden="1" x14ac:dyDescent="0.2">
      <c r="A63" s="215" t="str">
        <f>'POA 2018 CENTA Consolid'!A66</f>
        <v>E.12</v>
      </c>
      <c r="B63" s="215" t="str">
        <f>'POA 2018 CENTA Consolid'!B66</f>
        <v>L.12.08</v>
      </c>
      <c r="C63" s="351" t="str">
        <f>'POA 2018 CENTA Consolid'!C66</f>
        <v>A.12.08.01.07-O</v>
      </c>
      <c r="D63" s="172" t="str">
        <f>'POA 2018 CENTA Consolid'!D66</f>
        <v>Proveer los recursos y servicios a las diferentes unidades oportunamente y con calidad</v>
      </c>
      <c r="E63" s="109">
        <f t="shared" si="46"/>
        <v>0</v>
      </c>
      <c r="F63" s="123" t="str">
        <f>'POA 2018 CENTA Consolid'!F66</f>
        <v>Documento</v>
      </c>
      <c r="G63" s="261" t="str">
        <f>'POA 2018 CENTA Consolid'!G66</f>
        <v>Documentos de bienes y servicios elaborados</v>
      </c>
      <c r="H63" s="127" t="str">
        <f>'POA 2018 CENTA Consolid'!H66</f>
        <v>Informe</v>
      </c>
      <c r="I63" s="108">
        <f t="shared" si="4"/>
        <v>0</v>
      </c>
      <c r="J63" s="108"/>
      <c r="K63" s="108" t="e">
        <f>AJ63*100/AJ56</f>
        <v>#DIV/0!</v>
      </c>
      <c r="L63" s="682"/>
      <c r="M63" s="682"/>
      <c r="N63" s="682"/>
      <c r="O63" s="696"/>
      <c r="P63" s="696"/>
      <c r="Q63" s="696"/>
      <c r="R63" s="682"/>
      <c r="S63" s="682"/>
      <c r="T63" s="682"/>
      <c r="U63" s="696"/>
      <c r="V63" s="696"/>
      <c r="W63" s="696"/>
      <c r="X63" s="682"/>
      <c r="Y63" s="682"/>
      <c r="Z63" s="682"/>
      <c r="AA63" s="696"/>
      <c r="AB63" s="696"/>
      <c r="AC63" s="696"/>
      <c r="AD63" s="682"/>
      <c r="AE63" s="682"/>
      <c r="AF63" s="682"/>
      <c r="AG63" s="696"/>
      <c r="AH63" s="696"/>
      <c r="AI63" s="696"/>
      <c r="AJ63" s="691"/>
      <c r="AK63" s="691"/>
      <c r="AL63" s="702"/>
      <c r="AM63" s="702"/>
      <c r="AN63" s="702"/>
      <c r="AO63" s="702"/>
      <c r="AP63" s="254"/>
      <c r="AQ63" s="104" t="str">
        <f>'POA 2018 CENTA Consolid'!AQ66</f>
        <v>Milton Gonzàlez, Jefe 
UACI</v>
      </c>
      <c r="AR63" s="756"/>
      <c r="AS63" s="27"/>
    </row>
    <row r="64" spans="1:45" s="102" customFormat="1" ht="38.25" hidden="1" x14ac:dyDescent="0.2">
      <c r="A64" s="215" t="str">
        <f>'POA 2018 CENTA Consolid'!A67</f>
        <v>E.12</v>
      </c>
      <c r="B64" s="215" t="str">
        <f>'POA 2018 CENTA Consolid'!B67</f>
        <v>L.12.08</v>
      </c>
      <c r="C64" s="351" t="str">
        <f>'POA 2018 CENTA Consolid'!C67</f>
        <v>A.12.08.01.08-O</v>
      </c>
      <c r="D64" s="172" t="str">
        <f>'POA 2018 CENTA Consolid'!D67</f>
        <v>Administrar eficientemente los recursos humanos de la Institución</v>
      </c>
      <c r="E64" s="109">
        <f t="shared" si="46"/>
        <v>0</v>
      </c>
      <c r="F64" s="123" t="str">
        <f>'POA 2018 CENTA Consolid'!F67</f>
        <v>Informe</v>
      </c>
      <c r="G64" s="261" t="str">
        <f>'POA 2018 CENTA Consolid'!G67</f>
        <v>Informes de operaciones de control y estudio de personal realizados</v>
      </c>
      <c r="H64" s="127" t="str">
        <f>'POA 2018 CENTA Consolid'!H67</f>
        <v>Informe</v>
      </c>
      <c r="I64" s="108">
        <f t="shared" si="4"/>
        <v>0</v>
      </c>
      <c r="J64" s="108"/>
      <c r="K64" s="108" t="e">
        <f>AJ64*100/AJ56</f>
        <v>#DIV/0!</v>
      </c>
      <c r="L64" s="682"/>
      <c r="M64" s="682"/>
      <c r="N64" s="682"/>
      <c r="O64" s="696"/>
      <c r="P64" s="696"/>
      <c r="Q64" s="696"/>
      <c r="R64" s="678"/>
      <c r="S64" s="678"/>
      <c r="T64" s="682"/>
      <c r="U64" s="696"/>
      <c r="V64" s="696"/>
      <c r="W64" s="696"/>
      <c r="X64" s="682"/>
      <c r="Y64" s="682"/>
      <c r="Z64" s="682"/>
      <c r="AA64" s="696"/>
      <c r="AB64" s="696"/>
      <c r="AC64" s="696"/>
      <c r="AD64" s="682"/>
      <c r="AE64" s="682"/>
      <c r="AF64" s="682"/>
      <c r="AG64" s="696"/>
      <c r="AH64" s="696"/>
      <c r="AI64" s="696"/>
      <c r="AJ64" s="691"/>
      <c r="AK64" s="691"/>
      <c r="AL64" s="702"/>
      <c r="AM64" s="702"/>
      <c r="AN64" s="702"/>
      <c r="AO64" s="702"/>
      <c r="AP64" s="254"/>
      <c r="AQ64" s="104" t="str">
        <f>'POA 2018 CENTA Consolid'!AQ67</f>
        <v>Vilma de Martínez,
Jefa Recursos Humanos</v>
      </c>
      <c r="AR64" s="756"/>
      <c r="AS64" s="27"/>
    </row>
    <row r="65" spans="1:50" s="102" customFormat="1" ht="63.75" hidden="1" x14ac:dyDescent="0.2">
      <c r="A65" s="215" t="str">
        <f>'POA 2018 CENTA Consolid'!A68</f>
        <v>E.12</v>
      </c>
      <c r="B65" s="215" t="str">
        <f>'POA 2018 CENTA Consolid'!B68</f>
        <v>L.12.08</v>
      </c>
      <c r="C65" s="351" t="str">
        <f>'POA 2018 CENTA Consolid'!C68</f>
        <v>A.12.08.01.09-O</v>
      </c>
      <c r="D65" s="172" t="str">
        <f>'POA 2018 CENTA Consolid'!D68</f>
        <v>Mantener en buenas condiciones los activos fijos y el equipo en apoyo a la investigación y extensión agropecuaria.</v>
      </c>
      <c r="E65" s="109">
        <f t="shared" si="46"/>
        <v>0</v>
      </c>
      <c r="F65" s="123" t="str">
        <f>'POA 2018 CENTA Consolid'!F68</f>
        <v>Informe</v>
      </c>
      <c r="G65" s="261" t="str">
        <f>'POA 2018 CENTA Consolid'!G68</f>
        <v>Informes sobre el mantenimiento de la infraestructura física y equipo de la institución elaborados</v>
      </c>
      <c r="H65" s="127" t="str">
        <f>'POA 2018 CENTA Consolid'!H68</f>
        <v>Informe</v>
      </c>
      <c r="I65" s="108">
        <f t="shared" si="4"/>
        <v>0</v>
      </c>
      <c r="J65" s="108"/>
      <c r="K65" s="108" t="e">
        <f>AJ65*100/AJ56</f>
        <v>#DIV/0!</v>
      </c>
      <c r="L65" s="682"/>
      <c r="M65" s="682"/>
      <c r="N65" s="682"/>
      <c r="O65" s="696"/>
      <c r="P65" s="696"/>
      <c r="Q65" s="696"/>
      <c r="R65" s="682"/>
      <c r="S65" s="682"/>
      <c r="T65" s="682"/>
      <c r="U65" s="696"/>
      <c r="V65" s="696"/>
      <c r="W65" s="696"/>
      <c r="X65" s="682"/>
      <c r="Y65" s="682"/>
      <c r="Z65" s="682"/>
      <c r="AA65" s="696"/>
      <c r="AB65" s="696"/>
      <c r="AC65" s="696"/>
      <c r="AD65" s="682"/>
      <c r="AE65" s="682"/>
      <c r="AF65" s="682"/>
      <c r="AG65" s="696"/>
      <c r="AH65" s="696"/>
      <c r="AI65" s="696"/>
      <c r="AJ65" s="691"/>
      <c r="AK65" s="691"/>
      <c r="AL65" s="702"/>
      <c r="AM65" s="702"/>
      <c r="AN65" s="702"/>
      <c r="AO65" s="702"/>
      <c r="AP65" s="254"/>
      <c r="AQ65" s="104" t="str">
        <f>'POA 2018 CENTA Consolid'!AQ68</f>
        <v>Ana Marìa Rico, Jefa 
Servicios generales</v>
      </c>
      <c r="AR65" s="756"/>
      <c r="AS65" s="27"/>
    </row>
    <row r="66" spans="1:50" s="102" customFormat="1" ht="114.75" hidden="1" x14ac:dyDescent="0.2">
      <c r="A66" s="215" t="str">
        <f>'POA 2018 CENTA Consolid'!A69</f>
        <v>E.12</v>
      </c>
      <c r="B66" s="215" t="str">
        <f>'POA 2018 CENTA Consolid'!B69</f>
        <v>L.12.08</v>
      </c>
      <c r="C66" s="351" t="str">
        <f>'POA 2018 CENTA Consolid'!C69</f>
        <v>A.12.08.01.10-O</v>
      </c>
      <c r="D66" s="172" t="str">
        <f>'POA 2018 CENTA Consolid'!D69</f>
        <v>Administrar eficientemente el equipo e infraestructura tecnológica instalada para el servicio de las diferentes unidades y proporcionar el apoyo técnico necesario a cada una de ellas para que puedan realizar sus operaciones diarias.</v>
      </c>
      <c r="E66" s="109">
        <f t="shared" si="46"/>
        <v>0</v>
      </c>
      <c r="F66" s="123" t="str">
        <f>'POA 2018 CENTA Consolid'!F69</f>
        <v>Informe</v>
      </c>
      <c r="G66" s="261" t="str">
        <f>'POA 2018 CENTA Consolid'!G69</f>
        <v>Informes de mantenimiento del equipo informático de la institución elaborados</v>
      </c>
      <c r="H66" s="127" t="str">
        <f>'POA 2018 CENTA Consolid'!H69</f>
        <v>Informe</v>
      </c>
      <c r="I66" s="108">
        <f t="shared" si="4"/>
        <v>0</v>
      </c>
      <c r="J66" s="108"/>
      <c r="K66" s="108" t="e">
        <f>AJ66*100/AJ56</f>
        <v>#DIV/0!</v>
      </c>
      <c r="L66" s="682"/>
      <c r="M66" s="682"/>
      <c r="N66" s="682"/>
      <c r="O66" s="696"/>
      <c r="P66" s="696"/>
      <c r="Q66" s="696"/>
      <c r="R66" s="682"/>
      <c r="S66" s="682"/>
      <c r="T66" s="682"/>
      <c r="U66" s="696"/>
      <c r="V66" s="696"/>
      <c r="W66" s="696"/>
      <c r="X66" s="682"/>
      <c r="Y66" s="682"/>
      <c r="Z66" s="682"/>
      <c r="AA66" s="696"/>
      <c r="AB66" s="696"/>
      <c r="AC66" s="696"/>
      <c r="AD66" s="682"/>
      <c r="AE66" s="682"/>
      <c r="AF66" s="682"/>
      <c r="AG66" s="696"/>
      <c r="AH66" s="696"/>
      <c r="AI66" s="696"/>
      <c r="AJ66" s="691"/>
      <c r="AK66" s="691"/>
      <c r="AL66" s="702"/>
      <c r="AM66" s="702"/>
      <c r="AN66" s="702"/>
      <c r="AO66" s="702"/>
      <c r="AP66" s="254"/>
      <c r="AQ66" s="104" t="str">
        <f>'POA 2018 CENTA Consolid'!AQ69</f>
        <v>Ana Luisa Cordero, Jefa  
Informática</v>
      </c>
      <c r="AR66" s="756"/>
      <c r="AS66" s="27"/>
    </row>
    <row r="67" spans="1:50" s="102" customFormat="1" ht="51" hidden="1" x14ac:dyDescent="0.2">
      <c r="A67" s="215" t="str">
        <f>'POA 2018 CENTA Consolid'!A70</f>
        <v>E.12</v>
      </c>
      <c r="B67" s="215" t="str">
        <f>'POA 2018 CENTA Consolid'!B70</f>
        <v>L.12.08</v>
      </c>
      <c r="C67" s="351" t="str">
        <f>'POA 2018 CENTA Consolid'!C70</f>
        <v>A.12.08.01.11-O</v>
      </c>
      <c r="D67" s="263" t="str">
        <f>'POA 2018 CENTA Consolid'!D70</f>
        <v>Realizar acciones de administración general y comercialización</v>
      </c>
      <c r="E67" s="109">
        <f t="shared" si="46"/>
        <v>0</v>
      </c>
      <c r="F67" s="761" t="str">
        <f>'POA 2018 CENTA Consolid'!F70</f>
        <v>Informe</v>
      </c>
      <c r="G67" s="263" t="str">
        <f>'POA 2018 CENTA Consolid'!G70</f>
        <v>Informes de las acciones gerenciales y de comercialización elaborados</v>
      </c>
      <c r="H67" s="127" t="str">
        <f>'POA 2018 CENTA Consolid'!H70</f>
        <v>Informe</v>
      </c>
      <c r="I67" s="108">
        <f t="shared" si="4"/>
        <v>0</v>
      </c>
      <c r="J67" s="108"/>
      <c r="K67" s="108" t="e">
        <f>AJ67*100/AJ56</f>
        <v>#DIV/0!</v>
      </c>
      <c r="L67" s="682"/>
      <c r="M67" s="682"/>
      <c r="N67" s="682"/>
      <c r="O67" s="696"/>
      <c r="P67" s="696"/>
      <c r="Q67" s="696"/>
      <c r="R67" s="682"/>
      <c r="S67" s="682"/>
      <c r="T67" s="682"/>
      <c r="U67" s="696"/>
      <c r="V67" s="696"/>
      <c r="W67" s="696"/>
      <c r="X67" s="682"/>
      <c r="Y67" s="682"/>
      <c r="Z67" s="682"/>
      <c r="AA67" s="696"/>
      <c r="AB67" s="696"/>
      <c r="AC67" s="696"/>
      <c r="AD67" s="682"/>
      <c r="AE67" s="682"/>
      <c r="AF67" s="682"/>
      <c r="AG67" s="696"/>
      <c r="AH67" s="696"/>
      <c r="AI67" s="696"/>
      <c r="AJ67" s="691"/>
      <c r="AK67" s="691"/>
      <c r="AL67" s="702"/>
      <c r="AM67" s="702"/>
      <c r="AN67" s="702"/>
      <c r="AO67" s="702"/>
      <c r="AP67" s="254"/>
      <c r="AQ67" s="104" t="str">
        <f>'POA 2018 CENTA Consolid'!AQ70</f>
        <v>Efraìn de Jesùs Fuentes, Gerente Administrativo</v>
      </c>
      <c r="AR67" s="756"/>
      <c r="AS67" s="27"/>
    </row>
    <row r="68" spans="1:50" s="102" customFormat="1" ht="51" hidden="1" x14ac:dyDescent="0.2">
      <c r="A68" s="215" t="str">
        <f>'POA 2018 CENTA Consolid'!A71</f>
        <v>E.12</v>
      </c>
      <c r="B68" s="215" t="str">
        <f>'POA 2018 CENTA Consolid'!B71</f>
        <v>L.12.08</v>
      </c>
      <c r="C68" s="351" t="str">
        <f>'POA 2018 CENTA Consolid'!C71</f>
        <v>A.12.08.01.12-O</v>
      </c>
      <c r="D68" s="172" t="str">
        <f>'POA 2018 CENTA Consolid'!D71</f>
        <v>Formular y ejecutar el presupuesto asignado a la institución.</v>
      </c>
      <c r="E68" s="109">
        <f t="shared" si="46"/>
        <v>0</v>
      </c>
      <c r="F68" s="123" t="str">
        <f>'POA 2018 CENTA Consolid'!F71</f>
        <v>Informe</v>
      </c>
      <c r="G68" s="261" t="str">
        <f>'POA 2018 CENTA Consolid'!G71</f>
        <v>Informes de la ejecución presupuestaria y presupuesto de  la institución elaborados.</v>
      </c>
      <c r="H68" s="127" t="str">
        <f>'POA 2018 CENTA Consolid'!H71</f>
        <v>Informe</v>
      </c>
      <c r="I68" s="108">
        <f t="shared" si="4"/>
        <v>0</v>
      </c>
      <c r="J68" s="108"/>
      <c r="K68" s="108" t="e">
        <f>AJ68*100/AJ56</f>
        <v>#DIV/0!</v>
      </c>
      <c r="L68" s="678"/>
      <c r="M68" s="678"/>
      <c r="N68" s="678"/>
      <c r="O68" s="691"/>
      <c r="P68" s="691"/>
      <c r="Q68" s="691"/>
      <c r="R68" s="678"/>
      <c r="S68" s="678"/>
      <c r="T68" s="678"/>
      <c r="U68" s="691"/>
      <c r="V68" s="691"/>
      <c r="W68" s="691"/>
      <c r="X68" s="678"/>
      <c r="Y68" s="678"/>
      <c r="Z68" s="678"/>
      <c r="AA68" s="691"/>
      <c r="AB68" s="691"/>
      <c r="AC68" s="691"/>
      <c r="AD68" s="678"/>
      <c r="AE68" s="678"/>
      <c r="AF68" s="678"/>
      <c r="AG68" s="691"/>
      <c r="AH68" s="691"/>
      <c r="AI68" s="691"/>
      <c r="AJ68" s="691"/>
      <c r="AK68" s="691"/>
      <c r="AL68" s="702"/>
      <c r="AM68" s="702"/>
      <c r="AN68" s="702"/>
      <c r="AO68" s="702"/>
      <c r="AP68" s="254"/>
      <c r="AQ68" s="104" t="str">
        <f>'POA 2018 CENTA Consolid'!AQ71</f>
        <v xml:space="preserve">Guillermo Dìaz, Jefe UFI </v>
      </c>
      <c r="AR68" s="751"/>
      <c r="AS68" s="27"/>
    </row>
    <row r="69" spans="1:50" s="102" customFormat="1" ht="63.75" hidden="1" x14ac:dyDescent="0.2">
      <c r="A69" s="215" t="str">
        <f>'POA 2018 CENTA Consolid'!A72</f>
        <v>E.12</v>
      </c>
      <c r="B69" s="215" t="str">
        <f>'POA 2018 CENTA Consolid'!B72</f>
        <v>L.12.08</v>
      </c>
      <c r="C69" s="351" t="str">
        <f>'POA 2018 CENTA Consolid'!C72</f>
        <v>A.12.08.01.13-O</v>
      </c>
      <c r="D69" s="490" t="str">
        <f>'POA 2018 CENTA Consolid'!D72</f>
        <v>Elaborar documentos técnicos sobre oferta tecnológica</v>
      </c>
      <c r="E69" s="109">
        <f t="shared" si="46"/>
        <v>0</v>
      </c>
      <c r="F69" s="491" t="str">
        <f>'POA 2018 CENTA Consolid'!F72</f>
        <v>Documento</v>
      </c>
      <c r="G69" s="490" t="str">
        <f>'POA 2018 CENTA Consolid'!G72</f>
        <v>Documentos técnicos elaborados</v>
      </c>
      <c r="H69" s="490" t="str">
        <f>'POA 2018 CENTA Consolid'!H72</f>
        <v>Documentos físicos o digitales</v>
      </c>
      <c r="I69" s="729">
        <f t="shared" si="4"/>
        <v>0</v>
      </c>
      <c r="J69" s="729"/>
      <c r="K69" s="108" t="e">
        <f>AJ69*100/AJ56</f>
        <v>#DIV/0!</v>
      </c>
      <c r="L69" s="682"/>
      <c r="M69" s="682"/>
      <c r="N69" s="682"/>
      <c r="O69" s="696"/>
      <c r="P69" s="696"/>
      <c r="Q69" s="696"/>
      <c r="R69" s="682"/>
      <c r="S69" s="682"/>
      <c r="T69" s="682"/>
      <c r="U69" s="696"/>
      <c r="V69" s="696"/>
      <c r="W69" s="696"/>
      <c r="X69" s="682"/>
      <c r="Y69" s="682"/>
      <c r="Z69" s="682"/>
      <c r="AA69" s="696"/>
      <c r="AB69" s="696"/>
      <c r="AC69" s="696"/>
      <c r="AD69" s="682"/>
      <c r="AE69" s="678"/>
      <c r="AF69" s="678"/>
      <c r="AG69" s="691"/>
      <c r="AH69" s="691"/>
      <c r="AI69" s="691"/>
      <c r="AJ69" s="691"/>
      <c r="AK69" s="691"/>
      <c r="AL69" s="702"/>
      <c r="AM69" s="702"/>
      <c r="AN69" s="702"/>
      <c r="AO69" s="702"/>
      <c r="AP69" s="16"/>
      <c r="AQ69" s="104" t="str">
        <f>'POA 2018 CENTA Consolid'!AQ72</f>
        <v>Manuel Osorio, Gerente Investigaciòn y Desarrollo TecnològicoTecnològico</v>
      </c>
      <c r="AR69" s="751"/>
      <c r="AS69" s="27"/>
    </row>
    <row r="70" spans="1:50" s="102" customFormat="1" ht="178.5" hidden="1" x14ac:dyDescent="0.2">
      <c r="A70" s="215" t="str">
        <f>'POA 2018 CENTA Consolid'!A73</f>
        <v>E.12</v>
      </c>
      <c r="B70" s="215" t="str">
        <f>'POA 2018 CENTA Consolid'!B73</f>
        <v>L.12.08</v>
      </c>
      <c r="C70" s="351" t="str">
        <f>'POA 2018 CENTA Consolid'!C73</f>
        <v>A.12.08.01.14-O</v>
      </c>
      <c r="D70" s="705" t="str">
        <f>'POA 2018 CENTA Consolid'!D73</f>
        <v>Implementar proyectos de investigación y validación en granos básicos, hortalizas y frutales.</v>
      </c>
      <c r="E70" s="109">
        <f t="shared" si="46"/>
        <v>0</v>
      </c>
      <c r="F70" s="491" t="str">
        <f>'POA 2018 CENTA Consolid'!F73</f>
        <v>Protocolo</v>
      </c>
      <c r="G70" s="705" t="str">
        <f>'POA 2018 CENTA Consolid'!G73</f>
        <v>Protocolos de investigación y validación implementados</v>
      </c>
      <c r="H70" s="705" t="str">
        <f>'POA 2018 CENTA Consolid'!H73</f>
        <v>Informes y  Documentos físicos o digitales</v>
      </c>
      <c r="I70" s="729">
        <f t="shared" si="4"/>
        <v>0</v>
      </c>
      <c r="J70" s="729"/>
      <c r="K70" s="108" t="e">
        <f>AJ70*100/AJ56</f>
        <v>#DIV/0!</v>
      </c>
      <c r="L70" s="678"/>
      <c r="M70" s="678"/>
      <c r="N70" s="678"/>
      <c r="O70" s="691"/>
      <c r="P70" s="691"/>
      <c r="Q70" s="691"/>
      <c r="R70" s="678"/>
      <c r="S70" s="678"/>
      <c r="T70" s="678"/>
      <c r="U70" s="691"/>
      <c r="V70" s="691"/>
      <c r="W70" s="691"/>
      <c r="X70" s="678"/>
      <c r="Y70" s="678"/>
      <c r="Z70" s="678"/>
      <c r="AA70" s="691"/>
      <c r="AB70" s="691"/>
      <c r="AC70" s="691"/>
      <c r="AD70" s="678"/>
      <c r="AE70" s="678"/>
      <c r="AF70" s="678"/>
      <c r="AG70" s="691"/>
      <c r="AH70" s="691"/>
      <c r="AI70" s="691"/>
      <c r="AJ70" s="691"/>
      <c r="AK70" s="691"/>
      <c r="AL70" s="702"/>
      <c r="AM70" s="702"/>
      <c r="AN70" s="702"/>
      <c r="AO70" s="702"/>
      <c r="AP70" s="16"/>
      <c r="AQ70" s="104" t="str">
        <f>'POA 2018 CENTA Consolid'!AQ73</f>
        <v>Lauro Alarcòn, Fredy Fuentes, Josè Marìa Garcìa, Margarita Alvarado, Domingo Palacios y Faustino Portillo, Jefes de Programas de Investigaciòn de Granos bàsicos, Hortalizas, Frutales, Agroindustria, Producciòn animal y Recursos naturales, respetivamente.</v>
      </c>
      <c r="AR70" s="751"/>
      <c r="AS70" s="27"/>
    </row>
    <row r="71" spans="1:50" s="102" customFormat="1" ht="63.75" hidden="1" x14ac:dyDescent="0.2">
      <c r="A71" s="215" t="str">
        <f>'POA 2018 CENTA Consolid'!A74</f>
        <v>E.12</v>
      </c>
      <c r="B71" s="215" t="str">
        <f>'POA 2018 CENTA Consolid'!B74</f>
        <v>L.12.08</v>
      </c>
      <c r="C71" s="351" t="str">
        <f>'POA 2018 CENTA Consolid'!C74</f>
        <v>A.12.08.01.15-O</v>
      </c>
      <c r="D71" s="490" t="str">
        <f>'POA 2018 CENTA Consolid'!D74</f>
        <v>Validar con los productores la rentabilidad de la aplicación de tecnología en sus sectores para promover altos niveles de adopción.</v>
      </c>
      <c r="E71" s="109">
        <f t="shared" si="46"/>
        <v>0</v>
      </c>
      <c r="F71" s="495" t="str">
        <f>'POA 2018 CENTA Consolid'!F74</f>
        <v>Estudio</v>
      </c>
      <c r="G71" s="490" t="str">
        <f>'POA 2018 CENTA Consolid'!G74</f>
        <v>Estudio publicado</v>
      </c>
      <c r="H71" s="490" t="str">
        <f>'POA 2018 CENTA Consolid'!H74</f>
        <v>Documentos físicos o digitales</v>
      </c>
      <c r="I71" s="729">
        <f t="shared" si="4"/>
        <v>0</v>
      </c>
      <c r="J71" s="729"/>
      <c r="K71" s="108" t="e">
        <f>AJ71*100/AJ56</f>
        <v>#DIV/0!</v>
      </c>
      <c r="L71" s="678"/>
      <c r="M71" s="678"/>
      <c r="N71" s="678"/>
      <c r="O71" s="691"/>
      <c r="P71" s="691"/>
      <c r="Q71" s="691"/>
      <c r="R71" s="678"/>
      <c r="S71" s="678"/>
      <c r="T71" s="678"/>
      <c r="U71" s="691"/>
      <c r="V71" s="691"/>
      <c r="W71" s="691"/>
      <c r="X71" s="678"/>
      <c r="Y71" s="678"/>
      <c r="Z71" s="678"/>
      <c r="AA71" s="691"/>
      <c r="AB71" s="691"/>
      <c r="AC71" s="691"/>
      <c r="AD71" s="678"/>
      <c r="AE71" s="678"/>
      <c r="AF71" s="678"/>
      <c r="AG71" s="691"/>
      <c r="AH71" s="691"/>
      <c r="AI71" s="691"/>
      <c r="AJ71" s="691"/>
      <c r="AK71" s="691"/>
      <c r="AL71" s="702"/>
      <c r="AM71" s="702"/>
      <c r="AN71" s="702"/>
      <c r="AO71" s="702"/>
      <c r="AP71" s="16"/>
      <c r="AQ71" s="104" t="str">
        <f>'POA 2018 CENTA Consolid'!AQ74</f>
        <v>Jaime Ayala, Unidad de Socioeconomia</v>
      </c>
      <c r="AR71" s="751"/>
      <c r="AS71" s="27"/>
    </row>
    <row r="72" spans="1:50" s="102" customFormat="1" ht="165.75" hidden="1" x14ac:dyDescent="0.2">
      <c r="A72" s="215" t="str">
        <f>'POA 2018 CENTA Consolid'!A75</f>
        <v>E.12</v>
      </c>
      <c r="B72" s="215" t="str">
        <f>'POA 2018 CENTA Consolid'!B75</f>
        <v>L.12.08</v>
      </c>
      <c r="C72" s="351" t="str">
        <f>'POA 2018 CENTA Consolid'!C75</f>
        <v>A.12.08.01.16-O</v>
      </c>
      <c r="D72" s="490" t="str">
        <f>'POA 2018 CENTA Consolid'!D75</f>
        <v>Realizar análisis de laboratorio para apoyar la investigación y responder a la demanda externa</v>
      </c>
      <c r="E72" s="109">
        <f t="shared" si="46"/>
        <v>0</v>
      </c>
      <c r="F72" s="495" t="str">
        <f>'POA 2018 CENTA Consolid'!F75</f>
        <v>Análisis</v>
      </c>
      <c r="G72" s="490" t="str">
        <f>'POA 2018 CENTA Consolid'!G75</f>
        <v>Análisis de laboratorio realizados</v>
      </c>
      <c r="H72" s="490" t="str">
        <f>'POA 2018 CENTA Consolid'!H75</f>
        <v>Informe</v>
      </c>
      <c r="I72" s="729">
        <f t="shared" si="4"/>
        <v>0</v>
      </c>
      <c r="J72" s="729"/>
      <c r="K72" s="108" t="e">
        <f>AJ72*100/AJ56</f>
        <v>#DIV/0!</v>
      </c>
      <c r="L72" s="678"/>
      <c r="M72" s="678"/>
      <c r="N72" s="678"/>
      <c r="O72" s="691"/>
      <c r="P72" s="691"/>
      <c r="Q72" s="691"/>
      <c r="R72" s="678"/>
      <c r="S72" s="678"/>
      <c r="T72" s="678"/>
      <c r="U72" s="691"/>
      <c r="V72" s="691"/>
      <c r="W72" s="691"/>
      <c r="X72" s="678"/>
      <c r="Y72" s="678"/>
      <c r="Z72" s="678"/>
      <c r="AA72" s="691"/>
      <c r="AB72" s="691"/>
      <c r="AC72" s="691"/>
      <c r="AD72" s="678"/>
      <c r="AE72" s="678"/>
      <c r="AF72" s="678"/>
      <c r="AG72" s="691"/>
      <c r="AH72" s="691"/>
      <c r="AI72" s="691"/>
      <c r="AJ72" s="691"/>
      <c r="AK72" s="691"/>
      <c r="AL72" s="702"/>
      <c r="AM72" s="702"/>
      <c r="AN72" s="702"/>
      <c r="AO72" s="702"/>
      <c r="AP72" s="16"/>
      <c r="AQ72" s="104" t="str">
        <f>'POA 2018 CENTA Consolid'!AQ75</f>
        <v>Claudia Lino, Grecia de Chàvez, Reyna Flor de Serrano, Patricia de Esquivel y Karla Quintanilla:Jefas de Laboratorio de Suelos, Quìmica Agrìcola, Parasitologìa, Alimentos y Biotecnologìa, respectivamente.</v>
      </c>
      <c r="AR72" s="751"/>
      <c r="AS72" s="27"/>
    </row>
    <row r="73" spans="1:50" s="704" customFormat="1" ht="20.25" customHeight="1" x14ac:dyDescent="0.2">
      <c r="A73" s="706"/>
      <c r="B73" s="706"/>
      <c r="C73" s="706"/>
      <c r="D73" s="766" t="s">
        <v>431</v>
      </c>
      <c r="E73" s="731"/>
      <c r="F73" s="706"/>
      <c r="G73" s="741"/>
      <c r="H73" s="741"/>
      <c r="I73" s="978">
        <f t="shared" si="4"/>
        <v>3.9154009303231896</v>
      </c>
      <c r="J73" s="978"/>
      <c r="K73" s="978"/>
      <c r="L73" s="707"/>
      <c r="M73" s="707"/>
      <c r="N73" s="707"/>
      <c r="O73" s="768">
        <f>SUM(O74,O80,O84,O89,O91,O95,O101,O104,O106,O108,O111,O113,O118)</f>
        <v>56929</v>
      </c>
      <c r="P73" s="768">
        <f t="shared" ref="P73" si="47">SUM(P74,P80,P84,P89,P91,P95,P101,P104,P106,P108,P111,P113,P118)</f>
        <v>56929</v>
      </c>
      <c r="Q73" s="768">
        <f t="shared" ref="Q73" si="48">SUM(Q74,Q80,Q84,Q89,Q91,Q95,Q101,Q104,Q106,Q108,Q111,Q113,Q118)</f>
        <v>62492</v>
      </c>
      <c r="R73" s="768"/>
      <c r="S73" s="768"/>
      <c r="T73" s="768"/>
      <c r="U73" s="768">
        <f t="shared" ref="U73" si="49">SUM(U74,U80,U84,U89,U91,U95,U101,U104,U106,U108,U111,U113,U118)</f>
        <v>56929</v>
      </c>
      <c r="V73" s="768">
        <f t="shared" ref="V73" si="50">SUM(V74,V80,V84,V89,V91,V95,V101,V104,V106,V108,V111,V113,V118)</f>
        <v>54901</v>
      </c>
      <c r="W73" s="768">
        <f t="shared" ref="W73" si="51">SUM(W74,W80,W84,W89,W91,W95,W101,W104,W106,W108,W111,W113,W118)</f>
        <v>60865</v>
      </c>
      <c r="X73" s="768"/>
      <c r="Y73" s="768"/>
      <c r="Z73" s="768"/>
      <c r="AA73" s="768">
        <f t="shared" ref="AA73" si="52">SUM(AA74,AA80,AA84,AA89,AA91,AA95,AA101,AA104,AA106,AA108,AA111,AA113,AA118)</f>
        <v>54901</v>
      </c>
      <c r="AB73" s="768">
        <f t="shared" ref="AB73" si="53">SUM(AB74,AB80,AB84,AB89,AB91,AB95,AB101,AB104,AB106,AB108,AB111,AB113,AB118)</f>
        <v>54901</v>
      </c>
      <c r="AC73" s="768">
        <f t="shared" ref="AC73" si="54">SUM(AC74,AC80,AC84,AC89,AC91,AC95,AC101,AC104,AC106,AC108,AC111,AC113,AC118)</f>
        <v>60865</v>
      </c>
      <c r="AD73" s="768"/>
      <c r="AE73" s="768"/>
      <c r="AF73" s="768"/>
      <c r="AG73" s="768">
        <f t="shared" ref="AG73" si="55">SUM(AG74,AG80,AG84,AG89,AG91,AG95,AG101,AG104,AG106,AG108,AG111,AG113,AG118)</f>
        <v>54901</v>
      </c>
      <c r="AH73" s="768">
        <f t="shared" ref="AH73" si="56">SUM(AH74,AH80,AH84,AH89,AH91,AH95,AH101,AH104,AH106,AH108,AH111,AH113,AH118)</f>
        <v>56929</v>
      </c>
      <c r="AI73" s="768">
        <f t="shared" ref="AI73" si="57">SUM(AI74,AI80,AI84,AI89,AI91,AI95,AI101,AI104,AI106,AI108,AI111,AI113,AI118)</f>
        <v>62893</v>
      </c>
      <c r="AJ73" s="768">
        <f t="shared" ref="AJ73" si="58">SUM(AJ74,AJ80,AJ84,AJ89,AJ91,AJ95,AJ101,AJ104,AJ106,AJ108,AJ111,AJ113,AJ118)</f>
        <v>694435</v>
      </c>
      <c r="AK73" s="768">
        <f t="shared" ref="AK73" si="59">SUM(AK74,AK80,AK84,AK89,AK91,AK95,AK101,AK104,AK106,AK108,AK111,AK113,AK118)</f>
        <v>694435</v>
      </c>
      <c r="AL73" s="768">
        <f t="shared" ref="AL73" si="60">SUM(AL74,AL80,AL84,AL89,AL91,AL95,AL101,AL104,AL106,AL108,AL111,AL113,AL118)</f>
        <v>0</v>
      </c>
      <c r="AM73" s="768">
        <f t="shared" ref="AM73" si="61">SUM(AM74,AM80,AM84,AM89,AM91,AM95,AM101,AM104,AM106,AM108,AM111,AM113,AM118)</f>
        <v>0</v>
      </c>
      <c r="AN73" s="768">
        <f t="shared" ref="AN73" si="62">SUM(AN74,AN80,AN84,AN89,AN91,AN95,AN101,AN104,AN106,AN108,AN111,AN113,AN118)</f>
        <v>0</v>
      </c>
      <c r="AO73" s="768">
        <f t="shared" ref="AO73" si="63">SUM(AO74,AO80,AO84,AO89,AO91,AO95,AO101,AO104,AO106,AO108,AO111,AO113,AO118)</f>
        <v>0</v>
      </c>
      <c r="AP73" s="706"/>
      <c r="AQ73" s="706"/>
      <c r="AR73" s="757">
        <f t="shared" ref="AR73" si="64">SUM(AR74,AR80,AR84,AR89,AR91,AR95,AR101,AR104,AR106,AR108,AR111,AR113,AR118)</f>
        <v>0</v>
      </c>
      <c r="AS73" s="709"/>
      <c r="AT73" s="660">
        <f>AK73-[9]NORTE!AK42</f>
        <v>693000</v>
      </c>
      <c r="AU73" s="660" t="e">
        <f>AL73-[9]NORTE!AL42</f>
        <v>#REF!</v>
      </c>
      <c r="AV73" s="660">
        <f>AM73-[9]NORTE!AM42</f>
        <v>-2000</v>
      </c>
      <c r="AW73" s="660" t="e">
        <f>AN73-[9]NORTE!AN42</f>
        <v>#REF!</v>
      </c>
      <c r="AX73" s="660" t="e">
        <f>AO73-[9]NORTE!AO42</f>
        <v>#REF!</v>
      </c>
    </row>
    <row r="74" spans="1:50" s="102" customFormat="1" ht="38.25" x14ac:dyDescent="0.2">
      <c r="A74" s="58" t="str">
        <f>A12</f>
        <v>E.01.</v>
      </c>
      <c r="B74" s="58" t="str">
        <f t="shared" ref="B74:D74" si="65">B12</f>
        <v>L.01.01.02</v>
      </c>
      <c r="C74" s="58" t="str">
        <f t="shared" si="65"/>
        <v>R.01.01.02.02.00-E</v>
      </c>
      <c r="D74" s="26" t="str">
        <f t="shared" si="65"/>
        <v>Aumento de la producción y productividad de los granos básicos</v>
      </c>
      <c r="E74" s="29"/>
      <c r="F74" s="730"/>
      <c r="G74" s="26"/>
      <c r="H74" s="26"/>
      <c r="I74" s="94">
        <f t="shared" si="4"/>
        <v>8.0040654066785233E-2</v>
      </c>
      <c r="J74" s="94">
        <f>AJ74*100/AJ$73</f>
        <v>2.0442518018245046</v>
      </c>
      <c r="K74" s="94"/>
      <c r="L74" s="673"/>
      <c r="M74" s="673"/>
      <c r="N74" s="673"/>
      <c r="O74" s="769">
        <f>SUM(O75:O79)</f>
        <v>1183</v>
      </c>
      <c r="P74" s="769">
        <f t="shared" ref="P74:Q74" si="66">SUM(P75:P79)</f>
        <v>1183</v>
      </c>
      <c r="Q74" s="769">
        <f t="shared" si="66"/>
        <v>1183</v>
      </c>
      <c r="R74" s="769"/>
      <c r="S74" s="769"/>
      <c r="T74" s="769"/>
      <c r="U74" s="769">
        <f t="shared" ref="U74:W74" si="67">SUM(U75:U79)</f>
        <v>1183</v>
      </c>
      <c r="V74" s="769">
        <f t="shared" si="67"/>
        <v>1183</v>
      </c>
      <c r="W74" s="769">
        <f t="shared" si="67"/>
        <v>1183</v>
      </c>
      <c r="X74" s="769"/>
      <c r="Y74" s="769"/>
      <c r="Z74" s="769"/>
      <c r="AA74" s="769">
        <f t="shared" ref="AA74:AC74" si="68">SUM(AA75:AA79)</f>
        <v>1183</v>
      </c>
      <c r="AB74" s="769">
        <f t="shared" si="68"/>
        <v>1183</v>
      </c>
      <c r="AC74" s="769">
        <f t="shared" si="68"/>
        <v>1183</v>
      </c>
      <c r="AD74" s="769"/>
      <c r="AE74" s="769"/>
      <c r="AF74" s="769"/>
      <c r="AG74" s="769">
        <f t="shared" ref="AG74:AK74" si="69">SUM(AG75:AG79)</f>
        <v>1183</v>
      </c>
      <c r="AH74" s="769">
        <f t="shared" si="69"/>
        <v>1183</v>
      </c>
      <c r="AI74" s="769">
        <f t="shared" si="69"/>
        <v>1183</v>
      </c>
      <c r="AJ74" s="769">
        <f t="shared" si="69"/>
        <v>14196</v>
      </c>
      <c r="AK74" s="769">
        <f t="shared" si="69"/>
        <v>14196</v>
      </c>
      <c r="AL74" s="769"/>
      <c r="AM74" s="769"/>
      <c r="AN74" s="769"/>
      <c r="AO74" s="769"/>
      <c r="AP74" s="98"/>
      <c r="AQ74" s="99"/>
      <c r="AR74" s="743">
        <f t="shared" ref="AR74" si="70">SUM(AR75:AR79)</f>
        <v>0</v>
      </c>
      <c r="AS74" s="27"/>
    </row>
    <row r="75" spans="1:50" s="102" customFormat="1" ht="38.25" hidden="1" x14ac:dyDescent="0.2">
      <c r="A75" s="103" t="str">
        <f t="shared" ref="A75:D75" si="71">A13</f>
        <v>E.01.</v>
      </c>
      <c r="B75" s="103" t="str">
        <f t="shared" si="71"/>
        <v>L.01.01.02</v>
      </c>
      <c r="C75" s="103" t="str">
        <f t="shared" si="71"/>
        <v>A.01.01.02.02.01-E</v>
      </c>
      <c r="D75" s="104" t="str">
        <f t="shared" si="71"/>
        <v>Incrementar las áreas de siembra de granos básicos</v>
      </c>
      <c r="E75" s="109">
        <f>SUM(L75,M75,N75,R75,S75,T75,Y75,Z75,X75,AD75,AE75,AF75)</f>
        <v>0</v>
      </c>
      <c r="F75" s="659" t="str">
        <f t="shared" ref="F75:H75" si="72">F13</f>
        <v>Manzana</v>
      </c>
      <c r="G75" s="104" t="str">
        <f t="shared" si="72"/>
        <v>Área asistida técnicamente</v>
      </c>
      <c r="H75" s="107" t="str">
        <f t="shared" si="72"/>
        <v>Informe</v>
      </c>
      <c r="I75" s="108">
        <f t="shared" si="4"/>
        <v>0</v>
      </c>
      <c r="J75" s="108"/>
      <c r="K75" s="108">
        <f>AJ75*100/AJ74</f>
        <v>0</v>
      </c>
      <c r="L75" s="674"/>
      <c r="M75" s="675"/>
      <c r="N75" s="675"/>
      <c r="O75" s="693"/>
      <c r="P75" s="687"/>
      <c r="Q75" s="687"/>
      <c r="R75" s="674"/>
      <c r="S75" s="675"/>
      <c r="T75" s="675"/>
      <c r="U75" s="697"/>
      <c r="V75" s="697"/>
      <c r="W75" s="697"/>
      <c r="X75" s="674"/>
      <c r="Y75" s="674"/>
      <c r="Z75" s="675"/>
      <c r="AA75" s="693"/>
      <c r="AB75" s="693"/>
      <c r="AC75" s="687"/>
      <c r="AD75" s="674"/>
      <c r="AE75" s="675"/>
      <c r="AF75" s="675"/>
      <c r="AG75" s="698"/>
      <c r="AH75" s="687"/>
      <c r="AI75" s="687"/>
      <c r="AJ75" s="687"/>
      <c r="AK75" s="687"/>
      <c r="AL75" s="699"/>
      <c r="AM75" s="699"/>
      <c r="AN75" s="699"/>
      <c r="AO75" s="693"/>
      <c r="AP75" s="134"/>
      <c r="AQ75" s="104" t="str">
        <f t="shared" ref="AQ75" si="73">AQ13</f>
        <v>Rolando Ventura, Tècnico de granos bàsicos</v>
      </c>
      <c r="AR75" s="744"/>
      <c r="AS75" s="27"/>
    </row>
    <row r="76" spans="1:50" s="102" customFormat="1" ht="46.5" hidden="1" customHeight="1" x14ac:dyDescent="0.2">
      <c r="A76" s="123" t="str">
        <f t="shared" ref="A76:D76" si="74">A14</f>
        <v>E.01.</v>
      </c>
      <c r="B76" s="123" t="str">
        <f t="shared" si="74"/>
        <v>L.01.01.02</v>
      </c>
      <c r="C76" s="123" t="str">
        <f t="shared" si="74"/>
        <v>A.01.01.02.02.02-E</v>
      </c>
      <c r="D76" s="124" t="str">
        <f t="shared" si="74"/>
        <v>Incrementar la disponibilidad de semilla de granos básicos</v>
      </c>
      <c r="E76" s="109">
        <f t="shared" ref="E76:E79" si="75">SUM(L76,M76,N76,R76,S76,T76,Y76,Z76,X76,AD76,AE76,AF76)</f>
        <v>0</v>
      </c>
      <c r="F76" s="733" t="str">
        <f t="shared" ref="F76:H76" si="76">F14</f>
        <v>Quintal</v>
      </c>
      <c r="G76" s="124" t="str">
        <f t="shared" si="76"/>
        <v>Quintales de semilla de granos básicos producida</v>
      </c>
      <c r="H76" s="127" t="str">
        <f t="shared" si="76"/>
        <v>Informe</v>
      </c>
      <c r="I76" s="975">
        <f t="shared" ref="I76:I139" si="77">AJ76*100/$AJ$263</f>
        <v>0</v>
      </c>
      <c r="J76" s="975"/>
      <c r="K76" s="108">
        <f>AJ76*100/AJ74</f>
        <v>0</v>
      </c>
      <c r="L76" s="676"/>
      <c r="M76" s="676"/>
      <c r="N76" s="676"/>
      <c r="O76" s="688"/>
      <c r="P76" s="688"/>
      <c r="Q76" s="688"/>
      <c r="R76" s="676"/>
      <c r="S76" s="676"/>
      <c r="T76" s="676"/>
      <c r="U76" s="688"/>
      <c r="V76" s="688"/>
      <c r="W76" s="688"/>
      <c r="X76" s="676"/>
      <c r="Y76" s="676"/>
      <c r="Z76" s="676"/>
      <c r="AA76" s="688"/>
      <c r="AB76" s="688"/>
      <c r="AC76" s="688"/>
      <c r="AD76" s="679"/>
      <c r="AE76" s="685"/>
      <c r="AF76" s="685"/>
      <c r="AG76" s="698"/>
      <c r="AH76" s="688"/>
      <c r="AI76" s="698"/>
      <c r="AJ76" s="693"/>
      <c r="AK76" s="693"/>
      <c r="AL76" s="693"/>
      <c r="AM76" s="693"/>
      <c r="AN76" s="693"/>
      <c r="AO76" s="693"/>
      <c r="AP76" s="134"/>
      <c r="AQ76" s="104" t="str">
        <f t="shared" ref="AQ76" si="78">AQ14</f>
        <v>Mario Garcìa, Jefe de UTS</v>
      </c>
      <c r="AR76" s="745"/>
      <c r="AS76" s="27"/>
    </row>
    <row r="77" spans="1:50" s="102" customFormat="1" ht="41.25" customHeight="1" x14ac:dyDescent="0.2">
      <c r="A77" s="1184" t="str">
        <f t="shared" ref="A77:D77" si="79">A15</f>
        <v>E.01.</v>
      </c>
      <c r="B77" s="1184" t="str">
        <f t="shared" si="79"/>
        <v>L.01.01.02</v>
      </c>
      <c r="C77" s="1185" t="str">
        <f t="shared" si="79"/>
        <v>A.01.01.02.02.03-E</v>
      </c>
      <c r="D77" s="1186" t="str">
        <f t="shared" si="79"/>
        <v>Transferir tecnología a productores en la producción comercial de granos básicos</v>
      </c>
      <c r="E77" s="491">
        <f>'Anexo 1 POA 2018 CENTA Regiones'!E94</f>
        <v>123</v>
      </c>
      <c r="F77" s="733" t="str">
        <f t="shared" ref="F77:H77" si="80">F15</f>
        <v>Hombre</v>
      </c>
      <c r="G77" s="1189" t="str">
        <f t="shared" si="80"/>
        <v>Productores de granos básicos asistidos técnicamente</v>
      </c>
      <c r="H77" s="1187" t="str">
        <f t="shared" si="80"/>
        <v>Informe</v>
      </c>
      <c r="I77" s="975">
        <f t="shared" si="77"/>
        <v>7.8755132150243462E-2</v>
      </c>
      <c r="J77" s="975"/>
      <c r="K77" s="108">
        <f>AJ77*100/AJ74</f>
        <v>98.393913778529168</v>
      </c>
      <c r="L77" s="676">
        <f>'Anexo 1 POA 2018 CENTA Regiones'!L94</f>
        <v>123</v>
      </c>
      <c r="M77" s="676">
        <f>'Anexo 1 POA 2018 CENTA Regiones'!M94</f>
        <v>123</v>
      </c>
      <c r="N77" s="676">
        <f>'Anexo 1 POA 2018 CENTA Regiones'!N94</f>
        <v>123</v>
      </c>
      <c r="O77" s="492">
        <f>'Anexo 1 POA 2018 CENTA Regiones'!O94</f>
        <v>1164</v>
      </c>
      <c r="P77" s="492">
        <f>'Anexo 1 POA 2018 CENTA Regiones'!P94</f>
        <v>1164</v>
      </c>
      <c r="Q77" s="492">
        <f>'Anexo 1 POA 2018 CENTA Regiones'!Q94</f>
        <v>1164</v>
      </c>
      <c r="R77" s="492">
        <f>'Anexo 1 POA 2018 CENTA Regiones'!R94</f>
        <v>123</v>
      </c>
      <c r="S77" s="492">
        <f>'Anexo 1 POA 2018 CENTA Regiones'!S94</f>
        <v>123</v>
      </c>
      <c r="T77" s="492">
        <f>'Anexo 1 POA 2018 CENTA Regiones'!T94</f>
        <v>123</v>
      </c>
      <c r="U77" s="492">
        <f>'Anexo 1 POA 2018 CENTA Regiones'!U94</f>
        <v>1164</v>
      </c>
      <c r="V77" s="492">
        <f>'Anexo 1 POA 2018 CENTA Regiones'!V94</f>
        <v>1164</v>
      </c>
      <c r="W77" s="492">
        <f>'Anexo 1 POA 2018 CENTA Regiones'!W94</f>
        <v>1164</v>
      </c>
      <c r="X77" s="492">
        <f>'Anexo 1 POA 2018 CENTA Regiones'!X94</f>
        <v>123</v>
      </c>
      <c r="Y77" s="492">
        <f>'Anexo 1 POA 2018 CENTA Regiones'!Y94</f>
        <v>123</v>
      </c>
      <c r="Z77" s="492">
        <f>'Anexo 1 POA 2018 CENTA Regiones'!Z94</f>
        <v>123</v>
      </c>
      <c r="AA77" s="492">
        <f>'Anexo 1 POA 2018 CENTA Regiones'!AA94</f>
        <v>1164</v>
      </c>
      <c r="AB77" s="492">
        <f>'Anexo 1 POA 2018 CENTA Regiones'!AB94</f>
        <v>1164</v>
      </c>
      <c r="AC77" s="492">
        <f>'Anexo 1 POA 2018 CENTA Regiones'!AC94</f>
        <v>1164</v>
      </c>
      <c r="AD77" s="492">
        <f>'Anexo 1 POA 2018 CENTA Regiones'!AD94</f>
        <v>123</v>
      </c>
      <c r="AE77" s="492">
        <f>'Anexo 1 POA 2018 CENTA Regiones'!AE94</f>
        <v>123</v>
      </c>
      <c r="AF77" s="492">
        <f>'Anexo 1 POA 2018 CENTA Regiones'!AF94</f>
        <v>123</v>
      </c>
      <c r="AG77" s="492">
        <f>'Anexo 1 POA 2018 CENTA Regiones'!AG94</f>
        <v>1164</v>
      </c>
      <c r="AH77" s="492">
        <f>'Anexo 1 POA 2018 CENTA Regiones'!AH94</f>
        <v>1164</v>
      </c>
      <c r="AI77" s="492">
        <f>'Anexo 1 POA 2018 CENTA Regiones'!AI94</f>
        <v>1164</v>
      </c>
      <c r="AJ77" s="492">
        <f>'Anexo 1 POA 2018 CENTA Regiones'!AJ94</f>
        <v>13968</v>
      </c>
      <c r="AK77" s="492">
        <f>'Anexo 1 POA 2018 CENTA Regiones'!AK94</f>
        <v>13968</v>
      </c>
      <c r="AL77" s="492">
        <f>'Anexo 1 POA 2018 CENTA Regiones'!AL94</f>
        <v>0</v>
      </c>
      <c r="AM77" s="492">
        <f>'Anexo 1 POA 2018 CENTA Regiones'!AM94</f>
        <v>0</v>
      </c>
      <c r="AN77" s="492">
        <f>'Anexo 1 POA 2018 CENTA Regiones'!AN94</f>
        <v>0</v>
      </c>
      <c r="AO77" s="492">
        <f>'Anexo 1 POA 2018 CENTA Regiones'!AO94</f>
        <v>0</v>
      </c>
      <c r="AP77" s="1165"/>
      <c r="AQ77" s="1166" t="str">
        <f t="shared" ref="AQ77" si="81">AQ15</f>
        <v>Francisco Torres, Grente de Transferencia Tecnològica y Extensiòn</v>
      </c>
      <c r="AR77" s="746" t="str">
        <f>'Anexo 1 POA 2018 CENTA Regiones'!AR94</f>
        <v>Meta no acumulativa</v>
      </c>
      <c r="AS77" s="27"/>
    </row>
    <row r="78" spans="1:50" s="102" customFormat="1" ht="41.25" customHeight="1" x14ac:dyDescent="0.2">
      <c r="A78" s="1184">
        <f t="shared" ref="A78:D78" si="82">A16</f>
        <v>0</v>
      </c>
      <c r="B78" s="1184">
        <f t="shared" si="82"/>
        <v>0</v>
      </c>
      <c r="C78" s="1185">
        <f t="shared" si="82"/>
        <v>0</v>
      </c>
      <c r="D78" s="1186">
        <f t="shared" si="82"/>
        <v>0</v>
      </c>
      <c r="E78" s="491">
        <f>'Anexo 1 POA 2018 CENTA Regiones'!E95</f>
        <v>2</v>
      </c>
      <c r="F78" s="733" t="str">
        <f t="shared" ref="F78:H78" si="83">F16</f>
        <v>Mujer</v>
      </c>
      <c r="G78" s="1189">
        <f t="shared" si="83"/>
        <v>0</v>
      </c>
      <c r="H78" s="1187">
        <f t="shared" si="83"/>
        <v>0</v>
      </c>
      <c r="I78" s="975">
        <f t="shared" si="77"/>
        <v>1.2855219165417747E-3</v>
      </c>
      <c r="J78" s="975"/>
      <c r="K78" s="108">
        <f>AJ78*100/AJ74</f>
        <v>1.6060862214708369</v>
      </c>
      <c r="L78" s="676">
        <f>'Anexo 1 POA 2018 CENTA Regiones'!L95</f>
        <v>2</v>
      </c>
      <c r="M78" s="676">
        <f>'Anexo 1 POA 2018 CENTA Regiones'!M95</f>
        <v>2</v>
      </c>
      <c r="N78" s="676">
        <f>'Anexo 1 POA 2018 CENTA Regiones'!N95</f>
        <v>2</v>
      </c>
      <c r="O78" s="492">
        <f>'Anexo 1 POA 2018 CENTA Regiones'!O95</f>
        <v>19</v>
      </c>
      <c r="P78" s="492">
        <f>'Anexo 1 POA 2018 CENTA Regiones'!P95</f>
        <v>19</v>
      </c>
      <c r="Q78" s="492">
        <f>'Anexo 1 POA 2018 CENTA Regiones'!Q95</f>
        <v>19</v>
      </c>
      <c r="R78" s="492">
        <f>'Anexo 1 POA 2018 CENTA Regiones'!R95</f>
        <v>2</v>
      </c>
      <c r="S78" s="492">
        <f>'Anexo 1 POA 2018 CENTA Regiones'!S95</f>
        <v>2</v>
      </c>
      <c r="T78" s="492">
        <f>'Anexo 1 POA 2018 CENTA Regiones'!T95</f>
        <v>2</v>
      </c>
      <c r="U78" s="492">
        <f>'Anexo 1 POA 2018 CENTA Regiones'!U95</f>
        <v>19</v>
      </c>
      <c r="V78" s="492">
        <f>'Anexo 1 POA 2018 CENTA Regiones'!V95</f>
        <v>19</v>
      </c>
      <c r="W78" s="492">
        <f>'Anexo 1 POA 2018 CENTA Regiones'!W95</f>
        <v>19</v>
      </c>
      <c r="X78" s="492">
        <f>'Anexo 1 POA 2018 CENTA Regiones'!X95</f>
        <v>2</v>
      </c>
      <c r="Y78" s="492">
        <f>'Anexo 1 POA 2018 CENTA Regiones'!Y95</f>
        <v>2</v>
      </c>
      <c r="Z78" s="492">
        <f>'Anexo 1 POA 2018 CENTA Regiones'!Z95</f>
        <v>2</v>
      </c>
      <c r="AA78" s="492">
        <f>'Anexo 1 POA 2018 CENTA Regiones'!AA95</f>
        <v>19</v>
      </c>
      <c r="AB78" s="492">
        <f>'Anexo 1 POA 2018 CENTA Regiones'!AB95</f>
        <v>19</v>
      </c>
      <c r="AC78" s="492">
        <f>'Anexo 1 POA 2018 CENTA Regiones'!AC95</f>
        <v>19</v>
      </c>
      <c r="AD78" s="492">
        <f>'Anexo 1 POA 2018 CENTA Regiones'!AD95</f>
        <v>2</v>
      </c>
      <c r="AE78" s="492">
        <f>'Anexo 1 POA 2018 CENTA Regiones'!AE95</f>
        <v>2</v>
      </c>
      <c r="AF78" s="492">
        <f>'Anexo 1 POA 2018 CENTA Regiones'!AF95</f>
        <v>2</v>
      </c>
      <c r="AG78" s="492">
        <f>'Anexo 1 POA 2018 CENTA Regiones'!AG95</f>
        <v>19</v>
      </c>
      <c r="AH78" s="492">
        <f>'Anexo 1 POA 2018 CENTA Regiones'!AH95</f>
        <v>19</v>
      </c>
      <c r="AI78" s="492">
        <f>'Anexo 1 POA 2018 CENTA Regiones'!AI95</f>
        <v>19</v>
      </c>
      <c r="AJ78" s="492">
        <f>'Anexo 1 POA 2018 CENTA Regiones'!AJ95</f>
        <v>228</v>
      </c>
      <c r="AK78" s="492">
        <f>'Anexo 1 POA 2018 CENTA Regiones'!AK95</f>
        <v>228</v>
      </c>
      <c r="AL78" s="492">
        <f>'Anexo 1 POA 2018 CENTA Regiones'!AL95</f>
        <v>0</v>
      </c>
      <c r="AM78" s="492">
        <f>'Anexo 1 POA 2018 CENTA Regiones'!AM95</f>
        <v>0</v>
      </c>
      <c r="AN78" s="492">
        <f>'Anexo 1 POA 2018 CENTA Regiones'!AN95</f>
        <v>0</v>
      </c>
      <c r="AO78" s="492">
        <f>'Anexo 1 POA 2018 CENTA Regiones'!AO95</f>
        <v>0</v>
      </c>
      <c r="AP78" s="1165"/>
      <c r="AQ78" s="1166">
        <f t="shared" ref="AQ78" si="84">AQ16</f>
        <v>0</v>
      </c>
      <c r="AR78" s="746" t="str">
        <f>'Anexo 1 POA 2018 CENTA Regiones'!AR95</f>
        <v>Meta no acumulativa</v>
      </c>
      <c r="AS78" s="27"/>
    </row>
    <row r="79" spans="1:50" s="102" customFormat="1" ht="38.25" hidden="1" x14ac:dyDescent="0.2">
      <c r="A79" s="103" t="str">
        <f t="shared" ref="A79:D79" si="85">A17</f>
        <v>E.01.</v>
      </c>
      <c r="B79" s="103" t="str">
        <f t="shared" si="85"/>
        <v>L.01.01.02</v>
      </c>
      <c r="C79" s="103" t="str">
        <f t="shared" si="85"/>
        <v>A.01.01.02.02.04-E</v>
      </c>
      <c r="D79" s="104" t="str">
        <f t="shared" si="85"/>
        <v>Generar y validar tecnología en granos básicos</v>
      </c>
      <c r="E79" s="109">
        <f t="shared" si="75"/>
        <v>0</v>
      </c>
      <c r="F79" s="659" t="str">
        <f t="shared" ref="F79:H79" si="86">F17</f>
        <v>Tecnología</v>
      </c>
      <c r="G79" s="124" t="str">
        <f t="shared" si="86"/>
        <v>Tecnologías generadas y disponibles</v>
      </c>
      <c r="H79" s="124" t="str">
        <f t="shared" si="86"/>
        <v>Informe y Ficha Técnica de cada tecnología</v>
      </c>
      <c r="I79" s="108">
        <f t="shared" si="77"/>
        <v>0</v>
      </c>
      <c r="J79" s="108"/>
      <c r="K79" s="108">
        <f>AJ79*100/AJ74</f>
        <v>0</v>
      </c>
      <c r="L79" s="676"/>
      <c r="M79" s="676"/>
      <c r="N79" s="676"/>
      <c r="O79" s="688"/>
      <c r="P79" s="688"/>
      <c r="Q79" s="688"/>
      <c r="R79" s="676"/>
      <c r="S79" s="676"/>
      <c r="T79" s="676"/>
      <c r="U79" s="688"/>
      <c r="V79" s="688"/>
      <c r="W79" s="688"/>
      <c r="X79" s="676"/>
      <c r="Y79" s="676"/>
      <c r="Z79" s="676"/>
      <c r="AA79" s="688"/>
      <c r="AB79" s="688"/>
      <c r="AC79" s="688"/>
      <c r="AD79" s="679"/>
      <c r="AE79" s="685"/>
      <c r="AF79" s="685"/>
      <c r="AG79" s="698"/>
      <c r="AH79" s="688"/>
      <c r="AI79" s="698"/>
      <c r="AJ79" s="693"/>
      <c r="AK79" s="693"/>
      <c r="AL79" s="699"/>
      <c r="AM79" s="699"/>
      <c r="AN79" s="699"/>
      <c r="AO79" s="693"/>
      <c r="AP79" s="134"/>
      <c r="AQ79" s="104" t="str">
        <f t="shared" ref="AQ79" si="87">AQ17</f>
        <v>Lauro Alarcòn, Jefe Programa Granos bàsicos</v>
      </c>
      <c r="AR79" s="745"/>
      <c r="AS79" s="27"/>
    </row>
    <row r="80" spans="1:50" s="102" customFormat="1" ht="40.5" customHeight="1" x14ac:dyDescent="0.2">
      <c r="A80" s="58" t="str">
        <f t="shared" ref="A80:D80" si="88">A18</f>
        <v>E.01.</v>
      </c>
      <c r="B80" s="58" t="str">
        <f t="shared" si="88"/>
        <v>L.01.01.02</v>
      </c>
      <c r="C80" s="58" t="str">
        <f t="shared" si="88"/>
        <v>R.01.01.02.03.00-E</v>
      </c>
      <c r="D80" s="26" t="str">
        <f t="shared" si="88"/>
        <v>Aumento de la producción y productividad de las hortalizas</v>
      </c>
      <c r="E80" s="29"/>
      <c r="F80" s="730"/>
      <c r="G80" s="26"/>
      <c r="H80" s="26"/>
      <c r="I80" s="187">
        <f t="shared" si="77"/>
        <v>8.3085311237542064E-2</v>
      </c>
      <c r="J80" s="94">
        <f>AJ80*100/AJ$73</f>
        <v>2.1220128593748875</v>
      </c>
      <c r="K80" s="187"/>
      <c r="L80" s="715"/>
      <c r="M80" s="715"/>
      <c r="N80" s="715"/>
      <c r="O80" s="770">
        <f>SUM(O81:O83)</f>
        <v>1228</v>
      </c>
      <c r="P80" s="770">
        <f t="shared" ref="P80:Q80" si="89">SUM(P81:P83)</f>
        <v>1228</v>
      </c>
      <c r="Q80" s="770">
        <f t="shared" si="89"/>
        <v>1228</v>
      </c>
      <c r="R80" s="770"/>
      <c r="S80" s="770"/>
      <c r="T80" s="770"/>
      <c r="U80" s="770">
        <f t="shared" ref="U80:W80" si="90">SUM(U81:U83)</f>
        <v>1228</v>
      </c>
      <c r="V80" s="770">
        <f t="shared" si="90"/>
        <v>1228</v>
      </c>
      <c r="W80" s="770">
        <f t="shared" si="90"/>
        <v>1228</v>
      </c>
      <c r="X80" s="769"/>
      <c r="Y80" s="769"/>
      <c r="Z80" s="769"/>
      <c r="AA80" s="770">
        <f t="shared" ref="AA80:AC80" si="91">SUM(AA81:AA83)</f>
        <v>1228</v>
      </c>
      <c r="AB80" s="770">
        <f t="shared" si="91"/>
        <v>1228</v>
      </c>
      <c r="AC80" s="770">
        <f t="shared" si="91"/>
        <v>1228</v>
      </c>
      <c r="AD80" s="769"/>
      <c r="AE80" s="769"/>
      <c r="AF80" s="769"/>
      <c r="AG80" s="770">
        <f t="shared" ref="AG80:AK80" si="92">SUM(AG81:AG83)</f>
        <v>1228</v>
      </c>
      <c r="AH80" s="770">
        <f t="shared" si="92"/>
        <v>1228</v>
      </c>
      <c r="AI80" s="770">
        <f t="shared" si="92"/>
        <v>1228</v>
      </c>
      <c r="AJ80" s="770">
        <f t="shared" si="92"/>
        <v>14736</v>
      </c>
      <c r="AK80" s="770">
        <f t="shared" si="92"/>
        <v>14736</v>
      </c>
      <c r="AL80" s="771"/>
      <c r="AM80" s="771"/>
      <c r="AN80" s="771"/>
      <c r="AO80" s="770"/>
      <c r="AP80" s="99"/>
      <c r="AQ80" s="171">
        <f t="shared" ref="AQ80" si="93">AQ18</f>
        <v>0</v>
      </c>
      <c r="AR80" s="747">
        <f t="shared" ref="AR80" si="94">SUM(AR81:AR83)</f>
        <v>0</v>
      </c>
      <c r="AS80" s="27"/>
    </row>
    <row r="81" spans="1:45" s="102" customFormat="1" ht="36" customHeight="1" x14ac:dyDescent="0.2">
      <c r="A81" s="1184" t="str">
        <f t="shared" ref="A81:D81" si="95">A19</f>
        <v>E.01.</v>
      </c>
      <c r="B81" s="1184" t="str">
        <f t="shared" si="95"/>
        <v>L.01.01.02</v>
      </c>
      <c r="C81" s="1185" t="str">
        <f t="shared" si="95"/>
        <v>A.01.01.02.03.03-E</v>
      </c>
      <c r="D81" s="1186" t="str">
        <f t="shared" si="95"/>
        <v>Transferir tecnología en la producción de hortalizas</v>
      </c>
      <c r="E81" s="558">
        <f>'Anexo 1 POA 2018 CENTA Regiones'!E97</f>
        <v>77</v>
      </c>
      <c r="F81" s="733" t="str">
        <f t="shared" ref="F81:H81" si="96">F19</f>
        <v>Hombre</v>
      </c>
      <c r="G81" s="1187" t="str">
        <f t="shared" si="96"/>
        <v>Productores de hortalizas asistidos técnicamente</v>
      </c>
      <c r="H81" s="1186" t="str">
        <f t="shared" si="96"/>
        <v xml:space="preserve">Informe y 
Registro de productores asistidos </v>
      </c>
      <c r="I81" s="976">
        <f t="shared" si="77"/>
        <v>6.4343754875327772E-2</v>
      </c>
      <c r="J81" s="976"/>
      <c r="K81" s="108">
        <f>AJ81*100/AJ80</f>
        <v>77.442996742671014</v>
      </c>
      <c r="L81" s="716">
        <f>'Anexo 1 POA 2018 CENTA Regiones'!L97</f>
        <v>77</v>
      </c>
      <c r="M81" s="716">
        <f>'Anexo 1 POA 2018 CENTA Regiones'!M97</f>
        <v>77</v>
      </c>
      <c r="N81" s="716">
        <f>'Anexo 1 POA 2018 CENTA Regiones'!N97</f>
        <v>77</v>
      </c>
      <c r="O81" s="772">
        <f>'Anexo 1 POA 2018 CENTA Regiones'!O97</f>
        <v>951</v>
      </c>
      <c r="P81" s="772">
        <f>'Anexo 1 POA 2018 CENTA Regiones'!P97</f>
        <v>951</v>
      </c>
      <c r="Q81" s="772">
        <f>'Anexo 1 POA 2018 CENTA Regiones'!Q97</f>
        <v>951</v>
      </c>
      <c r="R81" s="772">
        <f>'Anexo 1 POA 2018 CENTA Regiones'!R97</f>
        <v>77</v>
      </c>
      <c r="S81" s="772">
        <f>'Anexo 1 POA 2018 CENTA Regiones'!S97</f>
        <v>77</v>
      </c>
      <c r="T81" s="772">
        <f>'Anexo 1 POA 2018 CENTA Regiones'!T97</f>
        <v>77</v>
      </c>
      <c r="U81" s="772">
        <f>'Anexo 1 POA 2018 CENTA Regiones'!U97</f>
        <v>951</v>
      </c>
      <c r="V81" s="772">
        <f>'Anexo 1 POA 2018 CENTA Regiones'!V97</f>
        <v>951</v>
      </c>
      <c r="W81" s="772">
        <f>'Anexo 1 POA 2018 CENTA Regiones'!W97</f>
        <v>951</v>
      </c>
      <c r="X81" s="772">
        <f>'Anexo 1 POA 2018 CENTA Regiones'!X97</f>
        <v>77</v>
      </c>
      <c r="Y81" s="772">
        <f>'Anexo 1 POA 2018 CENTA Regiones'!Y97</f>
        <v>77</v>
      </c>
      <c r="Z81" s="772">
        <f>'Anexo 1 POA 2018 CENTA Regiones'!Z97</f>
        <v>77</v>
      </c>
      <c r="AA81" s="772">
        <f>'Anexo 1 POA 2018 CENTA Regiones'!AA97</f>
        <v>951</v>
      </c>
      <c r="AB81" s="772">
        <f>'Anexo 1 POA 2018 CENTA Regiones'!AB97</f>
        <v>951</v>
      </c>
      <c r="AC81" s="772">
        <f>'Anexo 1 POA 2018 CENTA Regiones'!AC97</f>
        <v>951</v>
      </c>
      <c r="AD81" s="772">
        <f>'Anexo 1 POA 2018 CENTA Regiones'!AD97</f>
        <v>77</v>
      </c>
      <c r="AE81" s="772">
        <f>'Anexo 1 POA 2018 CENTA Regiones'!AE97</f>
        <v>77</v>
      </c>
      <c r="AF81" s="772">
        <f>'Anexo 1 POA 2018 CENTA Regiones'!AF97</f>
        <v>77</v>
      </c>
      <c r="AG81" s="772">
        <f>'Anexo 1 POA 2018 CENTA Regiones'!AG97</f>
        <v>951</v>
      </c>
      <c r="AH81" s="772">
        <f>'Anexo 1 POA 2018 CENTA Regiones'!AH97</f>
        <v>951</v>
      </c>
      <c r="AI81" s="772">
        <f>'Anexo 1 POA 2018 CENTA Regiones'!AI97</f>
        <v>951</v>
      </c>
      <c r="AJ81" s="772">
        <f>'Anexo 1 POA 2018 CENTA Regiones'!AJ97</f>
        <v>11412</v>
      </c>
      <c r="AK81" s="772">
        <f>'Anexo 1 POA 2018 CENTA Regiones'!AK97</f>
        <v>11412</v>
      </c>
      <c r="AL81" s="772">
        <f>'Anexo 1 POA 2018 CENTA Regiones'!AL97</f>
        <v>0</v>
      </c>
      <c r="AM81" s="772">
        <f>'Anexo 1 POA 2018 CENTA Regiones'!AM97</f>
        <v>0</v>
      </c>
      <c r="AN81" s="772">
        <f>'Anexo 1 POA 2018 CENTA Regiones'!AN97</f>
        <v>0</v>
      </c>
      <c r="AO81" s="772">
        <f>'Anexo 1 POA 2018 CENTA Regiones'!AO97</f>
        <v>0</v>
      </c>
      <c r="AP81" s="1165"/>
      <c r="AQ81" s="1166" t="str">
        <f t="shared" ref="AQ81" si="97">AQ19</f>
        <v>Francisco Torres, Grente de Transferencia Tecnològica y Extensiòn</v>
      </c>
      <c r="AR81" s="748" t="str">
        <f>'Anexo 1 POA 2018 CENTA Regiones'!AR97</f>
        <v>Meta no acumulativa</v>
      </c>
      <c r="AS81" s="27"/>
    </row>
    <row r="82" spans="1:45" s="102" customFormat="1" ht="36" customHeight="1" x14ac:dyDescent="0.2">
      <c r="A82" s="1184">
        <f t="shared" ref="A82:D82" si="98">A20</f>
        <v>0</v>
      </c>
      <c r="B82" s="1184">
        <f t="shared" si="98"/>
        <v>0</v>
      </c>
      <c r="C82" s="1185">
        <f t="shared" si="98"/>
        <v>0</v>
      </c>
      <c r="D82" s="1186">
        <f t="shared" si="98"/>
        <v>0</v>
      </c>
      <c r="E82" s="558">
        <f>'Anexo 1 POA 2018 CENTA Regiones'!E98</f>
        <v>22</v>
      </c>
      <c r="F82" s="733" t="str">
        <f t="shared" ref="F82:H82" si="99">F20</f>
        <v>Mujer</v>
      </c>
      <c r="G82" s="1187">
        <f t="shared" si="99"/>
        <v>0</v>
      </c>
      <c r="H82" s="1186">
        <f t="shared" si="99"/>
        <v>0</v>
      </c>
      <c r="I82" s="976">
        <f t="shared" si="77"/>
        <v>1.8741556362214293E-2</v>
      </c>
      <c r="J82" s="976"/>
      <c r="K82" s="108">
        <f>AJ82*100/AJ80</f>
        <v>22.55700325732899</v>
      </c>
      <c r="L82" s="716">
        <f>'Anexo 1 POA 2018 CENTA Regiones'!L98</f>
        <v>22</v>
      </c>
      <c r="M82" s="716">
        <f>'Anexo 1 POA 2018 CENTA Regiones'!M98</f>
        <v>22</v>
      </c>
      <c r="N82" s="716">
        <f>'Anexo 1 POA 2018 CENTA Regiones'!N98</f>
        <v>22</v>
      </c>
      <c r="O82" s="772">
        <f>'Anexo 1 POA 2018 CENTA Regiones'!O98</f>
        <v>277</v>
      </c>
      <c r="P82" s="772">
        <f>'Anexo 1 POA 2018 CENTA Regiones'!P98</f>
        <v>277</v>
      </c>
      <c r="Q82" s="772">
        <f>'Anexo 1 POA 2018 CENTA Regiones'!Q98</f>
        <v>277</v>
      </c>
      <c r="R82" s="772">
        <f>'Anexo 1 POA 2018 CENTA Regiones'!R98</f>
        <v>22</v>
      </c>
      <c r="S82" s="772">
        <f>'Anexo 1 POA 2018 CENTA Regiones'!S98</f>
        <v>22</v>
      </c>
      <c r="T82" s="772">
        <f>'Anexo 1 POA 2018 CENTA Regiones'!T98</f>
        <v>22</v>
      </c>
      <c r="U82" s="772">
        <f>'Anexo 1 POA 2018 CENTA Regiones'!U98</f>
        <v>277</v>
      </c>
      <c r="V82" s="772">
        <f>'Anexo 1 POA 2018 CENTA Regiones'!V98</f>
        <v>277</v>
      </c>
      <c r="W82" s="772">
        <f>'Anexo 1 POA 2018 CENTA Regiones'!W98</f>
        <v>277</v>
      </c>
      <c r="X82" s="772">
        <f>'Anexo 1 POA 2018 CENTA Regiones'!X98</f>
        <v>22</v>
      </c>
      <c r="Y82" s="772">
        <f>'Anexo 1 POA 2018 CENTA Regiones'!Y98</f>
        <v>22</v>
      </c>
      <c r="Z82" s="772">
        <f>'Anexo 1 POA 2018 CENTA Regiones'!Z98</f>
        <v>22</v>
      </c>
      <c r="AA82" s="772">
        <f>'Anexo 1 POA 2018 CENTA Regiones'!AA98</f>
        <v>277</v>
      </c>
      <c r="AB82" s="772">
        <f>'Anexo 1 POA 2018 CENTA Regiones'!AB98</f>
        <v>277</v>
      </c>
      <c r="AC82" s="772">
        <f>'Anexo 1 POA 2018 CENTA Regiones'!AC98</f>
        <v>277</v>
      </c>
      <c r="AD82" s="772">
        <f>'Anexo 1 POA 2018 CENTA Regiones'!AD98</f>
        <v>22</v>
      </c>
      <c r="AE82" s="772">
        <f>'Anexo 1 POA 2018 CENTA Regiones'!AE98</f>
        <v>22</v>
      </c>
      <c r="AF82" s="772">
        <f>'Anexo 1 POA 2018 CENTA Regiones'!AF98</f>
        <v>22</v>
      </c>
      <c r="AG82" s="772">
        <f>'Anexo 1 POA 2018 CENTA Regiones'!AG98</f>
        <v>277</v>
      </c>
      <c r="AH82" s="772">
        <f>'Anexo 1 POA 2018 CENTA Regiones'!AH98</f>
        <v>277</v>
      </c>
      <c r="AI82" s="772">
        <f>'Anexo 1 POA 2018 CENTA Regiones'!AI98</f>
        <v>277</v>
      </c>
      <c r="AJ82" s="772">
        <f>'Anexo 1 POA 2018 CENTA Regiones'!AJ98</f>
        <v>3324</v>
      </c>
      <c r="AK82" s="772">
        <f>'Anexo 1 POA 2018 CENTA Regiones'!AK98</f>
        <v>3324</v>
      </c>
      <c r="AL82" s="772">
        <f>'Anexo 1 POA 2018 CENTA Regiones'!AL98</f>
        <v>0</v>
      </c>
      <c r="AM82" s="772">
        <f>'Anexo 1 POA 2018 CENTA Regiones'!AM98</f>
        <v>0</v>
      </c>
      <c r="AN82" s="772">
        <f>'Anexo 1 POA 2018 CENTA Regiones'!AN98</f>
        <v>0</v>
      </c>
      <c r="AO82" s="772">
        <f>'Anexo 1 POA 2018 CENTA Regiones'!AO98</f>
        <v>0</v>
      </c>
      <c r="AP82" s="1165"/>
      <c r="AQ82" s="1173">
        <f t="shared" ref="AQ82" si="100">AQ20</f>
        <v>0</v>
      </c>
      <c r="AR82" s="748" t="str">
        <f>'Anexo 1 POA 2018 CENTA Regiones'!AR98</f>
        <v>Meta no acumulativa</v>
      </c>
      <c r="AS82" s="27"/>
    </row>
    <row r="83" spans="1:45" s="166" customFormat="1" ht="38.25" hidden="1" x14ac:dyDescent="0.2">
      <c r="A83" s="163" t="str">
        <f t="shared" ref="A83:D83" si="101">A21</f>
        <v>E.01.</v>
      </c>
      <c r="B83" s="163" t="str">
        <f t="shared" si="101"/>
        <v>L.01.01.02</v>
      </c>
      <c r="C83" s="103" t="str">
        <f t="shared" si="101"/>
        <v>A.01.01.02.03.04-E</v>
      </c>
      <c r="D83" s="104" t="str">
        <f t="shared" si="101"/>
        <v>Generar y validar tecnología en hortalizas</v>
      </c>
      <c r="E83" s="109">
        <f t="shared" ref="E83" si="102">SUM(L83,M83,N83,R83,S83,T83,Y83,Z83,X83,AD83,AE83,AF83)</f>
        <v>0</v>
      </c>
      <c r="F83" s="659" t="str">
        <f t="shared" ref="F83:H83" si="103">F21</f>
        <v>Tecnología</v>
      </c>
      <c r="G83" s="124" t="str">
        <f t="shared" si="103"/>
        <v>Tecnologías generadas y disponibles</v>
      </c>
      <c r="H83" s="124" t="str">
        <f t="shared" si="103"/>
        <v>Informe y Ficha Técnica de cada tecnología</v>
      </c>
      <c r="I83" s="975">
        <f t="shared" si="77"/>
        <v>0</v>
      </c>
      <c r="J83" s="975"/>
      <c r="K83" s="108">
        <f t="shared" ref="K83" si="104">AJ83*100/AJ$18</f>
        <v>0</v>
      </c>
      <c r="L83" s="677"/>
      <c r="M83" s="677"/>
      <c r="N83" s="677"/>
      <c r="O83" s="689"/>
      <c r="P83" s="689"/>
      <c r="Q83" s="689"/>
      <c r="R83" s="677"/>
      <c r="S83" s="677"/>
      <c r="T83" s="677"/>
      <c r="U83" s="689"/>
      <c r="V83" s="689"/>
      <c r="W83" s="689"/>
      <c r="X83" s="677"/>
      <c r="Y83" s="677"/>
      <c r="Z83" s="677"/>
      <c r="AA83" s="689"/>
      <c r="AB83" s="689"/>
      <c r="AC83" s="689"/>
      <c r="AD83" s="677"/>
      <c r="AE83" s="677"/>
      <c r="AF83" s="677"/>
      <c r="AG83" s="689"/>
      <c r="AH83" s="689"/>
      <c r="AI83" s="689"/>
      <c r="AJ83" s="693"/>
      <c r="AK83" s="693"/>
      <c r="AL83" s="689"/>
      <c r="AM83" s="689"/>
      <c r="AN83" s="689"/>
      <c r="AO83" s="689"/>
      <c r="AP83" s="134"/>
      <c r="AQ83" s="104" t="str">
        <f t="shared" ref="AQ83" si="105">AQ21</f>
        <v>Fredy Fuentes, Jefe Programa Hortalizas</v>
      </c>
      <c r="AR83" s="749"/>
      <c r="AS83" s="27"/>
    </row>
    <row r="84" spans="1:45" s="166" customFormat="1" ht="55.5" customHeight="1" x14ac:dyDescent="0.2">
      <c r="A84" s="58" t="str">
        <f t="shared" ref="A84:D84" si="106">A22</f>
        <v>E.01.</v>
      </c>
      <c r="B84" s="58" t="str">
        <f t="shared" si="106"/>
        <v>L.01.01.02</v>
      </c>
      <c r="C84" s="58" t="str">
        <f t="shared" si="106"/>
        <v>R.01.01.02.04.00-E</v>
      </c>
      <c r="D84" s="26" t="str">
        <f t="shared" si="106"/>
        <v>Aumento de la producción y productividad de frutales</v>
      </c>
      <c r="E84" s="29"/>
      <c r="F84" s="730"/>
      <c r="G84" s="26"/>
      <c r="H84" s="26"/>
      <c r="I84" s="94">
        <f t="shared" si="77"/>
        <v>0.12293649065033709</v>
      </c>
      <c r="J84" s="94">
        <f>AJ84*100/AJ$73</f>
        <v>3.1398187015343408</v>
      </c>
      <c r="K84" s="979"/>
      <c r="L84" s="673"/>
      <c r="M84" s="673"/>
      <c r="N84" s="673"/>
      <c r="O84" s="773">
        <f>SUM(O85:O88)</f>
        <v>1817</v>
      </c>
      <c r="P84" s="773">
        <f t="shared" ref="P84:Q84" si="107">SUM(P85:P88)</f>
        <v>1817</v>
      </c>
      <c r="Q84" s="773">
        <f t="shared" si="107"/>
        <v>1817</v>
      </c>
      <c r="R84" s="769"/>
      <c r="S84" s="769"/>
      <c r="T84" s="769"/>
      <c r="U84" s="773">
        <f t="shared" ref="U84:W84" si="108">SUM(U85:U88)</f>
        <v>1817</v>
      </c>
      <c r="V84" s="773">
        <f t="shared" si="108"/>
        <v>1817</v>
      </c>
      <c r="W84" s="773">
        <f t="shared" si="108"/>
        <v>1817</v>
      </c>
      <c r="X84" s="769"/>
      <c r="Y84" s="769"/>
      <c r="Z84" s="769"/>
      <c r="AA84" s="773">
        <f t="shared" ref="AA84:AC84" si="109">SUM(AA85:AA88)</f>
        <v>1817</v>
      </c>
      <c r="AB84" s="773">
        <f t="shared" si="109"/>
        <v>1817</v>
      </c>
      <c r="AC84" s="773">
        <f t="shared" si="109"/>
        <v>1817</v>
      </c>
      <c r="AD84" s="769"/>
      <c r="AE84" s="769"/>
      <c r="AF84" s="769"/>
      <c r="AG84" s="773">
        <f t="shared" ref="AG84:AK84" si="110">SUM(AG85:AG88)</f>
        <v>1817</v>
      </c>
      <c r="AH84" s="773">
        <f t="shared" si="110"/>
        <v>1817</v>
      </c>
      <c r="AI84" s="773">
        <f t="shared" si="110"/>
        <v>1817</v>
      </c>
      <c r="AJ84" s="773">
        <f t="shared" si="110"/>
        <v>21804</v>
      </c>
      <c r="AK84" s="773">
        <f t="shared" si="110"/>
        <v>21804</v>
      </c>
      <c r="AL84" s="769"/>
      <c r="AM84" s="771"/>
      <c r="AN84" s="771"/>
      <c r="AO84" s="770"/>
      <c r="AP84" s="99"/>
      <c r="AQ84" s="171">
        <f t="shared" ref="AQ84" si="111">AQ22</f>
        <v>0</v>
      </c>
      <c r="AR84" s="750">
        <f t="shared" ref="AR84" si="112">SUM(AR85:AR88)</f>
        <v>0</v>
      </c>
      <c r="AS84" s="27"/>
    </row>
    <row r="85" spans="1:45" s="166" customFormat="1" ht="105.75" hidden="1" customHeight="1" x14ac:dyDescent="0.2">
      <c r="A85" s="163" t="str">
        <f t="shared" ref="A85:D85" si="113">A23</f>
        <v>E.01.</v>
      </c>
      <c r="B85" s="163" t="str">
        <f t="shared" si="113"/>
        <v>L.01.01.02</v>
      </c>
      <c r="C85" s="123" t="str">
        <f t="shared" si="113"/>
        <v>A.01.01.02.04.02-E</v>
      </c>
      <c r="D85" s="172" t="str">
        <f t="shared" si="113"/>
        <v>Producir yemas y plantas sanas</v>
      </c>
      <c r="E85" s="109">
        <f t="shared" ref="E85:E88" si="114">SUM(L85,M85,N85,R85,S85,T85,Y85,Z85,X85,AD85,AE85,AF85)</f>
        <v>0</v>
      </c>
      <c r="F85" s="123" t="str">
        <f t="shared" ref="F85:H85" si="115">F23</f>
        <v>Planta</v>
      </c>
      <c r="G85" s="124" t="str">
        <f t="shared" si="115"/>
        <v>Plantas producidas</v>
      </c>
      <c r="H85" s="124" t="str">
        <f t="shared" si="115"/>
        <v>Informes</v>
      </c>
      <c r="I85" s="108">
        <f t="shared" si="77"/>
        <v>0</v>
      </c>
      <c r="J85" s="108"/>
      <c r="K85" s="108">
        <f>AJ85*100/AJ84</f>
        <v>0</v>
      </c>
      <c r="L85" s="678"/>
      <c r="M85" s="678"/>
      <c r="N85" s="678"/>
      <c r="O85" s="691"/>
      <c r="P85" s="691"/>
      <c r="Q85" s="691"/>
      <c r="R85" s="678"/>
      <c r="S85" s="678"/>
      <c r="T85" s="678"/>
      <c r="U85" s="691"/>
      <c r="V85" s="691"/>
      <c r="W85" s="691"/>
      <c r="X85" s="678"/>
      <c r="Y85" s="678"/>
      <c r="Z85" s="678"/>
      <c r="AA85" s="691"/>
      <c r="AB85" s="691"/>
      <c r="AC85" s="691"/>
      <c r="AD85" s="678"/>
      <c r="AE85" s="678"/>
      <c r="AF85" s="678"/>
      <c r="AG85" s="691"/>
      <c r="AH85" s="691"/>
      <c r="AI85" s="691"/>
      <c r="AJ85" s="691"/>
      <c r="AK85" s="691"/>
      <c r="AL85" s="699"/>
      <c r="AM85" s="697"/>
      <c r="AN85" s="697"/>
      <c r="AO85" s="697"/>
      <c r="AP85" s="134"/>
      <c r="AQ85" s="104" t="str">
        <f t="shared" ref="AQ85" si="116">AQ23</f>
        <v xml:space="preserve">Josè Marìa Garcìa, Jefe Programa Frutales y Fredy Fuentes, Jefe Programa de Hortalizas
</v>
      </c>
      <c r="AR85" s="751"/>
      <c r="AS85" s="27"/>
    </row>
    <row r="86" spans="1:45" s="166" customFormat="1" ht="29.25" customHeight="1" x14ac:dyDescent="0.2">
      <c r="A86" s="1184" t="str">
        <f t="shared" ref="A86:D86" si="117">A24</f>
        <v>E.01.</v>
      </c>
      <c r="B86" s="1184" t="str">
        <f t="shared" si="117"/>
        <v>L.01.01.02</v>
      </c>
      <c r="C86" s="1185" t="str">
        <f t="shared" si="117"/>
        <v>A.01.01.02.04.03-E</v>
      </c>
      <c r="D86" s="1186" t="str">
        <f t="shared" si="117"/>
        <v>Transferir tecnologías para mejorar la productividad de frutales</v>
      </c>
      <c r="E86" s="733">
        <f>'Anexo 1 POA 2018 CENTA Regiones'!E100</f>
        <v>103</v>
      </c>
      <c r="F86" s="733" t="str">
        <f t="shared" ref="F86:H86" si="118">F24</f>
        <v>Hombre</v>
      </c>
      <c r="G86" s="1187" t="str">
        <f t="shared" si="118"/>
        <v>Productores de frutas asistidos técnicamente</v>
      </c>
      <c r="H86" s="1186" t="str">
        <f t="shared" si="118"/>
        <v xml:space="preserve">Informe y 
Registro de productores asistidos </v>
      </c>
      <c r="I86" s="975">
        <f t="shared" si="77"/>
        <v>0.10866043147189948</v>
      </c>
      <c r="J86" s="975"/>
      <c r="K86" s="108">
        <f>AJ86*100/AJ84</f>
        <v>88.3874518436984</v>
      </c>
      <c r="L86" s="679">
        <f>'Anexo 1 POA 2018 CENTA Regiones'!L100</f>
        <v>103</v>
      </c>
      <c r="M86" s="679">
        <f>'Anexo 1 POA 2018 CENTA Regiones'!M100</f>
        <v>103</v>
      </c>
      <c r="N86" s="679">
        <f>'Anexo 1 POA 2018 CENTA Regiones'!N100</f>
        <v>103</v>
      </c>
      <c r="O86" s="774">
        <f>'Anexo 1 POA 2018 CENTA Regiones'!O100</f>
        <v>1606</v>
      </c>
      <c r="P86" s="774">
        <f>'Anexo 1 POA 2018 CENTA Regiones'!P100</f>
        <v>1606</v>
      </c>
      <c r="Q86" s="774">
        <f>'Anexo 1 POA 2018 CENTA Regiones'!Q100</f>
        <v>1606</v>
      </c>
      <c r="R86" s="774">
        <f>'Anexo 1 POA 2018 CENTA Regiones'!R100</f>
        <v>103</v>
      </c>
      <c r="S86" s="774">
        <f>'Anexo 1 POA 2018 CENTA Regiones'!S100</f>
        <v>103</v>
      </c>
      <c r="T86" s="774">
        <f>'Anexo 1 POA 2018 CENTA Regiones'!T100</f>
        <v>103</v>
      </c>
      <c r="U86" s="774">
        <f>'Anexo 1 POA 2018 CENTA Regiones'!U100</f>
        <v>1606</v>
      </c>
      <c r="V86" s="774">
        <f>'Anexo 1 POA 2018 CENTA Regiones'!V100</f>
        <v>1606</v>
      </c>
      <c r="W86" s="774">
        <f>'Anexo 1 POA 2018 CENTA Regiones'!W100</f>
        <v>1606</v>
      </c>
      <c r="X86" s="774">
        <f>'Anexo 1 POA 2018 CENTA Regiones'!X100</f>
        <v>103</v>
      </c>
      <c r="Y86" s="774">
        <f>'Anexo 1 POA 2018 CENTA Regiones'!Y100</f>
        <v>103</v>
      </c>
      <c r="Z86" s="774">
        <f>'Anexo 1 POA 2018 CENTA Regiones'!Z100</f>
        <v>103</v>
      </c>
      <c r="AA86" s="774">
        <f>'Anexo 1 POA 2018 CENTA Regiones'!AA100</f>
        <v>1606</v>
      </c>
      <c r="AB86" s="774">
        <f>'Anexo 1 POA 2018 CENTA Regiones'!AB100</f>
        <v>1606</v>
      </c>
      <c r="AC86" s="774">
        <f>'Anexo 1 POA 2018 CENTA Regiones'!AC100</f>
        <v>1606</v>
      </c>
      <c r="AD86" s="774">
        <f>'Anexo 1 POA 2018 CENTA Regiones'!AD100</f>
        <v>103</v>
      </c>
      <c r="AE86" s="774">
        <f>'Anexo 1 POA 2018 CENTA Regiones'!AE100</f>
        <v>103</v>
      </c>
      <c r="AF86" s="774">
        <f>'Anexo 1 POA 2018 CENTA Regiones'!AF100</f>
        <v>103</v>
      </c>
      <c r="AG86" s="774">
        <f>'Anexo 1 POA 2018 CENTA Regiones'!AG100</f>
        <v>1606</v>
      </c>
      <c r="AH86" s="774">
        <f>'Anexo 1 POA 2018 CENTA Regiones'!AH100</f>
        <v>1606</v>
      </c>
      <c r="AI86" s="774">
        <f>'Anexo 1 POA 2018 CENTA Regiones'!AI100</f>
        <v>1606</v>
      </c>
      <c r="AJ86" s="774">
        <f>'Anexo 1 POA 2018 CENTA Regiones'!AJ100</f>
        <v>19272</v>
      </c>
      <c r="AK86" s="774">
        <f>'Anexo 1 POA 2018 CENTA Regiones'!AK100</f>
        <v>19272</v>
      </c>
      <c r="AL86" s="774">
        <f>'Anexo 1 POA 2018 CENTA Regiones'!AL100</f>
        <v>0</v>
      </c>
      <c r="AM86" s="774">
        <f>'Anexo 1 POA 2018 CENTA Regiones'!AM100</f>
        <v>0</v>
      </c>
      <c r="AN86" s="774">
        <f>'Anexo 1 POA 2018 CENTA Regiones'!AN100</f>
        <v>0</v>
      </c>
      <c r="AO86" s="774">
        <f>'Anexo 1 POA 2018 CENTA Regiones'!AO100</f>
        <v>0</v>
      </c>
      <c r="AP86" s="1165"/>
      <c r="AQ86" s="1166" t="str">
        <f t="shared" ref="AQ86" si="119">AQ24</f>
        <v>Francisco Torres, Grente de Transferencia Tecnològica y Extensiòn</v>
      </c>
      <c r="AR86" s="752" t="str">
        <f>'Anexo 1 POA 2018 CENTA Regiones'!AR100</f>
        <v>Meta no acumulativa</v>
      </c>
      <c r="AS86" s="27"/>
    </row>
    <row r="87" spans="1:45" s="166" customFormat="1" ht="33" customHeight="1" x14ac:dyDescent="0.2">
      <c r="A87" s="1184">
        <f t="shared" ref="A87:D87" si="120">A25</f>
        <v>0</v>
      </c>
      <c r="B87" s="1184">
        <f t="shared" si="120"/>
        <v>0</v>
      </c>
      <c r="C87" s="1185">
        <f t="shared" si="120"/>
        <v>0</v>
      </c>
      <c r="D87" s="1186">
        <f t="shared" si="120"/>
        <v>0</v>
      </c>
      <c r="E87" s="733">
        <f>'Anexo 1 POA 2018 CENTA Regiones'!E101</f>
        <v>12</v>
      </c>
      <c r="F87" s="733" t="str">
        <f t="shared" ref="F87:H87" si="121">F25</f>
        <v>Mujer</v>
      </c>
      <c r="G87" s="1187">
        <f t="shared" si="121"/>
        <v>0</v>
      </c>
      <c r="H87" s="1186">
        <f t="shared" si="121"/>
        <v>0</v>
      </c>
      <c r="I87" s="975">
        <f t="shared" si="77"/>
        <v>1.4276059178437602E-2</v>
      </c>
      <c r="J87" s="975"/>
      <c r="K87" s="108">
        <f>AJ87*100/AJ84</f>
        <v>11.612548156301596</v>
      </c>
      <c r="L87" s="679">
        <f>'Anexo 1 POA 2018 CENTA Regiones'!L101</f>
        <v>12</v>
      </c>
      <c r="M87" s="679">
        <f>'Anexo 1 POA 2018 CENTA Regiones'!M101</f>
        <v>12</v>
      </c>
      <c r="N87" s="679">
        <f>'Anexo 1 POA 2018 CENTA Regiones'!N101</f>
        <v>12</v>
      </c>
      <c r="O87" s="774">
        <f>'Anexo 1 POA 2018 CENTA Regiones'!O101</f>
        <v>211</v>
      </c>
      <c r="P87" s="774">
        <f>'Anexo 1 POA 2018 CENTA Regiones'!P101</f>
        <v>211</v>
      </c>
      <c r="Q87" s="774">
        <f>'Anexo 1 POA 2018 CENTA Regiones'!Q101</f>
        <v>211</v>
      </c>
      <c r="R87" s="774">
        <f>'Anexo 1 POA 2018 CENTA Regiones'!R101</f>
        <v>12</v>
      </c>
      <c r="S87" s="774">
        <f>'Anexo 1 POA 2018 CENTA Regiones'!S101</f>
        <v>12</v>
      </c>
      <c r="T87" s="774">
        <f>'Anexo 1 POA 2018 CENTA Regiones'!T101</f>
        <v>12</v>
      </c>
      <c r="U87" s="774">
        <f>'Anexo 1 POA 2018 CENTA Regiones'!U101</f>
        <v>211</v>
      </c>
      <c r="V87" s="774">
        <f>'Anexo 1 POA 2018 CENTA Regiones'!V101</f>
        <v>211</v>
      </c>
      <c r="W87" s="774">
        <f>'Anexo 1 POA 2018 CENTA Regiones'!W101</f>
        <v>211</v>
      </c>
      <c r="X87" s="774">
        <f>'Anexo 1 POA 2018 CENTA Regiones'!X101</f>
        <v>12</v>
      </c>
      <c r="Y87" s="774">
        <f>'Anexo 1 POA 2018 CENTA Regiones'!Y101</f>
        <v>12</v>
      </c>
      <c r="Z87" s="774">
        <f>'Anexo 1 POA 2018 CENTA Regiones'!Z101</f>
        <v>12</v>
      </c>
      <c r="AA87" s="774">
        <f>'Anexo 1 POA 2018 CENTA Regiones'!AA101</f>
        <v>211</v>
      </c>
      <c r="AB87" s="774">
        <f>'Anexo 1 POA 2018 CENTA Regiones'!AB101</f>
        <v>211</v>
      </c>
      <c r="AC87" s="774">
        <f>'Anexo 1 POA 2018 CENTA Regiones'!AC101</f>
        <v>211</v>
      </c>
      <c r="AD87" s="774">
        <f>'Anexo 1 POA 2018 CENTA Regiones'!AD101</f>
        <v>12</v>
      </c>
      <c r="AE87" s="774">
        <f>'Anexo 1 POA 2018 CENTA Regiones'!AE101</f>
        <v>12</v>
      </c>
      <c r="AF87" s="774">
        <f>'Anexo 1 POA 2018 CENTA Regiones'!AF101</f>
        <v>12</v>
      </c>
      <c r="AG87" s="774">
        <f>'Anexo 1 POA 2018 CENTA Regiones'!AG101</f>
        <v>211</v>
      </c>
      <c r="AH87" s="774">
        <f>'Anexo 1 POA 2018 CENTA Regiones'!AH101</f>
        <v>211</v>
      </c>
      <c r="AI87" s="774">
        <f>'Anexo 1 POA 2018 CENTA Regiones'!AI101</f>
        <v>211</v>
      </c>
      <c r="AJ87" s="774">
        <f>'Anexo 1 POA 2018 CENTA Regiones'!AJ101</f>
        <v>2532</v>
      </c>
      <c r="AK87" s="774">
        <f>'Anexo 1 POA 2018 CENTA Regiones'!AK101</f>
        <v>2532</v>
      </c>
      <c r="AL87" s="774">
        <f>'Anexo 1 POA 2018 CENTA Regiones'!AL101</f>
        <v>0</v>
      </c>
      <c r="AM87" s="774">
        <f>'Anexo 1 POA 2018 CENTA Regiones'!AM101</f>
        <v>0</v>
      </c>
      <c r="AN87" s="774">
        <f>'Anexo 1 POA 2018 CENTA Regiones'!AN101</f>
        <v>0</v>
      </c>
      <c r="AO87" s="774">
        <f>'Anexo 1 POA 2018 CENTA Regiones'!AO101</f>
        <v>0</v>
      </c>
      <c r="AP87" s="1165"/>
      <c r="AQ87" s="1166">
        <f t="shared" ref="AQ87" si="122">AQ25</f>
        <v>0</v>
      </c>
      <c r="AR87" s="752" t="str">
        <f>'Anexo 1 POA 2018 CENTA Regiones'!AR101</f>
        <v>Meta no acumulativa</v>
      </c>
      <c r="AS87" s="27"/>
    </row>
    <row r="88" spans="1:45" s="166" customFormat="1" ht="67.5" hidden="1" customHeight="1" x14ac:dyDescent="0.2">
      <c r="A88" s="163" t="str">
        <f t="shared" ref="A88:D88" si="123">A26</f>
        <v>E.01.</v>
      </c>
      <c r="B88" s="163" t="str">
        <f t="shared" si="123"/>
        <v>L.01.01.02</v>
      </c>
      <c r="C88" s="123" t="str">
        <f t="shared" si="123"/>
        <v>A.01.01.02.04.04-E</v>
      </c>
      <c r="D88" s="172" t="str">
        <f t="shared" si="123"/>
        <v>Generar y validar tecnología en frutales</v>
      </c>
      <c r="E88" s="109">
        <f t="shared" si="114"/>
        <v>0</v>
      </c>
      <c r="F88" s="123" t="str">
        <f t="shared" ref="F88:H88" si="124">F26</f>
        <v>Tecnología</v>
      </c>
      <c r="G88" s="124" t="str">
        <f t="shared" si="124"/>
        <v>Tecnologías generadas y disponibles</v>
      </c>
      <c r="H88" s="124" t="str">
        <f t="shared" si="124"/>
        <v>Informe y Ficha Técnica de cada tecnología</v>
      </c>
      <c r="I88" s="975">
        <f t="shared" si="77"/>
        <v>0</v>
      </c>
      <c r="J88" s="975"/>
      <c r="K88" s="108">
        <f>AJ88*100/AJ84</f>
        <v>0</v>
      </c>
      <c r="L88" s="676"/>
      <c r="M88" s="676"/>
      <c r="N88" s="676"/>
      <c r="O88" s="693"/>
      <c r="P88" s="693"/>
      <c r="Q88" s="693"/>
      <c r="R88" s="674"/>
      <c r="S88" s="674"/>
      <c r="T88" s="674"/>
      <c r="U88" s="693"/>
      <c r="V88" s="693"/>
      <c r="W88" s="693"/>
      <c r="X88" s="674"/>
      <c r="Y88" s="674"/>
      <c r="Z88" s="677"/>
      <c r="AA88" s="689"/>
      <c r="AB88" s="689"/>
      <c r="AC88" s="689"/>
      <c r="AD88" s="674"/>
      <c r="AE88" s="674"/>
      <c r="AF88" s="674"/>
      <c r="AG88" s="693"/>
      <c r="AH88" s="693"/>
      <c r="AI88" s="693"/>
      <c r="AJ88" s="693"/>
      <c r="AK88" s="693"/>
      <c r="AL88" s="693"/>
      <c r="AM88" s="689"/>
      <c r="AN88" s="689"/>
      <c r="AO88" s="689"/>
      <c r="AP88" s="134"/>
      <c r="AQ88" s="104" t="str">
        <f t="shared" ref="AQ88" si="125">AQ26</f>
        <v>Josè Marìa Garcìa, Jefe Programa Frutales</v>
      </c>
      <c r="AR88" s="753"/>
      <c r="AS88" s="27"/>
    </row>
    <row r="89" spans="1:45" s="166" customFormat="1" ht="38.25" hidden="1" x14ac:dyDescent="0.2">
      <c r="A89" s="58" t="str">
        <f t="shared" ref="A89:D89" si="126">A27</f>
        <v>E.01.</v>
      </c>
      <c r="B89" s="58" t="str">
        <f t="shared" si="126"/>
        <v>L.01.01.02</v>
      </c>
      <c r="C89" s="99" t="str">
        <f t="shared" si="126"/>
        <v>R.01.01.02.05.00-E</v>
      </c>
      <c r="D89" s="100" t="str">
        <f t="shared" si="126"/>
        <v>Aumento de la productividad y competitividad de la agroindustria</v>
      </c>
      <c r="E89" s="29">
        <v>0</v>
      </c>
      <c r="F89" s="99"/>
      <c r="G89" s="26"/>
      <c r="H89" s="26"/>
      <c r="I89" s="94">
        <f t="shared" si="77"/>
        <v>0</v>
      </c>
      <c r="J89" s="94">
        <f>AJ89*100/AJ$73</f>
        <v>0</v>
      </c>
      <c r="K89" s="94"/>
      <c r="L89" s="680"/>
      <c r="M89" s="680"/>
      <c r="N89" s="680"/>
      <c r="O89" s="686"/>
      <c r="P89" s="686"/>
      <c r="Q89" s="686"/>
      <c r="R89" s="673"/>
      <c r="S89" s="673"/>
      <c r="T89" s="673"/>
      <c r="U89" s="686"/>
      <c r="V89" s="686"/>
      <c r="W89" s="686"/>
      <c r="X89" s="673"/>
      <c r="Y89" s="673"/>
      <c r="Z89" s="681"/>
      <c r="AA89" s="695"/>
      <c r="AB89" s="695"/>
      <c r="AC89" s="695"/>
      <c r="AD89" s="673"/>
      <c r="AE89" s="673"/>
      <c r="AF89" s="673"/>
      <c r="AG89" s="686"/>
      <c r="AH89" s="686"/>
      <c r="AI89" s="686"/>
      <c r="AJ89" s="686"/>
      <c r="AK89" s="686"/>
      <c r="AL89" s="686"/>
      <c r="AM89" s="695"/>
      <c r="AN89" s="695"/>
      <c r="AO89" s="695"/>
      <c r="AP89" s="98"/>
      <c r="AQ89" s="171">
        <f t="shared" ref="AQ89" si="127">AQ27</f>
        <v>0</v>
      </c>
      <c r="AR89" s="743"/>
      <c r="AS89" s="27"/>
    </row>
    <row r="90" spans="1:45" s="166" customFormat="1" ht="38.25" hidden="1" x14ac:dyDescent="0.2">
      <c r="A90" s="163" t="str">
        <f t="shared" ref="A90:D90" si="128">A28</f>
        <v>E.01.</v>
      </c>
      <c r="B90" s="163" t="str">
        <f t="shared" si="128"/>
        <v>L.01.01.02</v>
      </c>
      <c r="C90" s="123" t="str">
        <f t="shared" si="128"/>
        <v>A.01.01.02.05.01-E</v>
      </c>
      <c r="D90" s="172" t="str">
        <f t="shared" si="128"/>
        <v>Generar y validar tecnología en la agroindustria</v>
      </c>
      <c r="E90" s="109">
        <f>SUM(L90,M90,N90,R90,S90,T90,Y90,Z90,X90,AD90,AE90,AF90)</f>
        <v>0</v>
      </c>
      <c r="F90" s="123" t="str">
        <f t="shared" ref="F90:H90" si="129">F28</f>
        <v>Tecnología</v>
      </c>
      <c r="G90" s="124" t="str">
        <f t="shared" si="129"/>
        <v>Tecnologías generadas y disponibles</v>
      </c>
      <c r="H90" s="124" t="str">
        <f t="shared" si="129"/>
        <v>Informe y Ficha Técnica de cada tecnología</v>
      </c>
      <c r="I90" s="975">
        <f t="shared" si="77"/>
        <v>0</v>
      </c>
      <c r="J90" s="975"/>
      <c r="K90" s="108" t="e">
        <f>AJ90*100/AJ89</f>
        <v>#DIV/0!</v>
      </c>
      <c r="L90" s="676"/>
      <c r="M90" s="676"/>
      <c r="N90" s="676"/>
      <c r="O90" s="693"/>
      <c r="P90" s="693"/>
      <c r="Q90" s="693"/>
      <c r="R90" s="674"/>
      <c r="S90" s="674"/>
      <c r="T90" s="674"/>
      <c r="U90" s="693"/>
      <c r="V90" s="693"/>
      <c r="W90" s="693"/>
      <c r="X90" s="674"/>
      <c r="Y90" s="674"/>
      <c r="Z90" s="677"/>
      <c r="AA90" s="689"/>
      <c r="AB90" s="689"/>
      <c r="AC90" s="689"/>
      <c r="AD90" s="674"/>
      <c r="AE90" s="674"/>
      <c r="AF90" s="674"/>
      <c r="AG90" s="693"/>
      <c r="AH90" s="693"/>
      <c r="AI90" s="693"/>
      <c r="AJ90" s="693"/>
      <c r="AK90" s="693"/>
      <c r="AL90" s="693"/>
      <c r="AM90" s="689"/>
      <c r="AN90" s="689"/>
      <c r="AO90" s="689"/>
      <c r="AP90" s="134"/>
      <c r="AQ90" s="104" t="str">
        <f t="shared" ref="AQ90" si="130">AQ28</f>
        <v>Margarita Alvarado, Jefa Programa Agroindustria</v>
      </c>
      <c r="AR90" s="753"/>
      <c r="AS90" s="27"/>
    </row>
    <row r="91" spans="1:45" s="102" customFormat="1" ht="25.5" x14ac:dyDescent="0.2">
      <c r="A91" s="58" t="str">
        <f t="shared" ref="A91:D91" si="131">A29</f>
        <v>E.01.</v>
      </c>
      <c r="B91" s="58" t="str">
        <f t="shared" si="131"/>
        <v>L.01.01.02</v>
      </c>
      <c r="C91" s="58" t="str">
        <f t="shared" si="131"/>
        <v>R.01.01.02.06.00-E</v>
      </c>
      <c r="D91" s="26" t="str">
        <f t="shared" si="131"/>
        <v>Reactivación de la actividad pecuaria</v>
      </c>
      <c r="E91" s="29"/>
      <c r="F91" s="730"/>
      <c r="G91" s="26"/>
      <c r="H91" s="26"/>
      <c r="I91" s="187">
        <f t="shared" si="77"/>
        <v>0.84898573730348359</v>
      </c>
      <c r="J91" s="94">
        <f>AJ91*100/AJ$73</f>
        <v>21.683238892048934</v>
      </c>
      <c r="K91" s="187"/>
      <c r="L91" s="681"/>
      <c r="M91" s="681"/>
      <c r="N91" s="681"/>
      <c r="O91" s="770">
        <f>SUM(O92:O94)</f>
        <v>12548</v>
      </c>
      <c r="P91" s="770">
        <f t="shared" ref="P91:Q91" si="132">SUM(P92:P94)</f>
        <v>12548</v>
      </c>
      <c r="Q91" s="770">
        <f t="shared" si="132"/>
        <v>12548</v>
      </c>
      <c r="R91" s="771"/>
      <c r="S91" s="771"/>
      <c r="T91" s="771"/>
      <c r="U91" s="770">
        <f t="shared" ref="U91:W91" si="133">SUM(U92:U94)</f>
        <v>12548</v>
      </c>
      <c r="V91" s="770">
        <f t="shared" si="133"/>
        <v>12548</v>
      </c>
      <c r="W91" s="770">
        <f t="shared" si="133"/>
        <v>12548</v>
      </c>
      <c r="X91" s="771"/>
      <c r="Y91" s="771"/>
      <c r="Z91" s="771"/>
      <c r="AA91" s="770">
        <f t="shared" ref="AA91:AC91" si="134">SUM(AA92:AA94)</f>
        <v>12548</v>
      </c>
      <c r="AB91" s="770">
        <f t="shared" si="134"/>
        <v>12548</v>
      </c>
      <c r="AC91" s="770">
        <f t="shared" si="134"/>
        <v>12548</v>
      </c>
      <c r="AD91" s="771"/>
      <c r="AE91" s="771"/>
      <c r="AF91" s="771"/>
      <c r="AG91" s="770">
        <f t="shared" ref="AG91:AK91" si="135">SUM(AG92:AG94)</f>
        <v>12548</v>
      </c>
      <c r="AH91" s="770">
        <f t="shared" si="135"/>
        <v>12548</v>
      </c>
      <c r="AI91" s="770">
        <f t="shared" si="135"/>
        <v>12548</v>
      </c>
      <c r="AJ91" s="770">
        <f t="shared" si="135"/>
        <v>150576</v>
      </c>
      <c r="AK91" s="770">
        <f t="shared" si="135"/>
        <v>150576</v>
      </c>
      <c r="AL91" s="771"/>
      <c r="AM91" s="771"/>
      <c r="AN91" s="771"/>
      <c r="AO91" s="771"/>
      <c r="AP91" s="99"/>
      <c r="AQ91" s="171">
        <f t="shared" ref="AQ91" si="136">AQ29</f>
        <v>0</v>
      </c>
      <c r="AR91" s="747">
        <f t="shared" ref="AR91" si="137">SUM(AR92:AR94)</f>
        <v>0</v>
      </c>
      <c r="AS91" s="27"/>
    </row>
    <row r="92" spans="1:45" s="102" customFormat="1" ht="83.25" hidden="1" customHeight="1" x14ac:dyDescent="0.2">
      <c r="A92" s="1184" t="str">
        <f t="shared" ref="A92:D92" si="138">A30</f>
        <v>E.01.</v>
      </c>
      <c r="B92" s="1184" t="str">
        <f t="shared" si="138"/>
        <v>L.01.01.02</v>
      </c>
      <c r="C92" s="1185" t="str">
        <f t="shared" si="138"/>
        <v>A.01.01.02.06.02-E</v>
      </c>
      <c r="D92" s="1186" t="str">
        <f t="shared" si="138"/>
        <v>Generar y validar tecnologías y genéticas pecuarias</v>
      </c>
      <c r="E92" s="109">
        <f t="shared" ref="E92" si="139">SUM(L92,M92,N92,R92,S92,T92,Y92,Z92,X92,AD92,AE92,AF92)</f>
        <v>0</v>
      </c>
      <c r="F92" s="123" t="str">
        <f t="shared" ref="F92:H92" si="140">F30</f>
        <v>Tecnología</v>
      </c>
      <c r="G92" s="124" t="str">
        <f t="shared" si="140"/>
        <v>Tecnologías generadas y disponibles</v>
      </c>
      <c r="H92" s="124" t="str">
        <f t="shared" si="140"/>
        <v>Informe y Ficha Técnica de cada tecnología</v>
      </c>
      <c r="I92" s="976">
        <f t="shared" si="77"/>
        <v>0</v>
      </c>
      <c r="J92" s="976"/>
      <c r="K92" s="108">
        <f>AJ92*100/AJ91</f>
        <v>0</v>
      </c>
      <c r="L92" s="677"/>
      <c r="M92" s="677"/>
      <c r="N92" s="677"/>
      <c r="O92" s="689"/>
      <c r="P92" s="689"/>
      <c r="Q92" s="689"/>
      <c r="R92" s="677"/>
      <c r="S92" s="677"/>
      <c r="T92" s="677"/>
      <c r="U92" s="689"/>
      <c r="V92" s="689"/>
      <c r="W92" s="689"/>
      <c r="X92" s="677"/>
      <c r="Y92" s="677"/>
      <c r="Z92" s="677"/>
      <c r="AA92" s="689"/>
      <c r="AB92" s="689"/>
      <c r="AC92" s="689"/>
      <c r="AD92" s="677"/>
      <c r="AE92" s="677"/>
      <c r="AF92" s="677"/>
      <c r="AG92" s="693"/>
      <c r="AH92" s="693"/>
      <c r="AI92" s="689"/>
      <c r="AJ92" s="693"/>
      <c r="AK92" s="693"/>
      <c r="AL92" s="689"/>
      <c r="AM92" s="689"/>
      <c r="AN92" s="689"/>
      <c r="AO92" s="689"/>
      <c r="AP92" s="134"/>
      <c r="AQ92" s="104" t="str">
        <f t="shared" ref="AQ92" si="141">AQ30</f>
        <v>Domingo Palacios, Jefe Programa Producciòn animal</v>
      </c>
      <c r="AR92" s="749"/>
      <c r="AS92" s="27"/>
    </row>
    <row r="93" spans="1:45" s="102" customFormat="1" ht="51" x14ac:dyDescent="0.2">
      <c r="A93" s="1184">
        <f t="shared" ref="A93:D93" si="142">A31</f>
        <v>0</v>
      </c>
      <c r="B93" s="1184">
        <f t="shared" si="142"/>
        <v>0</v>
      </c>
      <c r="C93" s="1185">
        <f t="shared" si="142"/>
        <v>0</v>
      </c>
      <c r="D93" s="1186">
        <f t="shared" si="142"/>
        <v>0</v>
      </c>
      <c r="E93" s="732">
        <f>'Anexo 1 POA 2018 CENTA Regiones'!E103</f>
        <v>299</v>
      </c>
      <c r="F93" s="123" t="str">
        <f t="shared" ref="F93:H93" si="143">F31</f>
        <v>Hombre</v>
      </c>
      <c r="G93" s="1187" t="str">
        <f t="shared" si="143"/>
        <v>Ganaderos y apicultores asistidos técnicamente</v>
      </c>
      <c r="H93" s="1169" t="str">
        <f t="shared" si="143"/>
        <v xml:space="preserve">Informe y 
Registro de productores asistidos </v>
      </c>
      <c r="I93" s="976">
        <f t="shared" si="77"/>
        <v>0.79607636158055373</v>
      </c>
      <c r="J93" s="976"/>
      <c r="K93" s="108">
        <f>AJ93*100/AJ91</f>
        <v>93.76793114440548</v>
      </c>
      <c r="L93" s="677">
        <f>'Anexo 1 POA 2018 CENTA Regiones'!L103</f>
        <v>299</v>
      </c>
      <c r="M93" s="677">
        <f>'Anexo 1 POA 2018 CENTA Regiones'!M103</f>
        <v>299</v>
      </c>
      <c r="N93" s="677">
        <f>'Anexo 1 POA 2018 CENTA Regiones'!N103</f>
        <v>299</v>
      </c>
      <c r="O93" s="776">
        <f>'Anexo 1 POA 2018 CENTA Regiones'!O103</f>
        <v>11766</v>
      </c>
      <c r="P93" s="776">
        <f>'Anexo 1 POA 2018 CENTA Regiones'!P103</f>
        <v>11766</v>
      </c>
      <c r="Q93" s="776">
        <f>'Anexo 1 POA 2018 CENTA Regiones'!Q103</f>
        <v>11766</v>
      </c>
      <c r="R93" s="776">
        <f>'Anexo 1 POA 2018 CENTA Regiones'!R103</f>
        <v>299</v>
      </c>
      <c r="S93" s="776">
        <f>'Anexo 1 POA 2018 CENTA Regiones'!S103</f>
        <v>299</v>
      </c>
      <c r="T93" s="776">
        <f>'Anexo 1 POA 2018 CENTA Regiones'!T103</f>
        <v>299</v>
      </c>
      <c r="U93" s="776">
        <f>'Anexo 1 POA 2018 CENTA Regiones'!U103</f>
        <v>11766</v>
      </c>
      <c r="V93" s="776">
        <f>'Anexo 1 POA 2018 CENTA Regiones'!V103</f>
        <v>11766</v>
      </c>
      <c r="W93" s="776">
        <f>'Anexo 1 POA 2018 CENTA Regiones'!W103</f>
        <v>11766</v>
      </c>
      <c r="X93" s="776">
        <f>'Anexo 1 POA 2018 CENTA Regiones'!X103</f>
        <v>299</v>
      </c>
      <c r="Y93" s="776">
        <f>'Anexo 1 POA 2018 CENTA Regiones'!Y103</f>
        <v>299</v>
      </c>
      <c r="Z93" s="776">
        <f>'Anexo 1 POA 2018 CENTA Regiones'!Z103</f>
        <v>299</v>
      </c>
      <c r="AA93" s="776">
        <f>'Anexo 1 POA 2018 CENTA Regiones'!AA103</f>
        <v>11766</v>
      </c>
      <c r="AB93" s="776">
        <f>'Anexo 1 POA 2018 CENTA Regiones'!AB103</f>
        <v>11766</v>
      </c>
      <c r="AC93" s="776">
        <f>'Anexo 1 POA 2018 CENTA Regiones'!AC103</f>
        <v>11766</v>
      </c>
      <c r="AD93" s="776">
        <f>'Anexo 1 POA 2018 CENTA Regiones'!AD103</f>
        <v>299</v>
      </c>
      <c r="AE93" s="776">
        <f>'Anexo 1 POA 2018 CENTA Regiones'!AE103</f>
        <v>299</v>
      </c>
      <c r="AF93" s="776">
        <f>'Anexo 1 POA 2018 CENTA Regiones'!AF103</f>
        <v>299</v>
      </c>
      <c r="AG93" s="776">
        <f>'Anexo 1 POA 2018 CENTA Regiones'!AG103</f>
        <v>11766</v>
      </c>
      <c r="AH93" s="776">
        <f>'Anexo 1 POA 2018 CENTA Regiones'!AH103</f>
        <v>11766</v>
      </c>
      <c r="AI93" s="776">
        <f>'Anexo 1 POA 2018 CENTA Regiones'!AI103</f>
        <v>11766</v>
      </c>
      <c r="AJ93" s="776">
        <f>'Anexo 1 POA 2018 CENTA Regiones'!AJ103</f>
        <v>141192</v>
      </c>
      <c r="AK93" s="776">
        <f>'Anexo 1 POA 2018 CENTA Regiones'!AK103</f>
        <v>141192</v>
      </c>
      <c r="AL93" s="776">
        <f>'Anexo 1 POA 2018 CENTA Regiones'!AL103</f>
        <v>0</v>
      </c>
      <c r="AM93" s="776">
        <f>'Anexo 1 POA 2018 CENTA Regiones'!AM103</f>
        <v>0</v>
      </c>
      <c r="AN93" s="776">
        <f>'Anexo 1 POA 2018 CENTA Regiones'!AN103</f>
        <v>0</v>
      </c>
      <c r="AO93" s="776">
        <f>'Anexo 1 POA 2018 CENTA Regiones'!AO103</f>
        <v>0</v>
      </c>
      <c r="AP93" s="1165"/>
      <c r="AQ93" s="1166" t="str">
        <f t="shared" ref="AQ93" si="144">AQ31</f>
        <v>Francisco Torres, Grente de Transferencia Tecnològica y Extensiòn</v>
      </c>
      <c r="AR93" s="749" t="str">
        <f>'Anexo 1 POA 2018 CENTA Regiones'!AR103</f>
        <v>La meta total incluye productores ganaderos y apicultores
Meta no acumulativa</v>
      </c>
      <c r="AS93" s="190"/>
    </row>
    <row r="94" spans="1:45" s="102" customFormat="1" ht="97.5" customHeight="1" x14ac:dyDescent="0.2">
      <c r="A94" s="1184">
        <f t="shared" ref="A94:D94" si="145">A32</f>
        <v>0</v>
      </c>
      <c r="B94" s="1184">
        <f t="shared" si="145"/>
        <v>0</v>
      </c>
      <c r="C94" s="1185">
        <f t="shared" si="145"/>
        <v>0</v>
      </c>
      <c r="D94" s="1186">
        <f t="shared" si="145"/>
        <v>0</v>
      </c>
      <c r="E94" s="732">
        <f>'Anexo 1 POA 2018 CENTA Regiones'!E104</f>
        <v>20</v>
      </c>
      <c r="F94" s="123" t="str">
        <f t="shared" ref="F94:H94" si="146">F32</f>
        <v>Mujer</v>
      </c>
      <c r="G94" s="1187">
        <f t="shared" si="146"/>
        <v>0</v>
      </c>
      <c r="H94" s="1169">
        <f t="shared" si="146"/>
        <v>0</v>
      </c>
      <c r="I94" s="976">
        <f t="shared" si="77"/>
        <v>5.2909375722929884E-2</v>
      </c>
      <c r="J94" s="976"/>
      <c r="K94" s="108">
        <f>AJ94*100/AJ91</f>
        <v>6.232068855594517</v>
      </c>
      <c r="L94" s="677">
        <f>'Anexo 1 POA 2018 CENTA Regiones'!L104</f>
        <v>20</v>
      </c>
      <c r="M94" s="677">
        <f>'Anexo 1 POA 2018 CENTA Regiones'!M104</f>
        <v>20</v>
      </c>
      <c r="N94" s="677">
        <f>'Anexo 1 POA 2018 CENTA Regiones'!N104</f>
        <v>20</v>
      </c>
      <c r="O94" s="776">
        <f>'Anexo 1 POA 2018 CENTA Regiones'!O104</f>
        <v>782</v>
      </c>
      <c r="P94" s="776">
        <f>'Anexo 1 POA 2018 CENTA Regiones'!P104</f>
        <v>782</v>
      </c>
      <c r="Q94" s="776">
        <f>'Anexo 1 POA 2018 CENTA Regiones'!Q104</f>
        <v>782</v>
      </c>
      <c r="R94" s="776">
        <f>'Anexo 1 POA 2018 CENTA Regiones'!R104</f>
        <v>20</v>
      </c>
      <c r="S94" s="776">
        <f>'Anexo 1 POA 2018 CENTA Regiones'!S104</f>
        <v>20</v>
      </c>
      <c r="T94" s="776">
        <f>'Anexo 1 POA 2018 CENTA Regiones'!T104</f>
        <v>20</v>
      </c>
      <c r="U94" s="776">
        <f>'Anexo 1 POA 2018 CENTA Regiones'!U104</f>
        <v>782</v>
      </c>
      <c r="V94" s="776">
        <f>'Anexo 1 POA 2018 CENTA Regiones'!V104</f>
        <v>782</v>
      </c>
      <c r="W94" s="776">
        <f>'Anexo 1 POA 2018 CENTA Regiones'!W104</f>
        <v>782</v>
      </c>
      <c r="X94" s="776">
        <f>'Anexo 1 POA 2018 CENTA Regiones'!X104</f>
        <v>20</v>
      </c>
      <c r="Y94" s="776">
        <f>'Anexo 1 POA 2018 CENTA Regiones'!Y104</f>
        <v>20</v>
      </c>
      <c r="Z94" s="776">
        <f>'Anexo 1 POA 2018 CENTA Regiones'!Z104</f>
        <v>20</v>
      </c>
      <c r="AA94" s="776">
        <f>'Anexo 1 POA 2018 CENTA Regiones'!AA104</f>
        <v>782</v>
      </c>
      <c r="AB94" s="776">
        <f>'Anexo 1 POA 2018 CENTA Regiones'!AB104</f>
        <v>782</v>
      </c>
      <c r="AC94" s="776">
        <f>'Anexo 1 POA 2018 CENTA Regiones'!AC104</f>
        <v>782</v>
      </c>
      <c r="AD94" s="776">
        <f>'Anexo 1 POA 2018 CENTA Regiones'!AD104</f>
        <v>20</v>
      </c>
      <c r="AE94" s="776">
        <f>'Anexo 1 POA 2018 CENTA Regiones'!AE104</f>
        <v>20</v>
      </c>
      <c r="AF94" s="776">
        <f>'Anexo 1 POA 2018 CENTA Regiones'!AF104</f>
        <v>20</v>
      </c>
      <c r="AG94" s="776">
        <f>'Anexo 1 POA 2018 CENTA Regiones'!AG104</f>
        <v>782</v>
      </c>
      <c r="AH94" s="776">
        <f>'Anexo 1 POA 2018 CENTA Regiones'!AH104</f>
        <v>782</v>
      </c>
      <c r="AI94" s="776">
        <f>'Anexo 1 POA 2018 CENTA Regiones'!AI104</f>
        <v>782</v>
      </c>
      <c r="AJ94" s="776">
        <f>'Anexo 1 POA 2018 CENTA Regiones'!AJ104</f>
        <v>9384</v>
      </c>
      <c r="AK94" s="776">
        <f>'Anexo 1 POA 2018 CENTA Regiones'!AK104</f>
        <v>9384</v>
      </c>
      <c r="AL94" s="776">
        <f>'Anexo 1 POA 2018 CENTA Regiones'!AL104</f>
        <v>0</v>
      </c>
      <c r="AM94" s="776">
        <f>'Anexo 1 POA 2018 CENTA Regiones'!AM104</f>
        <v>0</v>
      </c>
      <c r="AN94" s="776">
        <f>'Anexo 1 POA 2018 CENTA Regiones'!AN104</f>
        <v>0</v>
      </c>
      <c r="AO94" s="776">
        <f>'Anexo 1 POA 2018 CENTA Regiones'!AO104</f>
        <v>0</v>
      </c>
      <c r="AP94" s="1165"/>
      <c r="AQ94" s="1166">
        <f t="shared" ref="AQ94" si="147">AQ32</f>
        <v>0</v>
      </c>
      <c r="AR94" s="749" t="str">
        <f>'Anexo 1 POA 2018 CENTA Regiones'!AR104</f>
        <v>La meta total incluye productores ganaderos y apicultores
Meta no acumulativa</v>
      </c>
      <c r="AS94" s="190"/>
    </row>
    <row r="95" spans="1:45" s="102" customFormat="1" ht="50.25" customHeight="1" x14ac:dyDescent="0.2">
      <c r="A95" s="58" t="str">
        <f t="shared" ref="A95:D95" si="148">A33</f>
        <v>E.01.</v>
      </c>
      <c r="B95" s="58" t="str">
        <f t="shared" si="148"/>
        <v>L.01.03.01</v>
      </c>
      <c r="C95" s="58" t="str">
        <f t="shared" si="148"/>
        <v>R.01.03.01.01.00-E</v>
      </c>
      <c r="D95" s="26" t="str">
        <f t="shared" si="148"/>
        <v>Autoabastecimiento de alimentos</v>
      </c>
      <c r="E95" s="29"/>
      <c r="F95" s="730"/>
      <c r="G95" s="26"/>
      <c r="H95" s="26"/>
      <c r="I95" s="194">
        <f t="shared" si="77"/>
        <v>2.5795012141134293</v>
      </c>
      <c r="J95" s="94">
        <f>AJ95*100/AJ$73</f>
        <v>65.880895980185329</v>
      </c>
      <c r="K95" s="187"/>
      <c r="L95" s="673"/>
      <c r="M95" s="673"/>
      <c r="N95" s="673"/>
      <c r="O95" s="770">
        <f>SUM(O96:O100)</f>
        <v>38125</v>
      </c>
      <c r="P95" s="770">
        <f t="shared" ref="P95:Q95" si="149">SUM(P96:P100)</f>
        <v>38125</v>
      </c>
      <c r="Q95" s="770">
        <f t="shared" si="149"/>
        <v>38125</v>
      </c>
      <c r="R95" s="769"/>
      <c r="S95" s="769"/>
      <c r="T95" s="769"/>
      <c r="U95" s="770">
        <f t="shared" ref="U95:W95" si="150">SUM(U96:U100)</f>
        <v>38125</v>
      </c>
      <c r="V95" s="770">
        <f t="shared" si="150"/>
        <v>38125</v>
      </c>
      <c r="W95" s="770">
        <f t="shared" si="150"/>
        <v>38125</v>
      </c>
      <c r="X95" s="769"/>
      <c r="Y95" s="769"/>
      <c r="Z95" s="769"/>
      <c r="AA95" s="770">
        <f t="shared" ref="AA95:AC95" si="151">SUM(AA96:AA100)</f>
        <v>38125</v>
      </c>
      <c r="AB95" s="770">
        <f t="shared" si="151"/>
        <v>38125</v>
      </c>
      <c r="AC95" s="770">
        <f t="shared" si="151"/>
        <v>38125</v>
      </c>
      <c r="AD95" s="769"/>
      <c r="AE95" s="769"/>
      <c r="AF95" s="769"/>
      <c r="AG95" s="770">
        <f t="shared" ref="AG95:AK95" si="152">SUM(AG96:AG100)</f>
        <v>38125</v>
      </c>
      <c r="AH95" s="770">
        <f t="shared" si="152"/>
        <v>38125</v>
      </c>
      <c r="AI95" s="770">
        <f t="shared" si="152"/>
        <v>38125</v>
      </c>
      <c r="AJ95" s="770">
        <f t="shared" si="152"/>
        <v>457500</v>
      </c>
      <c r="AK95" s="770">
        <f t="shared" si="152"/>
        <v>457500</v>
      </c>
      <c r="AL95" s="769"/>
      <c r="AM95" s="769"/>
      <c r="AN95" s="769"/>
      <c r="AO95" s="770"/>
      <c r="AP95" s="195"/>
      <c r="AQ95" s="171">
        <f t="shared" ref="AQ95" si="153">AQ33</f>
        <v>0</v>
      </c>
      <c r="AR95" s="747">
        <f t="shared" ref="AR95" si="154">SUM(AR96:AR100)</f>
        <v>0</v>
      </c>
      <c r="AS95" s="27"/>
    </row>
    <row r="96" spans="1:45" s="102" customFormat="1" ht="36" customHeight="1" x14ac:dyDescent="0.2">
      <c r="A96" s="1156" t="str">
        <f t="shared" ref="A96:D96" si="155">A34</f>
        <v>E.01.</v>
      </c>
      <c r="B96" s="1156" t="str">
        <f t="shared" si="155"/>
        <v>L.01.03.01</v>
      </c>
      <c r="C96" s="1168" t="str">
        <f t="shared" si="155"/>
        <v>A.01.03.01.01.01-E</v>
      </c>
      <c r="D96" s="1169" t="str">
        <f t="shared" si="155"/>
        <v>Transferir tecnología en la producción de alimentos</v>
      </c>
      <c r="E96" s="74">
        <f>'Anexo 1 POA 2018 CENTA Regiones'!E106</f>
        <v>3225</v>
      </c>
      <c r="F96" s="103" t="str">
        <f t="shared" ref="F96:H96" si="156">F34</f>
        <v>Hombre</v>
      </c>
      <c r="G96" s="1166" t="str">
        <f t="shared" si="156"/>
        <v>Productores rurales en técnicas y prácticas agropecuarias, capacitados</v>
      </c>
      <c r="H96" s="1166" t="str">
        <f t="shared" si="156"/>
        <v xml:space="preserve">Informe y 
Registro de productores capacitados </v>
      </c>
      <c r="I96" s="975">
        <f t="shared" si="77"/>
        <v>1.7358605416208299</v>
      </c>
      <c r="J96" s="975"/>
      <c r="K96" s="108">
        <f>AJ96*100/AJ95</f>
        <v>67.29442622950819</v>
      </c>
      <c r="L96" s="674">
        <f>'Anexo 1 POA 2018 CENTA Regiones'!L106</f>
        <v>3225</v>
      </c>
      <c r="M96" s="674">
        <f>'Anexo 1 POA 2018 CENTA Regiones'!M106</f>
        <v>3225</v>
      </c>
      <c r="N96" s="674">
        <f>'Anexo 1 POA 2018 CENTA Regiones'!N106</f>
        <v>3225</v>
      </c>
      <c r="O96" s="775">
        <f>'Anexo 1 POA 2018 CENTA Regiones'!O106</f>
        <v>25656</v>
      </c>
      <c r="P96" s="775">
        <f>'Anexo 1 POA 2018 CENTA Regiones'!P106</f>
        <v>25656</v>
      </c>
      <c r="Q96" s="775">
        <f>'Anexo 1 POA 2018 CENTA Regiones'!Q106</f>
        <v>25656</v>
      </c>
      <c r="R96" s="775">
        <f>'Anexo 1 POA 2018 CENTA Regiones'!R106</f>
        <v>3225</v>
      </c>
      <c r="S96" s="775">
        <f>'Anexo 1 POA 2018 CENTA Regiones'!S106</f>
        <v>3225</v>
      </c>
      <c r="T96" s="775">
        <f>'Anexo 1 POA 2018 CENTA Regiones'!T106</f>
        <v>3225</v>
      </c>
      <c r="U96" s="775">
        <f>'Anexo 1 POA 2018 CENTA Regiones'!U106</f>
        <v>25656</v>
      </c>
      <c r="V96" s="775">
        <f>'Anexo 1 POA 2018 CENTA Regiones'!V106</f>
        <v>25656</v>
      </c>
      <c r="W96" s="775">
        <f>'Anexo 1 POA 2018 CENTA Regiones'!W106</f>
        <v>25656</v>
      </c>
      <c r="X96" s="775">
        <f>'Anexo 1 POA 2018 CENTA Regiones'!X106</f>
        <v>3225</v>
      </c>
      <c r="Y96" s="775">
        <f>'Anexo 1 POA 2018 CENTA Regiones'!Y106</f>
        <v>3225</v>
      </c>
      <c r="Z96" s="775">
        <f>'Anexo 1 POA 2018 CENTA Regiones'!Z106</f>
        <v>3225</v>
      </c>
      <c r="AA96" s="775">
        <f>'Anexo 1 POA 2018 CENTA Regiones'!AA106</f>
        <v>25656</v>
      </c>
      <c r="AB96" s="775">
        <f>'Anexo 1 POA 2018 CENTA Regiones'!AB106</f>
        <v>25656</v>
      </c>
      <c r="AC96" s="775">
        <f>'Anexo 1 POA 2018 CENTA Regiones'!AC106</f>
        <v>25656</v>
      </c>
      <c r="AD96" s="775">
        <f>'Anexo 1 POA 2018 CENTA Regiones'!AD106</f>
        <v>3225</v>
      </c>
      <c r="AE96" s="775">
        <f>'Anexo 1 POA 2018 CENTA Regiones'!AE106</f>
        <v>3225</v>
      </c>
      <c r="AF96" s="775">
        <f>'Anexo 1 POA 2018 CENTA Regiones'!AF106</f>
        <v>3225</v>
      </c>
      <c r="AG96" s="775">
        <f>'Anexo 1 POA 2018 CENTA Regiones'!AG106</f>
        <v>25656</v>
      </c>
      <c r="AH96" s="775">
        <f>'Anexo 1 POA 2018 CENTA Regiones'!AH106</f>
        <v>25656</v>
      </c>
      <c r="AI96" s="775">
        <f>'Anexo 1 POA 2018 CENTA Regiones'!AI106</f>
        <v>25656</v>
      </c>
      <c r="AJ96" s="775">
        <f>'Anexo 1 POA 2018 CENTA Regiones'!AJ106</f>
        <v>307872</v>
      </c>
      <c r="AK96" s="775">
        <f>'Anexo 1 POA 2018 CENTA Regiones'!AK106</f>
        <v>307872</v>
      </c>
      <c r="AL96" s="775">
        <f>'Anexo 1 POA 2018 CENTA Regiones'!AL106</f>
        <v>0</v>
      </c>
      <c r="AM96" s="775">
        <f>'Anexo 1 POA 2018 CENTA Regiones'!AM106</f>
        <v>0</v>
      </c>
      <c r="AN96" s="775">
        <f>'Anexo 1 POA 2018 CENTA Regiones'!AN106</f>
        <v>0</v>
      </c>
      <c r="AO96" s="775">
        <f>'Anexo 1 POA 2018 CENTA Regiones'!AO106</f>
        <v>0</v>
      </c>
      <c r="AP96" s="1165"/>
      <c r="AQ96" s="1186" t="str">
        <f t="shared" ref="AQ96" si="157">AQ34</f>
        <v>Francisco Torres, Grente de Transferencia Tecnològica y Extensiòn</v>
      </c>
      <c r="AR96" s="753" t="str">
        <f>'Anexo 1 POA 2018 CENTA Regiones'!AR106</f>
        <v>Meta no acumulativa</v>
      </c>
      <c r="AS96" s="27"/>
    </row>
    <row r="97" spans="1:45" s="102" customFormat="1" ht="36" customHeight="1" x14ac:dyDescent="0.2">
      <c r="A97" s="1156">
        <f t="shared" ref="A97:D97" si="158">A35</f>
        <v>0</v>
      </c>
      <c r="B97" s="1156">
        <f t="shared" si="158"/>
        <v>0</v>
      </c>
      <c r="C97" s="1168">
        <f t="shared" si="158"/>
        <v>0</v>
      </c>
      <c r="D97" s="1169">
        <f t="shared" si="158"/>
        <v>0</v>
      </c>
      <c r="E97" s="74">
        <f>'Anexo 1 POA 2018 CENTA Regiones'!E107</f>
        <v>1336</v>
      </c>
      <c r="F97" s="103" t="str">
        <f t="shared" ref="F97:H97" si="159">F35</f>
        <v>Mujer</v>
      </c>
      <c r="G97" s="1166">
        <f t="shared" si="159"/>
        <v>0</v>
      </c>
      <c r="H97" s="1166">
        <f t="shared" si="159"/>
        <v>0</v>
      </c>
      <c r="I97" s="975">
        <f t="shared" si="77"/>
        <v>0.84364067249259933</v>
      </c>
      <c r="J97" s="975"/>
      <c r="K97" s="108">
        <f>AJ97*100/AJ95</f>
        <v>32.705573770491803</v>
      </c>
      <c r="L97" s="674">
        <f>'Anexo 1 POA 2018 CENTA Regiones'!L107</f>
        <v>1336</v>
      </c>
      <c r="M97" s="674">
        <f>'Anexo 1 POA 2018 CENTA Regiones'!M107</f>
        <v>1336</v>
      </c>
      <c r="N97" s="674">
        <f>'Anexo 1 POA 2018 CENTA Regiones'!N107</f>
        <v>1336</v>
      </c>
      <c r="O97" s="775">
        <f>'Anexo 1 POA 2018 CENTA Regiones'!O107</f>
        <v>12469</v>
      </c>
      <c r="P97" s="775">
        <f>'Anexo 1 POA 2018 CENTA Regiones'!P107</f>
        <v>12469</v>
      </c>
      <c r="Q97" s="775">
        <f>'Anexo 1 POA 2018 CENTA Regiones'!Q107</f>
        <v>12469</v>
      </c>
      <c r="R97" s="775">
        <f>'Anexo 1 POA 2018 CENTA Regiones'!R107</f>
        <v>1336</v>
      </c>
      <c r="S97" s="775">
        <f>'Anexo 1 POA 2018 CENTA Regiones'!S107</f>
        <v>1336</v>
      </c>
      <c r="T97" s="775">
        <f>'Anexo 1 POA 2018 CENTA Regiones'!T107</f>
        <v>1336</v>
      </c>
      <c r="U97" s="775">
        <f>'Anexo 1 POA 2018 CENTA Regiones'!U107</f>
        <v>12469</v>
      </c>
      <c r="V97" s="775">
        <f>'Anexo 1 POA 2018 CENTA Regiones'!V107</f>
        <v>12469</v>
      </c>
      <c r="W97" s="775">
        <f>'Anexo 1 POA 2018 CENTA Regiones'!W107</f>
        <v>12469</v>
      </c>
      <c r="X97" s="775">
        <f>'Anexo 1 POA 2018 CENTA Regiones'!X107</f>
        <v>1336</v>
      </c>
      <c r="Y97" s="775">
        <f>'Anexo 1 POA 2018 CENTA Regiones'!Y107</f>
        <v>1336</v>
      </c>
      <c r="Z97" s="775">
        <f>'Anexo 1 POA 2018 CENTA Regiones'!Z107</f>
        <v>1336</v>
      </c>
      <c r="AA97" s="775">
        <f>'Anexo 1 POA 2018 CENTA Regiones'!AA107</f>
        <v>12469</v>
      </c>
      <c r="AB97" s="775">
        <f>'Anexo 1 POA 2018 CENTA Regiones'!AB107</f>
        <v>12469</v>
      </c>
      <c r="AC97" s="775">
        <f>'Anexo 1 POA 2018 CENTA Regiones'!AC107</f>
        <v>12469</v>
      </c>
      <c r="AD97" s="775">
        <f>'Anexo 1 POA 2018 CENTA Regiones'!AD107</f>
        <v>1336</v>
      </c>
      <c r="AE97" s="775">
        <f>'Anexo 1 POA 2018 CENTA Regiones'!AE107</f>
        <v>1336</v>
      </c>
      <c r="AF97" s="775">
        <f>'Anexo 1 POA 2018 CENTA Regiones'!AF107</f>
        <v>1336</v>
      </c>
      <c r="AG97" s="775">
        <f>'Anexo 1 POA 2018 CENTA Regiones'!AG107</f>
        <v>12469</v>
      </c>
      <c r="AH97" s="775">
        <f>'Anexo 1 POA 2018 CENTA Regiones'!AH107</f>
        <v>12469</v>
      </c>
      <c r="AI97" s="775">
        <f>'Anexo 1 POA 2018 CENTA Regiones'!AI107</f>
        <v>12469</v>
      </c>
      <c r="AJ97" s="775">
        <f>'Anexo 1 POA 2018 CENTA Regiones'!AJ107</f>
        <v>149628</v>
      </c>
      <c r="AK97" s="775">
        <f>'Anexo 1 POA 2018 CENTA Regiones'!AK107</f>
        <v>149628</v>
      </c>
      <c r="AL97" s="775">
        <f>'Anexo 1 POA 2018 CENTA Regiones'!AL107</f>
        <v>0</v>
      </c>
      <c r="AM97" s="775">
        <f>'Anexo 1 POA 2018 CENTA Regiones'!AM107</f>
        <v>0</v>
      </c>
      <c r="AN97" s="775">
        <f>'Anexo 1 POA 2018 CENTA Regiones'!AN107</f>
        <v>0</v>
      </c>
      <c r="AO97" s="775">
        <f>'Anexo 1 POA 2018 CENTA Regiones'!AO107</f>
        <v>0</v>
      </c>
      <c r="AP97" s="1165"/>
      <c r="AQ97" s="1186">
        <f t="shared" ref="AQ97" si="160">AQ35</f>
        <v>0</v>
      </c>
      <c r="AR97" s="753" t="str">
        <f>'Anexo 1 POA 2018 CENTA Regiones'!AR107</f>
        <v>Meta no acumulativa</v>
      </c>
      <c r="AS97" s="190"/>
    </row>
    <row r="98" spans="1:45" s="102" customFormat="1" ht="25.5" hidden="1" x14ac:dyDescent="0.2">
      <c r="A98" s="1156">
        <f t="shared" ref="A98:D98" si="161">A36</f>
        <v>0</v>
      </c>
      <c r="B98" s="1156">
        <f t="shared" si="161"/>
        <v>0</v>
      </c>
      <c r="C98" s="1168">
        <f t="shared" si="161"/>
        <v>0</v>
      </c>
      <c r="D98" s="1169">
        <f t="shared" si="161"/>
        <v>0</v>
      </c>
      <c r="E98" s="74">
        <v>0</v>
      </c>
      <c r="F98" s="103" t="str">
        <f t="shared" ref="F98:H98" si="162">F36</f>
        <v>Informe</v>
      </c>
      <c r="G98" s="104" t="str">
        <f t="shared" si="162"/>
        <v>Programa de agricultura urbana, ejecutado</v>
      </c>
      <c r="H98" s="104" t="str">
        <f t="shared" si="162"/>
        <v>Informe trimestral</v>
      </c>
      <c r="I98" s="975">
        <f t="shared" si="77"/>
        <v>0</v>
      </c>
      <c r="J98" s="975"/>
      <c r="K98" s="108">
        <f>AJ98*100/AJ95</f>
        <v>0</v>
      </c>
      <c r="L98" s="674"/>
      <c r="M98" s="674"/>
      <c r="N98" s="674"/>
      <c r="O98" s="693"/>
      <c r="P98" s="693"/>
      <c r="Q98" s="693"/>
      <c r="R98" s="674"/>
      <c r="S98" s="674"/>
      <c r="T98" s="674"/>
      <c r="U98" s="693"/>
      <c r="V98" s="693"/>
      <c r="W98" s="693"/>
      <c r="X98" s="674"/>
      <c r="Y98" s="674"/>
      <c r="Z98" s="674"/>
      <c r="AA98" s="693"/>
      <c r="AB98" s="693"/>
      <c r="AC98" s="693"/>
      <c r="AD98" s="674"/>
      <c r="AE98" s="674"/>
      <c r="AF98" s="674"/>
      <c r="AG98" s="693"/>
      <c r="AH98" s="693"/>
      <c r="AI98" s="693"/>
      <c r="AJ98" s="693"/>
      <c r="AK98" s="693"/>
      <c r="AL98" s="693"/>
      <c r="AM98" s="693"/>
      <c r="AN98" s="693"/>
      <c r="AO98" s="693"/>
      <c r="AP98" s="199"/>
      <c r="AQ98" s="1186">
        <f t="shared" ref="AQ98" si="163">AQ36</f>
        <v>0</v>
      </c>
      <c r="AR98" s="753"/>
      <c r="AS98" s="190"/>
    </row>
    <row r="99" spans="1:45" s="102" customFormat="1" ht="63.75" hidden="1" x14ac:dyDescent="0.2">
      <c r="A99" s="1156">
        <f t="shared" ref="A99:D99" si="164">A37</f>
        <v>0</v>
      </c>
      <c r="B99" s="1156">
        <f t="shared" si="164"/>
        <v>0</v>
      </c>
      <c r="C99" s="1168">
        <f t="shared" si="164"/>
        <v>0</v>
      </c>
      <c r="D99" s="1169">
        <f t="shared" si="164"/>
        <v>0</v>
      </c>
      <c r="E99" s="733">
        <v>0</v>
      </c>
      <c r="F99" s="103" t="str">
        <f t="shared" ref="F99:H99" si="165">F37</f>
        <v>Productor</v>
      </c>
      <c r="G99" s="104" t="str">
        <f t="shared" si="165"/>
        <v>Productores del Programa de desarrollo de la zona de El Mozote y lugares aledaños, asistidos y capacitados</v>
      </c>
      <c r="H99" s="104" t="str">
        <f t="shared" si="165"/>
        <v>Informe y registro de productores asistidos y capacitados</v>
      </c>
      <c r="I99" s="975">
        <f t="shared" si="77"/>
        <v>0</v>
      </c>
      <c r="J99" s="975"/>
      <c r="K99" s="108">
        <f>AJ99*100/AJ95</f>
        <v>0</v>
      </c>
      <c r="L99" s="679"/>
      <c r="M99" s="679"/>
      <c r="N99" s="679"/>
      <c r="O99" s="693"/>
      <c r="P99" s="693"/>
      <c r="Q99" s="693"/>
      <c r="R99" s="674"/>
      <c r="S99" s="674"/>
      <c r="T99" s="674"/>
      <c r="U99" s="693"/>
      <c r="V99" s="693"/>
      <c r="W99" s="693"/>
      <c r="X99" s="674"/>
      <c r="Y99" s="674"/>
      <c r="Z99" s="674"/>
      <c r="AA99" s="693"/>
      <c r="AB99" s="693"/>
      <c r="AC99" s="693"/>
      <c r="AD99" s="674"/>
      <c r="AE99" s="674"/>
      <c r="AF99" s="674"/>
      <c r="AG99" s="693"/>
      <c r="AH99" s="693"/>
      <c r="AI99" s="693"/>
      <c r="AJ99" s="693"/>
      <c r="AK99" s="693"/>
      <c r="AL99" s="693"/>
      <c r="AM99" s="693"/>
      <c r="AN99" s="693"/>
      <c r="AO99" s="693"/>
      <c r="AP99" s="199"/>
      <c r="AQ99" s="1186">
        <f t="shared" ref="AQ99" si="166">AQ37</f>
        <v>0</v>
      </c>
      <c r="AR99" s="753"/>
      <c r="AS99" s="190"/>
    </row>
    <row r="100" spans="1:45" s="102" customFormat="1" ht="76.5" hidden="1" x14ac:dyDescent="0.2">
      <c r="A100" s="1156">
        <f t="shared" ref="A100:D100" si="167">A38</f>
        <v>0</v>
      </c>
      <c r="B100" s="1156">
        <f t="shared" si="167"/>
        <v>0</v>
      </c>
      <c r="C100" s="1168">
        <f t="shared" si="167"/>
        <v>0</v>
      </c>
      <c r="D100" s="1169">
        <f t="shared" si="167"/>
        <v>0</v>
      </c>
      <c r="E100" s="733">
        <v>0</v>
      </c>
      <c r="F100" s="659" t="str">
        <f t="shared" ref="F100:H100" si="168">F38</f>
        <v>Porcentaje de avance</v>
      </c>
      <c r="G100" s="104" t="str">
        <f t="shared" si="168"/>
        <v>Proyecto de fortalecimiento agropecuario en municipios de extrema pobreza en El Salvador, ejecutado</v>
      </c>
      <c r="H100" s="107" t="str">
        <f t="shared" si="168"/>
        <v>Informe</v>
      </c>
      <c r="I100" s="975">
        <f t="shared" si="77"/>
        <v>0</v>
      </c>
      <c r="J100" s="975"/>
      <c r="K100" s="108">
        <f>AJ100*100/AJ95</f>
        <v>0</v>
      </c>
      <c r="L100" s="679"/>
      <c r="M100" s="679"/>
      <c r="N100" s="679"/>
      <c r="O100" s="693"/>
      <c r="P100" s="693"/>
      <c r="Q100" s="693"/>
      <c r="R100" s="674"/>
      <c r="S100" s="674"/>
      <c r="T100" s="674"/>
      <c r="U100" s="693"/>
      <c r="V100" s="693"/>
      <c r="W100" s="693"/>
      <c r="X100" s="674"/>
      <c r="Y100" s="674"/>
      <c r="Z100" s="674"/>
      <c r="AA100" s="693"/>
      <c r="AB100" s="693"/>
      <c r="AC100" s="693"/>
      <c r="AD100" s="674"/>
      <c r="AE100" s="674"/>
      <c r="AF100" s="674"/>
      <c r="AG100" s="693"/>
      <c r="AH100" s="693"/>
      <c r="AI100" s="693"/>
      <c r="AJ100" s="693"/>
      <c r="AK100" s="693"/>
      <c r="AL100" s="693"/>
      <c r="AM100" s="693"/>
      <c r="AN100" s="693"/>
      <c r="AO100" s="693"/>
      <c r="AP100" s="199"/>
      <c r="AQ100" s="104" t="str">
        <f t="shared" ref="AQ100" si="169">AQ38</f>
        <v>Karla Ayala, Coordinadora del Proyecto</v>
      </c>
      <c r="AR100" s="753"/>
      <c r="AS100" s="190"/>
    </row>
    <row r="101" spans="1:45" s="102" customFormat="1" ht="25.5" x14ac:dyDescent="0.2">
      <c r="A101" s="224" t="str">
        <f t="shared" ref="A101:D101" si="170">A39</f>
        <v>E.01.</v>
      </c>
      <c r="B101" s="224" t="str">
        <f t="shared" si="170"/>
        <v>L.01.03.05</v>
      </c>
      <c r="C101" s="224" t="str">
        <f t="shared" si="170"/>
        <v>R.01.03.05.01.00-E</v>
      </c>
      <c r="D101" s="26" t="str">
        <f t="shared" si="170"/>
        <v>Ampliación de la agricultura bajo riego</v>
      </c>
      <c r="E101" s="29"/>
      <c r="F101" s="99"/>
      <c r="G101" s="26"/>
      <c r="H101" s="26"/>
      <c r="I101" s="94">
        <f t="shared" si="77"/>
        <v>6.8606274914387338E-2</v>
      </c>
      <c r="J101" s="94">
        <f>AJ101*100/AJ$73</f>
        <v>1.7522158301352899</v>
      </c>
      <c r="K101" s="94"/>
      <c r="L101" s="673"/>
      <c r="M101" s="673"/>
      <c r="N101" s="673"/>
      <c r="O101" s="769">
        <f>SUM(O102:O103)</f>
        <v>2028</v>
      </c>
      <c r="P101" s="769">
        <f t="shared" ref="P101:Q101" si="171">SUM(P102:P103)</f>
        <v>2028</v>
      </c>
      <c r="Q101" s="769">
        <f t="shared" si="171"/>
        <v>2028</v>
      </c>
      <c r="R101" s="769"/>
      <c r="S101" s="769"/>
      <c r="T101" s="769"/>
      <c r="U101" s="769">
        <f>SUM(U102:U103)</f>
        <v>2028</v>
      </c>
      <c r="V101" s="769"/>
      <c r="W101" s="769"/>
      <c r="X101" s="769"/>
      <c r="Y101" s="769"/>
      <c r="Z101" s="769"/>
      <c r="AA101" s="769"/>
      <c r="AB101" s="769"/>
      <c r="AC101" s="769"/>
      <c r="AD101" s="769"/>
      <c r="AE101" s="769"/>
      <c r="AF101" s="769"/>
      <c r="AG101" s="769"/>
      <c r="AH101" s="769">
        <f t="shared" ref="AH101:AK101" si="172">SUM(AH102:AH103)</f>
        <v>2028</v>
      </c>
      <c r="AI101" s="769">
        <f t="shared" si="172"/>
        <v>2028</v>
      </c>
      <c r="AJ101" s="769">
        <f t="shared" si="172"/>
        <v>12168</v>
      </c>
      <c r="AK101" s="769">
        <f t="shared" si="172"/>
        <v>12168</v>
      </c>
      <c r="AL101" s="769"/>
      <c r="AM101" s="769"/>
      <c r="AN101" s="769"/>
      <c r="AO101" s="769"/>
      <c r="AP101" s="195"/>
      <c r="AQ101" s="171"/>
      <c r="AR101" s="743">
        <f t="shared" ref="AR101" si="173">SUM(AR102:AR103)</f>
        <v>0</v>
      </c>
      <c r="AS101" s="190"/>
    </row>
    <row r="102" spans="1:45" s="102" customFormat="1" ht="28.5" customHeight="1" x14ac:dyDescent="0.2">
      <c r="A102" s="1184" t="str">
        <f t="shared" ref="A102:D102" si="174">A40</f>
        <v>E.01.</v>
      </c>
      <c r="B102" s="1184" t="str">
        <f t="shared" si="174"/>
        <v>L.01.03.05</v>
      </c>
      <c r="C102" s="1185" t="str">
        <f t="shared" si="174"/>
        <v>A.01.03.05.01.01-E</v>
      </c>
      <c r="D102" s="1186" t="str">
        <f t="shared" si="174"/>
        <v>Transferir tecnología en agricultura bajo riego</v>
      </c>
      <c r="E102" s="733">
        <f>'Anexo 1 POA 2018 CENTA Regiones'!E109</f>
        <v>58</v>
      </c>
      <c r="F102" s="733" t="str">
        <f t="shared" ref="F102:H102" si="175">F40</f>
        <v>Hombre</v>
      </c>
      <c r="G102" s="1186" t="str">
        <f t="shared" si="175"/>
        <v>Productores   asistidos técnicamente en agricultura bajo riego</v>
      </c>
      <c r="H102" s="1186" t="str">
        <f t="shared" si="175"/>
        <v xml:space="preserve">Informe y 
Registro de productores asistidos </v>
      </c>
      <c r="I102" s="975">
        <f t="shared" si="77"/>
        <v>6.275376724171032E-2</v>
      </c>
      <c r="J102" s="975"/>
      <c r="K102" s="108">
        <f>AJ102*100/AJ101</f>
        <v>91.469428007889547</v>
      </c>
      <c r="L102" s="679">
        <f>'Anexo 1 POA 2018 CENTA Regiones'!L109</f>
        <v>58</v>
      </c>
      <c r="M102" s="679">
        <f>'Anexo 1 POA 2018 CENTA Regiones'!M109</f>
        <v>58</v>
      </c>
      <c r="N102" s="679">
        <f>'Anexo 1 POA 2018 CENTA Regiones'!N109</f>
        <v>58</v>
      </c>
      <c r="O102" s="774">
        <f>'Anexo 1 POA 2018 CENTA Regiones'!O109</f>
        <v>1855</v>
      </c>
      <c r="P102" s="774">
        <f>'Anexo 1 POA 2018 CENTA Regiones'!P109</f>
        <v>1855</v>
      </c>
      <c r="Q102" s="774">
        <f>'Anexo 1 POA 2018 CENTA Regiones'!Q109</f>
        <v>1855</v>
      </c>
      <c r="R102" s="774">
        <f>'Anexo 1 POA 2018 CENTA Regiones'!R109</f>
        <v>58</v>
      </c>
      <c r="S102" s="774">
        <f>'Anexo 1 POA 2018 CENTA Regiones'!S109</f>
        <v>0</v>
      </c>
      <c r="T102" s="774">
        <f>'Anexo 1 POA 2018 CENTA Regiones'!T109</f>
        <v>0</v>
      </c>
      <c r="U102" s="774">
        <f>'Anexo 1 POA 2018 CENTA Regiones'!U109</f>
        <v>1855</v>
      </c>
      <c r="V102" s="774">
        <f>'Anexo 1 POA 2018 CENTA Regiones'!V109</f>
        <v>0</v>
      </c>
      <c r="W102" s="774">
        <f>'Anexo 1 POA 2018 CENTA Regiones'!W109</f>
        <v>0</v>
      </c>
      <c r="X102" s="774">
        <f>'Anexo 1 POA 2018 CENTA Regiones'!X109</f>
        <v>0</v>
      </c>
      <c r="Y102" s="774">
        <f>'Anexo 1 POA 2018 CENTA Regiones'!Y109</f>
        <v>0</v>
      </c>
      <c r="Z102" s="774">
        <f>'Anexo 1 POA 2018 CENTA Regiones'!Z109</f>
        <v>0</v>
      </c>
      <c r="AA102" s="774">
        <f>'Anexo 1 POA 2018 CENTA Regiones'!AA109</f>
        <v>0</v>
      </c>
      <c r="AB102" s="774">
        <f>'Anexo 1 POA 2018 CENTA Regiones'!AB109</f>
        <v>0</v>
      </c>
      <c r="AC102" s="774">
        <f>'Anexo 1 POA 2018 CENTA Regiones'!AC109</f>
        <v>0</v>
      </c>
      <c r="AD102" s="774">
        <f>'Anexo 1 POA 2018 CENTA Regiones'!AD109</f>
        <v>0</v>
      </c>
      <c r="AE102" s="774">
        <f>'Anexo 1 POA 2018 CENTA Regiones'!AE109</f>
        <v>58</v>
      </c>
      <c r="AF102" s="774">
        <f>'Anexo 1 POA 2018 CENTA Regiones'!AF109</f>
        <v>58</v>
      </c>
      <c r="AG102" s="774">
        <f>'Anexo 1 POA 2018 CENTA Regiones'!AG109</f>
        <v>0</v>
      </c>
      <c r="AH102" s="774">
        <f>'Anexo 1 POA 2018 CENTA Regiones'!AH109</f>
        <v>1855</v>
      </c>
      <c r="AI102" s="774">
        <f>'Anexo 1 POA 2018 CENTA Regiones'!AI109</f>
        <v>1855</v>
      </c>
      <c r="AJ102" s="774">
        <f>'Anexo 1 POA 2018 CENTA Regiones'!AJ109</f>
        <v>11130</v>
      </c>
      <c r="AK102" s="774">
        <f>'Anexo 1 POA 2018 CENTA Regiones'!AK109</f>
        <v>11130</v>
      </c>
      <c r="AL102" s="774">
        <f>'Anexo 1 POA 2018 CENTA Regiones'!AL109</f>
        <v>0</v>
      </c>
      <c r="AM102" s="774">
        <f>'Anexo 1 POA 2018 CENTA Regiones'!AM109</f>
        <v>0</v>
      </c>
      <c r="AN102" s="774">
        <f>'Anexo 1 POA 2018 CENTA Regiones'!AN109</f>
        <v>0</v>
      </c>
      <c r="AO102" s="774">
        <f>'Anexo 1 POA 2018 CENTA Regiones'!AO109</f>
        <v>0</v>
      </c>
      <c r="AP102" s="1165"/>
      <c r="AQ102" s="1188" t="str">
        <f t="shared" ref="AQ102" si="176">AQ40</f>
        <v>Fredy Fuentes, Jefe Programa Hortalizas</v>
      </c>
      <c r="AR102" s="752" t="str">
        <f>'Anexo 1 POA 2018 CENTA Regiones'!AR109</f>
        <v>Meta no acumulativa</v>
      </c>
      <c r="AS102" s="190"/>
    </row>
    <row r="103" spans="1:45" s="102" customFormat="1" ht="28.5" customHeight="1" x14ac:dyDescent="0.2">
      <c r="A103" s="1184">
        <f t="shared" ref="A103:D103" si="177">A41</f>
        <v>0</v>
      </c>
      <c r="B103" s="1184">
        <f t="shared" si="177"/>
        <v>0</v>
      </c>
      <c r="C103" s="1185">
        <f t="shared" si="177"/>
        <v>0</v>
      </c>
      <c r="D103" s="1186">
        <f t="shared" si="177"/>
        <v>0</v>
      </c>
      <c r="E103" s="733">
        <f>'Anexo 1 POA 2018 CENTA Regiones'!E110</f>
        <v>5</v>
      </c>
      <c r="F103" s="733" t="str">
        <f t="shared" ref="F103:H103" si="178">F41</f>
        <v>Mujer</v>
      </c>
      <c r="G103" s="1186">
        <f t="shared" si="178"/>
        <v>0</v>
      </c>
      <c r="H103" s="1186">
        <f t="shared" si="178"/>
        <v>0</v>
      </c>
      <c r="I103" s="975">
        <f t="shared" si="77"/>
        <v>5.8525076726770268E-3</v>
      </c>
      <c r="J103" s="975"/>
      <c r="K103" s="108">
        <f>AJ103*100/AJ101</f>
        <v>8.5305719921104544</v>
      </c>
      <c r="L103" s="679">
        <f>'Anexo 1 POA 2018 CENTA Regiones'!L110</f>
        <v>5</v>
      </c>
      <c r="M103" s="679">
        <f>'Anexo 1 POA 2018 CENTA Regiones'!M110</f>
        <v>5</v>
      </c>
      <c r="N103" s="679">
        <f>'Anexo 1 POA 2018 CENTA Regiones'!N110</f>
        <v>5</v>
      </c>
      <c r="O103" s="774">
        <f>'Anexo 1 POA 2018 CENTA Regiones'!O110</f>
        <v>173</v>
      </c>
      <c r="P103" s="774">
        <f>'Anexo 1 POA 2018 CENTA Regiones'!P110</f>
        <v>173</v>
      </c>
      <c r="Q103" s="774">
        <f>'Anexo 1 POA 2018 CENTA Regiones'!Q110</f>
        <v>173</v>
      </c>
      <c r="R103" s="774">
        <f>'Anexo 1 POA 2018 CENTA Regiones'!R110</f>
        <v>5</v>
      </c>
      <c r="S103" s="774">
        <f>'Anexo 1 POA 2018 CENTA Regiones'!S110</f>
        <v>0</v>
      </c>
      <c r="T103" s="774">
        <f>'Anexo 1 POA 2018 CENTA Regiones'!T110</f>
        <v>0</v>
      </c>
      <c r="U103" s="774">
        <f>'Anexo 1 POA 2018 CENTA Regiones'!U110</f>
        <v>173</v>
      </c>
      <c r="V103" s="774">
        <f>'Anexo 1 POA 2018 CENTA Regiones'!V110</f>
        <v>0</v>
      </c>
      <c r="W103" s="774">
        <f>'Anexo 1 POA 2018 CENTA Regiones'!W110</f>
        <v>0</v>
      </c>
      <c r="X103" s="774">
        <f>'Anexo 1 POA 2018 CENTA Regiones'!X110</f>
        <v>0</v>
      </c>
      <c r="Y103" s="774">
        <f>'Anexo 1 POA 2018 CENTA Regiones'!Y110</f>
        <v>0</v>
      </c>
      <c r="Z103" s="774">
        <f>'Anexo 1 POA 2018 CENTA Regiones'!Z110</f>
        <v>0</v>
      </c>
      <c r="AA103" s="774">
        <f>'Anexo 1 POA 2018 CENTA Regiones'!AA110</f>
        <v>0</v>
      </c>
      <c r="AB103" s="774">
        <f>'Anexo 1 POA 2018 CENTA Regiones'!AB110</f>
        <v>0</v>
      </c>
      <c r="AC103" s="774">
        <f>'Anexo 1 POA 2018 CENTA Regiones'!AC110</f>
        <v>0</v>
      </c>
      <c r="AD103" s="774">
        <f>'Anexo 1 POA 2018 CENTA Regiones'!AD110</f>
        <v>0</v>
      </c>
      <c r="AE103" s="774">
        <f>'Anexo 1 POA 2018 CENTA Regiones'!AE110</f>
        <v>5</v>
      </c>
      <c r="AF103" s="774">
        <f>'Anexo 1 POA 2018 CENTA Regiones'!AF110</f>
        <v>5</v>
      </c>
      <c r="AG103" s="774">
        <f>'Anexo 1 POA 2018 CENTA Regiones'!AG110</f>
        <v>0</v>
      </c>
      <c r="AH103" s="774">
        <f>'Anexo 1 POA 2018 CENTA Regiones'!AH110</f>
        <v>173</v>
      </c>
      <c r="AI103" s="774">
        <f>'Anexo 1 POA 2018 CENTA Regiones'!AI110</f>
        <v>173</v>
      </c>
      <c r="AJ103" s="774">
        <f>'Anexo 1 POA 2018 CENTA Regiones'!AJ110</f>
        <v>1038</v>
      </c>
      <c r="AK103" s="774">
        <f>'Anexo 1 POA 2018 CENTA Regiones'!AK110</f>
        <v>1038</v>
      </c>
      <c r="AL103" s="774">
        <f>'Anexo 1 POA 2018 CENTA Regiones'!AL110</f>
        <v>0</v>
      </c>
      <c r="AM103" s="774">
        <f>'Anexo 1 POA 2018 CENTA Regiones'!AM110</f>
        <v>0</v>
      </c>
      <c r="AN103" s="774">
        <f>'Anexo 1 POA 2018 CENTA Regiones'!AN110</f>
        <v>0</v>
      </c>
      <c r="AO103" s="774">
        <f>'Anexo 1 POA 2018 CENTA Regiones'!AO110</f>
        <v>0</v>
      </c>
      <c r="AP103" s="1165"/>
      <c r="AQ103" s="1188">
        <f t="shared" ref="AQ103" si="179">AQ41</f>
        <v>0</v>
      </c>
      <c r="AR103" s="752" t="str">
        <f>'Anexo 1 POA 2018 CENTA Regiones'!AR110</f>
        <v>Meta no acumulativa</v>
      </c>
      <c r="AS103" s="190"/>
    </row>
    <row r="104" spans="1:45" s="102" customFormat="1" ht="38.25" hidden="1" x14ac:dyDescent="0.2">
      <c r="A104" s="58" t="str">
        <f t="shared" ref="A104:D104" si="180">A42</f>
        <v>E.01.</v>
      </c>
      <c r="B104" s="58" t="str">
        <f t="shared" si="180"/>
        <v>L.01.05.04</v>
      </c>
      <c r="C104" s="58" t="str">
        <f t="shared" si="180"/>
        <v>R.01.05.04.02.00-E</v>
      </c>
      <c r="D104" s="26" t="str">
        <f t="shared" si="180"/>
        <v>Dinamización del sector agroproductivo en el territorio del Trifinio</v>
      </c>
      <c r="E104" s="29">
        <v>0</v>
      </c>
      <c r="F104" s="730"/>
      <c r="G104" s="26"/>
      <c r="H104" s="26"/>
      <c r="I104" s="94">
        <f t="shared" si="77"/>
        <v>0</v>
      </c>
      <c r="J104" s="94">
        <f>AJ104*100/AJ$73</f>
        <v>0</v>
      </c>
      <c r="K104" s="94"/>
      <c r="L104" s="673"/>
      <c r="M104" s="673"/>
      <c r="N104" s="673"/>
      <c r="O104" s="694"/>
      <c r="P104" s="686"/>
      <c r="Q104" s="686"/>
      <c r="R104" s="673"/>
      <c r="S104" s="673"/>
      <c r="T104" s="673"/>
      <c r="U104" s="686"/>
      <c r="V104" s="686"/>
      <c r="W104" s="686"/>
      <c r="X104" s="673"/>
      <c r="Y104" s="673"/>
      <c r="Z104" s="673"/>
      <c r="AA104" s="686"/>
      <c r="AB104" s="686"/>
      <c r="AC104" s="686"/>
      <c r="AD104" s="673"/>
      <c r="AE104" s="673"/>
      <c r="AF104" s="673"/>
      <c r="AG104" s="686"/>
      <c r="AH104" s="686"/>
      <c r="AI104" s="686"/>
      <c r="AJ104" s="694"/>
      <c r="AK104" s="694"/>
      <c r="AL104" s="686"/>
      <c r="AM104" s="686"/>
      <c r="AN104" s="686"/>
      <c r="AO104" s="686"/>
      <c r="AP104" s="195"/>
      <c r="AQ104" s="98"/>
      <c r="AR104" s="743"/>
      <c r="AS104" s="27"/>
    </row>
    <row r="105" spans="1:45" s="102" customFormat="1" ht="51" hidden="1" x14ac:dyDescent="0.2">
      <c r="A105" s="163" t="str">
        <f t="shared" ref="A105:D105" si="181">A43</f>
        <v>E.01.</v>
      </c>
      <c r="B105" s="718" t="str">
        <f t="shared" si="181"/>
        <v>L.01.05.04</v>
      </c>
      <c r="C105" s="103" t="str">
        <f t="shared" si="181"/>
        <v>A.01.05.04.02.01-E</v>
      </c>
      <c r="D105" s="719" t="str">
        <f t="shared" si="181"/>
        <v>Usar y conservar recursos genéticos</v>
      </c>
      <c r="E105" s="109">
        <f>SUM(L105,M105,N105,R105,S105,T105,Y105,Z105,X105,AD105,AE105,AF105)</f>
        <v>0</v>
      </c>
      <c r="F105" s="123" t="str">
        <f t="shared" ref="F105:H105" si="182">F43</f>
        <v>Accesión</v>
      </c>
      <c r="G105" s="719" t="str">
        <f t="shared" si="182"/>
        <v>Bancos de germoplasma y colecciones vivas de especies frutícolas fortalecidas</v>
      </c>
      <c r="H105" s="127" t="str">
        <f t="shared" si="182"/>
        <v>Informe</v>
      </c>
      <c r="I105" s="974">
        <f t="shared" si="77"/>
        <v>0</v>
      </c>
      <c r="J105" s="974"/>
      <c r="K105" s="108" t="e">
        <f>AJ105*100/AJ104</f>
        <v>#DIV/0!</v>
      </c>
      <c r="L105" s="677"/>
      <c r="M105" s="677"/>
      <c r="N105" s="677"/>
      <c r="O105" s="689"/>
      <c r="P105" s="689"/>
      <c r="Q105" s="689"/>
      <c r="R105" s="677"/>
      <c r="S105" s="677"/>
      <c r="T105" s="677"/>
      <c r="U105" s="689"/>
      <c r="V105" s="689"/>
      <c r="W105" s="689"/>
      <c r="X105" s="677"/>
      <c r="Y105" s="677"/>
      <c r="Z105" s="677"/>
      <c r="AA105" s="689"/>
      <c r="AB105" s="689"/>
      <c r="AC105" s="689"/>
      <c r="AD105" s="677"/>
      <c r="AE105" s="720"/>
      <c r="AF105" s="720"/>
      <c r="AG105" s="721"/>
      <c r="AH105" s="721"/>
      <c r="AI105" s="721"/>
      <c r="AJ105" s="692"/>
      <c r="AK105" s="692"/>
      <c r="AL105" s="722"/>
      <c r="AM105" s="722"/>
      <c r="AN105" s="722"/>
      <c r="AO105" s="722"/>
      <c r="AP105" s="16"/>
      <c r="AQ105" s="104" t="str">
        <f t="shared" ref="AQ105" si="183">AQ43</f>
        <v>Aura Jazmín de Borja, Encargada Banco de Germoplasma</v>
      </c>
      <c r="AR105" s="754"/>
      <c r="AS105" s="27"/>
    </row>
    <row r="106" spans="1:45" s="102" customFormat="1" ht="38.25" hidden="1" x14ac:dyDescent="0.2">
      <c r="A106" s="224" t="str">
        <f t="shared" ref="A106:D106" si="184">A44</f>
        <v>E.05.</v>
      </c>
      <c r="B106" s="663" t="str">
        <f t="shared" si="184"/>
        <v>L.05.03.01</v>
      </c>
      <c r="C106" s="224" t="str">
        <f t="shared" si="184"/>
        <v>R.05.03.01.01.00-E</v>
      </c>
      <c r="D106" s="100" t="str">
        <f t="shared" si="184"/>
        <v>Mayor participación de la mujer en actividades productivas</v>
      </c>
      <c r="E106" s="29">
        <v>0</v>
      </c>
      <c r="F106" s="730"/>
      <c r="G106" s="26"/>
      <c r="H106" s="26"/>
      <c r="I106" s="94">
        <f t="shared" si="77"/>
        <v>0</v>
      </c>
      <c r="J106" s="94">
        <f>AJ106*100/AJ$73</f>
        <v>0</v>
      </c>
      <c r="K106" s="94"/>
      <c r="L106" s="673"/>
      <c r="M106" s="673"/>
      <c r="N106" s="673"/>
      <c r="O106" s="694"/>
      <c r="P106" s="686"/>
      <c r="Q106" s="686"/>
      <c r="R106" s="673"/>
      <c r="S106" s="673"/>
      <c r="T106" s="673"/>
      <c r="U106" s="686"/>
      <c r="V106" s="686"/>
      <c r="W106" s="686"/>
      <c r="X106" s="673"/>
      <c r="Y106" s="673"/>
      <c r="Z106" s="673"/>
      <c r="AA106" s="686"/>
      <c r="AB106" s="686"/>
      <c r="AC106" s="686"/>
      <c r="AD106" s="673"/>
      <c r="AE106" s="673"/>
      <c r="AF106" s="673"/>
      <c r="AG106" s="686"/>
      <c r="AH106" s="686"/>
      <c r="AI106" s="686"/>
      <c r="AJ106" s="694"/>
      <c r="AK106" s="694"/>
      <c r="AL106" s="686"/>
      <c r="AM106" s="686"/>
      <c r="AN106" s="686"/>
      <c r="AO106" s="686"/>
      <c r="AP106" s="195"/>
      <c r="AQ106" s="98"/>
      <c r="AR106" s="743"/>
      <c r="AS106" s="27"/>
    </row>
    <row r="107" spans="1:45" s="102" customFormat="1" ht="63.75" hidden="1" x14ac:dyDescent="0.2">
      <c r="A107" s="215" t="str">
        <f t="shared" ref="A107:D107" si="185">A45</f>
        <v>E.05.</v>
      </c>
      <c r="B107" s="723" t="str">
        <f t="shared" si="185"/>
        <v>L.05.03.01</v>
      </c>
      <c r="C107" s="123" t="str">
        <f t="shared" si="185"/>
        <v>A.05.03.01.01.02-E</v>
      </c>
      <c r="D107" s="760" t="str">
        <f t="shared" si="185"/>
        <v>Atención técnica agropecuaria a mujeres beneficiarias del programa Ciudad Mujer</v>
      </c>
      <c r="E107" s="109">
        <f>SUM(L107,M107,N107,R107,S107,T107,Y107,Z107,X107,AD107,AE107,AF107)</f>
        <v>0</v>
      </c>
      <c r="F107" s="733" t="str">
        <f t="shared" ref="F107:H107" si="186">F45</f>
        <v>Mujer</v>
      </c>
      <c r="G107" s="172" t="str">
        <f t="shared" si="186"/>
        <v>Mujeres capacitadas en técnicas y prácticas agropecuarias</v>
      </c>
      <c r="H107" s="127" t="str">
        <f t="shared" si="186"/>
        <v>Informe</v>
      </c>
      <c r="I107" s="975">
        <f t="shared" si="77"/>
        <v>0</v>
      </c>
      <c r="J107" s="975"/>
      <c r="K107" s="108" t="e">
        <f>AJ107*100/AJ106</f>
        <v>#DIV/0!</v>
      </c>
      <c r="L107" s="674"/>
      <c r="M107" s="674"/>
      <c r="N107" s="716"/>
      <c r="O107" s="703"/>
      <c r="P107" s="693"/>
      <c r="Q107" s="703"/>
      <c r="R107" s="674"/>
      <c r="S107" s="674"/>
      <c r="T107" s="716"/>
      <c r="U107" s="693"/>
      <c r="V107" s="693"/>
      <c r="W107" s="703"/>
      <c r="X107" s="674"/>
      <c r="Y107" s="674"/>
      <c r="Z107" s="674"/>
      <c r="AA107" s="693"/>
      <c r="AB107" s="693"/>
      <c r="AC107" s="703"/>
      <c r="AD107" s="674"/>
      <c r="AE107" s="674"/>
      <c r="AF107" s="674"/>
      <c r="AG107" s="693"/>
      <c r="AH107" s="693"/>
      <c r="AI107" s="703"/>
      <c r="AJ107" s="703"/>
      <c r="AK107" s="703"/>
      <c r="AL107" s="693"/>
      <c r="AM107" s="693"/>
      <c r="AN107" s="693"/>
      <c r="AO107" s="693"/>
      <c r="AP107" s="199"/>
      <c r="AQ107" s="104" t="str">
        <f t="shared" ref="AQ107" si="187">AQ45</f>
        <v>Francisco Torres, Grente de Transferencia Tecnològica y Extensiòn</v>
      </c>
      <c r="AR107" s="748"/>
      <c r="AS107" s="27"/>
    </row>
    <row r="108" spans="1:45" s="102" customFormat="1" ht="25.5" x14ac:dyDescent="0.2">
      <c r="A108" s="663" t="str">
        <f t="shared" ref="A108:D108" si="188">A46</f>
        <v>E.05.</v>
      </c>
      <c r="B108" s="663" t="str">
        <f t="shared" si="188"/>
        <v>L.05.03.02</v>
      </c>
      <c r="C108" s="224" t="str">
        <f t="shared" si="188"/>
        <v>R.05.03.02.01.00-E</v>
      </c>
      <c r="D108" s="100" t="str">
        <f t="shared" si="188"/>
        <v>Disminución del trabajo infantil agropecuario</v>
      </c>
      <c r="E108" s="29"/>
      <c r="F108" s="730"/>
      <c r="G108" s="26"/>
      <c r="H108" s="26"/>
      <c r="I108" s="94">
        <f t="shared" si="77"/>
        <v>0.13224524803722509</v>
      </c>
      <c r="J108" s="94">
        <f>AJ108*100/AJ$73</f>
        <v>3.3775659348967144</v>
      </c>
      <c r="K108" s="94"/>
      <c r="L108" s="673"/>
      <c r="M108" s="673"/>
      <c r="N108" s="673"/>
      <c r="O108" s="770"/>
      <c r="P108" s="769"/>
      <c r="Q108" s="769">
        <f>SUM(Q109:Q110)</f>
        <v>5563</v>
      </c>
      <c r="R108" s="769"/>
      <c r="S108" s="769"/>
      <c r="T108" s="769"/>
      <c r="U108" s="769"/>
      <c r="V108" s="769"/>
      <c r="W108" s="769">
        <f>SUM(W109:W110)</f>
        <v>5964</v>
      </c>
      <c r="X108" s="769"/>
      <c r="Y108" s="769"/>
      <c r="Z108" s="769"/>
      <c r="AA108" s="769"/>
      <c r="AB108" s="769"/>
      <c r="AC108" s="769">
        <f>SUM(AC109:AC110)</f>
        <v>5964</v>
      </c>
      <c r="AD108" s="769"/>
      <c r="AE108" s="769"/>
      <c r="AF108" s="769"/>
      <c r="AG108" s="769"/>
      <c r="AH108" s="769"/>
      <c r="AI108" s="769">
        <f t="shared" ref="AI108:AK108" si="189">SUM(AI109:AI110)</f>
        <v>5964</v>
      </c>
      <c r="AJ108" s="769">
        <f t="shared" si="189"/>
        <v>23455</v>
      </c>
      <c r="AK108" s="769">
        <f t="shared" si="189"/>
        <v>23455</v>
      </c>
      <c r="AL108" s="769"/>
      <c r="AM108" s="769"/>
      <c r="AN108" s="769"/>
      <c r="AO108" s="769"/>
      <c r="AP108" s="195"/>
      <c r="AQ108" s="98"/>
      <c r="AR108" s="743">
        <f t="shared" ref="AR108" si="190">SUM(AR109:AR110)</f>
        <v>0</v>
      </c>
      <c r="AS108" s="27"/>
    </row>
    <row r="109" spans="1:45" s="102" customFormat="1" ht="42.75" customHeight="1" x14ac:dyDescent="0.2">
      <c r="A109" s="1184" t="str">
        <f t="shared" ref="A109:D109" si="191">A47</f>
        <v>E.05.</v>
      </c>
      <c r="B109" s="1184" t="str">
        <f t="shared" si="191"/>
        <v>L.05.03.02</v>
      </c>
      <c r="C109" s="1185" t="str">
        <f t="shared" si="191"/>
        <v>A.05.03.02.01.01-E</v>
      </c>
      <c r="D109" s="1186" t="str">
        <f t="shared" si="191"/>
        <v>Mejorar el conocimiento de los productores sobre la reducción del trabajo infantil</v>
      </c>
      <c r="E109" s="74">
        <f>'Anexo 1 POA 2018 CENTA Regiones'!E112</f>
        <v>207</v>
      </c>
      <c r="F109" s="733" t="str">
        <f t="shared" ref="F109:H109" si="192">F47</f>
        <v>Hombre</v>
      </c>
      <c r="G109" s="1186" t="str">
        <f t="shared" si="192"/>
        <v>Productores capacitados en técnicas y prácticas agropecuarias</v>
      </c>
      <c r="H109" s="1187" t="str">
        <f t="shared" si="192"/>
        <v>Informe</v>
      </c>
      <c r="I109" s="975">
        <f t="shared" si="77"/>
        <v>9.8099981692589197E-2</v>
      </c>
      <c r="J109" s="975"/>
      <c r="K109" s="108">
        <f>AJ109*100/AJ108</f>
        <v>74.180345342144534</v>
      </c>
      <c r="L109" s="674">
        <f>'Anexo 1 POA 2018 CENTA Regiones'!L112</f>
        <v>0</v>
      </c>
      <c r="M109" s="674">
        <f>'Anexo 1 POA 2018 CENTA Regiones'!M112</f>
        <v>0</v>
      </c>
      <c r="N109" s="674">
        <f>'Anexo 1 POA 2018 CENTA Regiones'!N112</f>
        <v>48</v>
      </c>
      <c r="O109" s="775">
        <f>'Anexo 1 POA 2018 CENTA Regiones'!O112</f>
        <v>0</v>
      </c>
      <c r="P109" s="775">
        <f>'Anexo 1 POA 2018 CENTA Regiones'!P112</f>
        <v>0</v>
      </c>
      <c r="Q109" s="775">
        <f>'Anexo 1 POA 2018 CENTA Regiones'!Q112</f>
        <v>4142</v>
      </c>
      <c r="R109" s="775">
        <f>'Anexo 1 POA 2018 CENTA Regiones'!R112</f>
        <v>0</v>
      </c>
      <c r="S109" s="775">
        <f>'Anexo 1 POA 2018 CENTA Regiones'!S112</f>
        <v>0</v>
      </c>
      <c r="T109" s="775">
        <f>'Anexo 1 POA 2018 CENTA Regiones'!T112</f>
        <v>53</v>
      </c>
      <c r="U109" s="775">
        <f>'Anexo 1 POA 2018 CENTA Regiones'!U112</f>
        <v>0</v>
      </c>
      <c r="V109" s="775">
        <f>'Anexo 1 POA 2018 CENTA Regiones'!V112</f>
        <v>0</v>
      </c>
      <c r="W109" s="775">
        <f>'Anexo 1 POA 2018 CENTA Regiones'!W112</f>
        <v>4419</v>
      </c>
      <c r="X109" s="775">
        <f>'Anexo 1 POA 2018 CENTA Regiones'!X112</f>
        <v>0</v>
      </c>
      <c r="Y109" s="775">
        <f>'Anexo 1 POA 2018 CENTA Regiones'!Y112</f>
        <v>0</v>
      </c>
      <c r="Z109" s="775">
        <f>'Anexo 1 POA 2018 CENTA Regiones'!Z112</f>
        <v>53</v>
      </c>
      <c r="AA109" s="775">
        <f>'Anexo 1 POA 2018 CENTA Regiones'!AA112</f>
        <v>0</v>
      </c>
      <c r="AB109" s="775">
        <f>'Anexo 1 POA 2018 CENTA Regiones'!AB112</f>
        <v>0</v>
      </c>
      <c r="AC109" s="775">
        <f>'Anexo 1 POA 2018 CENTA Regiones'!AC112</f>
        <v>4419</v>
      </c>
      <c r="AD109" s="775">
        <f>'Anexo 1 POA 2018 CENTA Regiones'!AD112</f>
        <v>0</v>
      </c>
      <c r="AE109" s="775">
        <f>'Anexo 1 POA 2018 CENTA Regiones'!AE112</f>
        <v>0</v>
      </c>
      <c r="AF109" s="775">
        <f>'Anexo 1 POA 2018 CENTA Regiones'!AF112</f>
        <v>53</v>
      </c>
      <c r="AG109" s="775">
        <f>'Anexo 1 POA 2018 CENTA Regiones'!AG112</f>
        <v>0</v>
      </c>
      <c r="AH109" s="775">
        <f>'Anexo 1 POA 2018 CENTA Regiones'!AH112</f>
        <v>0</v>
      </c>
      <c r="AI109" s="775">
        <f>'Anexo 1 POA 2018 CENTA Regiones'!AI112</f>
        <v>4419</v>
      </c>
      <c r="AJ109" s="775">
        <f>'Anexo 1 POA 2018 CENTA Regiones'!AJ112</f>
        <v>17399</v>
      </c>
      <c r="AK109" s="775">
        <f>'Anexo 1 POA 2018 CENTA Regiones'!AK112</f>
        <v>17399</v>
      </c>
      <c r="AL109" s="775">
        <f>'Anexo 1 POA 2018 CENTA Regiones'!AL112</f>
        <v>0</v>
      </c>
      <c r="AM109" s="775">
        <f>'Anexo 1 POA 2018 CENTA Regiones'!AM112</f>
        <v>0</v>
      </c>
      <c r="AN109" s="775">
        <f>'Anexo 1 POA 2018 CENTA Regiones'!AN112</f>
        <v>0</v>
      </c>
      <c r="AO109" s="775">
        <f>'Anexo 1 POA 2018 CENTA Regiones'!AO112</f>
        <v>0</v>
      </c>
      <c r="AP109" s="1165"/>
      <c r="AQ109" s="1166" t="str">
        <f t="shared" ref="AQ109" si="193">AQ47</f>
        <v>Francisco Torres, Grente de Transferencia Tecnològica y Extensiòn</v>
      </c>
      <c r="AR109" s="753">
        <f>'Anexo 1 POA 2018 CENTA Regiones'!AR112</f>
        <v>0</v>
      </c>
      <c r="AS109" s="27"/>
    </row>
    <row r="110" spans="1:45" s="102" customFormat="1" ht="42.75" customHeight="1" x14ac:dyDescent="0.2">
      <c r="A110" s="1184">
        <f t="shared" ref="A110:D110" si="194">A48</f>
        <v>0</v>
      </c>
      <c r="B110" s="1184">
        <f t="shared" si="194"/>
        <v>0</v>
      </c>
      <c r="C110" s="1185">
        <f t="shared" si="194"/>
        <v>0</v>
      </c>
      <c r="D110" s="1186">
        <f t="shared" si="194"/>
        <v>0</v>
      </c>
      <c r="E110" s="74">
        <f>'Anexo 1 POA 2018 CENTA Regiones'!E113</f>
        <v>69</v>
      </c>
      <c r="F110" s="733" t="str">
        <f t="shared" ref="F110:H110" si="195">F48</f>
        <v>Mujer</v>
      </c>
      <c r="G110" s="1186">
        <f t="shared" si="195"/>
        <v>0</v>
      </c>
      <c r="H110" s="1187">
        <f t="shared" si="195"/>
        <v>0</v>
      </c>
      <c r="I110" s="975">
        <f t="shared" si="77"/>
        <v>3.4145266344635911E-2</v>
      </c>
      <c r="J110" s="975"/>
      <c r="K110" s="108">
        <f>AJ110*100/AJ108</f>
        <v>25.81965465785547</v>
      </c>
      <c r="L110" s="674">
        <f>'Anexo 1 POA 2018 CENTA Regiones'!L113</f>
        <v>0</v>
      </c>
      <c r="M110" s="674">
        <f>'Anexo 1 POA 2018 CENTA Regiones'!M113</f>
        <v>0</v>
      </c>
      <c r="N110" s="674">
        <f>'Anexo 1 POA 2018 CENTA Regiones'!N113</f>
        <v>16</v>
      </c>
      <c r="O110" s="775">
        <f>'Anexo 1 POA 2018 CENTA Regiones'!O113</f>
        <v>0</v>
      </c>
      <c r="P110" s="775">
        <f>'Anexo 1 POA 2018 CENTA Regiones'!P113</f>
        <v>0</v>
      </c>
      <c r="Q110" s="775">
        <f>'Anexo 1 POA 2018 CENTA Regiones'!Q113</f>
        <v>1421</v>
      </c>
      <c r="R110" s="775">
        <f>'Anexo 1 POA 2018 CENTA Regiones'!R113</f>
        <v>0</v>
      </c>
      <c r="S110" s="775">
        <f>'Anexo 1 POA 2018 CENTA Regiones'!S113</f>
        <v>0</v>
      </c>
      <c r="T110" s="775">
        <f>'Anexo 1 POA 2018 CENTA Regiones'!T113</f>
        <v>18</v>
      </c>
      <c r="U110" s="775">
        <f>'Anexo 1 POA 2018 CENTA Regiones'!U113</f>
        <v>0</v>
      </c>
      <c r="V110" s="775">
        <f>'Anexo 1 POA 2018 CENTA Regiones'!V113</f>
        <v>0</v>
      </c>
      <c r="W110" s="775">
        <f>'Anexo 1 POA 2018 CENTA Regiones'!W113</f>
        <v>1545</v>
      </c>
      <c r="X110" s="775">
        <f>'Anexo 1 POA 2018 CENTA Regiones'!X113</f>
        <v>0</v>
      </c>
      <c r="Y110" s="775">
        <f>'Anexo 1 POA 2018 CENTA Regiones'!Y113</f>
        <v>0</v>
      </c>
      <c r="Z110" s="775">
        <f>'Anexo 1 POA 2018 CENTA Regiones'!Z113</f>
        <v>18</v>
      </c>
      <c r="AA110" s="775">
        <f>'Anexo 1 POA 2018 CENTA Regiones'!AA113</f>
        <v>0</v>
      </c>
      <c r="AB110" s="775">
        <f>'Anexo 1 POA 2018 CENTA Regiones'!AB113</f>
        <v>0</v>
      </c>
      <c r="AC110" s="775">
        <f>'Anexo 1 POA 2018 CENTA Regiones'!AC113</f>
        <v>1545</v>
      </c>
      <c r="AD110" s="775">
        <f>'Anexo 1 POA 2018 CENTA Regiones'!AD113</f>
        <v>0</v>
      </c>
      <c r="AE110" s="775">
        <f>'Anexo 1 POA 2018 CENTA Regiones'!AE113</f>
        <v>0</v>
      </c>
      <c r="AF110" s="775">
        <f>'Anexo 1 POA 2018 CENTA Regiones'!AF113</f>
        <v>17</v>
      </c>
      <c r="AG110" s="775">
        <f>'Anexo 1 POA 2018 CENTA Regiones'!AG113</f>
        <v>0</v>
      </c>
      <c r="AH110" s="775">
        <f>'Anexo 1 POA 2018 CENTA Regiones'!AH113</f>
        <v>0</v>
      </c>
      <c r="AI110" s="775">
        <f>'Anexo 1 POA 2018 CENTA Regiones'!AI113</f>
        <v>1545</v>
      </c>
      <c r="AJ110" s="775">
        <f>'Anexo 1 POA 2018 CENTA Regiones'!AJ113</f>
        <v>6056</v>
      </c>
      <c r="AK110" s="775">
        <f>'Anexo 1 POA 2018 CENTA Regiones'!AK113</f>
        <v>6056</v>
      </c>
      <c r="AL110" s="775">
        <f>'Anexo 1 POA 2018 CENTA Regiones'!AL113</f>
        <v>0</v>
      </c>
      <c r="AM110" s="775">
        <f>'Anexo 1 POA 2018 CENTA Regiones'!AM113</f>
        <v>0</v>
      </c>
      <c r="AN110" s="775">
        <f>'Anexo 1 POA 2018 CENTA Regiones'!AN113</f>
        <v>0</v>
      </c>
      <c r="AO110" s="775">
        <f>'Anexo 1 POA 2018 CENTA Regiones'!AO113</f>
        <v>0</v>
      </c>
      <c r="AP110" s="1165"/>
      <c r="AQ110" s="1166">
        <f t="shared" ref="AQ110" si="196">AQ48</f>
        <v>0</v>
      </c>
      <c r="AR110" s="753">
        <f>'Anexo 1 POA 2018 CENTA Regiones'!AR113</f>
        <v>0</v>
      </c>
      <c r="AS110" s="27"/>
    </row>
    <row r="111" spans="1:45" s="102" customFormat="1" ht="38.25" hidden="1" x14ac:dyDescent="0.2">
      <c r="A111" s="224" t="str">
        <f t="shared" ref="A111:D111" si="197">A49</f>
        <v>E.05.</v>
      </c>
      <c r="B111" s="224" t="str">
        <f t="shared" si="197"/>
        <v>L.05.03.08</v>
      </c>
      <c r="C111" s="224" t="str">
        <f t="shared" si="197"/>
        <v>R.05.03.08.01.00-E</v>
      </c>
      <c r="D111" s="724" t="str">
        <f t="shared" si="197"/>
        <v>Disponibilidad y acceso de materiales genèticos originarios (nativos)</v>
      </c>
      <c r="E111" s="29">
        <v>0</v>
      </c>
      <c r="F111" s="99"/>
      <c r="G111" s="724"/>
      <c r="H111" s="725"/>
      <c r="I111" s="276">
        <f t="shared" si="77"/>
        <v>0</v>
      </c>
      <c r="J111" s="94">
        <f>AJ111*100/AJ$73</f>
        <v>0</v>
      </c>
      <c r="K111" s="276"/>
      <c r="L111" s="681"/>
      <c r="M111" s="681"/>
      <c r="N111" s="681"/>
      <c r="O111" s="695"/>
      <c r="P111" s="695"/>
      <c r="Q111" s="695"/>
      <c r="R111" s="681"/>
      <c r="S111" s="681"/>
      <c r="T111" s="681"/>
      <c r="U111" s="695"/>
      <c r="V111" s="695"/>
      <c r="W111" s="695"/>
      <c r="X111" s="681"/>
      <c r="Y111" s="681"/>
      <c r="Z111" s="681"/>
      <c r="AA111" s="695"/>
      <c r="AB111" s="695"/>
      <c r="AC111" s="695"/>
      <c r="AD111" s="681"/>
      <c r="AE111" s="681"/>
      <c r="AF111" s="681"/>
      <c r="AG111" s="695"/>
      <c r="AH111" s="695"/>
      <c r="AI111" s="695"/>
      <c r="AJ111" s="690"/>
      <c r="AK111" s="690"/>
      <c r="AL111" s="700"/>
      <c r="AM111" s="700"/>
      <c r="AN111" s="700"/>
      <c r="AO111" s="700"/>
      <c r="AP111" s="726"/>
      <c r="AQ111" s="726"/>
      <c r="AR111" s="755"/>
      <c r="AS111" s="27"/>
    </row>
    <row r="112" spans="1:45" s="102" customFormat="1" ht="51" hidden="1" x14ac:dyDescent="0.2">
      <c r="A112" s="215" t="str">
        <f t="shared" ref="A112:D112" si="198">A50</f>
        <v>E.05.</v>
      </c>
      <c r="B112" s="215" t="str">
        <f t="shared" si="198"/>
        <v>L.05.03.08</v>
      </c>
      <c r="C112" s="123" t="str">
        <f t="shared" si="198"/>
        <v>A.05.03.08.01.01-E</v>
      </c>
      <c r="D112" s="719" t="str">
        <f t="shared" si="198"/>
        <v>Implementar colecciones de germoplasma nativo</v>
      </c>
      <c r="E112" s="109">
        <f>SUM(L112,M112,N112,R112,S112,T112,Y112,Z112,X112,AD112,AE112,AF112)</f>
        <v>0</v>
      </c>
      <c r="F112" s="354" t="str">
        <f t="shared" ref="F112:H112" si="199">F50</f>
        <v>Colección</v>
      </c>
      <c r="G112" s="127" t="str">
        <f t="shared" si="199"/>
        <v>Bancos de germoplasma y colecciones vivas de especies frutícolas fortalecidas.</v>
      </c>
      <c r="H112" s="127" t="str">
        <f t="shared" si="199"/>
        <v>Informe</v>
      </c>
      <c r="I112" s="974">
        <f t="shared" si="77"/>
        <v>0</v>
      </c>
      <c r="J112" s="974"/>
      <c r="K112" s="108" t="e">
        <f>AJ112*100/AJ111</f>
        <v>#DIV/0!</v>
      </c>
      <c r="L112" s="677"/>
      <c r="M112" s="677"/>
      <c r="N112" s="677"/>
      <c r="O112" s="689"/>
      <c r="P112" s="689"/>
      <c r="Q112" s="689"/>
      <c r="R112" s="677"/>
      <c r="S112" s="677"/>
      <c r="T112" s="677"/>
      <c r="U112" s="689"/>
      <c r="V112" s="689"/>
      <c r="W112" s="689"/>
      <c r="X112" s="677"/>
      <c r="Y112" s="677"/>
      <c r="Z112" s="677"/>
      <c r="AA112" s="689"/>
      <c r="AB112" s="689"/>
      <c r="AC112" s="689"/>
      <c r="AD112" s="677"/>
      <c r="AE112" s="720"/>
      <c r="AF112" s="720"/>
      <c r="AG112" s="721"/>
      <c r="AH112" s="721"/>
      <c r="AI112" s="721"/>
      <c r="AJ112" s="692"/>
      <c r="AK112" s="692"/>
      <c r="AL112" s="722"/>
      <c r="AM112" s="722"/>
      <c r="AN112" s="722"/>
      <c r="AO112" s="722"/>
      <c r="AP112" s="16"/>
      <c r="AQ112" s="104" t="str">
        <f t="shared" ref="AQ112" si="200">AQ50</f>
        <v>Aura Jazmín de Borja, Encargada Banco de Germoplasma</v>
      </c>
      <c r="AR112" s="754"/>
      <c r="AS112" s="27"/>
    </row>
    <row r="113" spans="1:45" s="102" customFormat="1" ht="56.25" hidden="1" customHeight="1" x14ac:dyDescent="0.2">
      <c r="A113" s="58" t="str">
        <f t="shared" ref="A113:D113" si="201">A51</f>
        <v>E.07.</v>
      </c>
      <c r="B113" s="727" t="str">
        <f t="shared" si="201"/>
        <v>L.07.04.06</v>
      </c>
      <c r="C113" s="99" t="str">
        <f t="shared" si="201"/>
        <v>R.07.04.06.01.00-E</v>
      </c>
      <c r="D113" s="724" t="str">
        <f t="shared" si="201"/>
        <v>Sistemas productivos agroecológicos mejorados</v>
      </c>
      <c r="E113" s="29">
        <v>0</v>
      </c>
      <c r="F113" s="99"/>
      <c r="G113" s="724"/>
      <c r="H113" s="725"/>
      <c r="I113" s="276">
        <f t="shared" si="77"/>
        <v>0</v>
      </c>
      <c r="J113" s="94">
        <f>AJ113*100/AJ$73</f>
        <v>0</v>
      </c>
      <c r="K113" s="276"/>
      <c r="L113" s="681"/>
      <c r="M113" s="681"/>
      <c r="N113" s="681"/>
      <c r="O113" s="690"/>
      <c r="P113" s="690"/>
      <c r="Q113" s="690"/>
      <c r="R113" s="681"/>
      <c r="S113" s="681"/>
      <c r="T113" s="684"/>
      <c r="U113" s="690"/>
      <c r="V113" s="690"/>
      <c r="W113" s="690"/>
      <c r="X113" s="681"/>
      <c r="Y113" s="681"/>
      <c r="Z113" s="681"/>
      <c r="AA113" s="690"/>
      <c r="AB113" s="690"/>
      <c r="AC113" s="690"/>
      <c r="AD113" s="681"/>
      <c r="AE113" s="681"/>
      <c r="AF113" s="681"/>
      <c r="AG113" s="690"/>
      <c r="AH113" s="690"/>
      <c r="AI113" s="690"/>
      <c r="AJ113" s="690"/>
      <c r="AK113" s="690"/>
      <c r="AL113" s="700"/>
      <c r="AM113" s="700"/>
      <c r="AN113" s="690"/>
      <c r="AO113" s="690"/>
      <c r="AP113" s="726"/>
      <c r="AQ113" s="726"/>
      <c r="AR113" s="750"/>
      <c r="AS113" s="27"/>
    </row>
    <row r="114" spans="1:45" s="102" customFormat="1" ht="76.5" hidden="1" x14ac:dyDescent="0.2">
      <c r="A114" s="1155" t="str">
        <f t="shared" ref="A114:D114" si="202">A52</f>
        <v>E.07.</v>
      </c>
      <c r="B114" s="1156" t="str">
        <f t="shared" si="202"/>
        <v>L.07.04.06</v>
      </c>
      <c r="C114" s="1183" t="str">
        <f t="shared" si="202"/>
        <v>A.07.04.06.01.01-E</v>
      </c>
      <c r="D114" s="1158" t="str">
        <f t="shared" si="202"/>
        <v>Generar tecnologías de producción sustentable para los sistemas productivos</v>
      </c>
      <c r="E114" s="109">
        <f t="shared" ref="E114:E134" si="203">SUM(L114,M114,N114,R114,S114,T114,Y114,Z114,X114,AD114,AE114,AF114)</f>
        <v>0</v>
      </c>
      <c r="F114" s="733" t="str">
        <f t="shared" ref="F114:H114" si="204">F52</f>
        <v>Porcentaje de avance</v>
      </c>
      <c r="G114" s="760" t="str">
        <f t="shared" si="204"/>
        <v>Proyecto de fortalecimiento de la agricultura familiar aplicando tecnología sostenible ante el cambio climático ejecutado</v>
      </c>
      <c r="H114" s="127" t="str">
        <f t="shared" si="204"/>
        <v>Informe</v>
      </c>
      <c r="I114" s="974">
        <f t="shared" si="77"/>
        <v>0</v>
      </c>
      <c r="J114" s="974"/>
      <c r="K114" s="108" t="e">
        <f>AJ114*100/AJ$51</f>
        <v>#DIV/0!</v>
      </c>
      <c r="L114" s="677"/>
      <c r="M114" s="677"/>
      <c r="N114" s="677"/>
      <c r="O114" s="689"/>
      <c r="P114" s="689"/>
      <c r="Q114" s="689"/>
      <c r="R114" s="677"/>
      <c r="S114" s="677"/>
      <c r="T114" s="677"/>
      <c r="U114" s="689"/>
      <c r="V114" s="689"/>
      <c r="W114" s="689"/>
      <c r="X114" s="677"/>
      <c r="Y114" s="677"/>
      <c r="Z114" s="677"/>
      <c r="AA114" s="689"/>
      <c r="AB114" s="689"/>
      <c r="AC114" s="689"/>
      <c r="AD114" s="677"/>
      <c r="AE114" s="677"/>
      <c r="AF114" s="677"/>
      <c r="AG114" s="689"/>
      <c r="AH114" s="689"/>
      <c r="AI114" s="689"/>
      <c r="AJ114" s="692"/>
      <c r="AK114" s="692"/>
      <c r="AL114" s="722"/>
      <c r="AM114" s="722"/>
      <c r="AN114" s="722"/>
      <c r="AO114" s="722"/>
      <c r="AP114" s="16"/>
      <c r="AQ114" s="104" t="str">
        <f t="shared" ref="AQ114" si="205">AQ52</f>
        <v>Eléazar Torres-Coordinador del Proyecto</v>
      </c>
      <c r="AR114" s="749"/>
      <c r="AS114" s="27"/>
    </row>
    <row r="115" spans="1:45" s="102" customFormat="1" ht="89.25" hidden="1" x14ac:dyDescent="0.2">
      <c r="A115" s="1155">
        <f t="shared" ref="A115:D115" si="206">A53</f>
        <v>0</v>
      </c>
      <c r="B115" s="1156">
        <f t="shared" si="206"/>
        <v>0</v>
      </c>
      <c r="C115" s="1183">
        <f t="shared" si="206"/>
        <v>0</v>
      </c>
      <c r="D115" s="1158">
        <f t="shared" si="206"/>
        <v>0</v>
      </c>
      <c r="E115" s="109">
        <f t="shared" si="203"/>
        <v>0</v>
      </c>
      <c r="F115" s="733" t="str">
        <f t="shared" ref="F115:H115" si="207">F53</f>
        <v>Porcentaje de avance</v>
      </c>
      <c r="G115" s="760" t="str">
        <f t="shared" si="207"/>
        <v>Proyecto de biofertilizantes en cultivos de maíz, frijol y café como alternativa agroecológica para una producción sostenible en El Salvador, ejecutado</v>
      </c>
      <c r="H115" s="127" t="str">
        <f t="shared" si="207"/>
        <v>Informe</v>
      </c>
      <c r="I115" s="974">
        <f t="shared" si="77"/>
        <v>0</v>
      </c>
      <c r="J115" s="974"/>
      <c r="K115" s="108" t="e">
        <f>AJ115*100/AJ113</f>
        <v>#DIV/0!</v>
      </c>
      <c r="L115" s="677"/>
      <c r="M115" s="677"/>
      <c r="N115" s="677"/>
      <c r="O115" s="689"/>
      <c r="P115" s="689"/>
      <c r="Q115" s="689"/>
      <c r="R115" s="677"/>
      <c r="S115" s="677"/>
      <c r="T115" s="677"/>
      <c r="U115" s="689"/>
      <c r="V115" s="689"/>
      <c r="W115" s="689"/>
      <c r="X115" s="677"/>
      <c r="Y115" s="677"/>
      <c r="Z115" s="677"/>
      <c r="AA115" s="689"/>
      <c r="AB115" s="689"/>
      <c r="AC115" s="689"/>
      <c r="AD115" s="677"/>
      <c r="AE115" s="677"/>
      <c r="AF115" s="677"/>
      <c r="AG115" s="689"/>
      <c r="AH115" s="689"/>
      <c r="AI115" s="689"/>
      <c r="AJ115" s="692"/>
      <c r="AK115" s="692"/>
      <c r="AL115" s="722"/>
      <c r="AM115" s="722"/>
      <c r="AN115" s="722"/>
      <c r="AO115" s="722"/>
      <c r="AP115" s="16"/>
      <c r="AQ115" s="104" t="str">
        <f t="shared" ref="AQ115" si="208">AQ53</f>
        <v>Alfredo Alarcón- Coordinador del Proyecto</v>
      </c>
      <c r="AR115" s="749"/>
      <c r="AS115" s="27"/>
    </row>
    <row r="116" spans="1:45" s="102" customFormat="1" ht="63.75" hidden="1" x14ac:dyDescent="0.2">
      <c r="A116" s="1155">
        <f t="shared" ref="A116:D116" si="209">A54</f>
        <v>0</v>
      </c>
      <c r="B116" s="1156">
        <f t="shared" si="209"/>
        <v>0</v>
      </c>
      <c r="C116" s="1183">
        <f t="shared" si="209"/>
        <v>0</v>
      </c>
      <c r="D116" s="1158">
        <f t="shared" si="209"/>
        <v>0</v>
      </c>
      <c r="E116" s="109">
        <f t="shared" si="203"/>
        <v>0</v>
      </c>
      <c r="F116" s="733" t="str">
        <f t="shared" ref="F116:H116" si="210">F54</f>
        <v>Porcentaje de avance</v>
      </c>
      <c r="G116" s="760" t="str">
        <f t="shared" si="210"/>
        <v>Proyecto centro de propagaciòn de plantas sanas de frutas  y hortalizas tropicales en El Salvador, ejecutado</v>
      </c>
      <c r="H116" s="127" t="str">
        <f t="shared" si="210"/>
        <v>Informe</v>
      </c>
      <c r="I116" s="974">
        <f t="shared" si="77"/>
        <v>0</v>
      </c>
      <c r="J116" s="974"/>
      <c r="K116" s="108" t="e">
        <f>AJ116*100/AJ113</f>
        <v>#DIV/0!</v>
      </c>
      <c r="L116" s="677"/>
      <c r="M116" s="677"/>
      <c r="N116" s="677"/>
      <c r="O116" s="689"/>
      <c r="P116" s="689"/>
      <c r="Q116" s="689"/>
      <c r="R116" s="677"/>
      <c r="S116" s="677"/>
      <c r="T116" s="677"/>
      <c r="U116" s="689"/>
      <c r="V116" s="689"/>
      <c r="W116" s="689"/>
      <c r="X116" s="677"/>
      <c r="Y116" s="677"/>
      <c r="Z116" s="677"/>
      <c r="AA116" s="689"/>
      <c r="AB116" s="689"/>
      <c r="AC116" s="689"/>
      <c r="AD116" s="677"/>
      <c r="AE116" s="677"/>
      <c r="AF116" s="677"/>
      <c r="AG116" s="689"/>
      <c r="AH116" s="689"/>
      <c r="AI116" s="689"/>
      <c r="AJ116" s="692"/>
      <c r="AK116" s="692"/>
      <c r="AL116" s="722"/>
      <c r="AM116" s="722"/>
      <c r="AN116" s="722"/>
      <c r="AO116" s="722"/>
      <c r="AP116" s="16"/>
      <c r="AQ116" s="104" t="str">
        <f t="shared" ref="AQ116" si="211">AQ54</f>
        <v>Lesser Linares- coordinador del Proyecto</v>
      </c>
      <c r="AR116" s="749"/>
      <c r="AS116" s="27"/>
    </row>
    <row r="117" spans="1:45" s="102" customFormat="1" ht="89.25" hidden="1" x14ac:dyDescent="0.2">
      <c r="A117" s="1155">
        <f t="shared" ref="A117:D117" si="212">A55</f>
        <v>0</v>
      </c>
      <c r="B117" s="1156">
        <f t="shared" si="212"/>
        <v>0</v>
      </c>
      <c r="C117" s="1183">
        <f t="shared" si="212"/>
        <v>0</v>
      </c>
      <c r="D117" s="1158">
        <f t="shared" si="212"/>
        <v>0</v>
      </c>
      <c r="E117" s="109">
        <f t="shared" si="203"/>
        <v>0</v>
      </c>
      <c r="F117" s="733" t="str">
        <f t="shared" ref="F117:H117" si="213">F55</f>
        <v>Porcentaje de avance</v>
      </c>
      <c r="G117" s="760" t="str">
        <f t="shared" si="213"/>
        <v>Proyecto desarrollo tecnològico y fortalecimiento de la base productiva y agroindustrial para la cacaocultura con enfoque agroecològica en El Salvador, ejecutado</v>
      </c>
      <c r="H117" s="127" t="str">
        <f t="shared" si="213"/>
        <v>Informe</v>
      </c>
      <c r="I117" s="974">
        <f t="shared" si="77"/>
        <v>0</v>
      </c>
      <c r="J117" s="974"/>
      <c r="K117" s="108" t="e">
        <f>AJ117*100/AJ113</f>
        <v>#DIV/0!</v>
      </c>
      <c r="L117" s="677"/>
      <c r="M117" s="677"/>
      <c r="N117" s="677"/>
      <c r="O117" s="689"/>
      <c r="P117" s="689"/>
      <c r="Q117" s="689"/>
      <c r="R117" s="677"/>
      <c r="S117" s="677"/>
      <c r="T117" s="677"/>
      <c r="U117" s="689"/>
      <c r="V117" s="689"/>
      <c r="W117" s="689"/>
      <c r="X117" s="677"/>
      <c r="Y117" s="677"/>
      <c r="Z117" s="677"/>
      <c r="AA117" s="689"/>
      <c r="AB117" s="689"/>
      <c r="AC117" s="689"/>
      <c r="AD117" s="677"/>
      <c r="AE117" s="677"/>
      <c r="AF117" s="677"/>
      <c r="AG117" s="689"/>
      <c r="AH117" s="689"/>
      <c r="AI117" s="689"/>
      <c r="AJ117" s="692"/>
      <c r="AK117" s="692"/>
      <c r="AL117" s="722"/>
      <c r="AM117" s="722"/>
      <c r="AN117" s="722"/>
      <c r="AO117" s="722"/>
      <c r="AP117" s="16"/>
      <c r="AQ117" s="104" t="str">
        <f t="shared" ref="AQ117" si="214">AQ55</f>
        <v>Eufemia Segura- Coordinadora del Proyecto</v>
      </c>
      <c r="AR117" s="749"/>
      <c r="AS117" s="27"/>
    </row>
    <row r="118" spans="1:45" s="102" customFormat="1" ht="75.75" hidden="1" customHeight="1" x14ac:dyDescent="0.2">
      <c r="A118" s="238" t="str">
        <f t="shared" ref="A118:D118" si="215">A56</f>
        <v>E.12</v>
      </c>
      <c r="B118" s="238" t="str">
        <f t="shared" si="215"/>
        <v>L.12.08</v>
      </c>
      <c r="C118" s="239" t="str">
        <f t="shared" si="215"/>
        <v>R.12.08.01.00-O</v>
      </c>
      <c r="D118" s="26" t="str">
        <f t="shared" si="215"/>
        <v>Servicios de asesoría y apoyo administrativo-financiero institucional</v>
      </c>
      <c r="E118" s="29">
        <v>0</v>
      </c>
      <c r="F118" s="730"/>
      <c r="G118" s="26"/>
      <c r="H118" s="26"/>
      <c r="I118" s="194">
        <f t="shared" si="77"/>
        <v>0</v>
      </c>
      <c r="J118" s="94">
        <f>AJ118*100/AJ$73</f>
        <v>0</v>
      </c>
      <c r="K118" s="194"/>
      <c r="L118" s="681"/>
      <c r="M118" s="681"/>
      <c r="N118" s="681"/>
      <c r="O118" s="695"/>
      <c r="P118" s="695"/>
      <c r="Q118" s="695"/>
      <c r="R118" s="681"/>
      <c r="S118" s="681"/>
      <c r="T118" s="681"/>
      <c r="U118" s="695"/>
      <c r="V118" s="695"/>
      <c r="W118" s="695"/>
      <c r="X118" s="681"/>
      <c r="Y118" s="681"/>
      <c r="Z118" s="681"/>
      <c r="AA118" s="695"/>
      <c r="AB118" s="695"/>
      <c r="AC118" s="695"/>
      <c r="AD118" s="681"/>
      <c r="AE118" s="681"/>
      <c r="AF118" s="681"/>
      <c r="AG118" s="695"/>
      <c r="AH118" s="695"/>
      <c r="AI118" s="695"/>
      <c r="AJ118" s="695"/>
      <c r="AK118" s="695"/>
      <c r="AL118" s="701"/>
      <c r="AM118" s="695"/>
      <c r="AN118" s="701"/>
      <c r="AO118" s="701"/>
      <c r="AP118" s="195"/>
      <c r="AQ118" s="241"/>
      <c r="AR118" s="755"/>
      <c r="AS118" s="27"/>
    </row>
    <row r="119" spans="1:45" s="102" customFormat="1" ht="38.25" hidden="1" x14ac:dyDescent="0.2">
      <c r="A119" s="215" t="str">
        <f t="shared" ref="A119:D119" si="216">A57</f>
        <v>E.12</v>
      </c>
      <c r="B119" s="215" t="str">
        <f t="shared" si="216"/>
        <v>L.12.08</v>
      </c>
      <c r="C119" s="351" t="str">
        <f t="shared" si="216"/>
        <v>A.12.08.01.01-O</v>
      </c>
      <c r="D119" s="172" t="str">
        <f t="shared" si="216"/>
        <v>Conducir el proceso de planificación Institucional.</v>
      </c>
      <c r="E119" s="109">
        <f t="shared" si="203"/>
        <v>0</v>
      </c>
      <c r="F119" s="123" t="str">
        <f t="shared" ref="F119:H119" si="217">F57</f>
        <v>Documento</v>
      </c>
      <c r="G119" s="172" t="str">
        <f t="shared" si="217"/>
        <v>Documentos de Planificación  y seguimiento elaborados</v>
      </c>
      <c r="H119" s="172" t="str">
        <f t="shared" si="217"/>
        <v>Informe y Plan</v>
      </c>
      <c r="I119" s="108">
        <f t="shared" si="77"/>
        <v>0</v>
      </c>
      <c r="J119" s="108"/>
      <c r="K119" s="108" t="e">
        <f>AJ119*100/AJ$56</f>
        <v>#DIV/0!</v>
      </c>
      <c r="L119" s="682"/>
      <c r="M119" s="682"/>
      <c r="N119" s="682"/>
      <c r="O119" s="696"/>
      <c r="P119" s="696"/>
      <c r="Q119" s="696"/>
      <c r="R119" s="682"/>
      <c r="S119" s="682"/>
      <c r="T119" s="682"/>
      <c r="U119" s="696"/>
      <c r="V119" s="696"/>
      <c r="W119" s="696"/>
      <c r="X119" s="728"/>
      <c r="Y119" s="728"/>
      <c r="Z119" s="728"/>
      <c r="AA119" s="696"/>
      <c r="AB119" s="696"/>
      <c r="AC119" s="696"/>
      <c r="AD119" s="682"/>
      <c r="AE119" s="682"/>
      <c r="AF119" s="682"/>
      <c r="AG119" s="696"/>
      <c r="AH119" s="696"/>
      <c r="AI119" s="696"/>
      <c r="AJ119" s="691"/>
      <c r="AK119" s="691"/>
      <c r="AL119" s="702"/>
      <c r="AM119" s="702"/>
      <c r="AN119" s="702"/>
      <c r="AO119" s="702"/>
      <c r="AP119" s="254"/>
      <c r="AQ119" s="104" t="str">
        <f t="shared" ref="AQ119" si="218">AQ57</f>
        <v>Mario Alarcón Viscarra, Jefe División de Planificación</v>
      </c>
      <c r="AR119" s="756"/>
      <c r="AS119" s="27"/>
    </row>
    <row r="120" spans="1:45" s="102" customFormat="1" ht="38.25" hidden="1" x14ac:dyDescent="0.2">
      <c r="A120" s="215" t="str">
        <f t="shared" ref="A120:D120" si="219">A58</f>
        <v>E.12</v>
      </c>
      <c r="B120" s="215" t="str">
        <f t="shared" si="219"/>
        <v>L.12.08</v>
      </c>
      <c r="C120" s="351" t="str">
        <f t="shared" si="219"/>
        <v>A.12.08.01.02-O</v>
      </c>
      <c r="D120" s="353" t="str">
        <f t="shared" si="219"/>
        <v>Informar periódicamente a la Junta Directiva del avance de la gestión institucional</v>
      </c>
      <c r="E120" s="109">
        <f t="shared" si="203"/>
        <v>0</v>
      </c>
      <c r="F120" s="123" t="str">
        <f t="shared" ref="F120:H120" si="220">F58</f>
        <v>Informe</v>
      </c>
      <c r="G120" s="172" t="str">
        <f t="shared" si="220"/>
        <v>Junta Directiva  sobre gestión institucional, informada</v>
      </c>
      <c r="H120" s="172" t="str">
        <f t="shared" si="220"/>
        <v>Informe</v>
      </c>
      <c r="I120" s="108">
        <f t="shared" si="77"/>
        <v>0</v>
      </c>
      <c r="J120" s="108"/>
      <c r="K120" s="108" t="e">
        <f>AJ120*100/AJ118</f>
        <v>#DIV/0!</v>
      </c>
      <c r="L120" s="682"/>
      <c r="M120" s="682"/>
      <c r="N120" s="682"/>
      <c r="O120" s="696"/>
      <c r="P120" s="696"/>
      <c r="Q120" s="696"/>
      <c r="R120" s="682"/>
      <c r="S120" s="682"/>
      <c r="T120" s="682"/>
      <c r="U120" s="696"/>
      <c r="V120" s="696"/>
      <c r="W120" s="696"/>
      <c r="X120" s="682"/>
      <c r="Y120" s="682"/>
      <c r="Z120" s="682"/>
      <c r="AA120" s="696"/>
      <c r="AB120" s="696"/>
      <c r="AC120" s="696"/>
      <c r="AD120" s="682"/>
      <c r="AE120" s="682"/>
      <c r="AF120" s="682"/>
      <c r="AG120" s="696"/>
      <c r="AH120" s="696"/>
      <c r="AI120" s="696"/>
      <c r="AJ120" s="691"/>
      <c r="AK120" s="691"/>
      <c r="AL120" s="702"/>
      <c r="AM120" s="702"/>
      <c r="AN120" s="702"/>
      <c r="AO120" s="702"/>
      <c r="AP120" s="254"/>
      <c r="AQ120" s="104" t="str">
        <f t="shared" ref="AQ120" si="221">AQ58</f>
        <v>Rafael Alemàn, Director Ejecutivo</v>
      </c>
      <c r="AR120" s="756"/>
      <c r="AS120" s="27"/>
    </row>
    <row r="121" spans="1:45" s="102" customFormat="1" ht="76.5" hidden="1" x14ac:dyDescent="0.2">
      <c r="A121" s="215" t="str">
        <f t="shared" ref="A121:D121" si="222">A59</f>
        <v>E.12</v>
      </c>
      <c r="B121" s="215" t="str">
        <f t="shared" si="222"/>
        <v>L.12.08</v>
      </c>
      <c r="C121" s="351" t="str">
        <f t="shared" si="222"/>
        <v>A.12.08.01.03-O</v>
      </c>
      <c r="D121" s="172" t="str">
        <f t="shared" si="222"/>
        <v>Facilitar el acceso a la información pública, generar espacios de participación ciudadana de la OIR, archivo institucional y atención ciudadana</v>
      </c>
      <c r="E121" s="109">
        <f t="shared" si="203"/>
        <v>0</v>
      </c>
      <c r="F121" s="123" t="str">
        <f t="shared" ref="F121:H121" si="223">F59</f>
        <v xml:space="preserve">Informe               </v>
      </c>
      <c r="G121" s="172" t="str">
        <f t="shared" si="223"/>
        <v>Capacidad logística de la OIR y  del archivo Institucional, fortalecida</v>
      </c>
      <c r="H121" s="172" t="str">
        <f t="shared" si="223"/>
        <v>Informe</v>
      </c>
      <c r="I121" s="108">
        <f t="shared" si="77"/>
        <v>0</v>
      </c>
      <c r="J121" s="108"/>
      <c r="K121" s="108" t="e">
        <f>AJ121*100/AJ118</f>
        <v>#DIV/0!</v>
      </c>
      <c r="L121" s="678"/>
      <c r="M121" s="678"/>
      <c r="N121" s="678"/>
      <c r="O121" s="691"/>
      <c r="P121" s="691"/>
      <c r="Q121" s="691"/>
      <c r="R121" s="678"/>
      <c r="S121" s="678"/>
      <c r="T121" s="678"/>
      <c r="U121" s="691"/>
      <c r="V121" s="691"/>
      <c r="W121" s="691"/>
      <c r="X121" s="678"/>
      <c r="Y121" s="678"/>
      <c r="Z121" s="678"/>
      <c r="AA121" s="691"/>
      <c r="AB121" s="691"/>
      <c r="AC121" s="691"/>
      <c r="AD121" s="678"/>
      <c r="AE121" s="678"/>
      <c r="AF121" s="678"/>
      <c r="AG121" s="691"/>
      <c r="AH121" s="691"/>
      <c r="AI121" s="691"/>
      <c r="AJ121" s="691"/>
      <c r="AK121" s="691"/>
      <c r="AL121" s="702"/>
      <c r="AM121" s="702"/>
      <c r="AN121" s="702"/>
      <c r="AO121" s="702"/>
      <c r="AP121" s="254"/>
      <c r="AQ121" s="104" t="str">
        <f t="shared" ref="AQ121" si="224">AQ59</f>
        <v>Silvia Margoth Mejía, Oficial de informaciòn-OIR</v>
      </c>
      <c r="AR121" s="751"/>
      <c r="AS121" s="27"/>
    </row>
    <row r="122" spans="1:45" s="102" customFormat="1" ht="63.75" hidden="1" x14ac:dyDescent="0.2">
      <c r="A122" s="215" t="str">
        <f t="shared" ref="A122:D122" si="225">A60</f>
        <v>E.12</v>
      </c>
      <c r="B122" s="215" t="str">
        <f t="shared" si="225"/>
        <v>L.12.08</v>
      </c>
      <c r="C122" s="351" t="str">
        <f t="shared" si="225"/>
        <v>A.12.08.01.04-O</v>
      </c>
      <c r="D122" s="172" t="str">
        <f t="shared" si="225"/>
        <v>Apoyar los procesos de investigación y transferencia de tecnología mediante un proceso oportuno de comunicación.</v>
      </c>
      <c r="E122" s="109">
        <f t="shared" si="203"/>
        <v>0</v>
      </c>
      <c r="F122" s="123" t="str">
        <f t="shared" ref="F122:H122" si="226">F60</f>
        <v>Documento</v>
      </c>
      <c r="G122" s="172" t="str">
        <f t="shared" si="226"/>
        <v>Documentos de comunicación, producidos</v>
      </c>
      <c r="H122" s="172" t="str">
        <f t="shared" si="226"/>
        <v>Informe</v>
      </c>
      <c r="I122" s="108">
        <f t="shared" si="77"/>
        <v>0</v>
      </c>
      <c r="J122" s="108"/>
      <c r="K122" s="108" t="e">
        <f>AJ122*100/AJ118</f>
        <v>#DIV/0!</v>
      </c>
      <c r="L122" s="683"/>
      <c r="M122" s="683"/>
      <c r="N122" s="683"/>
      <c r="O122" s="696"/>
      <c r="P122" s="696"/>
      <c r="Q122" s="696"/>
      <c r="R122" s="683"/>
      <c r="S122" s="683"/>
      <c r="T122" s="683"/>
      <c r="U122" s="696"/>
      <c r="V122" s="696"/>
      <c r="W122" s="696"/>
      <c r="X122" s="683"/>
      <c r="Y122" s="683"/>
      <c r="Z122" s="683"/>
      <c r="AA122" s="696"/>
      <c r="AB122" s="696"/>
      <c r="AC122" s="696"/>
      <c r="AD122" s="683"/>
      <c r="AE122" s="683"/>
      <c r="AF122" s="683"/>
      <c r="AG122" s="696"/>
      <c r="AH122" s="696"/>
      <c r="AI122" s="696"/>
      <c r="AJ122" s="691"/>
      <c r="AK122" s="691"/>
      <c r="AL122" s="702"/>
      <c r="AM122" s="702"/>
      <c r="AN122" s="702"/>
      <c r="AO122" s="702"/>
      <c r="AP122" s="254"/>
      <c r="AQ122" s="104" t="str">
        <f t="shared" ref="AQ122" si="227">AQ60</f>
        <v>Karla Arèvalo, Jefa División de Comunicaciones</v>
      </c>
      <c r="AR122" s="756"/>
      <c r="AS122" s="27"/>
    </row>
    <row r="123" spans="1:45" s="102" customFormat="1" ht="51" hidden="1" x14ac:dyDescent="0.2">
      <c r="A123" s="215" t="str">
        <f t="shared" ref="A123:D123" si="228">A61</f>
        <v>E.12</v>
      </c>
      <c r="B123" s="215" t="str">
        <f t="shared" si="228"/>
        <v>L.12.08</v>
      </c>
      <c r="C123" s="351" t="str">
        <f t="shared" si="228"/>
        <v>A.12.08.01.05-O</v>
      </c>
      <c r="D123" s="172" t="str">
        <f t="shared" si="228"/>
        <v>Asesorar legalmente las diferentes unidades para el cumplimiento de las leyes y reglamentos.</v>
      </c>
      <c r="E123" s="109">
        <f t="shared" si="203"/>
        <v>0</v>
      </c>
      <c r="F123" s="123" t="str">
        <f t="shared" ref="F123:H123" si="229">F61</f>
        <v>Documento</v>
      </c>
      <c r="G123" s="172" t="str">
        <f t="shared" si="229"/>
        <v>Documentos jurídicos elaborados</v>
      </c>
      <c r="H123" s="172" t="str">
        <f t="shared" si="229"/>
        <v>Informe</v>
      </c>
      <c r="I123" s="108">
        <f t="shared" si="77"/>
        <v>0</v>
      </c>
      <c r="J123" s="108"/>
      <c r="K123" s="108" t="e">
        <f>AJ123*100/AJ118</f>
        <v>#DIV/0!</v>
      </c>
      <c r="L123" s="678"/>
      <c r="M123" s="678"/>
      <c r="N123" s="678"/>
      <c r="O123" s="691"/>
      <c r="P123" s="691"/>
      <c r="Q123" s="691"/>
      <c r="R123" s="678"/>
      <c r="S123" s="678"/>
      <c r="T123" s="678"/>
      <c r="U123" s="691"/>
      <c r="V123" s="691"/>
      <c r="W123" s="691"/>
      <c r="X123" s="678"/>
      <c r="Y123" s="678"/>
      <c r="Z123" s="678"/>
      <c r="AA123" s="691"/>
      <c r="AB123" s="691"/>
      <c r="AC123" s="691"/>
      <c r="AD123" s="678"/>
      <c r="AE123" s="678"/>
      <c r="AF123" s="678"/>
      <c r="AG123" s="691"/>
      <c r="AH123" s="691"/>
      <c r="AI123" s="691"/>
      <c r="AJ123" s="691"/>
      <c r="AK123" s="691"/>
      <c r="AL123" s="702"/>
      <c r="AM123" s="702"/>
      <c r="AN123" s="702"/>
      <c r="AO123" s="702"/>
      <c r="AP123" s="254"/>
      <c r="AQ123" s="104" t="str">
        <f t="shared" ref="AQ123" si="230">AQ61</f>
        <v>Mauricio Velasco, Jefa Unidad de Asesoria Jurídica</v>
      </c>
      <c r="AR123" s="751"/>
      <c r="AS123" s="27"/>
    </row>
    <row r="124" spans="1:45" s="102" customFormat="1" ht="63.75" hidden="1" x14ac:dyDescent="0.2">
      <c r="A124" s="215" t="str">
        <f t="shared" ref="A124:D124" si="231">A62</f>
        <v>E.12</v>
      </c>
      <c r="B124" s="215" t="str">
        <f t="shared" si="231"/>
        <v>L.12.08</v>
      </c>
      <c r="C124" s="351" t="str">
        <f t="shared" si="231"/>
        <v>A.12.08.01.06-O</v>
      </c>
      <c r="D124" s="172" t="str">
        <f t="shared" si="231"/>
        <v>Examinar la eficiencia, eficacia y economía de la administración de los recursos financieros y materiales de la institución.</v>
      </c>
      <c r="E124" s="109">
        <f t="shared" si="203"/>
        <v>0</v>
      </c>
      <c r="F124" s="123" t="str">
        <f t="shared" ref="F124:H124" si="232">F62</f>
        <v>Informe</v>
      </c>
      <c r="G124" s="172" t="str">
        <f t="shared" si="232"/>
        <v xml:space="preserve"> Informes de auditoria elaborados</v>
      </c>
      <c r="H124" s="172" t="str">
        <f t="shared" si="232"/>
        <v>Informe</v>
      </c>
      <c r="I124" s="108">
        <f t="shared" si="77"/>
        <v>0</v>
      </c>
      <c r="J124" s="108"/>
      <c r="K124" s="108" t="e">
        <f>AJ124*100/AJ118</f>
        <v>#DIV/0!</v>
      </c>
      <c r="L124" s="678"/>
      <c r="M124" s="678"/>
      <c r="N124" s="678"/>
      <c r="O124" s="691"/>
      <c r="P124" s="691"/>
      <c r="Q124" s="691"/>
      <c r="R124" s="678"/>
      <c r="S124" s="678"/>
      <c r="T124" s="678"/>
      <c r="U124" s="691"/>
      <c r="V124" s="691"/>
      <c r="W124" s="691"/>
      <c r="X124" s="678"/>
      <c r="Y124" s="678"/>
      <c r="Z124" s="678"/>
      <c r="AA124" s="691"/>
      <c r="AB124" s="691"/>
      <c r="AC124" s="691"/>
      <c r="AD124" s="678"/>
      <c r="AE124" s="678"/>
      <c r="AF124" s="678"/>
      <c r="AG124" s="691"/>
      <c r="AH124" s="691"/>
      <c r="AI124" s="691"/>
      <c r="AJ124" s="691"/>
      <c r="AK124" s="691"/>
      <c r="AL124" s="702"/>
      <c r="AM124" s="702"/>
      <c r="AN124" s="702"/>
      <c r="AO124" s="702"/>
      <c r="AP124" s="254"/>
      <c r="AQ124" s="104" t="str">
        <f t="shared" ref="AQ124" si="233">AQ62</f>
        <v xml:space="preserve">Francisco Quintanilla, Jefe Unidad de Auditoria Interna </v>
      </c>
      <c r="AR124" s="751"/>
      <c r="AS124" s="27"/>
    </row>
    <row r="125" spans="1:45" s="102" customFormat="1" ht="51" hidden="1" x14ac:dyDescent="0.2">
      <c r="A125" s="215" t="str">
        <f t="shared" ref="A125:D125" si="234">A63</f>
        <v>E.12</v>
      </c>
      <c r="B125" s="215" t="str">
        <f t="shared" si="234"/>
        <v>L.12.08</v>
      </c>
      <c r="C125" s="351" t="str">
        <f t="shared" si="234"/>
        <v>A.12.08.01.07-O</v>
      </c>
      <c r="D125" s="172" t="str">
        <f t="shared" si="234"/>
        <v>Proveer los recursos y servicios a las diferentes unidades oportunamente y con calidad</v>
      </c>
      <c r="E125" s="109">
        <f t="shared" si="203"/>
        <v>0</v>
      </c>
      <c r="F125" s="123" t="str">
        <f t="shared" ref="F125:H125" si="235">F63</f>
        <v>Documento</v>
      </c>
      <c r="G125" s="261" t="str">
        <f t="shared" si="235"/>
        <v>Documentos de bienes y servicios elaborados</v>
      </c>
      <c r="H125" s="127" t="str">
        <f t="shared" si="235"/>
        <v>Informe</v>
      </c>
      <c r="I125" s="108">
        <f t="shared" si="77"/>
        <v>0</v>
      </c>
      <c r="J125" s="108"/>
      <c r="K125" s="108" t="e">
        <f>AJ125*100/AJ118</f>
        <v>#DIV/0!</v>
      </c>
      <c r="L125" s="682"/>
      <c r="M125" s="682"/>
      <c r="N125" s="682"/>
      <c r="O125" s="696"/>
      <c r="P125" s="696"/>
      <c r="Q125" s="696"/>
      <c r="R125" s="682"/>
      <c r="S125" s="682"/>
      <c r="T125" s="682"/>
      <c r="U125" s="696"/>
      <c r="V125" s="696"/>
      <c r="W125" s="696"/>
      <c r="X125" s="682"/>
      <c r="Y125" s="682"/>
      <c r="Z125" s="682"/>
      <c r="AA125" s="696"/>
      <c r="AB125" s="696"/>
      <c r="AC125" s="696"/>
      <c r="AD125" s="682"/>
      <c r="AE125" s="682"/>
      <c r="AF125" s="682"/>
      <c r="AG125" s="696"/>
      <c r="AH125" s="696"/>
      <c r="AI125" s="696"/>
      <c r="AJ125" s="691"/>
      <c r="AK125" s="691"/>
      <c r="AL125" s="702"/>
      <c r="AM125" s="702"/>
      <c r="AN125" s="702"/>
      <c r="AO125" s="702"/>
      <c r="AP125" s="254"/>
      <c r="AQ125" s="104" t="str">
        <f t="shared" ref="AQ125" si="236">AQ63</f>
        <v>Milton Gonzàlez, Jefe 
UACI</v>
      </c>
      <c r="AR125" s="756"/>
      <c r="AS125" s="27"/>
    </row>
    <row r="126" spans="1:45" s="102" customFormat="1" ht="38.25" hidden="1" x14ac:dyDescent="0.2">
      <c r="A126" s="215" t="str">
        <f t="shared" ref="A126:D126" si="237">A64</f>
        <v>E.12</v>
      </c>
      <c r="B126" s="215" t="str">
        <f t="shared" si="237"/>
        <v>L.12.08</v>
      </c>
      <c r="C126" s="351" t="str">
        <f t="shared" si="237"/>
        <v>A.12.08.01.08-O</v>
      </c>
      <c r="D126" s="172" t="str">
        <f t="shared" si="237"/>
        <v>Administrar eficientemente los recursos humanos de la Institución</v>
      </c>
      <c r="E126" s="109">
        <f t="shared" si="203"/>
        <v>0</v>
      </c>
      <c r="F126" s="123" t="str">
        <f t="shared" ref="F126:H126" si="238">F64</f>
        <v>Informe</v>
      </c>
      <c r="G126" s="261" t="str">
        <f t="shared" si="238"/>
        <v>Informes de operaciones de control y estudio de personal realizados</v>
      </c>
      <c r="H126" s="127" t="str">
        <f t="shared" si="238"/>
        <v>Informe</v>
      </c>
      <c r="I126" s="108">
        <f t="shared" si="77"/>
        <v>0</v>
      </c>
      <c r="J126" s="108"/>
      <c r="K126" s="108" t="e">
        <f>AJ126*100/AJ118</f>
        <v>#DIV/0!</v>
      </c>
      <c r="L126" s="682"/>
      <c r="M126" s="682"/>
      <c r="N126" s="682"/>
      <c r="O126" s="696"/>
      <c r="P126" s="696"/>
      <c r="Q126" s="696"/>
      <c r="R126" s="678"/>
      <c r="S126" s="678"/>
      <c r="T126" s="682"/>
      <c r="U126" s="696"/>
      <c r="V126" s="696"/>
      <c r="W126" s="696"/>
      <c r="X126" s="682"/>
      <c r="Y126" s="682"/>
      <c r="Z126" s="682"/>
      <c r="AA126" s="696"/>
      <c r="AB126" s="696"/>
      <c r="AC126" s="696"/>
      <c r="AD126" s="682"/>
      <c r="AE126" s="682"/>
      <c r="AF126" s="682"/>
      <c r="AG126" s="696"/>
      <c r="AH126" s="696"/>
      <c r="AI126" s="696"/>
      <c r="AJ126" s="691"/>
      <c r="AK126" s="691"/>
      <c r="AL126" s="702"/>
      <c r="AM126" s="702"/>
      <c r="AN126" s="702"/>
      <c r="AO126" s="702"/>
      <c r="AP126" s="254"/>
      <c r="AQ126" s="104" t="str">
        <f t="shared" ref="AQ126" si="239">AQ64</f>
        <v>Vilma de Martínez,
Jefa Recursos Humanos</v>
      </c>
      <c r="AR126" s="756"/>
      <c r="AS126" s="27"/>
    </row>
    <row r="127" spans="1:45" s="102" customFormat="1" ht="63.75" hidden="1" x14ac:dyDescent="0.2">
      <c r="A127" s="215" t="str">
        <f t="shared" ref="A127:D127" si="240">A65</f>
        <v>E.12</v>
      </c>
      <c r="B127" s="215" t="str">
        <f t="shared" si="240"/>
        <v>L.12.08</v>
      </c>
      <c r="C127" s="351" t="str">
        <f t="shared" si="240"/>
        <v>A.12.08.01.09-O</v>
      </c>
      <c r="D127" s="172" t="str">
        <f t="shared" si="240"/>
        <v>Mantener en buenas condiciones los activos fijos y el equipo en apoyo a la investigación y extensión agropecuaria.</v>
      </c>
      <c r="E127" s="109">
        <f t="shared" si="203"/>
        <v>0</v>
      </c>
      <c r="F127" s="123" t="str">
        <f t="shared" ref="F127:H127" si="241">F65</f>
        <v>Informe</v>
      </c>
      <c r="G127" s="261" t="str">
        <f t="shared" si="241"/>
        <v>Informes sobre el mantenimiento de la infraestructura física y equipo de la institución elaborados</v>
      </c>
      <c r="H127" s="127" t="str">
        <f t="shared" si="241"/>
        <v>Informe</v>
      </c>
      <c r="I127" s="108">
        <f t="shared" si="77"/>
        <v>0</v>
      </c>
      <c r="J127" s="108"/>
      <c r="K127" s="108" t="e">
        <f>AJ127*100/AJ118</f>
        <v>#DIV/0!</v>
      </c>
      <c r="L127" s="682"/>
      <c r="M127" s="682"/>
      <c r="N127" s="682"/>
      <c r="O127" s="696"/>
      <c r="P127" s="696"/>
      <c r="Q127" s="696"/>
      <c r="R127" s="682"/>
      <c r="S127" s="682"/>
      <c r="T127" s="682"/>
      <c r="U127" s="696"/>
      <c r="V127" s="696"/>
      <c r="W127" s="696"/>
      <c r="X127" s="682"/>
      <c r="Y127" s="682"/>
      <c r="Z127" s="682"/>
      <c r="AA127" s="696"/>
      <c r="AB127" s="696"/>
      <c r="AC127" s="696"/>
      <c r="AD127" s="682"/>
      <c r="AE127" s="682"/>
      <c r="AF127" s="682"/>
      <c r="AG127" s="696"/>
      <c r="AH127" s="696"/>
      <c r="AI127" s="696"/>
      <c r="AJ127" s="691"/>
      <c r="AK127" s="691"/>
      <c r="AL127" s="702"/>
      <c r="AM127" s="702"/>
      <c r="AN127" s="702"/>
      <c r="AO127" s="702"/>
      <c r="AP127" s="254"/>
      <c r="AQ127" s="104" t="str">
        <f t="shared" ref="AQ127" si="242">AQ65</f>
        <v>Ana Marìa Rico, Jefa 
Servicios generales</v>
      </c>
      <c r="AR127" s="756"/>
      <c r="AS127" s="27"/>
    </row>
    <row r="128" spans="1:45" s="102" customFormat="1" ht="114.75" hidden="1" x14ac:dyDescent="0.2">
      <c r="A128" s="215" t="str">
        <f t="shared" ref="A128:D128" si="243">A66</f>
        <v>E.12</v>
      </c>
      <c r="B128" s="215" t="str">
        <f t="shared" si="243"/>
        <v>L.12.08</v>
      </c>
      <c r="C128" s="351" t="str">
        <f t="shared" si="243"/>
        <v>A.12.08.01.10-O</v>
      </c>
      <c r="D128" s="172" t="str">
        <f t="shared" si="243"/>
        <v>Administrar eficientemente el equipo e infraestructura tecnológica instalada para el servicio de las diferentes unidades y proporcionar el apoyo técnico necesario a cada una de ellas para que puedan realizar sus operaciones diarias.</v>
      </c>
      <c r="E128" s="109">
        <f t="shared" si="203"/>
        <v>0</v>
      </c>
      <c r="F128" s="123" t="str">
        <f t="shared" ref="F128:H128" si="244">F66</f>
        <v>Informe</v>
      </c>
      <c r="G128" s="261" t="str">
        <f t="shared" si="244"/>
        <v>Informes de mantenimiento del equipo informático de la institución elaborados</v>
      </c>
      <c r="H128" s="127" t="str">
        <f t="shared" si="244"/>
        <v>Informe</v>
      </c>
      <c r="I128" s="108">
        <f t="shared" si="77"/>
        <v>0</v>
      </c>
      <c r="J128" s="108"/>
      <c r="K128" s="108" t="e">
        <f>AJ128*100/AJ118</f>
        <v>#DIV/0!</v>
      </c>
      <c r="L128" s="682"/>
      <c r="M128" s="682"/>
      <c r="N128" s="682"/>
      <c r="O128" s="696"/>
      <c r="P128" s="696"/>
      <c r="Q128" s="696"/>
      <c r="R128" s="682"/>
      <c r="S128" s="682"/>
      <c r="T128" s="682"/>
      <c r="U128" s="696"/>
      <c r="V128" s="696"/>
      <c r="W128" s="696"/>
      <c r="X128" s="682"/>
      <c r="Y128" s="682"/>
      <c r="Z128" s="682"/>
      <c r="AA128" s="696"/>
      <c r="AB128" s="696"/>
      <c r="AC128" s="696"/>
      <c r="AD128" s="682"/>
      <c r="AE128" s="682"/>
      <c r="AF128" s="682"/>
      <c r="AG128" s="696"/>
      <c r="AH128" s="696"/>
      <c r="AI128" s="696"/>
      <c r="AJ128" s="691"/>
      <c r="AK128" s="691"/>
      <c r="AL128" s="702"/>
      <c r="AM128" s="702"/>
      <c r="AN128" s="702"/>
      <c r="AO128" s="702"/>
      <c r="AP128" s="254"/>
      <c r="AQ128" s="104" t="str">
        <f t="shared" ref="AQ128" si="245">AQ66</f>
        <v>Ana Luisa Cordero, Jefa  
Informática</v>
      </c>
      <c r="AR128" s="756"/>
      <c r="AS128" s="27"/>
    </row>
    <row r="129" spans="1:50" s="102" customFormat="1" ht="51" hidden="1" x14ac:dyDescent="0.2">
      <c r="A129" s="215" t="str">
        <f t="shared" ref="A129:D129" si="246">A67</f>
        <v>E.12</v>
      </c>
      <c r="B129" s="215" t="str">
        <f t="shared" si="246"/>
        <v>L.12.08</v>
      </c>
      <c r="C129" s="351" t="str">
        <f t="shared" si="246"/>
        <v>A.12.08.01.11-O</v>
      </c>
      <c r="D129" s="263" t="str">
        <f t="shared" si="246"/>
        <v>Realizar acciones de administración general y comercialización</v>
      </c>
      <c r="E129" s="109">
        <f t="shared" si="203"/>
        <v>0</v>
      </c>
      <c r="F129" s="761" t="str">
        <f t="shared" ref="F129:H129" si="247">F67</f>
        <v>Informe</v>
      </c>
      <c r="G129" s="263" t="str">
        <f t="shared" si="247"/>
        <v>Informes de las acciones gerenciales y de comercialización elaborados</v>
      </c>
      <c r="H129" s="127" t="str">
        <f t="shared" si="247"/>
        <v>Informe</v>
      </c>
      <c r="I129" s="108">
        <f t="shared" si="77"/>
        <v>0</v>
      </c>
      <c r="J129" s="108"/>
      <c r="K129" s="108" t="e">
        <f>AJ129*100/AJ118</f>
        <v>#DIV/0!</v>
      </c>
      <c r="L129" s="682"/>
      <c r="M129" s="682"/>
      <c r="N129" s="682"/>
      <c r="O129" s="696"/>
      <c r="P129" s="696"/>
      <c r="Q129" s="696"/>
      <c r="R129" s="682"/>
      <c r="S129" s="682"/>
      <c r="T129" s="682"/>
      <c r="U129" s="696"/>
      <c r="V129" s="696"/>
      <c r="W129" s="696"/>
      <c r="X129" s="682"/>
      <c r="Y129" s="682"/>
      <c r="Z129" s="682"/>
      <c r="AA129" s="696"/>
      <c r="AB129" s="696"/>
      <c r="AC129" s="696"/>
      <c r="AD129" s="682"/>
      <c r="AE129" s="682"/>
      <c r="AF129" s="682"/>
      <c r="AG129" s="696"/>
      <c r="AH129" s="696"/>
      <c r="AI129" s="696"/>
      <c r="AJ129" s="691"/>
      <c r="AK129" s="691"/>
      <c r="AL129" s="702"/>
      <c r="AM129" s="702"/>
      <c r="AN129" s="702"/>
      <c r="AO129" s="702"/>
      <c r="AP129" s="254"/>
      <c r="AQ129" s="104" t="str">
        <f t="shared" ref="AQ129" si="248">AQ67</f>
        <v>Efraìn de Jesùs Fuentes, Gerente Administrativo</v>
      </c>
      <c r="AR129" s="756"/>
      <c r="AS129" s="27"/>
    </row>
    <row r="130" spans="1:50" s="102" customFormat="1" ht="51" hidden="1" x14ac:dyDescent="0.2">
      <c r="A130" s="215" t="str">
        <f t="shared" ref="A130:D130" si="249">A68</f>
        <v>E.12</v>
      </c>
      <c r="B130" s="215" t="str">
        <f t="shared" si="249"/>
        <v>L.12.08</v>
      </c>
      <c r="C130" s="351" t="str">
        <f t="shared" si="249"/>
        <v>A.12.08.01.12-O</v>
      </c>
      <c r="D130" s="172" t="str">
        <f t="shared" si="249"/>
        <v>Formular y ejecutar el presupuesto asignado a la institución.</v>
      </c>
      <c r="E130" s="109">
        <f t="shared" si="203"/>
        <v>0</v>
      </c>
      <c r="F130" s="123" t="str">
        <f t="shared" ref="F130:H130" si="250">F68</f>
        <v>Informe</v>
      </c>
      <c r="G130" s="261" t="str">
        <f t="shared" si="250"/>
        <v>Informes de la ejecución presupuestaria y presupuesto de  la institución elaborados.</v>
      </c>
      <c r="H130" s="127" t="str">
        <f t="shared" si="250"/>
        <v>Informe</v>
      </c>
      <c r="I130" s="108">
        <f t="shared" si="77"/>
        <v>0</v>
      </c>
      <c r="J130" s="108"/>
      <c r="K130" s="108" t="e">
        <f>AJ130*100/AJ118</f>
        <v>#DIV/0!</v>
      </c>
      <c r="L130" s="678"/>
      <c r="M130" s="678"/>
      <c r="N130" s="678"/>
      <c r="O130" s="691"/>
      <c r="P130" s="691"/>
      <c r="Q130" s="691"/>
      <c r="R130" s="678"/>
      <c r="S130" s="678"/>
      <c r="T130" s="678"/>
      <c r="U130" s="691"/>
      <c r="V130" s="691"/>
      <c r="W130" s="691"/>
      <c r="X130" s="678"/>
      <c r="Y130" s="678"/>
      <c r="Z130" s="678"/>
      <c r="AA130" s="691"/>
      <c r="AB130" s="691"/>
      <c r="AC130" s="691"/>
      <c r="AD130" s="678"/>
      <c r="AE130" s="678"/>
      <c r="AF130" s="678"/>
      <c r="AG130" s="691"/>
      <c r="AH130" s="691"/>
      <c r="AI130" s="691"/>
      <c r="AJ130" s="691"/>
      <c r="AK130" s="691"/>
      <c r="AL130" s="702"/>
      <c r="AM130" s="702"/>
      <c r="AN130" s="702"/>
      <c r="AO130" s="702"/>
      <c r="AP130" s="254"/>
      <c r="AQ130" s="104" t="str">
        <f t="shared" ref="AQ130" si="251">AQ68</f>
        <v xml:space="preserve">Guillermo Dìaz, Jefe UFI </v>
      </c>
      <c r="AR130" s="751"/>
      <c r="AS130" s="27"/>
    </row>
    <row r="131" spans="1:50" s="102" customFormat="1" ht="63.75" hidden="1" x14ac:dyDescent="0.2">
      <c r="A131" s="215" t="str">
        <f t="shared" ref="A131:D131" si="252">A69</f>
        <v>E.12</v>
      </c>
      <c r="B131" s="215" t="str">
        <f t="shared" si="252"/>
        <v>L.12.08</v>
      </c>
      <c r="C131" s="351" t="str">
        <f t="shared" si="252"/>
        <v>A.12.08.01.13-O</v>
      </c>
      <c r="D131" s="490" t="str">
        <f t="shared" si="252"/>
        <v>Elaborar documentos técnicos sobre oferta tecnológica</v>
      </c>
      <c r="E131" s="109">
        <f t="shared" si="203"/>
        <v>0</v>
      </c>
      <c r="F131" s="491" t="str">
        <f t="shared" ref="F131:H131" si="253">F69</f>
        <v>Documento</v>
      </c>
      <c r="G131" s="490" t="str">
        <f t="shared" si="253"/>
        <v>Documentos técnicos elaborados</v>
      </c>
      <c r="H131" s="490" t="str">
        <f t="shared" si="253"/>
        <v>Documentos físicos o digitales</v>
      </c>
      <c r="I131" s="729">
        <f t="shared" si="77"/>
        <v>0</v>
      </c>
      <c r="J131" s="729"/>
      <c r="K131" s="108" t="e">
        <f>AJ131*100/AJ118</f>
        <v>#DIV/0!</v>
      </c>
      <c r="L131" s="682"/>
      <c r="M131" s="682"/>
      <c r="N131" s="682"/>
      <c r="O131" s="696"/>
      <c r="P131" s="696"/>
      <c r="Q131" s="696"/>
      <c r="R131" s="682"/>
      <c r="S131" s="682"/>
      <c r="T131" s="682"/>
      <c r="U131" s="696"/>
      <c r="V131" s="696"/>
      <c r="W131" s="696"/>
      <c r="X131" s="682"/>
      <c r="Y131" s="682"/>
      <c r="Z131" s="682"/>
      <c r="AA131" s="696"/>
      <c r="AB131" s="696"/>
      <c r="AC131" s="696"/>
      <c r="AD131" s="682"/>
      <c r="AE131" s="678"/>
      <c r="AF131" s="678"/>
      <c r="AG131" s="691"/>
      <c r="AH131" s="691"/>
      <c r="AI131" s="691"/>
      <c r="AJ131" s="691"/>
      <c r="AK131" s="691"/>
      <c r="AL131" s="702"/>
      <c r="AM131" s="702"/>
      <c r="AN131" s="702"/>
      <c r="AO131" s="702"/>
      <c r="AP131" s="16"/>
      <c r="AQ131" s="104" t="str">
        <f t="shared" ref="AQ131" si="254">AQ69</f>
        <v>Manuel Osorio, Gerente Investigaciòn y Desarrollo TecnològicoTecnològico</v>
      </c>
      <c r="AR131" s="751"/>
      <c r="AS131" s="27"/>
    </row>
    <row r="132" spans="1:50" s="102" customFormat="1" ht="178.5" hidden="1" x14ac:dyDescent="0.2">
      <c r="A132" s="215" t="str">
        <f t="shared" ref="A132:D132" si="255">A70</f>
        <v>E.12</v>
      </c>
      <c r="B132" s="215" t="str">
        <f t="shared" si="255"/>
        <v>L.12.08</v>
      </c>
      <c r="C132" s="351" t="str">
        <f t="shared" si="255"/>
        <v>A.12.08.01.14-O</v>
      </c>
      <c r="D132" s="705" t="str">
        <f t="shared" si="255"/>
        <v>Implementar proyectos de investigación y validación en granos básicos, hortalizas y frutales.</v>
      </c>
      <c r="E132" s="109">
        <f t="shared" si="203"/>
        <v>0</v>
      </c>
      <c r="F132" s="491" t="str">
        <f t="shared" ref="F132:H132" si="256">F70</f>
        <v>Protocolo</v>
      </c>
      <c r="G132" s="705" t="str">
        <f t="shared" si="256"/>
        <v>Protocolos de investigación y validación implementados</v>
      </c>
      <c r="H132" s="705" t="str">
        <f t="shared" si="256"/>
        <v>Informes y  Documentos físicos o digitales</v>
      </c>
      <c r="I132" s="729">
        <f t="shared" si="77"/>
        <v>0</v>
      </c>
      <c r="J132" s="729"/>
      <c r="K132" s="108" t="e">
        <f>AJ132*100/AJ118</f>
        <v>#DIV/0!</v>
      </c>
      <c r="L132" s="678"/>
      <c r="M132" s="678"/>
      <c r="N132" s="678"/>
      <c r="O132" s="691"/>
      <c r="P132" s="691"/>
      <c r="Q132" s="691"/>
      <c r="R132" s="678"/>
      <c r="S132" s="678"/>
      <c r="T132" s="678"/>
      <c r="U132" s="691"/>
      <c r="V132" s="691"/>
      <c r="W132" s="691"/>
      <c r="X132" s="678"/>
      <c r="Y132" s="678"/>
      <c r="Z132" s="678"/>
      <c r="AA132" s="691"/>
      <c r="AB132" s="691"/>
      <c r="AC132" s="691"/>
      <c r="AD132" s="678"/>
      <c r="AE132" s="678"/>
      <c r="AF132" s="678"/>
      <c r="AG132" s="691"/>
      <c r="AH132" s="691"/>
      <c r="AI132" s="691"/>
      <c r="AJ132" s="691"/>
      <c r="AK132" s="691"/>
      <c r="AL132" s="702"/>
      <c r="AM132" s="702"/>
      <c r="AN132" s="702"/>
      <c r="AO132" s="702"/>
      <c r="AP132" s="16"/>
      <c r="AQ132" s="104" t="str">
        <f t="shared" ref="AQ132" si="257">AQ70</f>
        <v>Lauro Alarcòn, Fredy Fuentes, Josè Marìa Garcìa, Margarita Alvarado, Domingo Palacios y Faustino Portillo, Jefes de Programas de Investigaciòn de Granos bàsicos, Hortalizas, Frutales, Agroindustria, Producciòn animal y Recursos naturales, respetivamente.</v>
      </c>
      <c r="AR132" s="751"/>
      <c r="AS132" s="27"/>
    </row>
    <row r="133" spans="1:50" s="102" customFormat="1" ht="63.75" hidden="1" x14ac:dyDescent="0.2">
      <c r="A133" s="215" t="str">
        <f t="shared" ref="A133:D133" si="258">A71</f>
        <v>E.12</v>
      </c>
      <c r="B133" s="215" t="str">
        <f t="shared" si="258"/>
        <v>L.12.08</v>
      </c>
      <c r="C133" s="351" t="str">
        <f t="shared" si="258"/>
        <v>A.12.08.01.15-O</v>
      </c>
      <c r="D133" s="490" t="str">
        <f t="shared" si="258"/>
        <v>Validar con los productores la rentabilidad de la aplicación de tecnología en sus sectores para promover altos niveles de adopción.</v>
      </c>
      <c r="E133" s="109">
        <f t="shared" si="203"/>
        <v>0</v>
      </c>
      <c r="F133" s="495" t="str">
        <f t="shared" ref="F133:H133" si="259">F71</f>
        <v>Estudio</v>
      </c>
      <c r="G133" s="490" t="str">
        <f t="shared" si="259"/>
        <v>Estudio publicado</v>
      </c>
      <c r="H133" s="490" t="str">
        <f t="shared" si="259"/>
        <v>Documentos físicos o digitales</v>
      </c>
      <c r="I133" s="729">
        <f t="shared" si="77"/>
        <v>0</v>
      </c>
      <c r="J133" s="729"/>
      <c r="K133" s="108" t="e">
        <f>AJ133*100/AJ118</f>
        <v>#DIV/0!</v>
      </c>
      <c r="L133" s="678"/>
      <c r="M133" s="678"/>
      <c r="N133" s="678"/>
      <c r="O133" s="691"/>
      <c r="P133" s="691"/>
      <c r="Q133" s="691"/>
      <c r="R133" s="678"/>
      <c r="S133" s="678"/>
      <c r="T133" s="678"/>
      <c r="U133" s="691"/>
      <c r="V133" s="691"/>
      <c r="W133" s="691"/>
      <c r="X133" s="678"/>
      <c r="Y133" s="678"/>
      <c r="Z133" s="678"/>
      <c r="AA133" s="691"/>
      <c r="AB133" s="691"/>
      <c r="AC133" s="691"/>
      <c r="AD133" s="678"/>
      <c r="AE133" s="678"/>
      <c r="AF133" s="678"/>
      <c r="AG133" s="691"/>
      <c r="AH133" s="691"/>
      <c r="AI133" s="691"/>
      <c r="AJ133" s="691"/>
      <c r="AK133" s="691"/>
      <c r="AL133" s="702"/>
      <c r="AM133" s="702"/>
      <c r="AN133" s="702"/>
      <c r="AO133" s="702"/>
      <c r="AP133" s="16"/>
      <c r="AQ133" s="104" t="str">
        <f t="shared" ref="AQ133" si="260">AQ71</f>
        <v>Jaime Ayala, Unidad de Socioeconomia</v>
      </c>
      <c r="AR133" s="751"/>
      <c r="AS133" s="27"/>
    </row>
    <row r="134" spans="1:50" s="102" customFormat="1" ht="165.75" hidden="1" x14ac:dyDescent="0.2">
      <c r="A134" s="215" t="str">
        <f t="shared" ref="A134:D134" si="261">A72</f>
        <v>E.12</v>
      </c>
      <c r="B134" s="215" t="str">
        <f t="shared" si="261"/>
        <v>L.12.08</v>
      </c>
      <c r="C134" s="351" t="str">
        <f t="shared" si="261"/>
        <v>A.12.08.01.16-O</v>
      </c>
      <c r="D134" s="490" t="str">
        <f t="shared" si="261"/>
        <v>Realizar análisis de laboratorio para apoyar la investigación y responder a la demanda externa</v>
      </c>
      <c r="E134" s="109">
        <f t="shared" si="203"/>
        <v>0</v>
      </c>
      <c r="F134" s="495" t="str">
        <f t="shared" ref="F134:H134" si="262">F72</f>
        <v>Análisis</v>
      </c>
      <c r="G134" s="490" t="str">
        <f t="shared" si="262"/>
        <v>Análisis de laboratorio realizados</v>
      </c>
      <c r="H134" s="490" t="str">
        <f t="shared" si="262"/>
        <v>Informe</v>
      </c>
      <c r="I134" s="729">
        <f t="shared" si="77"/>
        <v>0</v>
      </c>
      <c r="J134" s="729"/>
      <c r="K134" s="108" t="e">
        <f>AJ134*100/AJ118</f>
        <v>#DIV/0!</v>
      </c>
      <c r="L134" s="678"/>
      <c r="M134" s="678"/>
      <c r="N134" s="678"/>
      <c r="O134" s="691"/>
      <c r="P134" s="691"/>
      <c r="Q134" s="691"/>
      <c r="R134" s="678"/>
      <c r="S134" s="678"/>
      <c r="T134" s="678"/>
      <c r="U134" s="691"/>
      <c r="V134" s="691"/>
      <c r="W134" s="691"/>
      <c r="X134" s="678"/>
      <c r="Y134" s="678"/>
      <c r="Z134" s="678"/>
      <c r="AA134" s="691"/>
      <c r="AB134" s="691"/>
      <c r="AC134" s="691"/>
      <c r="AD134" s="678"/>
      <c r="AE134" s="678"/>
      <c r="AF134" s="678"/>
      <c r="AG134" s="691"/>
      <c r="AH134" s="691"/>
      <c r="AI134" s="691"/>
      <c r="AJ134" s="691"/>
      <c r="AK134" s="691"/>
      <c r="AL134" s="702"/>
      <c r="AM134" s="702"/>
      <c r="AN134" s="702"/>
      <c r="AO134" s="702"/>
      <c r="AP134" s="16"/>
      <c r="AQ134" s="104" t="str">
        <f t="shared" ref="AQ134" si="263">AQ72</f>
        <v>Claudia Lino, Grecia de Chàvez, Reyna Flor de Serrano, Patricia de Esquivel y Karla Quintanilla:Jefas de Laboratorio de Suelos, Quìmica Agrìcola, Parasitologìa, Alimentos y Biotecnologìa, respectivamente.</v>
      </c>
      <c r="AR134" s="751"/>
      <c r="AS134" s="27"/>
    </row>
    <row r="135" spans="1:50" s="662" customFormat="1" ht="23.25" customHeight="1" x14ac:dyDescent="0.2">
      <c r="A135" s="706"/>
      <c r="B135" s="706"/>
      <c r="C135" s="706"/>
      <c r="D135" s="766" t="s">
        <v>432</v>
      </c>
      <c r="E135" s="731"/>
      <c r="F135" s="706"/>
      <c r="G135" s="741"/>
      <c r="H135" s="741"/>
      <c r="I135" s="981">
        <f t="shared" si="77"/>
        <v>83.559697016016074</v>
      </c>
      <c r="J135" s="981"/>
      <c r="K135" s="981"/>
      <c r="L135" s="707"/>
      <c r="M135" s="707"/>
      <c r="N135" s="707"/>
      <c r="O135" s="768">
        <v>1098008</v>
      </c>
      <c r="P135" s="768">
        <v>433095</v>
      </c>
      <c r="Q135" s="768">
        <v>872756</v>
      </c>
      <c r="R135" s="768"/>
      <c r="S135" s="768"/>
      <c r="T135" s="768"/>
      <c r="U135" s="768">
        <f t="shared" ref="U135" si="264">SUM(U140,U146,U150,U155,U157,U161,U167,U170,U172,U174,U177,U179,U184)</f>
        <v>620925.24</v>
      </c>
      <c r="V135" s="768">
        <f t="shared" ref="V135" si="265">SUM(V140,V146,V150,V155,V157,V161,V167,V170,V172,V174,V177,V179,V184)</f>
        <v>743624.92000000016</v>
      </c>
      <c r="W135" s="768">
        <v>4250746</v>
      </c>
      <c r="X135" s="768"/>
      <c r="Y135" s="768"/>
      <c r="Z135" s="768"/>
      <c r="AA135" s="768">
        <v>2683564</v>
      </c>
      <c r="AB135" s="768">
        <f t="shared" ref="AB135" si="266">SUM(AB140,AB146,AB150,AB155,AB157,AB161,AB167,AB170,AB172,AB174,AB177,AB179,AB184)</f>
        <v>328988.63</v>
      </c>
      <c r="AC135" s="768">
        <f t="shared" ref="AC135" si="267">SUM(AC140,AC146,AC150,AC155,AC157,AC161,AC167,AC170,AC172,AC174,AC177,AC179,AC184)</f>
        <v>939224.67</v>
      </c>
      <c r="AD135" s="768"/>
      <c r="AE135" s="768"/>
      <c r="AF135" s="768"/>
      <c r="AG135" s="768">
        <f t="shared" ref="AG135" si="268">SUM(AG140,AG146,AG150,AG155,AG157,AG161,AG167,AG170,AG172,AG174,AG177,AG179,AG184)</f>
        <v>296926.96999999997</v>
      </c>
      <c r="AH135" s="768">
        <f t="shared" ref="AH135" si="269">SUM(AH140,AH146,AH150,AH155,AH157,AH161,AH167,AH170,AH172,AH174,AH177,AH179,AH184)</f>
        <v>526789.77</v>
      </c>
      <c r="AI135" s="768">
        <f t="shared" ref="AI135" si="270">SUM(AI140,AI146,AI150,AI155,AI157,AI161,AI167,AI170,AI172,AI174,AI177,AI179,AI184)</f>
        <v>2025507.46</v>
      </c>
      <c r="AJ135" s="799">
        <v>14820137</v>
      </c>
      <c r="AK135" s="768">
        <f t="shared" ref="AK135" si="271">SUM(AK140,AK146,AK150,AK155,AK157,AK161,AK167,AK170,AK172,AK174,AK177,AK179,AK184)</f>
        <v>6592486</v>
      </c>
      <c r="AL135" s="768">
        <f t="shared" ref="AL135" si="272">SUM(AL140,AL146,AL150,AL155,AL157,AL161,AL167,AL170,AL172,AL174,AL177,AL179,AL184)</f>
        <v>0</v>
      </c>
      <c r="AM135" s="768">
        <f t="shared" ref="AM135" si="273">SUM(AM140,AM146,AM150,AM155,AM157,AM161,AM167,AM170,AM172,AM174,AM177,AM179,AM184)</f>
        <v>881965</v>
      </c>
      <c r="AN135" s="768">
        <v>5885336</v>
      </c>
      <c r="AO135" s="768">
        <f t="shared" ref="AO135" si="274">SUM(AO140,AO146,AO150,AO155,AO157,AO161,AO167,AO170,AO172,AO174,AO177,AO179,AO184)</f>
        <v>1460350</v>
      </c>
      <c r="AP135" s="706"/>
      <c r="AQ135" s="706"/>
      <c r="AR135" s="757">
        <f t="shared" ref="AR135" si="275">SUM(AR140,AR146,AR150,AR155,AR157,AR161,AR167,AR170,AR172,AR174,AR177,AR179,AR184)</f>
        <v>0</v>
      </c>
      <c r="AS135" s="708"/>
      <c r="AT135" s="661" t="e">
        <f>AK135-[9]CENTRAL!AK7</f>
        <v>#VALUE!</v>
      </c>
      <c r="AU135" s="661" t="e">
        <f>AL135-[9]CENTRAL!AL7</f>
        <v>#VALUE!</v>
      </c>
      <c r="AV135" s="661" t="e">
        <f>AM135-[9]CENTRAL!AM7</f>
        <v>#VALUE!</v>
      </c>
      <c r="AW135" s="661" t="e">
        <f>AN135-[9]CENTRAL!AN7</f>
        <v>#VALUE!</v>
      </c>
      <c r="AX135" s="661" t="e">
        <f>AO135-[9]CENTRAL!AO7</f>
        <v>#VALUE!</v>
      </c>
    </row>
    <row r="136" spans="1:50" s="662" customFormat="1" ht="108.75" customHeight="1" x14ac:dyDescent="0.2">
      <c r="A136" s="795" t="s">
        <v>42</v>
      </c>
      <c r="B136" s="795" t="s">
        <v>43</v>
      </c>
      <c r="C136" s="795" t="s">
        <v>325</v>
      </c>
      <c r="D136" s="800" t="s">
        <v>326</v>
      </c>
      <c r="E136" s="734"/>
      <c r="F136" s="795"/>
      <c r="G136" s="796"/>
      <c r="H136" s="796"/>
      <c r="I136" s="980">
        <f t="shared" si="77"/>
        <v>29.807368487584029</v>
      </c>
      <c r="J136" s="94">
        <f>AJ136*100/AJ$135</f>
        <v>35.671944193228441</v>
      </c>
      <c r="K136" s="980"/>
      <c r="L136" s="680"/>
      <c r="M136" s="680"/>
      <c r="N136" s="680"/>
      <c r="O136" s="797">
        <v>95544</v>
      </c>
      <c r="P136" s="797">
        <v>95544</v>
      </c>
      <c r="Q136" s="797">
        <v>95543</v>
      </c>
      <c r="R136" s="797"/>
      <c r="S136" s="797"/>
      <c r="T136" s="797"/>
      <c r="U136" s="797"/>
      <c r="V136" s="797"/>
      <c r="W136" s="797">
        <v>2600000</v>
      </c>
      <c r="X136" s="797"/>
      <c r="Y136" s="797"/>
      <c r="Z136" s="797"/>
      <c r="AA136" s="797">
        <v>2400000</v>
      </c>
      <c r="AB136" s="797"/>
      <c r="AC136" s="797"/>
      <c r="AD136" s="797"/>
      <c r="AE136" s="797"/>
      <c r="AF136" s="797"/>
      <c r="AG136" s="797"/>
      <c r="AH136" s="797"/>
      <c r="AI136" s="797"/>
      <c r="AJ136" s="797" t="s">
        <v>450</v>
      </c>
      <c r="AK136" s="797"/>
      <c r="AL136" s="797"/>
      <c r="AM136" s="797"/>
      <c r="AN136" s="797">
        <v>5286631</v>
      </c>
      <c r="AO136" s="797"/>
      <c r="AP136" s="795"/>
      <c r="AQ136" s="795"/>
      <c r="AR136" s="798" t="s">
        <v>451</v>
      </c>
      <c r="AS136" s="708"/>
      <c r="AT136" s="661"/>
      <c r="AU136" s="661"/>
      <c r="AV136" s="661"/>
      <c r="AW136" s="661"/>
      <c r="AX136" s="661"/>
    </row>
    <row r="137" spans="1:50" s="662" customFormat="1" ht="38.25" customHeight="1" x14ac:dyDescent="0.2">
      <c r="A137" s="786" t="s">
        <v>42</v>
      </c>
      <c r="B137" s="786" t="s">
        <v>43</v>
      </c>
      <c r="C137" s="787" t="s">
        <v>328</v>
      </c>
      <c r="D137" s="788" t="s">
        <v>329</v>
      </c>
      <c r="E137" s="789">
        <v>12500000</v>
      </c>
      <c r="F137" s="790" t="s">
        <v>67</v>
      </c>
      <c r="G137" s="791" t="s">
        <v>330</v>
      </c>
      <c r="H137" s="791" t="s">
        <v>331</v>
      </c>
      <c r="I137" s="975">
        <f t="shared" si="77"/>
        <v>28.19127009960032</v>
      </c>
      <c r="J137" s="975"/>
      <c r="K137" s="108">
        <f>AJ137*100/AJ136</f>
        <v>94.578191668758421</v>
      </c>
      <c r="L137" s="676"/>
      <c r="M137" s="676"/>
      <c r="N137" s="676"/>
      <c r="O137" s="492"/>
      <c r="P137" s="492"/>
      <c r="Q137" s="492"/>
      <c r="R137" s="492"/>
      <c r="S137" s="492"/>
      <c r="T137" s="492">
        <v>6500000</v>
      </c>
      <c r="U137" s="492"/>
      <c r="V137" s="492"/>
      <c r="W137" s="492">
        <v>2600000</v>
      </c>
      <c r="X137" s="492">
        <v>6000000</v>
      </c>
      <c r="Y137" s="492"/>
      <c r="Z137" s="492"/>
      <c r="AA137" s="492">
        <v>2400000</v>
      </c>
      <c r="AB137" s="492"/>
      <c r="AC137" s="492"/>
      <c r="AD137" s="492"/>
      <c r="AE137" s="492"/>
      <c r="AF137" s="492"/>
      <c r="AG137" s="492"/>
      <c r="AH137" s="492"/>
      <c r="AI137" s="492"/>
      <c r="AJ137" s="492" t="s">
        <v>447</v>
      </c>
      <c r="AK137" s="492"/>
      <c r="AL137" s="492"/>
      <c r="AM137" s="492"/>
      <c r="AN137" s="492">
        <v>5000000</v>
      </c>
      <c r="AO137" s="492"/>
      <c r="AP137" s="995" t="s">
        <v>446</v>
      </c>
      <c r="AQ137" s="995" t="s">
        <v>332</v>
      </c>
      <c r="AR137" s="784" t="s">
        <v>452</v>
      </c>
      <c r="AS137" s="708"/>
      <c r="AT137" s="661"/>
      <c r="AU137" s="661"/>
      <c r="AV137" s="661"/>
      <c r="AW137" s="661"/>
      <c r="AX137" s="661"/>
    </row>
    <row r="138" spans="1:50" s="662" customFormat="1" ht="22.5" customHeight="1" x14ac:dyDescent="0.2">
      <c r="A138" s="989" t="s">
        <v>42</v>
      </c>
      <c r="B138" s="989" t="s">
        <v>43</v>
      </c>
      <c r="C138" s="991" t="s">
        <v>338</v>
      </c>
      <c r="D138" s="993" t="s">
        <v>339</v>
      </c>
      <c r="E138" s="789">
        <v>2880</v>
      </c>
      <c r="F138" s="792" t="s">
        <v>76</v>
      </c>
      <c r="G138" s="993" t="s">
        <v>340</v>
      </c>
      <c r="H138" s="993" t="s">
        <v>78</v>
      </c>
      <c r="I138" s="975">
        <f t="shared" si="77"/>
        <v>1.2767262402706994</v>
      </c>
      <c r="J138" s="975"/>
      <c r="K138" s="108">
        <f>AJ138*100/AJ$136</f>
        <v>4.2832571442947316</v>
      </c>
      <c r="L138" s="676">
        <v>960</v>
      </c>
      <c r="M138" s="676">
        <v>960</v>
      </c>
      <c r="N138" s="676">
        <v>960</v>
      </c>
      <c r="O138" s="492">
        <v>75480</v>
      </c>
      <c r="P138" s="492">
        <v>75480</v>
      </c>
      <c r="Q138" s="492">
        <v>75480</v>
      </c>
      <c r="R138" s="492"/>
      <c r="S138" s="492"/>
      <c r="T138" s="492"/>
      <c r="U138" s="492"/>
      <c r="V138" s="492"/>
      <c r="W138" s="492"/>
      <c r="X138" s="492"/>
      <c r="Y138" s="492"/>
      <c r="Z138" s="492"/>
      <c r="AA138" s="492"/>
      <c r="AB138" s="492"/>
      <c r="AC138" s="492"/>
      <c r="AD138" s="492"/>
      <c r="AE138" s="492"/>
      <c r="AF138" s="492"/>
      <c r="AG138" s="492"/>
      <c r="AH138" s="492"/>
      <c r="AI138" s="492"/>
      <c r="AJ138" s="492" t="s">
        <v>448</v>
      </c>
      <c r="AK138" s="492"/>
      <c r="AL138" s="492"/>
      <c r="AM138" s="492"/>
      <c r="AN138" s="492" t="s">
        <v>448</v>
      </c>
      <c r="AO138" s="492"/>
      <c r="AP138" s="1059"/>
      <c r="AQ138" s="1059"/>
      <c r="AR138" s="1009" t="s">
        <v>453</v>
      </c>
      <c r="AS138" s="708"/>
      <c r="AT138" s="661"/>
      <c r="AU138" s="661"/>
      <c r="AV138" s="661"/>
      <c r="AW138" s="661"/>
      <c r="AX138" s="661"/>
    </row>
    <row r="139" spans="1:50" s="662" customFormat="1" ht="31.5" customHeight="1" x14ac:dyDescent="0.2">
      <c r="A139" s="990"/>
      <c r="B139" s="990"/>
      <c r="C139" s="992"/>
      <c r="D139" s="994"/>
      <c r="E139" s="793">
        <v>720</v>
      </c>
      <c r="F139" s="794" t="s">
        <v>79</v>
      </c>
      <c r="G139" s="994"/>
      <c r="H139" s="994"/>
      <c r="I139" s="975">
        <f t="shared" si="77"/>
        <v>0.33937214771300861</v>
      </c>
      <c r="J139" s="975"/>
      <c r="K139" s="108">
        <f>AJ139*100/AJ$136</f>
        <v>1.1385511869468476</v>
      </c>
      <c r="L139" s="676">
        <v>240</v>
      </c>
      <c r="M139" s="676">
        <v>240</v>
      </c>
      <c r="N139" s="676">
        <v>240</v>
      </c>
      <c r="O139" s="492">
        <v>20064</v>
      </c>
      <c r="P139" s="492">
        <v>20064</v>
      </c>
      <c r="Q139" s="492">
        <v>20063</v>
      </c>
      <c r="R139" s="492"/>
      <c r="S139" s="492"/>
      <c r="T139" s="492"/>
      <c r="U139" s="492"/>
      <c r="V139" s="492"/>
      <c r="W139" s="492"/>
      <c r="X139" s="492"/>
      <c r="Y139" s="492"/>
      <c r="Z139" s="492"/>
      <c r="AA139" s="492"/>
      <c r="AB139" s="492"/>
      <c r="AC139" s="492"/>
      <c r="AD139" s="492"/>
      <c r="AE139" s="492"/>
      <c r="AF139" s="492"/>
      <c r="AG139" s="492"/>
      <c r="AH139" s="492"/>
      <c r="AI139" s="492"/>
      <c r="AJ139" s="492" t="s">
        <v>449</v>
      </c>
      <c r="AK139" s="492"/>
      <c r="AL139" s="492"/>
      <c r="AM139" s="492"/>
      <c r="AN139" s="492" t="s">
        <v>449</v>
      </c>
      <c r="AO139" s="492"/>
      <c r="AP139" s="996"/>
      <c r="AQ139" s="996"/>
      <c r="AR139" s="1010"/>
      <c r="AS139" s="708"/>
      <c r="AT139" s="661"/>
      <c r="AU139" s="661"/>
      <c r="AV139" s="661"/>
      <c r="AW139" s="661"/>
      <c r="AX139" s="661"/>
    </row>
    <row r="140" spans="1:50" s="102" customFormat="1" ht="38.25" x14ac:dyDescent="0.2">
      <c r="A140" s="58" t="str">
        <f>A74</f>
        <v>E.01.</v>
      </c>
      <c r="B140" s="58" t="str">
        <f t="shared" ref="B140:D140" si="276">B74</f>
        <v>L.01.01.02</v>
      </c>
      <c r="C140" s="58" t="str">
        <f t="shared" si="276"/>
        <v>R.01.01.02.02.00-E</v>
      </c>
      <c r="D140" s="26" t="str">
        <f t="shared" si="276"/>
        <v>Aumento de la producción y productividad de los granos básicos</v>
      </c>
      <c r="E140" s="29"/>
      <c r="F140" s="730"/>
      <c r="G140" s="26"/>
      <c r="H140" s="26"/>
      <c r="I140" s="94">
        <f t="shared" ref="I140:I203" si="277">AJ140*100/$AJ$263</f>
        <v>5.8054169751026539</v>
      </c>
      <c r="J140" s="94">
        <f>AJ140*100/AJ$135</f>
        <v>6.9476280819806187</v>
      </c>
      <c r="K140" s="94"/>
      <c r="L140" s="673"/>
      <c r="M140" s="673"/>
      <c r="N140" s="673"/>
      <c r="O140" s="769">
        <f>SUM(O141:O145)</f>
        <v>10154</v>
      </c>
      <c r="P140" s="769">
        <f t="shared" ref="P140:Q140" si="278">SUM(P141:P145)</f>
        <v>10154</v>
      </c>
      <c r="Q140" s="769">
        <f t="shared" si="278"/>
        <v>55708</v>
      </c>
      <c r="R140" s="769"/>
      <c r="S140" s="769"/>
      <c r="T140" s="769"/>
      <c r="U140" s="769">
        <f t="shared" ref="U140:W140" si="279">SUM(U141:U145)</f>
        <v>10154</v>
      </c>
      <c r="V140" s="769">
        <f t="shared" si="279"/>
        <v>10154</v>
      </c>
      <c r="W140" s="769">
        <f t="shared" si="279"/>
        <v>475258</v>
      </c>
      <c r="X140" s="769"/>
      <c r="Y140" s="769"/>
      <c r="Z140" s="769"/>
      <c r="AA140" s="769">
        <f t="shared" ref="AA140:AC140" si="280">SUM(AA141:AA145)</f>
        <v>10154</v>
      </c>
      <c r="AB140" s="769">
        <f t="shared" si="280"/>
        <v>15654</v>
      </c>
      <c r="AC140" s="769">
        <f t="shared" si="280"/>
        <v>15654</v>
      </c>
      <c r="AD140" s="769"/>
      <c r="AE140" s="769"/>
      <c r="AF140" s="769"/>
      <c r="AG140" s="769">
        <f t="shared" ref="AG140:AK140" si="281">SUM(AG141:AG145)</f>
        <v>10154</v>
      </c>
      <c r="AH140" s="769">
        <f t="shared" si="281"/>
        <v>31284</v>
      </c>
      <c r="AI140" s="769">
        <f t="shared" si="281"/>
        <v>375166</v>
      </c>
      <c r="AJ140" s="769">
        <f t="shared" si="281"/>
        <v>1029648</v>
      </c>
      <c r="AK140" s="769">
        <f t="shared" si="281"/>
        <v>761218</v>
      </c>
      <c r="AL140" s="769"/>
      <c r="AM140" s="769">
        <f>SUM(AM141:AM145)</f>
        <v>268430</v>
      </c>
      <c r="AN140" s="769"/>
      <c r="AO140" s="769"/>
      <c r="AP140" s="98"/>
      <c r="AQ140" s="99"/>
      <c r="AR140" s="743">
        <f t="shared" ref="AR140" si="282">SUM(AR141:AR145)</f>
        <v>0</v>
      </c>
      <c r="AS140" s="27"/>
    </row>
    <row r="141" spans="1:50" s="102" customFormat="1" ht="38.25" x14ac:dyDescent="0.2">
      <c r="A141" s="103" t="str">
        <f t="shared" ref="A141:D141" si="283">A75</f>
        <v>E.01.</v>
      </c>
      <c r="B141" s="103" t="str">
        <f t="shared" si="283"/>
        <v>L.01.01.02</v>
      </c>
      <c r="C141" s="123" t="str">
        <f t="shared" si="283"/>
        <v>A.01.01.02.02.01-E</v>
      </c>
      <c r="D141" s="104" t="str">
        <f t="shared" si="283"/>
        <v>Incrementar las áreas de siembra de granos básicos</v>
      </c>
      <c r="E141" s="74">
        <f>'Anexo 1 POA 2018 CENTA Regiones'!E34</f>
        <v>1800</v>
      </c>
      <c r="F141" s="659" t="str">
        <f t="shared" ref="F141:H141" si="284">F75</f>
        <v>Manzana</v>
      </c>
      <c r="G141" s="104" t="str">
        <f t="shared" si="284"/>
        <v>Área asistida técnicamente</v>
      </c>
      <c r="H141" s="107" t="str">
        <f t="shared" si="284"/>
        <v>Informe</v>
      </c>
      <c r="I141" s="108">
        <f t="shared" si="277"/>
        <v>0.11163742959441728</v>
      </c>
      <c r="J141" s="108"/>
      <c r="K141" s="108">
        <f>AJ141*100/AJ140</f>
        <v>1.9229872733205911</v>
      </c>
      <c r="L141" s="674">
        <f>'Anexo 1 POA 2018 CENTA Regiones'!L34</f>
        <v>0</v>
      </c>
      <c r="M141" s="674">
        <f>'Anexo 1 POA 2018 CENTA Regiones'!M34</f>
        <v>0</v>
      </c>
      <c r="N141" s="674">
        <f>'Anexo 1 POA 2018 CENTA Regiones'!N34</f>
        <v>0</v>
      </c>
      <c r="O141" s="775">
        <f>'Anexo 1 POA 2018 CENTA Regiones'!O34</f>
        <v>0</v>
      </c>
      <c r="P141" s="775">
        <f>'Anexo 1 POA 2018 CENTA Regiones'!P34</f>
        <v>0</v>
      </c>
      <c r="Q141" s="775">
        <f>'Anexo 1 POA 2018 CENTA Regiones'!Q34</f>
        <v>0</v>
      </c>
      <c r="R141" s="775">
        <f>'Anexo 1 POA 2018 CENTA Regiones'!R34</f>
        <v>0</v>
      </c>
      <c r="S141" s="775">
        <f>'Anexo 1 POA 2018 CENTA Regiones'!S34</f>
        <v>0</v>
      </c>
      <c r="T141" s="775">
        <f>'Anexo 1 POA 2018 CENTA Regiones'!T34</f>
        <v>0</v>
      </c>
      <c r="U141" s="775">
        <f>'Anexo 1 POA 2018 CENTA Regiones'!U34</f>
        <v>0</v>
      </c>
      <c r="V141" s="775">
        <f>'Anexo 1 POA 2018 CENTA Regiones'!V34</f>
        <v>0</v>
      </c>
      <c r="W141" s="775">
        <f>'Anexo 1 POA 2018 CENTA Regiones'!W34</f>
        <v>0</v>
      </c>
      <c r="X141" s="775">
        <f>'Anexo 1 POA 2018 CENTA Regiones'!X34</f>
        <v>0</v>
      </c>
      <c r="Y141" s="775">
        <f>'Anexo 1 POA 2018 CENTA Regiones'!Y34</f>
        <v>500</v>
      </c>
      <c r="Z141" s="775">
        <f>'Anexo 1 POA 2018 CENTA Regiones'!Z34</f>
        <v>500</v>
      </c>
      <c r="AA141" s="775">
        <f>'Anexo 1 POA 2018 CENTA Regiones'!AA34</f>
        <v>0</v>
      </c>
      <c r="AB141" s="775">
        <f>'Anexo 1 POA 2018 CENTA Regiones'!AB34</f>
        <v>5500</v>
      </c>
      <c r="AC141" s="775">
        <f>'Anexo 1 POA 2018 CENTA Regiones'!AC34</f>
        <v>5500</v>
      </c>
      <c r="AD141" s="775">
        <f>'Anexo 1 POA 2018 CENTA Regiones'!AD34</f>
        <v>0</v>
      </c>
      <c r="AE141" s="775">
        <f>'Anexo 1 POA 2018 CENTA Regiones'!AE34</f>
        <v>400</v>
      </c>
      <c r="AF141" s="775">
        <f>'Anexo 1 POA 2018 CENTA Regiones'!AF34</f>
        <v>400</v>
      </c>
      <c r="AG141" s="775">
        <f>'Anexo 1 POA 2018 CENTA Regiones'!AG34</f>
        <v>0</v>
      </c>
      <c r="AH141" s="775">
        <f>'Anexo 1 POA 2018 CENTA Regiones'!AH34</f>
        <v>4400</v>
      </c>
      <c r="AI141" s="775">
        <f>'Anexo 1 POA 2018 CENTA Regiones'!AI34</f>
        <v>4400</v>
      </c>
      <c r="AJ141" s="775">
        <f>'Anexo 1 POA 2018 CENTA Regiones'!AJ34</f>
        <v>19800</v>
      </c>
      <c r="AK141" s="775">
        <f>'Anexo 1 POA 2018 CENTA Regiones'!AK34</f>
        <v>19800</v>
      </c>
      <c r="AL141" s="775">
        <f>'Anexo 1 POA 2018 CENTA Regiones'!AL34</f>
        <v>0</v>
      </c>
      <c r="AM141" s="775">
        <f>'Anexo 1 POA 2018 CENTA Regiones'!AM34</f>
        <v>0</v>
      </c>
      <c r="AN141" s="775">
        <f>'Anexo 1 POA 2018 CENTA Regiones'!AN34</f>
        <v>0</v>
      </c>
      <c r="AO141" s="775">
        <f>'Anexo 1 POA 2018 CENTA Regiones'!AO34</f>
        <v>0</v>
      </c>
      <c r="AP141" s="134"/>
      <c r="AQ141" s="104" t="str">
        <f>AQ75</f>
        <v>Rolando Ventura, Tècnico de granos bàsicos</v>
      </c>
      <c r="AR141" s="753">
        <f>'Anexo 1 POA 2018 CENTA Regiones'!AR34</f>
        <v>0</v>
      </c>
      <c r="AS141" s="27"/>
    </row>
    <row r="142" spans="1:50" s="102" customFormat="1" ht="37.5" customHeight="1" x14ac:dyDescent="0.2">
      <c r="A142" s="123" t="str">
        <f t="shared" ref="A142:D142" si="285">A76</f>
        <v>E.01.</v>
      </c>
      <c r="B142" s="123" t="str">
        <f t="shared" si="285"/>
        <v>L.01.01.02</v>
      </c>
      <c r="C142" s="123" t="str">
        <f t="shared" si="285"/>
        <v>A.01.01.02.02.02-E</v>
      </c>
      <c r="D142" s="124" t="str">
        <f t="shared" si="285"/>
        <v>Incrementar la disponibilidad de semilla de granos básicos</v>
      </c>
      <c r="E142" s="74">
        <f>'Anexo 1 POA 2018 CENTA Regiones'!E35</f>
        <v>1640</v>
      </c>
      <c r="F142" s="733" t="str">
        <f t="shared" ref="F142:H142" si="286">F76</f>
        <v>Quintal</v>
      </c>
      <c r="G142" s="124" t="str">
        <f t="shared" si="286"/>
        <v>Quintales de semilla de granos básicos producida</v>
      </c>
      <c r="H142" s="127" t="str">
        <f t="shared" si="286"/>
        <v>Informe</v>
      </c>
      <c r="I142" s="975">
        <f t="shared" si="277"/>
        <v>4.9124415799357539</v>
      </c>
      <c r="J142" s="975"/>
      <c r="K142" s="108">
        <f>AJ142*100/AJ140</f>
        <v>84.618238465961184</v>
      </c>
      <c r="L142" s="674">
        <f>'Anexo 1 POA 2018 CENTA Regiones'!L35</f>
        <v>0</v>
      </c>
      <c r="M142" s="674">
        <f>'Anexo 1 POA 2018 CENTA Regiones'!M35</f>
        <v>0</v>
      </c>
      <c r="N142" s="674">
        <f>'Anexo 1 POA 2018 CENTA Regiones'!N35</f>
        <v>90</v>
      </c>
      <c r="O142" s="775">
        <f>'Anexo 1 POA 2018 CENTA Regiones'!O35</f>
        <v>0</v>
      </c>
      <c r="P142" s="775">
        <f>'Anexo 1 POA 2018 CENTA Regiones'!P35</f>
        <v>0</v>
      </c>
      <c r="Q142" s="775">
        <f>'Anexo 1 POA 2018 CENTA Regiones'!Q35</f>
        <v>45554</v>
      </c>
      <c r="R142" s="775">
        <f>'Anexo 1 POA 2018 CENTA Regiones'!R35</f>
        <v>0</v>
      </c>
      <c r="S142" s="775">
        <f>'Anexo 1 POA 2018 CENTA Regiones'!S35</f>
        <v>0</v>
      </c>
      <c r="T142" s="775">
        <f>'Anexo 1 POA 2018 CENTA Regiones'!T35</f>
        <v>850</v>
      </c>
      <c r="U142" s="775">
        <f>'Anexo 1 POA 2018 CENTA Regiones'!U35</f>
        <v>0</v>
      </c>
      <c r="V142" s="775">
        <f>'Anexo 1 POA 2018 CENTA Regiones'!V35</f>
        <v>0</v>
      </c>
      <c r="W142" s="775">
        <f>'Anexo 1 POA 2018 CENTA Regiones'!W35</f>
        <v>465104</v>
      </c>
      <c r="X142" s="775">
        <f>'Anexo 1 POA 2018 CENTA Regiones'!X35</f>
        <v>0</v>
      </c>
      <c r="Y142" s="775">
        <f>'Anexo 1 POA 2018 CENTA Regiones'!Y35</f>
        <v>0</v>
      </c>
      <c r="Z142" s="775">
        <f>'Anexo 1 POA 2018 CENTA Regiones'!Z35</f>
        <v>0</v>
      </c>
      <c r="AA142" s="775">
        <f>'Anexo 1 POA 2018 CENTA Regiones'!AA35</f>
        <v>0</v>
      </c>
      <c r="AB142" s="775">
        <f>'Anexo 1 POA 2018 CENTA Regiones'!AB35</f>
        <v>0</v>
      </c>
      <c r="AC142" s="775">
        <f>'Anexo 1 POA 2018 CENTA Regiones'!AC35</f>
        <v>0</v>
      </c>
      <c r="AD142" s="775">
        <f>'Anexo 1 POA 2018 CENTA Regiones'!AD35</f>
        <v>0</v>
      </c>
      <c r="AE142" s="775">
        <f>'Anexo 1 POA 2018 CENTA Regiones'!AE35</f>
        <v>0</v>
      </c>
      <c r="AF142" s="775">
        <f>'Anexo 1 POA 2018 CENTA Regiones'!AF35</f>
        <v>700</v>
      </c>
      <c r="AG142" s="775">
        <f>'Anexo 1 POA 2018 CENTA Regiones'!AG35</f>
        <v>0</v>
      </c>
      <c r="AH142" s="775">
        <f>'Anexo 1 POA 2018 CENTA Regiones'!AH35</f>
        <v>0</v>
      </c>
      <c r="AI142" s="775">
        <f>'Anexo 1 POA 2018 CENTA Regiones'!AI35</f>
        <v>360612</v>
      </c>
      <c r="AJ142" s="775">
        <f>'Anexo 1 POA 2018 CENTA Regiones'!AJ35</f>
        <v>871270</v>
      </c>
      <c r="AK142" s="775">
        <f>'Anexo 1 POA 2018 CENTA Regiones'!AK35</f>
        <v>602840</v>
      </c>
      <c r="AL142" s="775">
        <f>'Anexo 1 POA 2018 CENTA Regiones'!AL35</f>
        <v>0</v>
      </c>
      <c r="AM142" s="775">
        <f>'Anexo 1 POA 2018 CENTA Regiones'!AM35</f>
        <v>268430</v>
      </c>
      <c r="AN142" s="775">
        <f>'Anexo 1 POA 2018 CENTA Regiones'!AN35</f>
        <v>0</v>
      </c>
      <c r="AO142" s="775">
        <f>'Anexo 1 POA 2018 CENTA Regiones'!AO35</f>
        <v>0</v>
      </c>
      <c r="AP142" s="134"/>
      <c r="AQ142" s="104" t="str">
        <f>AQ76</f>
        <v>Mario Garcìa, Jefe de UTS</v>
      </c>
      <c r="AR142" s="753">
        <f>'Anexo 1 POA 2018 CENTA Regiones'!AR35</f>
        <v>0</v>
      </c>
      <c r="AS142" s="27"/>
    </row>
    <row r="143" spans="1:50" s="102" customFormat="1" ht="36.75" customHeight="1" x14ac:dyDescent="0.2">
      <c r="A143" s="1184" t="str">
        <f t="shared" ref="A143:D143" si="287">A77</f>
        <v>E.01.</v>
      </c>
      <c r="B143" s="1184" t="str">
        <f t="shared" si="287"/>
        <v>L.01.01.02</v>
      </c>
      <c r="C143" s="1185" t="str">
        <f t="shared" si="287"/>
        <v>A.01.01.02.02.03-E</v>
      </c>
      <c r="D143" s="1186" t="str">
        <f t="shared" si="287"/>
        <v>Transferir tecnología a productores en la producción comercial de granos básicos</v>
      </c>
      <c r="E143" s="74">
        <f>'Anexo 1 POA 2018 CENTA Regiones'!E36</f>
        <v>896</v>
      </c>
      <c r="F143" s="733" t="str">
        <f t="shared" ref="F143:H143" si="288">F77</f>
        <v>Hombre</v>
      </c>
      <c r="G143" s="1189" t="str">
        <f t="shared" si="288"/>
        <v>Productores de granos básicos asistidos técnicamente</v>
      </c>
      <c r="H143" s="1187" t="str">
        <f t="shared" si="288"/>
        <v>Informe</v>
      </c>
      <c r="I143" s="975">
        <f t="shared" si="277"/>
        <v>0.57347809287410956</v>
      </c>
      <c r="J143" s="975"/>
      <c r="K143" s="108">
        <f>AJ143*100/AJ140</f>
        <v>9.878327350706261</v>
      </c>
      <c r="L143" s="674">
        <f>'Anexo 1 POA 2018 CENTA Regiones'!L36</f>
        <v>896</v>
      </c>
      <c r="M143" s="674">
        <f>'Anexo 1 POA 2018 CENTA Regiones'!M36</f>
        <v>896</v>
      </c>
      <c r="N143" s="674">
        <f>'Anexo 1 POA 2018 CENTA Regiones'!N36</f>
        <v>896</v>
      </c>
      <c r="O143" s="775">
        <f>'Anexo 1 POA 2018 CENTA Regiones'!O36</f>
        <v>8476</v>
      </c>
      <c r="P143" s="775">
        <f>'Anexo 1 POA 2018 CENTA Regiones'!P36</f>
        <v>8476</v>
      </c>
      <c r="Q143" s="775">
        <f>'Anexo 1 POA 2018 CENTA Regiones'!Q36</f>
        <v>8476</v>
      </c>
      <c r="R143" s="775">
        <f>'Anexo 1 POA 2018 CENTA Regiones'!R36</f>
        <v>896</v>
      </c>
      <c r="S143" s="775">
        <f>'Anexo 1 POA 2018 CENTA Regiones'!S36</f>
        <v>896</v>
      </c>
      <c r="T143" s="775">
        <f>'Anexo 1 POA 2018 CENTA Regiones'!T36</f>
        <v>896</v>
      </c>
      <c r="U143" s="775">
        <f>'Anexo 1 POA 2018 CENTA Regiones'!U36</f>
        <v>8476</v>
      </c>
      <c r="V143" s="775">
        <f>'Anexo 1 POA 2018 CENTA Regiones'!V36</f>
        <v>8476</v>
      </c>
      <c r="W143" s="775">
        <f>'Anexo 1 POA 2018 CENTA Regiones'!W36</f>
        <v>8476</v>
      </c>
      <c r="X143" s="775">
        <f>'Anexo 1 POA 2018 CENTA Regiones'!X36</f>
        <v>896</v>
      </c>
      <c r="Y143" s="775">
        <f>'Anexo 1 POA 2018 CENTA Regiones'!Y36</f>
        <v>896</v>
      </c>
      <c r="Z143" s="775">
        <f>'Anexo 1 POA 2018 CENTA Regiones'!Z36</f>
        <v>896</v>
      </c>
      <c r="AA143" s="775">
        <f>'Anexo 1 POA 2018 CENTA Regiones'!AA36</f>
        <v>8476</v>
      </c>
      <c r="AB143" s="775">
        <f>'Anexo 1 POA 2018 CENTA Regiones'!AB36</f>
        <v>8476</v>
      </c>
      <c r="AC143" s="775">
        <f>'Anexo 1 POA 2018 CENTA Regiones'!AC36</f>
        <v>8476</v>
      </c>
      <c r="AD143" s="775">
        <f>'Anexo 1 POA 2018 CENTA Regiones'!AD36</f>
        <v>896</v>
      </c>
      <c r="AE143" s="775">
        <f>'Anexo 1 POA 2018 CENTA Regiones'!AE36</f>
        <v>896</v>
      </c>
      <c r="AF143" s="775">
        <f>'Anexo 1 POA 2018 CENTA Regiones'!AF36</f>
        <v>896</v>
      </c>
      <c r="AG143" s="775">
        <f>'Anexo 1 POA 2018 CENTA Regiones'!AG36</f>
        <v>8476</v>
      </c>
      <c r="AH143" s="775">
        <f>'Anexo 1 POA 2018 CENTA Regiones'!AH36</f>
        <v>8476</v>
      </c>
      <c r="AI143" s="775">
        <f>'Anexo 1 POA 2018 CENTA Regiones'!AI36</f>
        <v>8476</v>
      </c>
      <c r="AJ143" s="775">
        <f>'Anexo 1 POA 2018 CENTA Regiones'!AJ36</f>
        <v>101712</v>
      </c>
      <c r="AK143" s="775">
        <f>'Anexo 1 POA 2018 CENTA Regiones'!AK36</f>
        <v>101712</v>
      </c>
      <c r="AL143" s="775">
        <f>'Anexo 1 POA 2018 CENTA Regiones'!AL36</f>
        <v>0</v>
      </c>
      <c r="AM143" s="775">
        <f>'Anexo 1 POA 2018 CENTA Regiones'!AM36</f>
        <v>0</v>
      </c>
      <c r="AN143" s="775">
        <f>'Anexo 1 POA 2018 CENTA Regiones'!AN36</f>
        <v>0</v>
      </c>
      <c r="AO143" s="775">
        <f>'Anexo 1 POA 2018 CENTA Regiones'!AO36</f>
        <v>0</v>
      </c>
      <c r="AP143" s="1165"/>
      <c r="AQ143" s="1166" t="str">
        <f>AQ77</f>
        <v>Francisco Torres, Grente de Transferencia Tecnològica y Extensiòn</v>
      </c>
      <c r="AR143" s="753" t="str">
        <f>'Anexo 1 POA 2018 CENTA Regiones'!AR36</f>
        <v>Meta no acumulativa</v>
      </c>
      <c r="AS143" s="27"/>
    </row>
    <row r="144" spans="1:50" s="102" customFormat="1" ht="36.75" customHeight="1" x14ac:dyDescent="0.2">
      <c r="A144" s="1184">
        <f t="shared" ref="A144:D144" si="289">A78</f>
        <v>0</v>
      </c>
      <c r="B144" s="1184">
        <f t="shared" si="289"/>
        <v>0</v>
      </c>
      <c r="C144" s="1185">
        <f t="shared" si="289"/>
        <v>0</v>
      </c>
      <c r="D144" s="1186">
        <f t="shared" si="289"/>
        <v>0</v>
      </c>
      <c r="E144" s="74">
        <f>'Anexo 1 POA 2018 CENTA Regiones'!E37</f>
        <v>185</v>
      </c>
      <c r="F144" s="733" t="str">
        <f t="shared" ref="F144:H144" si="290">F78</f>
        <v>Mujer</v>
      </c>
      <c r="G144" s="1189">
        <f t="shared" si="290"/>
        <v>0</v>
      </c>
      <c r="H144" s="1187">
        <f t="shared" si="290"/>
        <v>0</v>
      </c>
      <c r="I144" s="975">
        <f t="shared" si="277"/>
        <v>0.11353188294511041</v>
      </c>
      <c r="J144" s="975"/>
      <c r="K144" s="108">
        <f>AJ144*100/AJ140</f>
        <v>1.9556197846254253</v>
      </c>
      <c r="L144" s="674">
        <f>'Anexo 1 POA 2018 CENTA Regiones'!L37</f>
        <v>185</v>
      </c>
      <c r="M144" s="674">
        <f>'Anexo 1 POA 2018 CENTA Regiones'!M37</f>
        <v>185</v>
      </c>
      <c r="N144" s="674">
        <f>'Anexo 1 POA 2018 CENTA Regiones'!N37</f>
        <v>185</v>
      </c>
      <c r="O144" s="775">
        <f>'Anexo 1 POA 2018 CENTA Regiones'!O37</f>
        <v>1678</v>
      </c>
      <c r="P144" s="775">
        <f>'Anexo 1 POA 2018 CENTA Regiones'!P37</f>
        <v>1678</v>
      </c>
      <c r="Q144" s="775">
        <f>'Anexo 1 POA 2018 CENTA Regiones'!Q37</f>
        <v>1678</v>
      </c>
      <c r="R144" s="775">
        <f>'Anexo 1 POA 2018 CENTA Regiones'!R37</f>
        <v>185</v>
      </c>
      <c r="S144" s="775">
        <f>'Anexo 1 POA 2018 CENTA Regiones'!S37</f>
        <v>185</v>
      </c>
      <c r="T144" s="775">
        <f>'Anexo 1 POA 2018 CENTA Regiones'!T37</f>
        <v>185</v>
      </c>
      <c r="U144" s="775">
        <f>'Anexo 1 POA 2018 CENTA Regiones'!U37</f>
        <v>1678</v>
      </c>
      <c r="V144" s="775">
        <f>'Anexo 1 POA 2018 CENTA Regiones'!V37</f>
        <v>1678</v>
      </c>
      <c r="W144" s="775">
        <f>'Anexo 1 POA 2018 CENTA Regiones'!W37</f>
        <v>1678</v>
      </c>
      <c r="X144" s="775">
        <f>'Anexo 1 POA 2018 CENTA Regiones'!X37</f>
        <v>185</v>
      </c>
      <c r="Y144" s="775">
        <f>'Anexo 1 POA 2018 CENTA Regiones'!Y37</f>
        <v>185</v>
      </c>
      <c r="Z144" s="775">
        <f>'Anexo 1 POA 2018 CENTA Regiones'!Z37</f>
        <v>185</v>
      </c>
      <c r="AA144" s="775">
        <f>'Anexo 1 POA 2018 CENTA Regiones'!AA37</f>
        <v>1678</v>
      </c>
      <c r="AB144" s="775">
        <f>'Anexo 1 POA 2018 CENTA Regiones'!AB37</f>
        <v>1678</v>
      </c>
      <c r="AC144" s="775">
        <f>'Anexo 1 POA 2018 CENTA Regiones'!AC37</f>
        <v>1678</v>
      </c>
      <c r="AD144" s="775">
        <f>'Anexo 1 POA 2018 CENTA Regiones'!AD37</f>
        <v>185</v>
      </c>
      <c r="AE144" s="775">
        <f>'Anexo 1 POA 2018 CENTA Regiones'!AE37</f>
        <v>185</v>
      </c>
      <c r="AF144" s="775">
        <f>'Anexo 1 POA 2018 CENTA Regiones'!AF37</f>
        <v>185</v>
      </c>
      <c r="AG144" s="775">
        <f>'Anexo 1 POA 2018 CENTA Regiones'!AG37</f>
        <v>1678</v>
      </c>
      <c r="AH144" s="775">
        <f>'Anexo 1 POA 2018 CENTA Regiones'!AH37</f>
        <v>1678</v>
      </c>
      <c r="AI144" s="775">
        <f>'Anexo 1 POA 2018 CENTA Regiones'!AI37</f>
        <v>1678</v>
      </c>
      <c r="AJ144" s="775">
        <f>'Anexo 1 POA 2018 CENTA Regiones'!AJ37</f>
        <v>20136</v>
      </c>
      <c r="AK144" s="775">
        <f>'Anexo 1 POA 2018 CENTA Regiones'!AK37</f>
        <v>20136</v>
      </c>
      <c r="AL144" s="775">
        <f>'Anexo 1 POA 2018 CENTA Regiones'!AL37</f>
        <v>0</v>
      </c>
      <c r="AM144" s="775">
        <f>'Anexo 1 POA 2018 CENTA Regiones'!AM37</f>
        <v>0</v>
      </c>
      <c r="AN144" s="775">
        <f>'Anexo 1 POA 2018 CENTA Regiones'!AN37</f>
        <v>0</v>
      </c>
      <c r="AO144" s="775">
        <f>'Anexo 1 POA 2018 CENTA Regiones'!AO37</f>
        <v>0</v>
      </c>
      <c r="AP144" s="1165"/>
      <c r="AQ144" s="1166">
        <f>AQ78</f>
        <v>0</v>
      </c>
      <c r="AR144" s="753" t="str">
        <f>'Anexo 1 POA 2018 CENTA Regiones'!AR37</f>
        <v>Meta no acumulativa</v>
      </c>
      <c r="AS144" s="27"/>
    </row>
    <row r="145" spans="1:45" s="102" customFormat="1" ht="38.25" x14ac:dyDescent="0.2">
      <c r="A145" s="103" t="str">
        <f t="shared" ref="A145:D145" si="291">A79</f>
        <v>E.01.</v>
      </c>
      <c r="B145" s="103" t="str">
        <f t="shared" si="291"/>
        <v>L.01.01.02</v>
      </c>
      <c r="C145" s="123" t="str">
        <f t="shared" si="291"/>
        <v>A.01.01.02.02.04-E</v>
      </c>
      <c r="D145" s="104" t="str">
        <f t="shared" si="291"/>
        <v>Generar y validar tecnología en granos básicos</v>
      </c>
      <c r="E145" s="74">
        <f>'Anexo 1 POA 2018 CENTA Regiones'!E38</f>
        <v>2</v>
      </c>
      <c r="F145" s="659" t="str">
        <f t="shared" ref="F145:H145" si="292">F79</f>
        <v>Tecnología</v>
      </c>
      <c r="G145" s="124" t="str">
        <f t="shared" si="292"/>
        <v>Tecnologías generadas y disponibles</v>
      </c>
      <c r="H145" s="124" t="str">
        <f t="shared" si="292"/>
        <v>Informe y Ficha Técnica de cada tecnología</v>
      </c>
      <c r="I145" s="108">
        <f t="shared" si="277"/>
        <v>9.4327989753262675E-2</v>
      </c>
      <c r="J145" s="108"/>
      <c r="K145" s="108">
        <f>AJ145*100/AJ140</f>
        <v>1.6248271253865398</v>
      </c>
      <c r="L145" s="674">
        <f>'Anexo 1 POA 2018 CENTA Regiones'!L38</f>
        <v>0</v>
      </c>
      <c r="M145" s="674">
        <f>'Anexo 1 POA 2018 CENTA Regiones'!M38</f>
        <v>0</v>
      </c>
      <c r="N145" s="674">
        <f>'Anexo 1 POA 2018 CENTA Regiones'!N38</f>
        <v>0</v>
      </c>
      <c r="O145" s="775">
        <f>'Anexo 1 POA 2018 CENTA Regiones'!O38</f>
        <v>0</v>
      </c>
      <c r="P145" s="775">
        <f>'Anexo 1 POA 2018 CENTA Regiones'!P38</f>
        <v>0</v>
      </c>
      <c r="Q145" s="775">
        <f>'Anexo 1 POA 2018 CENTA Regiones'!Q38</f>
        <v>0</v>
      </c>
      <c r="R145" s="775">
        <f>'Anexo 1 POA 2018 CENTA Regiones'!R38</f>
        <v>0</v>
      </c>
      <c r="S145" s="775">
        <f>'Anexo 1 POA 2018 CENTA Regiones'!S38</f>
        <v>0</v>
      </c>
      <c r="T145" s="775">
        <f>'Anexo 1 POA 2018 CENTA Regiones'!T38</f>
        <v>0</v>
      </c>
      <c r="U145" s="775">
        <f>'Anexo 1 POA 2018 CENTA Regiones'!U38</f>
        <v>0</v>
      </c>
      <c r="V145" s="775">
        <f>'Anexo 1 POA 2018 CENTA Regiones'!V38</f>
        <v>0</v>
      </c>
      <c r="W145" s="775">
        <f>'Anexo 1 POA 2018 CENTA Regiones'!W38</f>
        <v>0</v>
      </c>
      <c r="X145" s="775">
        <f>'Anexo 1 POA 2018 CENTA Regiones'!X38</f>
        <v>0</v>
      </c>
      <c r="Y145" s="775">
        <f>'Anexo 1 POA 2018 CENTA Regiones'!Y38</f>
        <v>0</v>
      </c>
      <c r="Z145" s="775">
        <f>'Anexo 1 POA 2018 CENTA Regiones'!Z38</f>
        <v>0</v>
      </c>
      <c r="AA145" s="775">
        <f>'Anexo 1 POA 2018 CENTA Regiones'!AA38</f>
        <v>0</v>
      </c>
      <c r="AB145" s="775">
        <f>'Anexo 1 POA 2018 CENTA Regiones'!AB38</f>
        <v>0</v>
      </c>
      <c r="AC145" s="775">
        <f>'Anexo 1 POA 2018 CENTA Regiones'!AC38</f>
        <v>0</v>
      </c>
      <c r="AD145" s="775">
        <f>'Anexo 1 POA 2018 CENTA Regiones'!AD38</f>
        <v>0</v>
      </c>
      <c r="AE145" s="775">
        <f>'Anexo 1 POA 2018 CENTA Regiones'!AE38</f>
        <v>2</v>
      </c>
      <c r="AF145" s="775">
        <f>'Anexo 1 POA 2018 CENTA Regiones'!AF38</f>
        <v>0</v>
      </c>
      <c r="AG145" s="775">
        <f>'Anexo 1 POA 2018 CENTA Regiones'!AG38</f>
        <v>0</v>
      </c>
      <c r="AH145" s="775">
        <f>'Anexo 1 POA 2018 CENTA Regiones'!AH38</f>
        <v>16730</v>
      </c>
      <c r="AI145" s="775">
        <f>'Anexo 1 POA 2018 CENTA Regiones'!AI38</f>
        <v>0</v>
      </c>
      <c r="AJ145" s="775">
        <f>'Anexo 1 POA 2018 CENTA Regiones'!AJ38</f>
        <v>16730</v>
      </c>
      <c r="AK145" s="775">
        <f>'Anexo 1 POA 2018 CENTA Regiones'!AK38</f>
        <v>16730</v>
      </c>
      <c r="AL145" s="775">
        <f>'Anexo 1 POA 2018 CENTA Regiones'!AL38</f>
        <v>0</v>
      </c>
      <c r="AM145" s="775">
        <f>'Anexo 1 POA 2018 CENTA Regiones'!AM38</f>
        <v>0</v>
      </c>
      <c r="AN145" s="775">
        <f>'Anexo 1 POA 2018 CENTA Regiones'!AN38</f>
        <v>0</v>
      </c>
      <c r="AO145" s="775">
        <f>'Anexo 1 POA 2018 CENTA Regiones'!AO38</f>
        <v>0</v>
      </c>
      <c r="AP145" s="134"/>
      <c r="AQ145" s="104" t="str">
        <f>AQ79</f>
        <v>Lauro Alarcòn, Jefe Programa Granos bàsicos</v>
      </c>
      <c r="AR145" s="753">
        <f>'Anexo 1 POA 2018 CENTA Regiones'!AR38</f>
        <v>0</v>
      </c>
      <c r="AS145" s="27"/>
    </row>
    <row r="146" spans="1:45" s="102" customFormat="1" ht="46.5" customHeight="1" x14ac:dyDescent="0.2">
      <c r="A146" s="58" t="str">
        <f t="shared" ref="A146:D146" si="293">A80</f>
        <v>E.01.</v>
      </c>
      <c r="B146" s="58" t="str">
        <f t="shared" si="293"/>
        <v>L.01.01.02</v>
      </c>
      <c r="C146" s="58" t="str">
        <f t="shared" si="293"/>
        <v>R.01.01.02.03.00-E</v>
      </c>
      <c r="D146" s="26" t="str">
        <f t="shared" si="293"/>
        <v>Aumento de la producción y productividad de las hortalizas</v>
      </c>
      <c r="E146" s="551"/>
      <c r="F146" s="730"/>
      <c r="G146" s="26"/>
      <c r="H146" s="26"/>
      <c r="I146" s="187">
        <f t="shared" si="277"/>
        <v>0.28023813955208693</v>
      </c>
      <c r="J146" s="94">
        <f>AJ146*100/AJ$135</f>
        <v>0.33537476745322936</v>
      </c>
      <c r="K146" s="187"/>
      <c r="L146" s="715"/>
      <c r="M146" s="715"/>
      <c r="N146" s="715"/>
      <c r="O146" s="770">
        <f>SUM(O147:O149)</f>
        <v>3445</v>
      </c>
      <c r="P146" s="770">
        <f t="shared" ref="P146:Q146" si="294">SUM(P147:P149)</f>
        <v>3445</v>
      </c>
      <c r="Q146" s="770">
        <f t="shared" si="294"/>
        <v>3445</v>
      </c>
      <c r="R146" s="770"/>
      <c r="S146" s="770"/>
      <c r="T146" s="770"/>
      <c r="U146" s="770">
        <f t="shared" ref="U146:W146" si="295">SUM(U147:U149)</f>
        <v>3445</v>
      </c>
      <c r="V146" s="770">
        <f t="shared" si="295"/>
        <v>3445</v>
      </c>
      <c r="W146" s="770">
        <f t="shared" si="295"/>
        <v>3445</v>
      </c>
      <c r="X146" s="769"/>
      <c r="Y146" s="769"/>
      <c r="Z146" s="769"/>
      <c r="AA146" s="770">
        <f t="shared" ref="AA146:AC146" si="296">SUM(AA147:AA149)</f>
        <v>3445</v>
      </c>
      <c r="AB146" s="770">
        <f t="shared" si="296"/>
        <v>3445</v>
      </c>
      <c r="AC146" s="770">
        <f t="shared" si="296"/>
        <v>3445</v>
      </c>
      <c r="AD146" s="769"/>
      <c r="AE146" s="769"/>
      <c r="AF146" s="769"/>
      <c r="AG146" s="770">
        <f t="shared" ref="AG146:AK146" si="297">SUM(AG147:AG149)</f>
        <v>11808</v>
      </c>
      <c r="AH146" s="770">
        <f t="shared" si="297"/>
        <v>3445</v>
      </c>
      <c r="AI146" s="770">
        <f t="shared" si="297"/>
        <v>3445</v>
      </c>
      <c r="AJ146" s="770">
        <f t="shared" si="297"/>
        <v>49703</v>
      </c>
      <c r="AK146" s="770">
        <f t="shared" si="297"/>
        <v>49703</v>
      </c>
      <c r="AL146" s="771"/>
      <c r="AM146" s="771"/>
      <c r="AN146" s="771"/>
      <c r="AO146" s="770"/>
      <c r="AP146" s="99"/>
      <c r="AQ146" s="171"/>
      <c r="AR146" s="747">
        <f t="shared" ref="AR146" si="298">SUM(AR147:AR149)</f>
        <v>0</v>
      </c>
      <c r="AS146" s="27"/>
    </row>
    <row r="147" spans="1:45" s="102" customFormat="1" ht="42.75" customHeight="1" x14ac:dyDescent="0.2">
      <c r="A147" s="1184" t="str">
        <f t="shared" ref="A147:D147" si="299">A81</f>
        <v>E.01.</v>
      </c>
      <c r="B147" s="1184" t="str">
        <f t="shared" si="299"/>
        <v>L.01.01.02</v>
      </c>
      <c r="C147" s="1185" t="str">
        <f t="shared" si="299"/>
        <v>A.01.01.02.03.03-E</v>
      </c>
      <c r="D147" s="1186" t="str">
        <f t="shared" si="299"/>
        <v>Transferir tecnología en la producción de hortalizas</v>
      </c>
      <c r="E147" s="558">
        <f>'Anexo 1 POA 2018 CENTA Regiones'!E40</f>
        <v>234</v>
      </c>
      <c r="F147" s="733" t="str">
        <f t="shared" ref="F147:H147" si="300">F81</f>
        <v>Hombre</v>
      </c>
      <c r="G147" s="1187" t="str">
        <f t="shared" si="300"/>
        <v>Productores de hortalizas asistidos técnicamente</v>
      </c>
      <c r="H147" s="1186" t="str">
        <f t="shared" si="300"/>
        <v xml:space="preserve">Informe y 
Registro de productores asistidos </v>
      </c>
      <c r="I147" s="976">
        <f t="shared" si="277"/>
        <v>0.19560230845906687</v>
      </c>
      <c r="J147" s="976"/>
      <c r="K147" s="108">
        <f>AJ147*100/AJ146</f>
        <v>69.798603706013722</v>
      </c>
      <c r="L147" s="716">
        <f>'Anexo 1 POA 2018 CENTA Regiones'!L40</f>
        <v>234</v>
      </c>
      <c r="M147" s="716">
        <f>'Anexo 1 POA 2018 CENTA Regiones'!M40</f>
        <v>234</v>
      </c>
      <c r="N147" s="716">
        <f>'Anexo 1 POA 2018 CENTA Regiones'!N40</f>
        <v>234</v>
      </c>
      <c r="O147" s="772">
        <f>'Anexo 1 POA 2018 CENTA Regiones'!O40</f>
        <v>2891</v>
      </c>
      <c r="P147" s="772">
        <f>'Anexo 1 POA 2018 CENTA Regiones'!P40</f>
        <v>2891</v>
      </c>
      <c r="Q147" s="772">
        <f>'Anexo 1 POA 2018 CENTA Regiones'!Q40</f>
        <v>2891</v>
      </c>
      <c r="R147" s="772">
        <f>'Anexo 1 POA 2018 CENTA Regiones'!R40</f>
        <v>234</v>
      </c>
      <c r="S147" s="772">
        <f>'Anexo 1 POA 2018 CENTA Regiones'!S40</f>
        <v>234</v>
      </c>
      <c r="T147" s="772">
        <f>'Anexo 1 POA 2018 CENTA Regiones'!T40</f>
        <v>234</v>
      </c>
      <c r="U147" s="772">
        <f>'Anexo 1 POA 2018 CENTA Regiones'!U40</f>
        <v>2891</v>
      </c>
      <c r="V147" s="772">
        <f>'Anexo 1 POA 2018 CENTA Regiones'!V40</f>
        <v>2891</v>
      </c>
      <c r="W147" s="772">
        <f>'Anexo 1 POA 2018 CENTA Regiones'!W40</f>
        <v>2891</v>
      </c>
      <c r="X147" s="772">
        <f>'Anexo 1 POA 2018 CENTA Regiones'!X40</f>
        <v>234</v>
      </c>
      <c r="Y147" s="772">
        <f>'Anexo 1 POA 2018 CENTA Regiones'!Y40</f>
        <v>234</v>
      </c>
      <c r="Z147" s="772">
        <f>'Anexo 1 POA 2018 CENTA Regiones'!Z40</f>
        <v>234</v>
      </c>
      <c r="AA147" s="772">
        <f>'Anexo 1 POA 2018 CENTA Regiones'!AA40</f>
        <v>2891</v>
      </c>
      <c r="AB147" s="772">
        <f>'Anexo 1 POA 2018 CENTA Regiones'!AB40</f>
        <v>2891</v>
      </c>
      <c r="AC147" s="772">
        <f>'Anexo 1 POA 2018 CENTA Regiones'!AC40</f>
        <v>2891</v>
      </c>
      <c r="AD147" s="772">
        <f>'Anexo 1 POA 2018 CENTA Regiones'!AD40</f>
        <v>234</v>
      </c>
      <c r="AE147" s="772">
        <f>'Anexo 1 POA 2018 CENTA Regiones'!AE40</f>
        <v>234</v>
      </c>
      <c r="AF147" s="772">
        <f>'Anexo 1 POA 2018 CENTA Regiones'!AF40</f>
        <v>234</v>
      </c>
      <c r="AG147" s="772">
        <f>'Anexo 1 POA 2018 CENTA Regiones'!AG40</f>
        <v>2891</v>
      </c>
      <c r="AH147" s="772">
        <f>'Anexo 1 POA 2018 CENTA Regiones'!AH40</f>
        <v>2891</v>
      </c>
      <c r="AI147" s="772">
        <f>'Anexo 1 POA 2018 CENTA Regiones'!AI40</f>
        <v>2891</v>
      </c>
      <c r="AJ147" s="772">
        <f>'Anexo 1 POA 2018 CENTA Regiones'!AJ40</f>
        <v>34692</v>
      </c>
      <c r="AK147" s="772">
        <f>'Anexo 1 POA 2018 CENTA Regiones'!AK40</f>
        <v>34692</v>
      </c>
      <c r="AL147" s="772">
        <f>'Anexo 1 POA 2018 CENTA Regiones'!AL40</f>
        <v>0</v>
      </c>
      <c r="AM147" s="772">
        <f>'Anexo 1 POA 2018 CENTA Regiones'!AM40</f>
        <v>0</v>
      </c>
      <c r="AN147" s="772">
        <f>'Anexo 1 POA 2018 CENTA Regiones'!AN40</f>
        <v>0</v>
      </c>
      <c r="AO147" s="772">
        <f>'Anexo 1 POA 2018 CENTA Regiones'!AO40</f>
        <v>0</v>
      </c>
      <c r="AP147" s="1165"/>
      <c r="AQ147" s="1166" t="str">
        <f>AQ81</f>
        <v>Francisco Torres, Grente de Transferencia Tecnològica y Extensiòn</v>
      </c>
      <c r="AR147" s="748" t="str">
        <f>'Anexo 1 POA 2018 CENTA Regiones'!AR40</f>
        <v>Meta no acumulativa</v>
      </c>
      <c r="AS147" s="27"/>
    </row>
    <row r="148" spans="1:45" s="102" customFormat="1" ht="42.75" customHeight="1" x14ac:dyDescent="0.2">
      <c r="A148" s="1184">
        <f t="shared" ref="A148:D148" si="301">A82</f>
        <v>0</v>
      </c>
      <c r="B148" s="1184">
        <f t="shared" si="301"/>
        <v>0</v>
      </c>
      <c r="C148" s="1185">
        <f t="shared" si="301"/>
        <v>0</v>
      </c>
      <c r="D148" s="1186">
        <f t="shared" si="301"/>
        <v>0</v>
      </c>
      <c r="E148" s="558">
        <f>'Anexo 1 POA 2018 CENTA Regiones'!E41</f>
        <v>44</v>
      </c>
      <c r="F148" s="733" t="str">
        <f t="shared" ref="F148:H148" si="302">F82</f>
        <v>Mujer</v>
      </c>
      <c r="G148" s="1187">
        <f t="shared" si="302"/>
        <v>0</v>
      </c>
      <c r="H148" s="1186">
        <f t="shared" si="302"/>
        <v>0</v>
      </c>
      <c r="I148" s="976">
        <f t="shared" si="277"/>
        <v>3.7483112724428586E-2</v>
      </c>
      <c r="J148" s="976"/>
      <c r="K148" s="108">
        <f>AJ148*100/AJ146</f>
        <v>13.375450174033761</v>
      </c>
      <c r="L148" s="716">
        <f>'Anexo 1 POA 2018 CENTA Regiones'!L41</f>
        <v>44</v>
      </c>
      <c r="M148" s="716">
        <f>'Anexo 1 POA 2018 CENTA Regiones'!M41</f>
        <v>44</v>
      </c>
      <c r="N148" s="716">
        <f>'Anexo 1 POA 2018 CENTA Regiones'!N41</f>
        <v>44</v>
      </c>
      <c r="O148" s="772">
        <f>'Anexo 1 POA 2018 CENTA Regiones'!O41</f>
        <v>554</v>
      </c>
      <c r="P148" s="772">
        <f>'Anexo 1 POA 2018 CENTA Regiones'!P41</f>
        <v>554</v>
      </c>
      <c r="Q148" s="772">
        <f>'Anexo 1 POA 2018 CENTA Regiones'!Q41</f>
        <v>554</v>
      </c>
      <c r="R148" s="772">
        <f>'Anexo 1 POA 2018 CENTA Regiones'!R41</f>
        <v>44</v>
      </c>
      <c r="S148" s="772">
        <f>'Anexo 1 POA 2018 CENTA Regiones'!S41</f>
        <v>44</v>
      </c>
      <c r="T148" s="772">
        <f>'Anexo 1 POA 2018 CENTA Regiones'!T41</f>
        <v>44</v>
      </c>
      <c r="U148" s="772">
        <f>'Anexo 1 POA 2018 CENTA Regiones'!U41</f>
        <v>554</v>
      </c>
      <c r="V148" s="772">
        <f>'Anexo 1 POA 2018 CENTA Regiones'!V41</f>
        <v>554</v>
      </c>
      <c r="W148" s="772">
        <f>'Anexo 1 POA 2018 CENTA Regiones'!W41</f>
        <v>554</v>
      </c>
      <c r="X148" s="772">
        <f>'Anexo 1 POA 2018 CENTA Regiones'!X41</f>
        <v>44</v>
      </c>
      <c r="Y148" s="772">
        <f>'Anexo 1 POA 2018 CENTA Regiones'!Y41</f>
        <v>44</v>
      </c>
      <c r="Z148" s="772">
        <f>'Anexo 1 POA 2018 CENTA Regiones'!Z41</f>
        <v>44</v>
      </c>
      <c r="AA148" s="772">
        <f>'Anexo 1 POA 2018 CENTA Regiones'!AA41</f>
        <v>554</v>
      </c>
      <c r="AB148" s="772">
        <f>'Anexo 1 POA 2018 CENTA Regiones'!AB41</f>
        <v>554</v>
      </c>
      <c r="AC148" s="772">
        <f>'Anexo 1 POA 2018 CENTA Regiones'!AC41</f>
        <v>554</v>
      </c>
      <c r="AD148" s="772">
        <f>'Anexo 1 POA 2018 CENTA Regiones'!AD41</f>
        <v>44</v>
      </c>
      <c r="AE148" s="772">
        <f>'Anexo 1 POA 2018 CENTA Regiones'!AE41</f>
        <v>44</v>
      </c>
      <c r="AF148" s="772">
        <f>'Anexo 1 POA 2018 CENTA Regiones'!AF41</f>
        <v>44</v>
      </c>
      <c r="AG148" s="772">
        <f>'Anexo 1 POA 2018 CENTA Regiones'!AG41</f>
        <v>554</v>
      </c>
      <c r="AH148" s="772">
        <f>'Anexo 1 POA 2018 CENTA Regiones'!AH41</f>
        <v>554</v>
      </c>
      <c r="AI148" s="772">
        <f>'Anexo 1 POA 2018 CENTA Regiones'!AI41</f>
        <v>554</v>
      </c>
      <c r="AJ148" s="772">
        <f>'Anexo 1 POA 2018 CENTA Regiones'!AJ41</f>
        <v>6648</v>
      </c>
      <c r="AK148" s="772">
        <f>'Anexo 1 POA 2018 CENTA Regiones'!AK41</f>
        <v>6648</v>
      </c>
      <c r="AL148" s="772">
        <f>'Anexo 1 POA 2018 CENTA Regiones'!AL41</f>
        <v>0</v>
      </c>
      <c r="AM148" s="772">
        <f>'Anexo 1 POA 2018 CENTA Regiones'!AM41</f>
        <v>0</v>
      </c>
      <c r="AN148" s="772">
        <f>'Anexo 1 POA 2018 CENTA Regiones'!AN41</f>
        <v>0</v>
      </c>
      <c r="AO148" s="772">
        <f>'Anexo 1 POA 2018 CENTA Regiones'!AO41</f>
        <v>0</v>
      </c>
      <c r="AP148" s="1165"/>
      <c r="AQ148" s="1173">
        <f>AQ82</f>
        <v>0</v>
      </c>
      <c r="AR148" s="748" t="str">
        <f>'Anexo 1 POA 2018 CENTA Regiones'!AR41</f>
        <v>Meta no acumulativa</v>
      </c>
      <c r="AS148" s="27"/>
    </row>
    <row r="149" spans="1:45" s="166" customFormat="1" ht="38.25" x14ac:dyDescent="0.2">
      <c r="A149" s="163" t="str">
        <f t="shared" ref="A149:D149" si="303">A83</f>
        <v>E.01.</v>
      </c>
      <c r="B149" s="163" t="str">
        <f t="shared" si="303"/>
        <v>L.01.01.02</v>
      </c>
      <c r="C149" s="103" t="str">
        <f t="shared" si="303"/>
        <v>A.01.01.02.03.04-E</v>
      </c>
      <c r="D149" s="104" t="str">
        <f t="shared" si="303"/>
        <v>Generar y validar tecnología en hortalizas</v>
      </c>
      <c r="E149" s="558">
        <f>'Anexo 1 POA 2018 CENTA Regiones'!E42</f>
        <v>1</v>
      </c>
      <c r="F149" s="659" t="str">
        <f t="shared" ref="F149:H149" si="304">F83</f>
        <v>Tecnología</v>
      </c>
      <c r="G149" s="124" t="str">
        <f t="shared" si="304"/>
        <v>Tecnologías generadas y disponibles</v>
      </c>
      <c r="H149" s="124" t="str">
        <f t="shared" si="304"/>
        <v>Informe y Ficha Técnica de cada tecnología</v>
      </c>
      <c r="I149" s="975">
        <f t="shared" si="277"/>
        <v>4.7152718368591494E-2</v>
      </c>
      <c r="J149" s="975"/>
      <c r="K149" s="108">
        <f t="shared" ref="K149" si="305">AJ149*100/AJ$18</f>
        <v>25.168532562898761</v>
      </c>
      <c r="L149" s="716">
        <f>'Anexo 1 POA 2018 CENTA Regiones'!L42</f>
        <v>0</v>
      </c>
      <c r="M149" s="716">
        <f>'Anexo 1 POA 2018 CENTA Regiones'!M42</f>
        <v>0</v>
      </c>
      <c r="N149" s="716">
        <f>'Anexo 1 POA 2018 CENTA Regiones'!N42</f>
        <v>0</v>
      </c>
      <c r="O149" s="772">
        <f>'Anexo 1 POA 2018 CENTA Regiones'!O42</f>
        <v>0</v>
      </c>
      <c r="P149" s="772">
        <f>'Anexo 1 POA 2018 CENTA Regiones'!P42</f>
        <v>0</v>
      </c>
      <c r="Q149" s="772">
        <f>'Anexo 1 POA 2018 CENTA Regiones'!Q42</f>
        <v>0</v>
      </c>
      <c r="R149" s="772">
        <f>'Anexo 1 POA 2018 CENTA Regiones'!R42</f>
        <v>0</v>
      </c>
      <c r="S149" s="772">
        <f>'Anexo 1 POA 2018 CENTA Regiones'!S42</f>
        <v>0</v>
      </c>
      <c r="T149" s="772">
        <f>'Anexo 1 POA 2018 CENTA Regiones'!T42</f>
        <v>0</v>
      </c>
      <c r="U149" s="772">
        <f>'Anexo 1 POA 2018 CENTA Regiones'!U42</f>
        <v>0</v>
      </c>
      <c r="V149" s="772">
        <f>'Anexo 1 POA 2018 CENTA Regiones'!V42</f>
        <v>0</v>
      </c>
      <c r="W149" s="772">
        <f>'Anexo 1 POA 2018 CENTA Regiones'!W42</f>
        <v>0</v>
      </c>
      <c r="X149" s="772">
        <f>'Anexo 1 POA 2018 CENTA Regiones'!X42</f>
        <v>0</v>
      </c>
      <c r="Y149" s="772">
        <f>'Anexo 1 POA 2018 CENTA Regiones'!Y42</f>
        <v>0</v>
      </c>
      <c r="Z149" s="772">
        <f>'Anexo 1 POA 2018 CENTA Regiones'!Z42</f>
        <v>0</v>
      </c>
      <c r="AA149" s="772">
        <f>'Anexo 1 POA 2018 CENTA Regiones'!AA42</f>
        <v>0</v>
      </c>
      <c r="AB149" s="772">
        <f>'Anexo 1 POA 2018 CENTA Regiones'!AB42</f>
        <v>0</v>
      </c>
      <c r="AC149" s="772">
        <f>'Anexo 1 POA 2018 CENTA Regiones'!AC42</f>
        <v>0</v>
      </c>
      <c r="AD149" s="772">
        <f>'Anexo 1 POA 2018 CENTA Regiones'!AD42</f>
        <v>1</v>
      </c>
      <c r="AE149" s="772">
        <f>'Anexo 1 POA 2018 CENTA Regiones'!AE42</f>
        <v>0</v>
      </c>
      <c r="AF149" s="772">
        <f>'Anexo 1 POA 2018 CENTA Regiones'!AF42</f>
        <v>0</v>
      </c>
      <c r="AG149" s="772">
        <f>'Anexo 1 POA 2018 CENTA Regiones'!AG42</f>
        <v>8363</v>
      </c>
      <c r="AH149" s="772">
        <f>'Anexo 1 POA 2018 CENTA Regiones'!AH42</f>
        <v>0</v>
      </c>
      <c r="AI149" s="772">
        <f>'Anexo 1 POA 2018 CENTA Regiones'!AI42</f>
        <v>0</v>
      </c>
      <c r="AJ149" s="772">
        <f>'Anexo 1 POA 2018 CENTA Regiones'!AJ42</f>
        <v>8363</v>
      </c>
      <c r="AK149" s="772">
        <f>'Anexo 1 POA 2018 CENTA Regiones'!AK42</f>
        <v>8363</v>
      </c>
      <c r="AL149" s="772">
        <f>'Anexo 1 POA 2018 CENTA Regiones'!AL42</f>
        <v>0</v>
      </c>
      <c r="AM149" s="772">
        <f>'Anexo 1 POA 2018 CENTA Regiones'!AM42</f>
        <v>0</v>
      </c>
      <c r="AN149" s="772">
        <f>'Anexo 1 POA 2018 CENTA Regiones'!AN42</f>
        <v>0</v>
      </c>
      <c r="AO149" s="772">
        <f>'Anexo 1 POA 2018 CENTA Regiones'!AO42</f>
        <v>0</v>
      </c>
      <c r="AP149" s="134"/>
      <c r="AQ149" s="104" t="str">
        <f>AQ83</f>
        <v>Fredy Fuentes, Jefe Programa Hortalizas</v>
      </c>
      <c r="AR149" s="748">
        <f>'Anexo 1 POA 2018 CENTA Regiones'!AR42</f>
        <v>0</v>
      </c>
      <c r="AS149" s="27"/>
    </row>
    <row r="150" spans="1:45" s="166" customFormat="1" ht="25.5" x14ac:dyDescent="0.2">
      <c r="A150" s="58" t="str">
        <f t="shared" ref="A150:D150" si="306">A84</f>
        <v>E.01.</v>
      </c>
      <c r="B150" s="58" t="str">
        <f t="shared" si="306"/>
        <v>L.01.01.02</v>
      </c>
      <c r="C150" s="58" t="str">
        <f t="shared" si="306"/>
        <v>R.01.01.02.04.00-E</v>
      </c>
      <c r="D150" s="26" t="str">
        <f t="shared" si="306"/>
        <v>Aumento de la producción y productividad de frutales</v>
      </c>
      <c r="E150" s="29"/>
      <c r="F150" s="730"/>
      <c r="G150" s="26"/>
      <c r="H150" s="26"/>
      <c r="I150" s="94">
        <f t="shared" si="277"/>
        <v>2.7565085608147997</v>
      </c>
      <c r="J150" s="94">
        <f>AJ150*100/AJ$135</f>
        <v>3.2988493966013945</v>
      </c>
      <c r="K150" s="979"/>
      <c r="L150" s="673"/>
      <c r="M150" s="673"/>
      <c r="N150" s="673"/>
      <c r="O150" s="773">
        <f>SUM(O151:O154)</f>
        <v>29627.800000000003</v>
      </c>
      <c r="P150" s="773">
        <f t="shared" ref="P150:Q150" si="307">SUM(P151:P154)</f>
        <v>31536.800000000003</v>
      </c>
      <c r="Q150" s="773">
        <f t="shared" si="307"/>
        <v>39982.050000000003</v>
      </c>
      <c r="R150" s="769"/>
      <c r="S150" s="769"/>
      <c r="T150" s="769"/>
      <c r="U150" s="773">
        <f t="shared" ref="U150:W150" si="308">SUM(U151:U154)</f>
        <v>69613.05</v>
      </c>
      <c r="V150" s="773">
        <f t="shared" si="308"/>
        <v>73659.3</v>
      </c>
      <c r="W150" s="773">
        <f t="shared" si="308"/>
        <v>50626.8</v>
      </c>
      <c r="X150" s="769"/>
      <c r="Y150" s="769"/>
      <c r="Z150" s="769"/>
      <c r="AA150" s="773">
        <f t="shared" ref="AA150:AC150" si="309">SUM(AA151:AA154)</f>
        <v>35064.300000000003</v>
      </c>
      <c r="AB150" s="773">
        <f t="shared" si="309"/>
        <v>34026.800000000003</v>
      </c>
      <c r="AC150" s="773">
        <f t="shared" si="309"/>
        <v>29358.050000000003</v>
      </c>
      <c r="AD150" s="769"/>
      <c r="AE150" s="769"/>
      <c r="AF150" s="769"/>
      <c r="AG150" s="773">
        <f t="shared" ref="AG150:AK150" si="310">SUM(AG151:AG154)</f>
        <v>37513.550000000003</v>
      </c>
      <c r="AH150" s="773">
        <f t="shared" si="310"/>
        <v>29150.550000000003</v>
      </c>
      <c r="AI150" s="773">
        <f t="shared" si="310"/>
        <v>28734.95</v>
      </c>
      <c r="AJ150" s="773">
        <f t="shared" si="310"/>
        <v>488894</v>
      </c>
      <c r="AK150" s="773">
        <f t="shared" si="310"/>
        <v>488894</v>
      </c>
      <c r="AL150" s="769"/>
      <c r="AM150" s="771"/>
      <c r="AN150" s="771"/>
      <c r="AO150" s="770"/>
      <c r="AP150" s="99"/>
      <c r="AQ150" s="171"/>
      <c r="AR150" s="750">
        <f t="shared" ref="AR150" si="311">SUM(AR151:AR154)</f>
        <v>0</v>
      </c>
      <c r="AS150" s="27"/>
    </row>
    <row r="151" spans="1:45" s="166" customFormat="1" ht="102" x14ac:dyDescent="0.2">
      <c r="A151" s="163" t="str">
        <f t="shared" ref="A151:D151" si="312">A85</f>
        <v>E.01.</v>
      </c>
      <c r="B151" s="163" t="str">
        <f t="shared" si="312"/>
        <v>L.01.01.02</v>
      </c>
      <c r="C151" s="123" t="str">
        <f t="shared" si="312"/>
        <v>A.01.01.02.04.02-E</v>
      </c>
      <c r="D151" s="172" t="str">
        <f t="shared" si="312"/>
        <v>Producir yemas y plantas sanas</v>
      </c>
      <c r="E151" s="659">
        <f>'Anexo 1 POA 2018 CENTA Regiones'!E44</f>
        <v>91704</v>
      </c>
      <c r="F151" s="123" t="str">
        <f t="shared" ref="F151:H151" si="313">F85</f>
        <v>Planta</v>
      </c>
      <c r="G151" s="124" t="str">
        <f t="shared" si="313"/>
        <v>Plantas producidas</v>
      </c>
      <c r="H151" s="124" t="str">
        <f t="shared" si="313"/>
        <v>Informes</v>
      </c>
      <c r="I151" s="108">
        <f t="shared" si="277"/>
        <v>2.1457559706149989</v>
      </c>
      <c r="J151" s="108"/>
      <c r="K151" s="108">
        <f>AJ151*100/AJ150</f>
        <v>77.843254365977089</v>
      </c>
      <c r="L151" s="678">
        <f>'Anexo 1 POA 2018 CENTA Regiones'!L44</f>
        <v>5132</v>
      </c>
      <c r="M151" s="678">
        <f>'Anexo 1 POA 2018 CENTA Regiones'!M44</f>
        <v>5592</v>
      </c>
      <c r="N151" s="678">
        <f>'Anexo 1 POA 2018 CENTA Regiones'!N44</f>
        <v>7627</v>
      </c>
      <c r="O151" s="777">
        <f>'Anexo 1 POA 2018 CENTA Regiones'!O44</f>
        <v>21297.800000000003</v>
      </c>
      <c r="P151" s="777">
        <f>'Anexo 1 POA 2018 CENTA Regiones'!P44</f>
        <v>23206.800000000003</v>
      </c>
      <c r="Q151" s="777">
        <f>'Anexo 1 POA 2018 CENTA Regiones'!Q44</f>
        <v>31652.050000000003</v>
      </c>
      <c r="R151" s="777">
        <f>'Anexo 1 POA 2018 CENTA Regiones'!R44</f>
        <v>14767</v>
      </c>
      <c r="S151" s="777">
        <f>'Anexo 1 POA 2018 CENTA Regiones'!S44</f>
        <v>15742</v>
      </c>
      <c r="T151" s="777">
        <f>'Anexo 1 POA 2018 CENTA Regiones'!T44</f>
        <v>10192</v>
      </c>
      <c r="U151" s="777">
        <f>'Anexo 1 POA 2018 CENTA Regiones'!U44</f>
        <v>61283.05</v>
      </c>
      <c r="V151" s="777">
        <f>'Anexo 1 POA 2018 CENTA Regiones'!V44</f>
        <v>65329.3</v>
      </c>
      <c r="W151" s="777">
        <f>'Anexo 1 POA 2018 CENTA Regiones'!W44</f>
        <v>42296.800000000003</v>
      </c>
      <c r="X151" s="777">
        <f>'Anexo 1 POA 2018 CENTA Regiones'!X44</f>
        <v>6442</v>
      </c>
      <c r="Y151" s="777">
        <f>'Anexo 1 POA 2018 CENTA Regiones'!Y44</f>
        <v>6192</v>
      </c>
      <c r="Z151" s="777">
        <f>'Anexo 1 POA 2018 CENTA Regiones'!Z44</f>
        <v>5067</v>
      </c>
      <c r="AA151" s="777">
        <f>'Anexo 1 POA 2018 CENTA Regiones'!AA44</f>
        <v>26734.300000000003</v>
      </c>
      <c r="AB151" s="777">
        <f>'Anexo 1 POA 2018 CENTA Regiones'!AB44</f>
        <v>25696.800000000003</v>
      </c>
      <c r="AC151" s="777">
        <f>'Anexo 1 POA 2018 CENTA Regiones'!AC44</f>
        <v>21028.050000000003</v>
      </c>
      <c r="AD151" s="777">
        <f>'Anexo 1 POA 2018 CENTA Regiones'!AD44</f>
        <v>5017</v>
      </c>
      <c r="AE151" s="777">
        <f>'Anexo 1 POA 2018 CENTA Regiones'!AE44</f>
        <v>5017</v>
      </c>
      <c r="AF151" s="777">
        <f>'Anexo 1 POA 2018 CENTA Regiones'!AF44</f>
        <v>4917</v>
      </c>
      <c r="AG151" s="777">
        <f>'Anexo 1 POA 2018 CENTA Regiones'!AG44</f>
        <v>20820.550000000003</v>
      </c>
      <c r="AH151" s="777">
        <f>'Anexo 1 POA 2018 CENTA Regiones'!AH44</f>
        <v>20820.550000000003</v>
      </c>
      <c r="AI151" s="777">
        <f>'Anexo 1 POA 2018 CENTA Regiones'!AI44</f>
        <v>20404.95</v>
      </c>
      <c r="AJ151" s="777">
        <f>'Anexo 1 POA 2018 CENTA Regiones'!AJ44</f>
        <v>380571</v>
      </c>
      <c r="AK151" s="777">
        <f>'Anexo 1 POA 2018 CENTA Regiones'!AK44</f>
        <v>380571</v>
      </c>
      <c r="AL151" s="777">
        <f>'Anexo 1 POA 2018 CENTA Regiones'!AL44</f>
        <v>0</v>
      </c>
      <c r="AM151" s="777">
        <f>'Anexo 1 POA 2018 CENTA Regiones'!AM44</f>
        <v>0</v>
      </c>
      <c r="AN151" s="777">
        <f>'Anexo 1 POA 2018 CENTA Regiones'!AN44</f>
        <v>0</v>
      </c>
      <c r="AO151" s="777">
        <f>'Anexo 1 POA 2018 CENTA Regiones'!AO44</f>
        <v>0</v>
      </c>
      <c r="AP151" s="134"/>
      <c r="AQ151" s="104" t="str">
        <f>AQ85</f>
        <v xml:space="preserve">Josè Marìa Garcìa, Jefe Programa Frutales y Fredy Fuentes, Jefe Programa de Hortalizas
</v>
      </c>
      <c r="AR151" s="120" t="s">
        <v>445</v>
      </c>
      <c r="AS151" s="27"/>
    </row>
    <row r="152" spans="1:45" s="166" customFormat="1" ht="33" customHeight="1" x14ac:dyDescent="0.2">
      <c r="A152" s="1184" t="str">
        <f t="shared" ref="A152:D152" si="314">A86</f>
        <v>E.01.</v>
      </c>
      <c r="B152" s="1184" t="str">
        <f t="shared" si="314"/>
        <v>L.01.01.02</v>
      </c>
      <c r="C152" s="1185" t="str">
        <f t="shared" si="314"/>
        <v>A.01.01.02.04.03-E</v>
      </c>
      <c r="D152" s="1186" t="str">
        <f t="shared" si="314"/>
        <v>Transferir tecnologías para mejorar la productividad de frutales</v>
      </c>
      <c r="E152" s="659">
        <f>'Anexo 1 POA 2018 CENTA Regiones'!E45</f>
        <v>406</v>
      </c>
      <c r="F152" s="733" t="str">
        <f t="shared" ref="F152:H152" si="315">F86</f>
        <v>Hombre</v>
      </c>
      <c r="G152" s="1187" t="str">
        <f t="shared" si="315"/>
        <v>Productores de frutas asistidos técnicamente</v>
      </c>
      <c r="H152" s="1186" t="str">
        <f t="shared" si="315"/>
        <v xml:space="preserve">Informe y 
Registro de productores asistidos </v>
      </c>
      <c r="I152" s="975">
        <f t="shared" si="277"/>
        <v>0.42828177535312806</v>
      </c>
      <c r="J152" s="975"/>
      <c r="K152" s="108">
        <f>AJ152*100/AJ150</f>
        <v>15.537110293846927</v>
      </c>
      <c r="L152" s="678">
        <f>'Anexo 1 POA 2018 CENTA Regiones'!L45</f>
        <v>406</v>
      </c>
      <c r="M152" s="678">
        <f>'Anexo 1 POA 2018 CENTA Regiones'!M45</f>
        <v>406</v>
      </c>
      <c r="N152" s="678">
        <f>'Anexo 1 POA 2018 CENTA Regiones'!N45</f>
        <v>406</v>
      </c>
      <c r="O152" s="777">
        <f>'Anexo 1 POA 2018 CENTA Regiones'!O45</f>
        <v>6330</v>
      </c>
      <c r="P152" s="777">
        <f>'Anexo 1 POA 2018 CENTA Regiones'!P45</f>
        <v>6330</v>
      </c>
      <c r="Q152" s="777">
        <f>'Anexo 1 POA 2018 CENTA Regiones'!Q45</f>
        <v>6330</v>
      </c>
      <c r="R152" s="777">
        <f>'Anexo 1 POA 2018 CENTA Regiones'!R45</f>
        <v>406</v>
      </c>
      <c r="S152" s="777">
        <f>'Anexo 1 POA 2018 CENTA Regiones'!S45</f>
        <v>406</v>
      </c>
      <c r="T152" s="777">
        <f>'Anexo 1 POA 2018 CENTA Regiones'!T45</f>
        <v>406</v>
      </c>
      <c r="U152" s="777">
        <f>'Anexo 1 POA 2018 CENTA Regiones'!U45</f>
        <v>6330</v>
      </c>
      <c r="V152" s="777">
        <f>'Anexo 1 POA 2018 CENTA Regiones'!V45</f>
        <v>6330</v>
      </c>
      <c r="W152" s="777">
        <f>'Anexo 1 POA 2018 CENTA Regiones'!W45</f>
        <v>6330</v>
      </c>
      <c r="X152" s="777">
        <f>'Anexo 1 POA 2018 CENTA Regiones'!X45</f>
        <v>406</v>
      </c>
      <c r="Y152" s="777">
        <f>'Anexo 1 POA 2018 CENTA Regiones'!Y45</f>
        <v>406</v>
      </c>
      <c r="Z152" s="777">
        <f>'Anexo 1 POA 2018 CENTA Regiones'!Z45</f>
        <v>406</v>
      </c>
      <c r="AA152" s="777">
        <f>'Anexo 1 POA 2018 CENTA Regiones'!AA45</f>
        <v>6330</v>
      </c>
      <c r="AB152" s="777">
        <f>'Anexo 1 POA 2018 CENTA Regiones'!AB45</f>
        <v>6330</v>
      </c>
      <c r="AC152" s="777">
        <f>'Anexo 1 POA 2018 CENTA Regiones'!AC45</f>
        <v>6330</v>
      </c>
      <c r="AD152" s="777">
        <f>'Anexo 1 POA 2018 CENTA Regiones'!AD45</f>
        <v>406</v>
      </c>
      <c r="AE152" s="777">
        <f>'Anexo 1 POA 2018 CENTA Regiones'!AE45</f>
        <v>406</v>
      </c>
      <c r="AF152" s="777">
        <f>'Anexo 1 POA 2018 CENTA Regiones'!AF45</f>
        <v>406</v>
      </c>
      <c r="AG152" s="777">
        <f>'Anexo 1 POA 2018 CENTA Regiones'!AG45</f>
        <v>6330</v>
      </c>
      <c r="AH152" s="777">
        <f>'Anexo 1 POA 2018 CENTA Regiones'!AH45</f>
        <v>6330</v>
      </c>
      <c r="AI152" s="777">
        <f>'Anexo 1 POA 2018 CENTA Regiones'!AI45</f>
        <v>6330</v>
      </c>
      <c r="AJ152" s="777">
        <f>'Anexo 1 POA 2018 CENTA Regiones'!AJ45</f>
        <v>75960</v>
      </c>
      <c r="AK152" s="777">
        <f>'Anexo 1 POA 2018 CENTA Regiones'!AK45</f>
        <v>75960</v>
      </c>
      <c r="AL152" s="777">
        <f>'Anexo 1 POA 2018 CENTA Regiones'!AL45</f>
        <v>0</v>
      </c>
      <c r="AM152" s="777">
        <f>'Anexo 1 POA 2018 CENTA Regiones'!AM45</f>
        <v>0</v>
      </c>
      <c r="AN152" s="777">
        <f>'Anexo 1 POA 2018 CENTA Regiones'!AN45</f>
        <v>0</v>
      </c>
      <c r="AO152" s="777">
        <f>'Anexo 1 POA 2018 CENTA Regiones'!AO45</f>
        <v>0</v>
      </c>
      <c r="AP152" s="1165"/>
      <c r="AQ152" s="1166" t="str">
        <f>AQ86</f>
        <v>Francisco Torres, Grente de Transferencia Tecnològica y Extensiòn</v>
      </c>
      <c r="AR152" s="751" t="str">
        <f>'Anexo 1 POA 2018 CENTA Regiones'!AR45</f>
        <v>Meta no acumulativa</v>
      </c>
      <c r="AS152" s="27"/>
    </row>
    <row r="153" spans="1:45" s="166" customFormat="1" ht="33" customHeight="1" x14ac:dyDescent="0.2">
      <c r="A153" s="1184">
        <f t="shared" ref="A153:D153" si="316">A87</f>
        <v>0</v>
      </c>
      <c r="B153" s="1184">
        <f t="shared" si="316"/>
        <v>0</v>
      </c>
      <c r="C153" s="1185">
        <f t="shared" si="316"/>
        <v>0</v>
      </c>
      <c r="D153" s="1186">
        <f t="shared" si="316"/>
        <v>0</v>
      </c>
      <c r="E153" s="659">
        <f>'Anexo 1 POA 2018 CENTA Regiones'!E46</f>
        <v>114</v>
      </c>
      <c r="F153" s="733" t="str">
        <f t="shared" ref="F153:H153" si="317">F87</f>
        <v>Mujer</v>
      </c>
      <c r="G153" s="1187">
        <f t="shared" si="317"/>
        <v>0</v>
      </c>
      <c r="H153" s="1186">
        <f t="shared" si="317"/>
        <v>0</v>
      </c>
      <c r="I153" s="975">
        <f t="shared" si="277"/>
        <v>0.13531809647808155</v>
      </c>
      <c r="J153" s="975"/>
      <c r="K153" s="108">
        <f>AJ153*100/AJ150</f>
        <v>4.909039587313405</v>
      </c>
      <c r="L153" s="678">
        <f>'Anexo 1 POA 2018 CENTA Regiones'!L46</f>
        <v>114</v>
      </c>
      <c r="M153" s="678">
        <f>'Anexo 1 POA 2018 CENTA Regiones'!M46</f>
        <v>114</v>
      </c>
      <c r="N153" s="678">
        <f>'Anexo 1 POA 2018 CENTA Regiones'!N46</f>
        <v>114</v>
      </c>
      <c r="O153" s="777">
        <f>'Anexo 1 POA 2018 CENTA Regiones'!O46</f>
        <v>2000</v>
      </c>
      <c r="P153" s="777">
        <f>'Anexo 1 POA 2018 CENTA Regiones'!P46</f>
        <v>2000</v>
      </c>
      <c r="Q153" s="777">
        <f>'Anexo 1 POA 2018 CENTA Regiones'!Q46</f>
        <v>2000</v>
      </c>
      <c r="R153" s="777">
        <f>'Anexo 1 POA 2018 CENTA Regiones'!R46</f>
        <v>114</v>
      </c>
      <c r="S153" s="777">
        <f>'Anexo 1 POA 2018 CENTA Regiones'!S46</f>
        <v>114</v>
      </c>
      <c r="T153" s="777">
        <f>'Anexo 1 POA 2018 CENTA Regiones'!T46</f>
        <v>114</v>
      </c>
      <c r="U153" s="777">
        <f>'Anexo 1 POA 2018 CENTA Regiones'!U46</f>
        <v>2000</v>
      </c>
      <c r="V153" s="777">
        <f>'Anexo 1 POA 2018 CENTA Regiones'!V46</f>
        <v>2000</v>
      </c>
      <c r="W153" s="777">
        <f>'Anexo 1 POA 2018 CENTA Regiones'!W46</f>
        <v>2000</v>
      </c>
      <c r="X153" s="777">
        <f>'Anexo 1 POA 2018 CENTA Regiones'!X46</f>
        <v>114</v>
      </c>
      <c r="Y153" s="777">
        <f>'Anexo 1 POA 2018 CENTA Regiones'!Y46</f>
        <v>114</v>
      </c>
      <c r="Z153" s="777">
        <f>'Anexo 1 POA 2018 CENTA Regiones'!Z46</f>
        <v>114</v>
      </c>
      <c r="AA153" s="777">
        <f>'Anexo 1 POA 2018 CENTA Regiones'!AA46</f>
        <v>2000</v>
      </c>
      <c r="AB153" s="777">
        <f>'Anexo 1 POA 2018 CENTA Regiones'!AB46</f>
        <v>2000</v>
      </c>
      <c r="AC153" s="777">
        <f>'Anexo 1 POA 2018 CENTA Regiones'!AC46</f>
        <v>2000</v>
      </c>
      <c r="AD153" s="777">
        <f>'Anexo 1 POA 2018 CENTA Regiones'!AD46</f>
        <v>114</v>
      </c>
      <c r="AE153" s="777">
        <f>'Anexo 1 POA 2018 CENTA Regiones'!AE46</f>
        <v>114</v>
      </c>
      <c r="AF153" s="777">
        <f>'Anexo 1 POA 2018 CENTA Regiones'!AF46</f>
        <v>114</v>
      </c>
      <c r="AG153" s="777">
        <f>'Anexo 1 POA 2018 CENTA Regiones'!AG46</f>
        <v>2000</v>
      </c>
      <c r="AH153" s="777">
        <f>'Anexo 1 POA 2018 CENTA Regiones'!AH46</f>
        <v>2000</v>
      </c>
      <c r="AI153" s="777">
        <f>'Anexo 1 POA 2018 CENTA Regiones'!AI46</f>
        <v>2000</v>
      </c>
      <c r="AJ153" s="777">
        <f>'Anexo 1 POA 2018 CENTA Regiones'!AJ46</f>
        <v>24000</v>
      </c>
      <c r="AK153" s="777">
        <f>'Anexo 1 POA 2018 CENTA Regiones'!AK46</f>
        <v>24000</v>
      </c>
      <c r="AL153" s="777">
        <f>'Anexo 1 POA 2018 CENTA Regiones'!AL46</f>
        <v>0</v>
      </c>
      <c r="AM153" s="777">
        <f>'Anexo 1 POA 2018 CENTA Regiones'!AM46</f>
        <v>0</v>
      </c>
      <c r="AN153" s="777">
        <f>'Anexo 1 POA 2018 CENTA Regiones'!AN46</f>
        <v>0</v>
      </c>
      <c r="AO153" s="777">
        <f>'Anexo 1 POA 2018 CENTA Regiones'!AO46</f>
        <v>0</v>
      </c>
      <c r="AP153" s="1165"/>
      <c r="AQ153" s="1166">
        <f>AQ87</f>
        <v>0</v>
      </c>
      <c r="AR153" s="751" t="str">
        <f>'Anexo 1 POA 2018 CENTA Regiones'!AR46</f>
        <v>Meta no acumulativa</v>
      </c>
      <c r="AS153" s="27"/>
    </row>
    <row r="154" spans="1:45" s="166" customFormat="1" ht="38.25" x14ac:dyDescent="0.2">
      <c r="A154" s="163" t="str">
        <f t="shared" ref="A154:D154" si="318">A88</f>
        <v>E.01.</v>
      </c>
      <c r="B154" s="163" t="str">
        <f t="shared" si="318"/>
        <v>L.01.01.02</v>
      </c>
      <c r="C154" s="123" t="str">
        <f t="shared" si="318"/>
        <v>A.01.01.02.04.04-E</v>
      </c>
      <c r="D154" s="172" t="str">
        <f t="shared" si="318"/>
        <v>Generar y validar tecnología en frutales</v>
      </c>
      <c r="E154" s="659">
        <f>'Anexo 1 POA 2018 CENTA Regiones'!E47</f>
        <v>1</v>
      </c>
      <c r="F154" s="123" t="str">
        <f t="shared" ref="F154:H154" si="319">F88</f>
        <v>Tecnología</v>
      </c>
      <c r="G154" s="124" t="str">
        <f t="shared" si="319"/>
        <v>Tecnologías generadas y disponibles</v>
      </c>
      <c r="H154" s="124" t="str">
        <f t="shared" si="319"/>
        <v>Informe y Ficha Técnica de cada tecnología</v>
      </c>
      <c r="I154" s="975">
        <f t="shared" si="277"/>
        <v>4.7152718368591494E-2</v>
      </c>
      <c r="J154" s="975"/>
      <c r="K154" s="108">
        <f>AJ154*100/AJ150</f>
        <v>1.7105957528625837</v>
      </c>
      <c r="L154" s="678">
        <f>'Anexo 1 POA 2018 CENTA Regiones'!L47</f>
        <v>0</v>
      </c>
      <c r="M154" s="678">
        <f>'Anexo 1 POA 2018 CENTA Regiones'!M47</f>
        <v>0</v>
      </c>
      <c r="N154" s="678">
        <f>'Anexo 1 POA 2018 CENTA Regiones'!N47</f>
        <v>0</v>
      </c>
      <c r="O154" s="777">
        <f>'Anexo 1 POA 2018 CENTA Regiones'!O47</f>
        <v>0</v>
      </c>
      <c r="P154" s="777">
        <f>'Anexo 1 POA 2018 CENTA Regiones'!P47</f>
        <v>0</v>
      </c>
      <c r="Q154" s="777">
        <f>'Anexo 1 POA 2018 CENTA Regiones'!Q47</f>
        <v>0</v>
      </c>
      <c r="R154" s="777">
        <f>'Anexo 1 POA 2018 CENTA Regiones'!R47</f>
        <v>0</v>
      </c>
      <c r="S154" s="777">
        <f>'Anexo 1 POA 2018 CENTA Regiones'!S47</f>
        <v>0</v>
      </c>
      <c r="T154" s="777">
        <f>'Anexo 1 POA 2018 CENTA Regiones'!T47</f>
        <v>0</v>
      </c>
      <c r="U154" s="777">
        <f>'Anexo 1 POA 2018 CENTA Regiones'!U47</f>
        <v>0</v>
      </c>
      <c r="V154" s="777">
        <f>'Anexo 1 POA 2018 CENTA Regiones'!V47</f>
        <v>0</v>
      </c>
      <c r="W154" s="777">
        <f>'Anexo 1 POA 2018 CENTA Regiones'!W47</f>
        <v>0</v>
      </c>
      <c r="X154" s="777">
        <f>'Anexo 1 POA 2018 CENTA Regiones'!X47</f>
        <v>0</v>
      </c>
      <c r="Y154" s="777">
        <f>'Anexo 1 POA 2018 CENTA Regiones'!Y47</f>
        <v>0</v>
      </c>
      <c r="Z154" s="777">
        <f>'Anexo 1 POA 2018 CENTA Regiones'!Z47</f>
        <v>0</v>
      </c>
      <c r="AA154" s="777">
        <f>'Anexo 1 POA 2018 CENTA Regiones'!AA47</f>
        <v>0</v>
      </c>
      <c r="AB154" s="777">
        <f>'Anexo 1 POA 2018 CENTA Regiones'!AB47</f>
        <v>0</v>
      </c>
      <c r="AC154" s="777">
        <f>'Anexo 1 POA 2018 CENTA Regiones'!AC47</f>
        <v>0</v>
      </c>
      <c r="AD154" s="777">
        <f>'Anexo 1 POA 2018 CENTA Regiones'!AD47</f>
        <v>1</v>
      </c>
      <c r="AE154" s="777">
        <f>'Anexo 1 POA 2018 CENTA Regiones'!AE47</f>
        <v>0</v>
      </c>
      <c r="AF154" s="777">
        <f>'Anexo 1 POA 2018 CENTA Regiones'!AF47</f>
        <v>0</v>
      </c>
      <c r="AG154" s="777">
        <f>'Anexo 1 POA 2018 CENTA Regiones'!AG47</f>
        <v>8363</v>
      </c>
      <c r="AH154" s="777">
        <f>'Anexo 1 POA 2018 CENTA Regiones'!AH47</f>
        <v>0</v>
      </c>
      <c r="AI154" s="777">
        <f>'Anexo 1 POA 2018 CENTA Regiones'!AI47</f>
        <v>0</v>
      </c>
      <c r="AJ154" s="777">
        <f>'Anexo 1 POA 2018 CENTA Regiones'!AJ47</f>
        <v>8363</v>
      </c>
      <c r="AK154" s="777">
        <f>'Anexo 1 POA 2018 CENTA Regiones'!AK47</f>
        <v>8363</v>
      </c>
      <c r="AL154" s="777">
        <f>'Anexo 1 POA 2018 CENTA Regiones'!AL47</f>
        <v>0</v>
      </c>
      <c r="AM154" s="777">
        <f>'Anexo 1 POA 2018 CENTA Regiones'!AM47</f>
        <v>0</v>
      </c>
      <c r="AN154" s="777">
        <f>'Anexo 1 POA 2018 CENTA Regiones'!AN47</f>
        <v>0</v>
      </c>
      <c r="AO154" s="777">
        <f>'Anexo 1 POA 2018 CENTA Regiones'!AO47</f>
        <v>0</v>
      </c>
      <c r="AP154" s="134"/>
      <c r="AQ154" s="104" t="str">
        <f>AQ88</f>
        <v>Josè Marìa Garcìa, Jefe Programa Frutales</v>
      </c>
      <c r="AR154" s="751">
        <f>'Anexo 1 POA 2018 CENTA Regiones'!AR47</f>
        <v>0</v>
      </c>
      <c r="AS154" s="27"/>
    </row>
    <row r="155" spans="1:45" s="166" customFormat="1" ht="57.75" customHeight="1" x14ac:dyDescent="0.2">
      <c r="A155" s="58" t="str">
        <f t="shared" ref="A155:D155" si="320">A89</f>
        <v>E.01.</v>
      </c>
      <c r="B155" s="58" t="str">
        <f t="shared" si="320"/>
        <v>L.01.01.02</v>
      </c>
      <c r="C155" s="99" t="str">
        <f t="shared" si="320"/>
        <v>R.01.01.02.05.00-E</v>
      </c>
      <c r="D155" s="100" t="str">
        <f t="shared" si="320"/>
        <v>Aumento de la productividad y competitividad de la agroindustria</v>
      </c>
      <c r="E155" s="734"/>
      <c r="F155" s="99"/>
      <c r="G155" s="26"/>
      <c r="H155" s="26"/>
      <c r="I155" s="94">
        <f t="shared" si="277"/>
        <v>4.7152718368591494E-2</v>
      </c>
      <c r="J155" s="94">
        <f>AJ155*100/AJ$135</f>
        <v>5.6429977671596424E-2</v>
      </c>
      <c r="K155" s="94"/>
      <c r="L155" s="680"/>
      <c r="M155" s="680"/>
      <c r="N155" s="680"/>
      <c r="O155" s="769"/>
      <c r="P155" s="769"/>
      <c r="Q155" s="769"/>
      <c r="R155" s="769"/>
      <c r="S155" s="769"/>
      <c r="T155" s="769"/>
      <c r="U155" s="769"/>
      <c r="V155" s="769"/>
      <c r="W155" s="769"/>
      <c r="X155" s="769"/>
      <c r="Y155" s="769"/>
      <c r="Z155" s="771"/>
      <c r="AA155" s="771"/>
      <c r="AB155" s="771"/>
      <c r="AC155" s="771"/>
      <c r="AD155" s="769"/>
      <c r="AE155" s="769"/>
      <c r="AF155" s="769"/>
      <c r="AG155" s="769"/>
      <c r="AH155" s="769">
        <f>SUM(AH156)</f>
        <v>8363</v>
      </c>
      <c r="AI155" s="769"/>
      <c r="AJ155" s="769">
        <f t="shared" ref="AJ155:AK155" si="321">SUM(AJ156)</f>
        <v>8363</v>
      </c>
      <c r="AK155" s="769">
        <f t="shared" si="321"/>
        <v>8363</v>
      </c>
      <c r="AL155" s="769"/>
      <c r="AM155" s="771"/>
      <c r="AN155" s="771"/>
      <c r="AO155" s="771"/>
      <c r="AP155" s="98"/>
      <c r="AQ155" s="171"/>
      <c r="AR155" s="743"/>
      <c r="AS155" s="27"/>
    </row>
    <row r="156" spans="1:45" s="166" customFormat="1" ht="83.25" customHeight="1" x14ac:dyDescent="0.2">
      <c r="A156" s="163" t="str">
        <f t="shared" ref="A156:D156" si="322">A90</f>
        <v>E.01.</v>
      </c>
      <c r="B156" s="163" t="str">
        <f t="shared" si="322"/>
        <v>L.01.01.02</v>
      </c>
      <c r="C156" s="123" t="str">
        <f t="shared" si="322"/>
        <v>A.01.01.02.05.01-E</v>
      </c>
      <c r="D156" s="172" t="str">
        <f t="shared" si="322"/>
        <v>Generar y validar tecnología en la agroindustria</v>
      </c>
      <c r="E156" s="659">
        <f>'Anexo 1 POA 2018 CENTA Regiones'!E49</f>
        <v>1</v>
      </c>
      <c r="F156" s="123" t="str">
        <f t="shared" ref="F156:H156" si="323">F90</f>
        <v>Tecnología</v>
      </c>
      <c r="G156" s="124" t="str">
        <f t="shared" si="323"/>
        <v>Tecnologías generadas y disponibles</v>
      </c>
      <c r="H156" s="124" t="str">
        <f t="shared" si="323"/>
        <v>Informe y Ficha Técnica de cada tecnología</v>
      </c>
      <c r="I156" s="975">
        <f t="shared" si="277"/>
        <v>4.7152718368591494E-2</v>
      </c>
      <c r="J156" s="975"/>
      <c r="K156" s="108">
        <f>AJ156*100/AJ155</f>
        <v>100</v>
      </c>
      <c r="L156" s="678">
        <f>'Anexo 1 POA 2018 CENTA Regiones'!L49</f>
        <v>0</v>
      </c>
      <c r="M156" s="678">
        <f>'Anexo 1 POA 2018 CENTA Regiones'!M49</f>
        <v>0</v>
      </c>
      <c r="N156" s="678">
        <f>'Anexo 1 POA 2018 CENTA Regiones'!N49</f>
        <v>0</v>
      </c>
      <c r="O156" s="777">
        <f>'Anexo 1 POA 2018 CENTA Regiones'!O49</f>
        <v>0</v>
      </c>
      <c r="P156" s="777">
        <f>'Anexo 1 POA 2018 CENTA Regiones'!P49</f>
        <v>0</v>
      </c>
      <c r="Q156" s="777">
        <f>'Anexo 1 POA 2018 CENTA Regiones'!Q49</f>
        <v>0</v>
      </c>
      <c r="R156" s="777">
        <f>'Anexo 1 POA 2018 CENTA Regiones'!R49</f>
        <v>0</v>
      </c>
      <c r="S156" s="777">
        <f>'Anexo 1 POA 2018 CENTA Regiones'!S49</f>
        <v>0</v>
      </c>
      <c r="T156" s="777">
        <f>'Anexo 1 POA 2018 CENTA Regiones'!T49</f>
        <v>0</v>
      </c>
      <c r="U156" s="777">
        <f>'Anexo 1 POA 2018 CENTA Regiones'!U49</f>
        <v>0</v>
      </c>
      <c r="V156" s="777">
        <f>'Anexo 1 POA 2018 CENTA Regiones'!V49</f>
        <v>0</v>
      </c>
      <c r="W156" s="777">
        <f>'Anexo 1 POA 2018 CENTA Regiones'!W49</f>
        <v>0</v>
      </c>
      <c r="X156" s="777">
        <f>'Anexo 1 POA 2018 CENTA Regiones'!X49</f>
        <v>0</v>
      </c>
      <c r="Y156" s="777">
        <f>'Anexo 1 POA 2018 CENTA Regiones'!Y49</f>
        <v>0</v>
      </c>
      <c r="Z156" s="777">
        <f>'Anexo 1 POA 2018 CENTA Regiones'!Z49</f>
        <v>0</v>
      </c>
      <c r="AA156" s="777">
        <f>'Anexo 1 POA 2018 CENTA Regiones'!AA49</f>
        <v>0</v>
      </c>
      <c r="AB156" s="777">
        <f>'Anexo 1 POA 2018 CENTA Regiones'!AB49</f>
        <v>0</v>
      </c>
      <c r="AC156" s="777">
        <f>'Anexo 1 POA 2018 CENTA Regiones'!AC49</f>
        <v>0</v>
      </c>
      <c r="AD156" s="777">
        <f>'Anexo 1 POA 2018 CENTA Regiones'!AD49</f>
        <v>0</v>
      </c>
      <c r="AE156" s="777">
        <f>'Anexo 1 POA 2018 CENTA Regiones'!AE49</f>
        <v>1</v>
      </c>
      <c r="AF156" s="777">
        <f>'Anexo 1 POA 2018 CENTA Regiones'!AF49</f>
        <v>0</v>
      </c>
      <c r="AG156" s="777">
        <f>'Anexo 1 POA 2018 CENTA Regiones'!AG49</f>
        <v>0</v>
      </c>
      <c r="AH156" s="777">
        <f>'Anexo 1 POA 2018 CENTA Regiones'!AH49</f>
        <v>8363</v>
      </c>
      <c r="AI156" s="777">
        <f>'Anexo 1 POA 2018 CENTA Regiones'!AI49</f>
        <v>0</v>
      </c>
      <c r="AJ156" s="777">
        <f>'Anexo 1 POA 2018 CENTA Regiones'!AJ49</f>
        <v>8363</v>
      </c>
      <c r="AK156" s="777">
        <f>'Anexo 1 POA 2018 CENTA Regiones'!AK49</f>
        <v>8363</v>
      </c>
      <c r="AL156" s="777">
        <f>'Anexo 1 POA 2018 CENTA Regiones'!AL49</f>
        <v>0</v>
      </c>
      <c r="AM156" s="777">
        <f>'Anexo 1 POA 2018 CENTA Regiones'!AM49</f>
        <v>0</v>
      </c>
      <c r="AN156" s="777">
        <f>'Anexo 1 POA 2018 CENTA Regiones'!AN49</f>
        <v>0</v>
      </c>
      <c r="AO156" s="777">
        <f>'Anexo 1 POA 2018 CENTA Regiones'!AO49</f>
        <v>0</v>
      </c>
      <c r="AP156" s="134"/>
      <c r="AQ156" s="104" t="str">
        <f>AQ90</f>
        <v>Margarita Alvarado, Jefa Programa Agroindustria</v>
      </c>
      <c r="AR156" s="751">
        <f>'Anexo 1 POA 2018 CENTA Regiones'!AR49</f>
        <v>0</v>
      </c>
      <c r="AS156" s="27"/>
    </row>
    <row r="157" spans="1:45" s="102" customFormat="1" ht="25.5" x14ac:dyDescent="0.2">
      <c r="A157" s="58" t="str">
        <f t="shared" ref="A157:D157" si="324">A91</f>
        <v>E.01.</v>
      </c>
      <c r="B157" s="58" t="str">
        <f t="shared" si="324"/>
        <v>L.01.01.02</v>
      </c>
      <c r="C157" s="58" t="str">
        <f t="shared" si="324"/>
        <v>R.01.01.02.06.00-E</v>
      </c>
      <c r="D157" s="26" t="str">
        <f t="shared" si="324"/>
        <v>Reactivación de la actividad pecuaria</v>
      </c>
      <c r="E157" s="717"/>
      <c r="F157" s="730"/>
      <c r="G157" s="26"/>
      <c r="H157" s="26"/>
      <c r="I157" s="187">
        <f t="shared" si="277"/>
        <v>0.80535692769734213</v>
      </c>
      <c r="J157" s="94">
        <f>AJ157*100/AJ$135</f>
        <v>0.96381025357592853</v>
      </c>
      <c r="K157" s="187"/>
      <c r="L157" s="681"/>
      <c r="M157" s="681"/>
      <c r="N157" s="681"/>
      <c r="O157" s="770">
        <f>SUM(O158:O160)</f>
        <v>11207</v>
      </c>
      <c r="P157" s="770">
        <f t="shared" ref="P157:Q157" si="325">SUM(P158:P160)</f>
        <v>11207</v>
      </c>
      <c r="Q157" s="770">
        <f t="shared" si="325"/>
        <v>11207</v>
      </c>
      <c r="R157" s="771"/>
      <c r="S157" s="771"/>
      <c r="T157" s="771"/>
      <c r="U157" s="770">
        <f t="shared" ref="U157:W157" si="326">SUM(U158:U160)</f>
        <v>11207</v>
      </c>
      <c r="V157" s="770">
        <f t="shared" si="326"/>
        <v>11207</v>
      </c>
      <c r="W157" s="770">
        <f t="shared" si="326"/>
        <v>11207</v>
      </c>
      <c r="X157" s="771"/>
      <c r="Y157" s="771"/>
      <c r="Z157" s="771"/>
      <c r="AA157" s="770">
        <f t="shared" ref="AA157:AC157" si="327">SUM(AA158:AA160)</f>
        <v>11207</v>
      </c>
      <c r="AB157" s="770">
        <f t="shared" si="327"/>
        <v>11207</v>
      </c>
      <c r="AC157" s="770">
        <f t="shared" si="327"/>
        <v>11207</v>
      </c>
      <c r="AD157" s="771"/>
      <c r="AE157" s="771"/>
      <c r="AF157" s="771"/>
      <c r="AG157" s="770">
        <f t="shared" ref="AG157:AK157" si="328">SUM(AG158:AG160)</f>
        <v>11207</v>
      </c>
      <c r="AH157" s="770">
        <f t="shared" si="328"/>
        <v>11200</v>
      </c>
      <c r="AI157" s="770">
        <f t="shared" si="328"/>
        <v>19568</v>
      </c>
      <c r="AJ157" s="770">
        <f t="shared" si="328"/>
        <v>142838</v>
      </c>
      <c r="AK157" s="770">
        <f t="shared" si="328"/>
        <v>142838</v>
      </c>
      <c r="AL157" s="771"/>
      <c r="AM157" s="771"/>
      <c r="AN157" s="771"/>
      <c r="AO157" s="771"/>
      <c r="AP157" s="99"/>
      <c r="AQ157" s="171"/>
      <c r="AR157" s="747">
        <f t="shared" ref="AR157" si="329">SUM(AR158:AR160)</f>
        <v>0</v>
      </c>
      <c r="AS157" s="27"/>
    </row>
    <row r="158" spans="1:45" s="102" customFormat="1" ht="38.25" x14ac:dyDescent="0.2">
      <c r="A158" s="1184" t="str">
        <f t="shared" ref="A158:D158" si="330">A92</f>
        <v>E.01.</v>
      </c>
      <c r="B158" s="1184" t="str">
        <f t="shared" si="330"/>
        <v>L.01.01.02</v>
      </c>
      <c r="C158" s="1185" t="str">
        <f t="shared" si="330"/>
        <v>A.01.01.02.06.02-E</v>
      </c>
      <c r="D158" s="1186" t="str">
        <f t="shared" si="330"/>
        <v>Generar y validar tecnologías y genéticas pecuarias</v>
      </c>
      <c r="E158" s="659">
        <f>'Anexo 1 POA 2018 CENTA Regiones'!E51</f>
        <v>1</v>
      </c>
      <c r="F158" s="123" t="str">
        <f t="shared" ref="F158:H158" si="331">F92</f>
        <v>Tecnología</v>
      </c>
      <c r="G158" s="124" t="str">
        <f t="shared" si="331"/>
        <v>Tecnologías generadas y disponibles</v>
      </c>
      <c r="H158" s="124" t="str">
        <f t="shared" si="331"/>
        <v>Informe y Ficha Técnica de cada tecnología</v>
      </c>
      <c r="I158" s="976">
        <f t="shared" si="277"/>
        <v>4.7152718368591494E-2</v>
      </c>
      <c r="J158" s="976"/>
      <c r="K158" s="108">
        <f>AJ158*100/AJ157</f>
        <v>5.8548845545303072</v>
      </c>
      <c r="L158" s="678">
        <f>'Anexo 1 POA 2018 CENTA Regiones'!L51</f>
        <v>0</v>
      </c>
      <c r="M158" s="678">
        <f>'Anexo 1 POA 2018 CENTA Regiones'!M51</f>
        <v>0</v>
      </c>
      <c r="N158" s="678">
        <f>'Anexo 1 POA 2018 CENTA Regiones'!N51</f>
        <v>0</v>
      </c>
      <c r="O158" s="777">
        <f>'Anexo 1 POA 2018 CENTA Regiones'!O51</f>
        <v>0</v>
      </c>
      <c r="P158" s="777">
        <f>'Anexo 1 POA 2018 CENTA Regiones'!P51</f>
        <v>0</v>
      </c>
      <c r="Q158" s="777">
        <f>'Anexo 1 POA 2018 CENTA Regiones'!Q51</f>
        <v>0</v>
      </c>
      <c r="R158" s="777">
        <f>'Anexo 1 POA 2018 CENTA Regiones'!R51</f>
        <v>0</v>
      </c>
      <c r="S158" s="777">
        <f>'Anexo 1 POA 2018 CENTA Regiones'!S51</f>
        <v>0</v>
      </c>
      <c r="T158" s="777">
        <f>'Anexo 1 POA 2018 CENTA Regiones'!T51</f>
        <v>0</v>
      </c>
      <c r="U158" s="777">
        <f>'Anexo 1 POA 2018 CENTA Regiones'!U51</f>
        <v>0</v>
      </c>
      <c r="V158" s="777">
        <f>'Anexo 1 POA 2018 CENTA Regiones'!V51</f>
        <v>0</v>
      </c>
      <c r="W158" s="777">
        <f>'Anexo 1 POA 2018 CENTA Regiones'!W51</f>
        <v>0</v>
      </c>
      <c r="X158" s="777">
        <f>'Anexo 1 POA 2018 CENTA Regiones'!X51</f>
        <v>0</v>
      </c>
      <c r="Y158" s="777">
        <f>'Anexo 1 POA 2018 CENTA Regiones'!Y51</f>
        <v>0</v>
      </c>
      <c r="Z158" s="777">
        <f>'Anexo 1 POA 2018 CENTA Regiones'!Z51</f>
        <v>0</v>
      </c>
      <c r="AA158" s="777">
        <f>'Anexo 1 POA 2018 CENTA Regiones'!AA51</f>
        <v>0</v>
      </c>
      <c r="AB158" s="777">
        <f>'Anexo 1 POA 2018 CENTA Regiones'!AB51</f>
        <v>0</v>
      </c>
      <c r="AC158" s="777">
        <f>'Anexo 1 POA 2018 CENTA Regiones'!AC51</f>
        <v>0</v>
      </c>
      <c r="AD158" s="777">
        <f>'Anexo 1 POA 2018 CENTA Regiones'!AD51</f>
        <v>0</v>
      </c>
      <c r="AE158" s="777">
        <f>'Anexo 1 POA 2018 CENTA Regiones'!AE51</f>
        <v>0</v>
      </c>
      <c r="AF158" s="777">
        <f>'Anexo 1 POA 2018 CENTA Regiones'!AF51</f>
        <v>1</v>
      </c>
      <c r="AG158" s="777">
        <f>'Anexo 1 POA 2018 CENTA Regiones'!AG51</f>
        <v>0</v>
      </c>
      <c r="AH158" s="777">
        <f>'Anexo 1 POA 2018 CENTA Regiones'!AH51</f>
        <v>0</v>
      </c>
      <c r="AI158" s="777">
        <f>'Anexo 1 POA 2018 CENTA Regiones'!AI51</f>
        <v>8363</v>
      </c>
      <c r="AJ158" s="777">
        <f>'Anexo 1 POA 2018 CENTA Regiones'!AJ51</f>
        <v>8363</v>
      </c>
      <c r="AK158" s="777">
        <f>'Anexo 1 POA 2018 CENTA Regiones'!AK51</f>
        <v>8363</v>
      </c>
      <c r="AL158" s="777">
        <f>'Anexo 1 POA 2018 CENTA Regiones'!AL51</f>
        <v>0</v>
      </c>
      <c r="AM158" s="777">
        <f>'Anexo 1 POA 2018 CENTA Regiones'!AM51</f>
        <v>0</v>
      </c>
      <c r="AN158" s="777">
        <f>'Anexo 1 POA 2018 CENTA Regiones'!AN51</f>
        <v>0</v>
      </c>
      <c r="AO158" s="777">
        <f>'Anexo 1 POA 2018 CENTA Regiones'!AO51</f>
        <v>0</v>
      </c>
      <c r="AP158" s="134"/>
      <c r="AQ158" s="104" t="str">
        <f>AQ92</f>
        <v>Domingo Palacios, Jefe Programa Producciòn animal</v>
      </c>
      <c r="AR158" s="751">
        <f>'Anexo 1 POA 2018 CENTA Regiones'!AR51</f>
        <v>0</v>
      </c>
      <c r="AS158" s="27"/>
    </row>
    <row r="159" spans="1:45" s="102" customFormat="1" ht="51" x14ac:dyDescent="0.2">
      <c r="A159" s="1184">
        <f t="shared" ref="A159:D159" si="332">A93</f>
        <v>0</v>
      </c>
      <c r="B159" s="1184">
        <f t="shared" si="332"/>
        <v>0</v>
      </c>
      <c r="C159" s="1185">
        <f t="shared" si="332"/>
        <v>0</v>
      </c>
      <c r="D159" s="1186">
        <f t="shared" si="332"/>
        <v>0</v>
      </c>
      <c r="E159" s="659">
        <f>'Anexo 1 POA 2018 CENTA Regiones'!E52</f>
        <v>250</v>
      </c>
      <c r="F159" s="123" t="str">
        <f t="shared" ref="F159:H159" si="333">F93</f>
        <v>Hombre</v>
      </c>
      <c r="G159" s="1187" t="str">
        <f t="shared" si="333"/>
        <v>Ganaderos y apicultores asistidos técnicamente</v>
      </c>
      <c r="H159" s="1169" t="str">
        <f t="shared" si="333"/>
        <v xml:space="preserve">Informe y 
Registro de productores asistidos </v>
      </c>
      <c r="I159" s="976">
        <f t="shared" si="277"/>
        <v>0.66559024879754369</v>
      </c>
      <c r="J159" s="976"/>
      <c r="K159" s="108">
        <f>AJ159*100/AJ157</f>
        <v>82.645374480180351</v>
      </c>
      <c r="L159" s="678">
        <f>'Anexo 1 POA 2018 CENTA Regiones'!L52</f>
        <v>250</v>
      </c>
      <c r="M159" s="678">
        <f>'Anexo 1 POA 2018 CENTA Regiones'!M52</f>
        <v>250</v>
      </c>
      <c r="N159" s="678">
        <f>'Anexo 1 POA 2018 CENTA Regiones'!N52</f>
        <v>250</v>
      </c>
      <c r="O159" s="777">
        <f>'Anexo 1 POA 2018 CENTA Regiones'!O52</f>
        <v>9838</v>
      </c>
      <c r="P159" s="777">
        <f>'Anexo 1 POA 2018 CENTA Regiones'!P52</f>
        <v>9838</v>
      </c>
      <c r="Q159" s="777">
        <f>'Anexo 1 POA 2018 CENTA Regiones'!Q52</f>
        <v>9838</v>
      </c>
      <c r="R159" s="777">
        <f>'Anexo 1 POA 2018 CENTA Regiones'!R52</f>
        <v>250</v>
      </c>
      <c r="S159" s="777">
        <f>'Anexo 1 POA 2018 CENTA Regiones'!S52</f>
        <v>250</v>
      </c>
      <c r="T159" s="777">
        <f>'Anexo 1 POA 2018 CENTA Regiones'!T52</f>
        <v>250</v>
      </c>
      <c r="U159" s="777">
        <f>'Anexo 1 POA 2018 CENTA Regiones'!U52</f>
        <v>9838</v>
      </c>
      <c r="V159" s="777">
        <f>'Anexo 1 POA 2018 CENTA Regiones'!V52</f>
        <v>9838</v>
      </c>
      <c r="W159" s="777">
        <f>'Anexo 1 POA 2018 CENTA Regiones'!W52</f>
        <v>9838</v>
      </c>
      <c r="X159" s="777">
        <f>'Anexo 1 POA 2018 CENTA Regiones'!X52</f>
        <v>250</v>
      </c>
      <c r="Y159" s="777">
        <f>'Anexo 1 POA 2018 CENTA Regiones'!Y52</f>
        <v>250</v>
      </c>
      <c r="Z159" s="777">
        <f>'Anexo 1 POA 2018 CENTA Regiones'!Z52</f>
        <v>250</v>
      </c>
      <c r="AA159" s="777">
        <f>'Anexo 1 POA 2018 CENTA Regiones'!AA52</f>
        <v>9838</v>
      </c>
      <c r="AB159" s="777">
        <f>'Anexo 1 POA 2018 CENTA Regiones'!AB52</f>
        <v>9838</v>
      </c>
      <c r="AC159" s="777">
        <f>'Anexo 1 POA 2018 CENTA Regiones'!AC52</f>
        <v>9838</v>
      </c>
      <c r="AD159" s="777">
        <f>'Anexo 1 POA 2018 CENTA Regiones'!AD52</f>
        <v>250</v>
      </c>
      <c r="AE159" s="777">
        <f>'Anexo 1 POA 2018 CENTA Regiones'!AE52</f>
        <v>250</v>
      </c>
      <c r="AF159" s="777">
        <f>'Anexo 1 POA 2018 CENTA Regiones'!AF52</f>
        <v>250</v>
      </c>
      <c r="AG159" s="777">
        <f>'Anexo 1 POA 2018 CENTA Regiones'!AG52</f>
        <v>9838</v>
      </c>
      <c r="AH159" s="777">
        <f>'Anexo 1 POA 2018 CENTA Regiones'!AH52</f>
        <v>9831</v>
      </c>
      <c r="AI159" s="777">
        <f>'Anexo 1 POA 2018 CENTA Regiones'!AI52</f>
        <v>9838</v>
      </c>
      <c r="AJ159" s="777">
        <f>'Anexo 1 POA 2018 CENTA Regiones'!AJ52</f>
        <v>118049</v>
      </c>
      <c r="AK159" s="777">
        <f>'Anexo 1 POA 2018 CENTA Regiones'!AK52</f>
        <v>118049</v>
      </c>
      <c r="AL159" s="777">
        <f>'Anexo 1 POA 2018 CENTA Regiones'!AL52</f>
        <v>0</v>
      </c>
      <c r="AM159" s="777">
        <f>'Anexo 1 POA 2018 CENTA Regiones'!AM52</f>
        <v>0</v>
      </c>
      <c r="AN159" s="777">
        <f>'Anexo 1 POA 2018 CENTA Regiones'!AN52</f>
        <v>0</v>
      </c>
      <c r="AO159" s="777">
        <f>'Anexo 1 POA 2018 CENTA Regiones'!AO52</f>
        <v>0</v>
      </c>
      <c r="AP159" s="1165"/>
      <c r="AQ159" s="1166" t="str">
        <f>AQ93</f>
        <v>Francisco Torres, Grente de Transferencia Tecnològica y Extensiòn</v>
      </c>
      <c r="AR159" s="751" t="str">
        <f>'Anexo 1 POA 2018 CENTA Regiones'!AR52</f>
        <v>La meta total incluye productores ganaderos y apicultores
Meta no acumulativa</v>
      </c>
      <c r="AS159" s="190"/>
    </row>
    <row r="160" spans="1:45" s="102" customFormat="1" ht="51" x14ac:dyDescent="0.2">
      <c r="A160" s="1184">
        <f t="shared" ref="A160:D160" si="334">A94</f>
        <v>0</v>
      </c>
      <c r="B160" s="1184">
        <f t="shared" si="334"/>
        <v>0</v>
      </c>
      <c r="C160" s="1185">
        <f t="shared" si="334"/>
        <v>0</v>
      </c>
      <c r="D160" s="1186">
        <f t="shared" si="334"/>
        <v>0</v>
      </c>
      <c r="E160" s="659">
        <f>'Anexo 1 POA 2018 CENTA Regiones'!E53</f>
        <v>35</v>
      </c>
      <c r="F160" s="123" t="str">
        <f t="shared" ref="F160:H160" si="335">F94</f>
        <v>Mujer</v>
      </c>
      <c r="G160" s="1187">
        <f t="shared" si="335"/>
        <v>0</v>
      </c>
      <c r="H160" s="1169">
        <f t="shared" si="335"/>
        <v>0</v>
      </c>
      <c r="I160" s="976">
        <f t="shared" si="277"/>
        <v>9.2613960531206976E-2</v>
      </c>
      <c r="J160" s="976"/>
      <c r="K160" s="108">
        <f>AJ160*100/AJ157</f>
        <v>11.499740965289348</v>
      </c>
      <c r="L160" s="678">
        <f>'Anexo 1 POA 2018 CENTA Regiones'!L53</f>
        <v>35</v>
      </c>
      <c r="M160" s="678">
        <f>'Anexo 1 POA 2018 CENTA Regiones'!M53</f>
        <v>35</v>
      </c>
      <c r="N160" s="678">
        <f>'Anexo 1 POA 2018 CENTA Regiones'!N53</f>
        <v>35</v>
      </c>
      <c r="O160" s="777">
        <f>'Anexo 1 POA 2018 CENTA Regiones'!O53</f>
        <v>1369</v>
      </c>
      <c r="P160" s="777">
        <f>'Anexo 1 POA 2018 CENTA Regiones'!P53</f>
        <v>1369</v>
      </c>
      <c r="Q160" s="777">
        <f>'Anexo 1 POA 2018 CENTA Regiones'!Q53</f>
        <v>1369</v>
      </c>
      <c r="R160" s="777">
        <f>'Anexo 1 POA 2018 CENTA Regiones'!R53</f>
        <v>35</v>
      </c>
      <c r="S160" s="777">
        <f>'Anexo 1 POA 2018 CENTA Regiones'!S53</f>
        <v>35</v>
      </c>
      <c r="T160" s="777">
        <f>'Anexo 1 POA 2018 CENTA Regiones'!T53</f>
        <v>35</v>
      </c>
      <c r="U160" s="777">
        <f>'Anexo 1 POA 2018 CENTA Regiones'!U53</f>
        <v>1369</v>
      </c>
      <c r="V160" s="777">
        <f>'Anexo 1 POA 2018 CENTA Regiones'!V53</f>
        <v>1369</v>
      </c>
      <c r="W160" s="777">
        <f>'Anexo 1 POA 2018 CENTA Regiones'!W53</f>
        <v>1369</v>
      </c>
      <c r="X160" s="777">
        <f>'Anexo 1 POA 2018 CENTA Regiones'!X53</f>
        <v>35</v>
      </c>
      <c r="Y160" s="777">
        <f>'Anexo 1 POA 2018 CENTA Regiones'!Y53</f>
        <v>35</v>
      </c>
      <c r="Z160" s="777">
        <f>'Anexo 1 POA 2018 CENTA Regiones'!Z53</f>
        <v>35</v>
      </c>
      <c r="AA160" s="777">
        <f>'Anexo 1 POA 2018 CENTA Regiones'!AA53</f>
        <v>1369</v>
      </c>
      <c r="AB160" s="777">
        <f>'Anexo 1 POA 2018 CENTA Regiones'!AB53</f>
        <v>1369</v>
      </c>
      <c r="AC160" s="777">
        <f>'Anexo 1 POA 2018 CENTA Regiones'!AC53</f>
        <v>1369</v>
      </c>
      <c r="AD160" s="777">
        <f>'Anexo 1 POA 2018 CENTA Regiones'!AD53</f>
        <v>35</v>
      </c>
      <c r="AE160" s="777">
        <f>'Anexo 1 POA 2018 CENTA Regiones'!AE53</f>
        <v>35</v>
      </c>
      <c r="AF160" s="777">
        <f>'Anexo 1 POA 2018 CENTA Regiones'!AF53</f>
        <v>35</v>
      </c>
      <c r="AG160" s="777">
        <f>'Anexo 1 POA 2018 CENTA Regiones'!AG53</f>
        <v>1369</v>
      </c>
      <c r="AH160" s="777">
        <f>'Anexo 1 POA 2018 CENTA Regiones'!AH53</f>
        <v>1369</v>
      </c>
      <c r="AI160" s="777">
        <f>'Anexo 1 POA 2018 CENTA Regiones'!AI53</f>
        <v>1367</v>
      </c>
      <c r="AJ160" s="777">
        <f>'Anexo 1 POA 2018 CENTA Regiones'!AJ53</f>
        <v>16426</v>
      </c>
      <c r="AK160" s="777">
        <f>'Anexo 1 POA 2018 CENTA Regiones'!AK53</f>
        <v>16426</v>
      </c>
      <c r="AL160" s="777">
        <f>'Anexo 1 POA 2018 CENTA Regiones'!AL53</f>
        <v>0</v>
      </c>
      <c r="AM160" s="777">
        <f>'Anexo 1 POA 2018 CENTA Regiones'!AM53</f>
        <v>0</v>
      </c>
      <c r="AN160" s="777">
        <f>'Anexo 1 POA 2018 CENTA Regiones'!AN53</f>
        <v>0</v>
      </c>
      <c r="AO160" s="777">
        <f>'Anexo 1 POA 2018 CENTA Regiones'!AO53</f>
        <v>0</v>
      </c>
      <c r="AP160" s="1165"/>
      <c r="AQ160" s="1166">
        <f>AQ94</f>
        <v>0</v>
      </c>
      <c r="AR160" s="751" t="str">
        <f>'Anexo 1 POA 2018 CENTA Regiones'!AR53</f>
        <v>La meta total incluye productores ganaderos y apicultores
Meta no acumulativa</v>
      </c>
      <c r="AS160" s="190"/>
    </row>
    <row r="161" spans="1:45" s="102" customFormat="1" ht="25.5" x14ac:dyDescent="0.2">
      <c r="A161" s="58" t="str">
        <f t="shared" ref="A161:D161" si="336">A95</f>
        <v>E.01.</v>
      </c>
      <c r="B161" s="58" t="str">
        <f t="shared" si="336"/>
        <v>L.01.03.01</v>
      </c>
      <c r="C161" s="58" t="str">
        <f t="shared" si="336"/>
        <v>R.01.03.01.01.00-E</v>
      </c>
      <c r="D161" s="26" t="str">
        <f t="shared" si="336"/>
        <v>Autoabastecimiento de alimentos</v>
      </c>
      <c r="E161" s="29"/>
      <c r="F161" s="730"/>
      <c r="G161" s="26"/>
      <c r="H161" s="26"/>
      <c r="I161" s="194">
        <f t="shared" si="277"/>
        <v>10.140884744671949</v>
      </c>
      <c r="J161" s="94">
        <f>AJ161*100/AJ$135</f>
        <v>12.136095637982294</v>
      </c>
      <c r="K161" s="187"/>
      <c r="L161" s="673"/>
      <c r="M161" s="673"/>
      <c r="N161" s="673"/>
      <c r="O161" s="770">
        <f>SUM(O162:O166)</f>
        <v>66238</v>
      </c>
      <c r="P161" s="770">
        <f t="shared" ref="P161:Q161" si="337">SUM(P162:P166)</f>
        <v>66238</v>
      </c>
      <c r="Q161" s="770">
        <f t="shared" si="337"/>
        <v>167169</v>
      </c>
      <c r="R161" s="769"/>
      <c r="S161" s="769"/>
      <c r="T161" s="769"/>
      <c r="U161" s="770">
        <f>SUM(U162:U166)</f>
        <v>66238</v>
      </c>
      <c r="V161" s="770">
        <f t="shared" ref="V161" si="338">SUM(V162:V166)</f>
        <v>66238</v>
      </c>
      <c r="W161" s="770">
        <f t="shared" ref="W161" si="339">SUM(W162:W166)</f>
        <v>317169</v>
      </c>
      <c r="X161" s="769"/>
      <c r="Y161" s="769"/>
      <c r="Z161" s="769"/>
      <c r="AA161" s="770">
        <f>SUM(AA162:AA166)</f>
        <v>66238</v>
      </c>
      <c r="AB161" s="770">
        <f t="shared" ref="AB161" si="340">SUM(AB162:AB166)</f>
        <v>66238</v>
      </c>
      <c r="AC161" s="770">
        <f t="shared" ref="AC161" si="341">SUM(AC162:AC166)</f>
        <v>317169</v>
      </c>
      <c r="AD161" s="769"/>
      <c r="AE161" s="769"/>
      <c r="AF161" s="769"/>
      <c r="AG161" s="770">
        <f>SUM(AG162:AG166)</f>
        <v>66238</v>
      </c>
      <c r="AH161" s="770">
        <f t="shared" ref="AH161" si="342">SUM(AH162:AH166)</f>
        <v>66238</v>
      </c>
      <c r="AI161" s="770">
        <f t="shared" ref="AI161" si="343">SUM(AI162:AI166)</f>
        <v>467175</v>
      </c>
      <c r="AJ161" s="770">
        <f>SUM(AJ162:AJ166)</f>
        <v>1798586</v>
      </c>
      <c r="AK161" s="770">
        <f t="shared" ref="AK161" si="344">SUM(AK162:AK166)</f>
        <v>798586</v>
      </c>
      <c r="AL161" s="770">
        <f t="shared" ref="AL161" si="345">SUM(AL162:AL166)</f>
        <v>0</v>
      </c>
      <c r="AM161" s="769"/>
      <c r="AN161" s="769"/>
      <c r="AO161" s="770">
        <f t="shared" ref="AO161" si="346">SUM(AO162:AO166)</f>
        <v>1000000</v>
      </c>
      <c r="AP161" s="195"/>
      <c r="AQ161" s="171"/>
      <c r="AR161" s="747">
        <f t="shared" ref="AR161" si="347">SUM(AR162:AR166)</f>
        <v>0</v>
      </c>
      <c r="AS161" s="27"/>
    </row>
    <row r="162" spans="1:45" s="102" customFormat="1" ht="37.5" customHeight="1" x14ac:dyDescent="0.2">
      <c r="A162" s="1156" t="str">
        <f t="shared" ref="A162:D162" si="348">A96</f>
        <v>E.01.</v>
      </c>
      <c r="B162" s="1156" t="str">
        <f t="shared" si="348"/>
        <v>L.01.03.01</v>
      </c>
      <c r="C162" s="1168" t="str">
        <f t="shared" si="348"/>
        <v>A.01.03.01.01.01-E</v>
      </c>
      <c r="D162" s="1169" t="str">
        <f t="shared" si="348"/>
        <v>Transferir tecnología en la producción de alimentos</v>
      </c>
      <c r="E162" s="74">
        <f>'Anexo 1 POA 2018 CENTA Regiones'!E55</f>
        <v>5472</v>
      </c>
      <c r="F162" s="103" t="str">
        <f t="shared" ref="F162:H162" si="349">F96</f>
        <v>Hombre</v>
      </c>
      <c r="G162" s="1166" t="str">
        <f t="shared" si="349"/>
        <v>Productores rurales en técnicas y prácticas agropecuarias, capacitados</v>
      </c>
      <c r="H162" s="1166" t="str">
        <f t="shared" si="349"/>
        <v xml:space="preserve">Informe y 
Registro de productores capacitados </v>
      </c>
      <c r="I162" s="975">
        <f t="shared" si="277"/>
        <v>2.9445556088871738</v>
      </c>
      <c r="J162" s="975"/>
      <c r="K162" s="108">
        <f>AJ162*100/AJ161</f>
        <v>29.036476432041614</v>
      </c>
      <c r="L162" s="674">
        <f>'Anexo 1 POA 2018 CENTA Regiones'!L55</f>
        <v>5472</v>
      </c>
      <c r="M162" s="674">
        <f>'Anexo 1 POA 2018 CENTA Regiones'!M55</f>
        <v>5472</v>
      </c>
      <c r="N162" s="674">
        <f>'Anexo 1 POA 2018 CENTA Regiones'!N55</f>
        <v>5472</v>
      </c>
      <c r="O162" s="775">
        <f>'Anexo 1 POA 2018 CENTA Regiones'!O55</f>
        <v>43520</v>
      </c>
      <c r="P162" s="775">
        <f>'Anexo 1 POA 2018 CENTA Regiones'!P55</f>
        <v>43520</v>
      </c>
      <c r="Q162" s="775">
        <f>'Anexo 1 POA 2018 CENTA Regiones'!Q55</f>
        <v>43520</v>
      </c>
      <c r="R162" s="775">
        <f>'Anexo 1 POA 2018 CENTA Regiones'!R55</f>
        <v>5472</v>
      </c>
      <c r="S162" s="775">
        <f>'Anexo 1 POA 2018 CENTA Regiones'!S55</f>
        <v>5472</v>
      </c>
      <c r="T162" s="775">
        <f>'Anexo 1 POA 2018 CENTA Regiones'!T55</f>
        <v>5472</v>
      </c>
      <c r="U162" s="775">
        <f>'Anexo 1 POA 2018 CENTA Regiones'!U55</f>
        <v>43520</v>
      </c>
      <c r="V162" s="775">
        <f>'Anexo 1 POA 2018 CENTA Regiones'!V55</f>
        <v>43520</v>
      </c>
      <c r="W162" s="775">
        <f>'Anexo 1 POA 2018 CENTA Regiones'!W55</f>
        <v>43520</v>
      </c>
      <c r="X162" s="775">
        <f>'Anexo 1 POA 2018 CENTA Regiones'!X55</f>
        <v>5472</v>
      </c>
      <c r="Y162" s="775">
        <f>'Anexo 1 POA 2018 CENTA Regiones'!Y55</f>
        <v>5472</v>
      </c>
      <c r="Z162" s="775">
        <f>'Anexo 1 POA 2018 CENTA Regiones'!Z55</f>
        <v>5472</v>
      </c>
      <c r="AA162" s="775">
        <f>'Anexo 1 POA 2018 CENTA Regiones'!AA55</f>
        <v>43520</v>
      </c>
      <c r="AB162" s="775">
        <f>'Anexo 1 POA 2018 CENTA Regiones'!AB55</f>
        <v>43520</v>
      </c>
      <c r="AC162" s="775">
        <f>'Anexo 1 POA 2018 CENTA Regiones'!AC55</f>
        <v>43520</v>
      </c>
      <c r="AD162" s="775">
        <f>'Anexo 1 POA 2018 CENTA Regiones'!AD55</f>
        <v>5472</v>
      </c>
      <c r="AE162" s="775">
        <f>'Anexo 1 POA 2018 CENTA Regiones'!AE55</f>
        <v>5472</v>
      </c>
      <c r="AF162" s="775">
        <f>'Anexo 1 POA 2018 CENTA Regiones'!AF55</f>
        <v>5472</v>
      </c>
      <c r="AG162" s="775">
        <f>'Anexo 1 POA 2018 CENTA Regiones'!AG55</f>
        <v>43520</v>
      </c>
      <c r="AH162" s="775">
        <f>'Anexo 1 POA 2018 CENTA Regiones'!AH55</f>
        <v>43520</v>
      </c>
      <c r="AI162" s="775">
        <f>'Anexo 1 POA 2018 CENTA Regiones'!AI55</f>
        <v>43526</v>
      </c>
      <c r="AJ162" s="775">
        <f>'Anexo 1 POA 2018 CENTA Regiones'!AJ55</f>
        <v>522246</v>
      </c>
      <c r="AK162" s="775">
        <f>'Anexo 1 POA 2018 CENTA Regiones'!AK55</f>
        <v>522246</v>
      </c>
      <c r="AL162" s="775">
        <f>'Anexo 1 POA 2018 CENTA Regiones'!AL55</f>
        <v>0</v>
      </c>
      <c r="AM162" s="775">
        <f>'Anexo 1 POA 2018 CENTA Regiones'!AM55</f>
        <v>0</v>
      </c>
      <c r="AN162" s="775">
        <f>'Anexo 1 POA 2018 CENTA Regiones'!AN55</f>
        <v>0</v>
      </c>
      <c r="AO162" s="775">
        <f>'Anexo 1 POA 2018 CENTA Regiones'!AO55</f>
        <v>0</v>
      </c>
      <c r="AP162" s="1165"/>
      <c r="AQ162" s="1186" t="str">
        <f>AQ96</f>
        <v>Francisco Torres, Grente de Transferencia Tecnològica y Extensiòn</v>
      </c>
      <c r="AR162" s="753" t="str">
        <f>'Anexo 1 POA 2018 CENTA Regiones'!AR55</f>
        <v>Meta no acumulativa</v>
      </c>
      <c r="AS162" s="27"/>
    </row>
    <row r="163" spans="1:45" s="102" customFormat="1" ht="37.5" customHeight="1" x14ac:dyDescent="0.2">
      <c r="A163" s="1156">
        <f t="shared" ref="A163:D163" si="350">A97</f>
        <v>0</v>
      </c>
      <c r="B163" s="1156">
        <f t="shared" si="350"/>
        <v>0</v>
      </c>
      <c r="C163" s="1168">
        <f t="shared" si="350"/>
        <v>0</v>
      </c>
      <c r="D163" s="1169">
        <f t="shared" si="350"/>
        <v>0</v>
      </c>
      <c r="E163" s="74">
        <f>'Anexo 1 POA 2018 CENTA Regiones'!E56</f>
        <v>2435</v>
      </c>
      <c r="F163" s="103" t="str">
        <f t="shared" ref="F163:H163" si="351">F97</f>
        <v>Mujer</v>
      </c>
      <c r="G163" s="1166">
        <f t="shared" si="351"/>
        <v>0</v>
      </c>
      <c r="H163" s="1166">
        <f t="shared" si="351"/>
        <v>0</v>
      </c>
      <c r="I163" s="975">
        <f t="shared" si="277"/>
        <v>1.5370782578945281</v>
      </c>
      <c r="J163" s="975"/>
      <c r="K163" s="108">
        <f>AJ163*100/AJ161</f>
        <v>15.157240187569569</v>
      </c>
      <c r="L163" s="674">
        <f>'Anexo 1 POA 2018 CENTA Regiones'!L56</f>
        <v>2435</v>
      </c>
      <c r="M163" s="674">
        <f>'Anexo 1 POA 2018 CENTA Regiones'!M56</f>
        <v>2435</v>
      </c>
      <c r="N163" s="674">
        <f>'Anexo 1 POA 2018 CENTA Regiones'!N56</f>
        <v>2435</v>
      </c>
      <c r="O163" s="775">
        <f>'Anexo 1 POA 2018 CENTA Regiones'!O56</f>
        <v>22718</v>
      </c>
      <c r="P163" s="775">
        <f>'Anexo 1 POA 2018 CENTA Regiones'!P56</f>
        <v>22718</v>
      </c>
      <c r="Q163" s="775">
        <f>'Anexo 1 POA 2018 CENTA Regiones'!Q56</f>
        <v>22718</v>
      </c>
      <c r="R163" s="775">
        <f>'Anexo 1 POA 2018 CENTA Regiones'!R56</f>
        <v>2435</v>
      </c>
      <c r="S163" s="775">
        <f>'Anexo 1 POA 2018 CENTA Regiones'!S56</f>
        <v>2435</v>
      </c>
      <c r="T163" s="775">
        <f>'Anexo 1 POA 2018 CENTA Regiones'!T56</f>
        <v>2435</v>
      </c>
      <c r="U163" s="775">
        <f>'Anexo 1 POA 2018 CENTA Regiones'!U56</f>
        <v>22718</v>
      </c>
      <c r="V163" s="775">
        <f>'Anexo 1 POA 2018 CENTA Regiones'!V56</f>
        <v>22718</v>
      </c>
      <c r="W163" s="775">
        <f>'Anexo 1 POA 2018 CENTA Regiones'!W56</f>
        <v>22718</v>
      </c>
      <c r="X163" s="775">
        <f>'Anexo 1 POA 2018 CENTA Regiones'!X56</f>
        <v>2435</v>
      </c>
      <c r="Y163" s="775">
        <f>'Anexo 1 POA 2018 CENTA Regiones'!Y56</f>
        <v>2435</v>
      </c>
      <c r="Z163" s="775">
        <f>'Anexo 1 POA 2018 CENTA Regiones'!Z56</f>
        <v>2435</v>
      </c>
      <c r="AA163" s="775">
        <f>'Anexo 1 POA 2018 CENTA Regiones'!AA56</f>
        <v>22718</v>
      </c>
      <c r="AB163" s="775">
        <f>'Anexo 1 POA 2018 CENTA Regiones'!AB56</f>
        <v>22718</v>
      </c>
      <c r="AC163" s="775">
        <f>'Anexo 1 POA 2018 CENTA Regiones'!AC56</f>
        <v>22718</v>
      </c>
      <c r="AD163" s="775">
        <f>'Anexo 1 POA 2018 CENTA Regiones'!AD56</f>
        <v>2435</v>
      </c>
      <c r="AE163" s="775">
        <f>'Anexo 1 POA 2018 CENTA Regiones'!AE56</f>
        <v>2435</v>
      </c>
      <c r="AF163" s="775">
        <f>'Anexo 1 POA 2018 CENTA Regiones'!AF56</f>
        <v>2435</v>
      </c>
      <c r="AG163" s="775">
        <f>'Anexo 1 POA 2018 CENTA Regiones'!AG56</f>
        <v>22718</v>
      </c>
      <c r="AH163" s="775">
        <f>'Anexo 1 POA 2018 CENTA Regiones'!AH56</f>
        <v>22718</v>
      </c>
      <c r="AI163" s="775">
        <f>'Anexo 1 POA 2018 CENTA Regiones'!AI56</f>
        <v>22718</v>
      </c>
      <c r="AJ163" s="775">
        <f>'Anexo 1 POA 2018 CENTA Regiones'!AJ56</f>
        <v>272616</v>
      </c>
      <c r="AK163" s="775">
        <f>'Anexo 1 POA 2018 CENTA Regiones'!AK56</f>
        <v>272616</v>
      </c>
      <c r="AL163" s="775">
        <f>'Anexo 1 POA 2018 CENTA Regiones'!AL56</f>
        <v>0</v>
      </c>
      <c r="AM163" s="775">
        <f>'Anexo 1 POA 2018 CENTA Regiones'!AM56</f>
        <v>0</v>
      </c>
      <c r="AN163" s="775">
        <f>'Anexo 1 POA 2018 CENTA Regiones'!AN56</f>
        <v>0</v>
      </c>
      <c r="AO163" s="775">
        <f>'Anexo 1 POA 2018 CENTA Regiones'!AO56</f>
        <v>0</v>
      </c>
      <c r="AP163" s="1165"/>
      <c r="AQ163" s="1186">
        <f>AQ97</f>
        <v>0</v>
      </c>
      <c r="AR163" s="753" t="str">
        <f>'Anexo 1 POA 2018 CENTA Regiones'!AR56</f>
        <v>Meta no acumulativa</v>
      </c>
      <c r="AS163" s="190"/>
    </row>
    <row r="164" spans="1:45" s="102" customFormat="1" ht="25.5" x14ac:dyDescent="0.2">
      <c r="A164" s="1156">
        <f t="shared" ref="A164:D164" si="352">A98</f>
        <v>0</v>
      </c>
      <c r="B164" s="1156">
        <f t="shared" si="352"/>
        <v>0</v>
      </c>
      <c r="C164" s="1168">
        <f t="shared" si="352"/>
        <v>0</v>
      </c>
      <c r="D164" s="1169">
        <f t="shared" si="352"/>
        <v>0</v>
      </c>
      <c r="E164" s="74">
        <f>'Anexo 1 POA 2018 CENTA Regiones'!E57</f>
        <v>4</v>
      </c>
      <c r="F164" s="103" t="str">
        <f t="shared" ref="F164:H164" si="353">F98</f>
        <v>Informe</v>
      </c>
      <c r="G164" s="104" t="str">
        <f t="shared" si="353"/>
        <v>Programa de agricultura urbana, ejecutado</v>
      </c>
      <c r="H164" s="104" t="str">
        <f t="shared" si="353"/>
        <v>Informe trimestral</v>
      </c>
      <c r="I164" s="975">
        <f t="shared" si="277"/>
        <v>2.0996857970182321E-2</v>
      </c>
      <c r="J164" s="975"/>
      <c r="K164" s="108">
        <f>AJ164*100/AJ161</f>
        <v>0.20705153937593199</v>
      </c>
      <c r="L164" s="674">
        <f>'Anexo 1 POA 2018 CENTA Regiones'!L57</f>
        <v>0</v>
      </c>
      <c r="M164" s="674">
        <f>'Anexo 1 POA 2018 CENTA Regiones'!M57</f>
        <v>0</v>
      </c>
      <c r="N164" s="674">
        <f>'Anexo 1 POA 2018 CENTA Regiones'!N57</f>
        <v>1</v>
      </c>
      <c r="O164" s="775">
        <f>'Anexo 1 POA 2018 CENTA Regiones'!O57</f>
        <v>0</v>
      </c>
      <c r="P164" s="775">
        <f>'Anexo 1 POA 2018 CENTA Regiones'!P57</f>
        <v>0</v>
      </c>
      <c r="Q164" s="775">
        <f>'Anexo 1 POA 2018 CENTA Regiones'!Q57</f>
        <v>931</v>
      </c>
      <c r="R164" s="775">
        <f>'Anexo 1 POA 2018 CENTA Regiones'!R57</f>
        <v>0</v>
      </c>
      <c r="S164" s="775">
        <f>'Anexo 1 POA 2018 CENTA Regiones'!S57</f>
        <v>0</v>
      </c>
      <c r="T164" s="775">
        <f>'Anexo 1 POA 2018 CENTA Regiones'!T57</f>
        <v>1</v>
      </c>
      <c r="U164" s="775">
        <f>'Anexo 1 POA 2018 CENTA Regiones'!U57</f>
        <v>0</v>
      </c>
      <c r="V164" s="775">
        <f>'Anexo 1 POA 2018 CENTA Regiones'!V57</f>
        <v>0</v>
      </c>
      <c r="W164" s="775">
        <f>'Anexo 1 POA 2018 CENTA Regiones'!W57</f>
        <v>931</v>
      </c>
      <c r="X164" s="775">
        <f>'Anexo 1 POA 2018 CENTA Regiones'!X57</f>
        <v>0</v>
      </c>
      <c r="Y164" s="775">
        <f>'Anexo 1 POA 2018 CENTA Regiones'!Y57</f>
        <v>0</v>
      </c>
      <c r="Z164" s="775">
        <f>'Anexo 1 POA 2018 CENTA Regiones'!Z57</f>
        <v>1</v>
      </c>
      <c r="AA164" s="775">
        <f>'Anexo 1 POA 2018 CENTA Regiones'!AA57</f>
        <v>0</v>
      </c>
      <c r="AB164" s="775">
        <f>'Anexo 1 POA 2018 CENTA Regiones'!AB57</f>
        <v>0</v>
      </c>
      <c r="AC164" s="775">
        <f>'Anexo 1 POA 2018 CENTA Regiones'!AC57</f>
        <v>931</v>
      </c>
      <c r="AD164" s="775">
        <f>'Anexo 1 POA 2018 CENTA Regiones'!AD57</f>
        <v>0</v>
      </c>
      <c r="AE164" s="775">
        <f>'Anexo 1 POA 2018 CENTA Regiones'!AE57</f>
        <v>0</v>
      </c>
      <c r="AF164" s="775">
        <f>'Anexo 1 POA 2018 CENTA Regiones'!AF57</f>
        <v>1</v>
      </c>
      <c r="AG164" s="775">
        <f>'Anexo 1 POA 2018 CENTA Regiones'!AG57</f>
        <v>0</v>
      </c>
      <c r="AH164" s="775">
        <f>'Anexo 1 POA 2018 CENTA Regiones'!AH57</f>
        <v>0</v>
      </c>
      <c r="AI164" s="775">
        <f>'Anexo 1 POA 2018 CENTA Regiones'!AI57</f>
        <v>931</v>
      </c>
      <c r="AJ164" s="775">
        <f>'Anexo 1 POA 2018 CENTA Regiones'!AJ57</f>
        <v>3724</v>
      </c>
      <c r="AK164" s="775">
        <f>'Anexo 1 POA 2018 CENTA Regiones'!AK57</f>
        <v>3724</v>
      </c>
      <c r="AL164" s="775">
        <f>'Anexo 1 POA 2018 CENTA Regiones'!AL57</f>
        <v>0</v>
      </c>
      <c r="AM164" s="775">
        <f>'Anexo 1 POA 2018 CENTA Regiones'!AM57</f>
        <v>0</v>
      </c>
      <c r="AN164" s="775">
        <f>'Anexo 1 POA 2018 CENTA Regiones'!AN57</f>
        <v>0</v>
      </c>
      <c r="AO164" s="775">
        <f>'Anexo 1 POA 2018 CENTA Regiones'!AO57</f>
        <v>0</v>
      </c>
      <c r="AP164" s="199"/>
      <c r="AQ164" s="1186">
        <f>AQ98</f>
        <v>0</v>
      </c>
      <c r="AR164" s="753">
        <f>'Anexo 1 POA 2018 CENTA Regiones'!AR57</f>
        <v>0</v>
      </c>
      <c r="AS164" s="190"/>
    </row>
    <row r="165" spans="1:45" s="102" customFormat="1" ht="63.75" hidden="1" x14ac:dyDescent="0.2">
      <c r="A165" s="1156">
        <f t="shared" ref="A165:D165" si="354">A99</f>
        <v>0</v>
      </c>
      <c r="B165" s="1156">
        <f t="shared" si="354"/>
        <v>0</v>
      </c>
      <c r="C165" s="1168">
        <f t="shared" si="354"/>
        <v>0</v>
      </c>
      <c r="D165" s="1169">
        <f t="shared" si="354"/>
        <v>0</v>
      </c>
      <c r="E165" s="74">
        <v>0</v>
      </c>
      <c r="F165" s="103" t="str">
        <f t="shared" ref="F165:H165" si="355">F99</f>
        <v>Productor</v>
      </c>
      <c r="G165" s="104" t="str">
        <f t="shared" si="355"/>
        <v>Productores del Programa de desarrollo de la zona de El Mozote y lugares aledaños, asistidos y capacitados</v>
      </c>
      <c r="H165" s="104" t="str">
        <f t="shared" si="355"/>
        <v>Informe y registro de productores asistidos y capacitados</v>
      </c>
      <c r="I165" s="975">
        <f t="shared" si="277"/>
        <v>0</v>
      </c>
      <c r="J165" s="975"/>
      <c r="K165" s="108">
        <f>AJ165*100/AJ161</f>
        <v>0</v>
      </c>
      <c r="L165" s="674"/>
      <c r="M165" s="674"/>
      <c r="N165" s="674"/>
      <c r="O165" s="693"/>
      <c r="P165" s="693"/>
      <c r="Q165" s="693"/>
      <c r="R165" s="674"/>
      <c r="S165" s="674"/>
      <c r="T165" s="674"/>
      <c r="U165" s="693"/>
      <c r="V165" s="693"/>
      <c r="W165" s="693"/>
      <c r="X165" s="674"/>
      <c r="Y165" s="674"/>
      <c r="Z165" s="674"/>
      <c r="AA165" s="693"/>
      <c r="AB165" s="693"/>
      <c r="AC165" s="693"/>
      <c r="AD165" s="674"/>
      <c r="AE165" s="674"/>
      <c r="AF165" s="674"/>
      <c r="AG165" s="693"/>
      <c r="AH165" s="693"/>
      <c r="AI165" s="693"/>
      <c r="AJ165" s="693"/>
      <c r="AK165" s="693"/>
      <c r="AL165" s="693"/>
      <c r="AM165" s="693"/>
      <c r="AN165" s="693"/>
      <c r="AO165" s="693"/>
      <c r="AP165" s="110"/>
      <c r="AQ165" s="1186">
        <f>AQ99</f>
        <v>0</v>
      </c>
      <c r="AR165" s="753"/>
      <c r="AS165" s="190"/>
    </row>
    <row r="166" spans="1:45" s="102" customFormat="1" ht="76.5" x14ac:dyDescent="0.2">
      <c r="A166" s="1156">
        <f t="shared" ref="A166:D166" si="356">A100</f>
        <v>0</v>
      </c>
      <c r="B166" s="1156">
        <f t="shared" si="356"/>
        <v>0</v>
      </c>
      <c r="C166" s="1168">
        <f t="shared" si="356"/>
        <v>0</v>
      </c>
      <c r="D166" s="1169">
        <f t="shared" si="356"/>
        <v>0</v>
      </c>
      <c r="E166" s="74">
        <f>'Anexo 1 POA 2018 CENTA Regiones'!E58</f>
        <v>100</v>
      </c>
      <c r="F166" s="659" t="str">
        <f t="shared" ref="F166:H166" si="357">F100</f>
        <v>Porcentaje de avance</v>
      </c>
      <c r="G166" s="104" t="str">
        <f t="shared" si="357"/>
        <v>Proyecto de fortalecimiento agropecuario en municipios de extrema pobreza en El Salvador, ejecutado</v>
      </c>
      <c r="H166" s="107" t="str">
        <f t="shared" si="357"/>
        <v>Informe</v>
      </c>
      <c r="I166" s="975">
        <f t="shared" si="277"/>
        <v>5.6382540199200646</v>
      </c>
      <c r="J166" s="975"/>
      <c r="K166" s="108">
        <f>AJ166*100/AJ161</f>
        <v>55.599231841012887</v>
      </c>
      <c r="L166" s="674">
        <f>'Anexo 1 POA 2018 CENTA Regiones'!L58</f>
        <v>0</v>
      </c>
      <c r="M166" s="674">
        <f>'Anexo 1 POA 2018 CENTA Regiones'!M58</f>
        <v>0</v>
      </c>
      <c r="N166" s="674">
        <f>'Anexo 1 POA 2018 CENTA Regiones'!N58</f>
        <v>10</v>
      </c>
      <c r="O166" s="775">
        <f>'Anexo 1 POA 2018 CENTA Regiones'!O58</f>
        <v>0</v>
      </c>
      <c r="P166" s="775">
        <f>'Anexo 1 POA 2018 CENTA Regiones'!P58</f>
        <v>0</v>
      </c>
      <c r="Q166" s="775">
        <f>'Anexo 1 POA 2018 CENTA Regiones'!Q58</f>
        <v>100000</v>
      </c>
      <c r="R166" s="775">
        <f>'Anexo 1 POA 2018 CENTA Regiones'!R58</f>
        <v>0</v>
      </c>
      <c r="S166" s="775">
        <f>'Anexo 1 POA 2018 CENTA Regiones'!S58</f>
        <v>0</v>
      </c>
      <c r="T166" s="775">
        <f>'Anexo 1 POA 2018 CENTA Regiones'!T58</f>
        <v>25</v>
      </c>
      <c r="U166" s="775">
        <f>'Anexo 1 POA 2018 CENTA Regiones'!U58</f>
        <v>0</v>
      </c>
      <c r="V166" s="775">
        <f>'Anexo 1 POA 2018 CENTA Regiones'!V58</f>
        <v>0</v>
      </c>
      <c r="W166" s="775">
        <f>'Anexo 1 POA 2018 CENTA Regiones'!W58</f>
        <v>250000</v>
      </c>
      <c r="X166" s="775">
        <f>'Anexo 1 POA 2018 CENTA Regiones'!X58</f>
        <v>0</v>
      </c>
      <c r="Y166" s="775">
        <f>'Anexo 1 POA 2018 CENTA Regiones'!Y58</f>
        <v>0</v>
      </c>
      <c r="Z166" s="775">
        <f>'Anexo 1 POA 2018 CENTA Regiones'!Z58</f>
        <v>25</v>
      </c>
      <c r="AA166" s="775">
        <f>'Anexo 1 POA 2018 CENTA Regiones'!AA58</f>
        <v>0</v>
      </c>
      <c r="AB166" s="775">
        <f>'Anexo 1 POA 2018 CENTA Regiones'!AB58</f>
        <v>0</v>
      </c>
      <c r="AC166" s="775">
        <f>'Anexo 1 POA 2018 CENTA Regiones'!AC58</f>
        <v>250000</v>
      </c>
      <c r="AD166" s="775">
        <f>'Anexo 1 POA 2018 CENTA Regiones'!AD58</f>
        <v>0</v>
      </c>
      <c r="AE166" s="775">
        <f>'Anexo 1 POA 2018 CENTA Regiones'!AE58</f>
        <v>0</v>
      </c>
      <c r="AF166" s="775">
        <f>'Anexo 1 POA 2018 CENTA Regiones'!AF58</f>
        <v>40</v>
      </c>
      <c r="AG166" s="775">
        <f>'Anexo 1 POA 2018 CENTA Regiones'!AG58</f>
        <v>0</v>
      </c>
      <c r="AH166" s="775">
        <f>'Anexo 1 POA 2018 CENTA Regiones'!AH58</f>
        <v>0</v>
      </c>
      <c r="AI166" s="775">
        <f>'Anexo 1 POA 2018 CENTA Regiones'!AI58</f>
        <v>400000</v>
      </c>
      <c r="AJ166" s="775">
        <f>'Anexo 1 POA 2018 CENTA Regiones'!AJ58</f>
        <v>1000000</v>
      </c>
      <c r="AK166" s="775">
        <f>'Anexo 1 POA 2018 CENTA Regiones'!AK58</f>
        <v>0</v>
      </c>
      <c r="AL166" s="775">
        <f>'Anexo 1 POA 2018 CENTA Regiones'!AL58</f>
        <v>0</v>
      </c>
      <c r="AM166" s="775">
        <f>'Anexo 1 POA 2018 CENTA Regiones'!AM58</f>
        <v>0</v>
      </c>
      <c r="AN166" s="775">
        <f>'Anexo 1 POA 2018 CENTA Regiones'!AN58</f>
        <v>0</v>
      </c>
      <c r="AO166" s="775">
        <f>'Anexo 1 POA 2018 CENTA Regiones'!AO58</f>
        <v>1000000</v>
      </c>
      <c r="AP166" s="199"/>
      <c r="AQ166" s="104" t="str">
        <f>AQ100</f>
        <v>Karla Ayala, Coordinadora del Proyecto</v>
      </c>
      <c r="AR166" s="753">
        <f>'Anexo 1 POA 2018 CENTA Regiones'!AR58</f>
        <v>0</v>
      </c>
      <c r="AS166" s="190"/>
    </row>
    <row r="167" spans="1:45" s="102" customFormat="1" ht="42.75" customHeight="1" x14ac:dyDescent="0.2">
      <c r="A167" s="224" t="str">
        <f t="shared" ref="A167:D167" si="358">A101</f>
        <v>E.01.</v>
      </c>
      <c r="B167" s="224" t="str">
        <f t="shared" si="358"/>
        <v>L.01.03.05</v>
      </c>
      <c r="C167" s="224" t="str">
        <f t="shared" si="358"/>
        <v>R.01.03.05.01.00-E</v>
      </c>
      <c r="D167" s="26" t="str">
        <f t="shared" si="358"/>
        <v>Ampliación de la agricultura bajo riego</v>
      </c>
      <c r="E167" s="29"/>
      <c r="F167" s="99"/>
      <c r="G167" s="26"/>
      <c r="H167" s="26"/>
      <c r="I167" s="94">
        <f t="shared" si="277"/>
        <v>0.3208053772254118</v>
      </c>
      <c r="J167" s="94">
        <f>AJ167*100/AJ$135</f>
        <v>0.38392357641498187</v>
      </c>
      <c r="K167" s="94"/>
      <c r="L167" s="673"/>
      <c r="M167" s="673"/>
      <c r="N167" s="673"/>
      <c r="O167" s="769">
        <f>SUM(O168:O169)</f>
        <v>9483</v>
      </c>
      <c r="P167" s="769">
        <f t="shared" ref="P167:Q167" si="359">SUM(P168:P169)</f>
        <v>9483</v>
      </c>
      <c r="Q167" s="769">
        <f t="shared" si="359"/>
        <v>9483</v>
      </c>
      <c r="R167" s="769"/>
      <c r="S167" s="769"/>
      <c r="T167" s="769"/>
      <c r="U167" s="769">
        <f t="shared" ref="U167:W167" si="360">SUM(U168:U169)</f>
        <v>9483</v>
      </c>
      <c r="V167" s="769">
        <f t="shared" si="360"/>
        <v>0</v>
      </c>
      <c r="W167" s="769">
        <f t="shared" si="360"/>
        <v>0</v>
      </c>
      <c r="X167" s="769"/>
      <c r="Y167" s="769"/>
      <c r="Z167" s="769"/>
      <c r="AA167" s="769"/>
      <c r="AB167" s="769"/>
      <c r="AC167" s="769"/>
      <c r="AD167" s="769"/>
      <c r="AE167" s="769"/>
      <c r="AF167" s="769"/>
      <c r="AG167" s="769"/>
      <c r="AH167" s="769">
        <f t="shared" ref="AH167:AK167" si="361">SUM(AH168:AH169)</f>
        <v>9483</v>
      </c>
      <c r="AI167" s="769">
        <f t="shared" si="361"/>
        <v>9483</v>
      </c>
      <c r="AJ167" s="769">
        <f t="shared" si="361"/>
        <v>56898</v>
      </c>
      <c r="AK167" s="769">
        <f t="shared" si="361"/>
        <v>56898</v>
      </c>
      <c r="AL167" s="769"/>
      <c r="AM167" s="769"/>
      <c r="AN167" s="769"/>
      <c r="AO167" s="769"/>
      <c r="AP167" s="195"/>
      <c r="AQ167" s="171"/>
      <c r="AR167" s="743">
        <f t="shared" ref="AR167" si="362">SUM(AR168:AR169)</f>
        <v>0</v>
      </c>
      <c r="AS167" s="190"/>
    </row>
    <row r="168" spans="1:45" s="102" customFormat="1" ht="41.25" customHeight="1" x14ac:dyDescent="0.2">
      <c r="A168" s="1184" t="str">
        <f t="shared" ref="A168:D168" si="363">A102</f>
        <v>E.01.</v>
      </c>
      <c r="B168" s="1184" t="str">
        <f t="shared" si="363"/>
        <v>L.01.03.05</v>
      </c>
      <c r="C168" s="1185" t="str">
        <f t="shared" si="363"/>
        <v>A.01.03.05.01.01-E</v>
      </c>
      <c r="D168" s="1186" t="str">
        <f t="shared" si="363"/>
        <v>Transferir tecnología en agricultura bajo riego</v>
      </c>
      <c r="E168" s="733">
        <f>'Anexo 1 POA 2018 CENTA Regiones'!E60</f>
        <v>274</v>
      </c>
      <c r="F168" s="733" t="str">
        <f t="shared" ref="F168:H168" si="364">F102</f>
        <v>Hombre</v>
      </c>
      <c r="G168" s="1186" t="str">
        <f t="shared" si="364"/>
        <v>Productores   asistidos técnicamente en agricultura bajo riego</v>
      </c>
      <c r="H168" s="1186" t="str">
        <f t="shared" si="364"/>
        <v xml:space="preserve">Informe y 
Registro de productores asistidos </v>
      </c>
      <c r="I168" s="975">
        <f t="shared" si="277"/>
        <v>0.29644811985935715</v>
      </c>
      <c r="J168" s="975"/>
      <c r="K168" s="108">
        <f>AJ168*100/AJ167</f>
        <v>92.407465991774757</v>
      </c>
      <c r="L168" s="679">
        <f>'Anexo 1 POA 2018 CENTA Regiones'!L60</f>
        <v>274</v>
      </c>
      <c r="M168" s="679">
        <f>'Anexo 1 POA 2018 CENTA Regiones'!M60</f>
        <v>274</v>
      </c>
      <c r="N168" s="679">
        <f>'Anexo 1 POA 2018 CENTA Regiones'!N60</f>
        <v>274</v>
      </c>
      <c r="O168" s="774">
        <f>'Anexo 1 POA 2018 CENTA Regiones'!O60</f>
        <v>8763</v>
      </c>
      <c r="P168" s="774">
        <f>'Anexo 1 POA 2018 CENTA Regiones'!P60</f>
        <v>8763</v>
      </c>
      <c r="Q168" s="774">
        <f>'Anexo 1 POA 2018 CENTA Regiones'!Q60</f>
        <v>8763</v>
      </c>
      <c r="R168" s="774">
        <f>'Anexo 1 POA 2018 CENTA Regiones'!R60</f>
        <v>274</v>
      </c>
      <c r="S168" s="774">
        <f>'Anexo 1 POA 2018 CENTA Regiones'!S60</f>
        <v>0</v>
      </c>
      <c r="T168" s="774">
        <f>'Anexo 1 POA 2018 CENTA Regiones'!T60</f>
        <v>0</v>
      </c>
      <c r="U168" s="774">
        <f>'Anexo 1 POA 2018 CENTA Regiones'!U60</f>
        <v>8763</v>
      </c>
      <c r="V168" s="774">
        <f>'Anexo 1 POA 2018 CENTA Regiones'!V60</f>
        <v>0</v>
      </c>
      <c r="W168" s="774">
        <f>'Anexo 1 POA 2018 CENTA Regiones'!W60</f>
        <v>0</v>
      </c>
      <c r="X168" s="774">
        <f>'Anexo 1 POA 2018 CENTA Regiones'!X60</f>
        <v>0</v>
      </c>
      <c r="Y168" s="774">
        <f>'Anexo 1 POA 2018 CENTA Regiones'!Y60</f>
        <v>0</v>
      </c>
      <c r="Z168" s="774">
        <f>'Anexo 1 POA 2018 CENTA Regiones'!Z60</f>
        <v>0</v>
      </c>
      <c r="AA168" s="774">
        <f>'Anexo 1 POA 2018 CENTA Regiones'!AA60</f>
        <v>0</v>
      </c>
      <c r="AB168" s="774">
        <f>'Anexo 1 POA 2018 CENTA Regiones'!AB60</f>
        <v>0</v>
      </c>
      <c r="AC168" s="774">
        <f>'Anexo 1 POA 2018 CENTA Regiones'!AC60</f>
        <v>0</v>
      </c>
      <c r="AD168" s="774">
        <f>'Anexo 1 POA 2018 CENTA Regiones'!AD60</f>
        <v>0</v>
      </c>
      <c r="AE168" s="774">
        <f>'Anexo 1 POA 2018 CENTA Regiones'!AE60</f>
        <v>274</v>
      </c>
      <c r="AF168" s="774">
        <f>'Anexo 1 POA 2018 CENTA Regiones'!AF60</f>
        <v>274</v>
      </c>
      <c r="AG168" s="774">
        <f>'Anexo 1 POA 2018 CENTA Regiones'!AG60</f>
        <v>0</v>
      </c>
      <c r="AH168" s="774">
        <f>'Anexo 1 POA 2018 CENTA Regiones'!AH60</f>
        <v>8763</v>
      </c>
      <c r="AI168" s="774">
        <f>'Anexo 1 POA 2018 CENTA Regiones'!AI60</f>
        <v>8763</v>
      </c>
      <c r="AJ168" s="774">
        <f>'Anexo 1 POA 2018 CENTA Regiones'!AJ60</f>
        <v>52578</v>
      </c>
      <c r="AK168" s="774">
        <f>'Anexo 1 POA 2018 CENTA Regiones'!AK60</f>
        <v>52578</v>
      </c>
      <c r="AL168" s="774">
        <f>'Anexo 1 POA 2018 CENTA Regiones'!AL60</f>
        <v>0</v>
      </c>
      <c r="AM168" s="774">
        <f>'Anexo 1 POA 2018 CENTA Regiones'!AM60</f>
        <v>0</v>
      </c>
      <c r="AN168" s="774">
        <f>'Anexo 1 POA 2018 CENTA Regiones'!AN60</f>
        <v>0</v>
      </c>
      <c r="AO168" s="774">
        <f>'Anexo 1 POA 2018 CENTA Regiones'!AO60</f>
        <v>0</v>
      </c>
      <c r="AP168" s="1165"/>
      <c r="AQ168" s="1188" t="str">
        <f>AQ102</f>
        <v>Fredy Fuentes, Jefe Programa Hortalizas</v>
      </c>
      <c r="AR168" s="752" t="str">
        <f>'Anexo 1 POA 2018 CENTA Regiones'!AR60</f>
        <v>Meta no acumulativa</v>
      </c>
      <c r="AS168" s="190"/>
    </row>
    <row r="169" spans="1:45" s="102" customFormat="1" ht="41.25" customHeight="1" x14ac:dyDescent="0.2">
      <c r="A169" s="1184">
        <f t="shared" ref="A169:D169" si="365">A103</f>
        <v>0</v>
      </c>
      <c r="B169" s="1184">
        <f t="shared" si="365"/>
        <v>0</v>
      </c>
      <c r="C169" s="1185">
        <f t="shared" si="365"/>
        <v>0</v>
      </c>
      <c r="D169" s="1186">
        <f t="shared" si="365"/>
        <v>0</v>
      </c>
      <c r="E169" s="733">
        <f>'Anexo 1 POA 2018 CENTA Regiones'!E61</f>
        <v>21</v>
      </c>
      <c r="F169" s="733" t="str">
        <f t="shared" ref="F169:H169" si="366">F103</f>
        <v>Mujer</v>
      </c>
      <c r="G169" s="1186">
        <f t="shared" si="366"/>
        <v>0</v>
      </c>
      <c r="H169" s="1186">
        <f t="shared" si="366"/>
        <v>0</v>
      </c>
      <c r="I169" s="975">
        <f t="shared" si="277"/>
        <v>2.4357257366054676E-2</v>
      </c>
      <c r="J169" s="975"/>
      <c r="K169" s="108">
        <f>AJ169*100/AJ167</f>
        <v>7.592534008225245</v>
      </c>
      <c r="L169" s="679">
        <f>'Anexo 1 POA 2018 CENTA Regiones'!L61</f>
        <v>21</v>
      </c>
      <c r="M169" s="679">
        <f>'Anexo 1 POA 2018 CENTA Regiones'!M61</f>
        <v>21</v>
      </c>
      <c r="N169" s="679">
        <f>'Anexo 1 POA 2018 CENTA Regiones'!N61</f>
        <v>21</v>
      </c>
      <c r="O169" s="774">
        <f>'Anexo 1 POA 2018 CENTA Regiones'!O61</f>
        <v>720</v>
      </c>
      <c r="P169" s="774">
        <f>'Anexo 1 POA 2018 CENTA Regiones'!P61</f>
        <v>720</v>
      </c>
      <c r="Q169" s="774">
        <f>'Anexo 1 POA 2018 CENTA Regiones'!Q61</f>
        <v>720</v>
      </c>
      <c r="R169" s="774">
        <f>'Anexo 1 POA 2018 CENTA Regiones'!R61</f>
        <v>21</v>
      </c>
      <c r="S169" s="774">
        <f>'Anexo 1 POA 2018 CENTA Regiones'!S61</f>
        <v>0</v>
      </c>
      <c r="T169" s="774">
        <f>'Anexo 1 POA 2018 CENTA Regiones'!T61</f>
        <v>0</v>
      </c>
      <c r="U169" s="774">
        <f>'Anexo 1 POA 2018 CENTA Regiones'!U61</f>
        <v>720</v>
      </c>
      <c r="V169" s="774">
        <f>'Anexo 1 POA 2018 CENTA Regiones'!V61</f>
        <v>0</v>
      </c>
      <c r="W169" s="774">
        <f>'Anexo 1 POA 2018 CENTA Regiones'!W61</f>
        <v>0</v>
      </c>
      <c r="X169" s="774">
        <f>'Anexo 1 POA 2018 CENTA Regiones'!X61</f>
        <v>0</v>
      </c>
      <c r="Y169" s="774">
        <f>'Anexo 1 POA 2018 CENTA Regiones'!Y61</f>
        <v>0</v>
      </c>
      <c r="Z169" s="774">
        <f>'Anexo 1 POA 2018 CENTA Regiones'!Z61</f>
        <v>0</v>
      </c>
      <c r="AA169" s="774">
        <f>'Anexo 1 POA 2018 CENTA Regiones'!AA61</f>
        <v>0</v>
      </c>
      <c r="AB169" s="774">
        <f>'Anexo 1 POA 2018 CENTA Regiones'!AB61</f>
        <v>0</v>
      </c>
      <c r="AC169" s="774">
        <f>'Anexo 1 POA 2018 CENTA Regiones'!AC61</f>
        <v>0</v>
      </c>
      <c r="AD169" s="774">
        <f>'Anexo 1 POA 2018 CENTA Regiones'!AD61</f>
        <v>0</v>
      </c>
      <c r="AE169" s="774">
        <f>'Anexo 1 POA 2018 CENTA Regiones'!AE61</f>
        <v>21</v>
      </c>
      <c r="AF169" s="774">
        <f>'Anexo 1 POA 2018 CENTA Regiones'!AF61</f>
        <v>21</v>
      </c>
      <c r="AG169" s="774">
        <f>'Anexo 1 POA 2018 CENTA Regiones'!AG61</f>
        <v>0</v>
      </c>
      <c r="AH169" s="774">
        <f>'Anexo 1 POA 2018 CENTA Regiones'!AH61</f>
        <v>720</v>
      </c>
      <c r="AI169" s="774">
        <f>'Anexo 1 POA 2018 CENTA Regiones'!AI61</f>
        <v>720</v>
      </c>
      <c r="AJ169" s="774">
        <f>'Anexo 1 POA 2018 CENTA Regiones'!AJ61</f>
        <v>4320</v>
      </c>
      <c r="AK169" s="774">
        <f>'Anexo 1 POA 2018 CENTA Regiones'!AK61</f>
        <v>4320</v>
      </c>
      <c r="AL169" s="774">
        <f>'Anexo 1 POA 2018 CENTA Regiones'!AL61</f>
        <v>0</v>
      </c>
      <c r="AM169" s="774">
        <f>'Anexo 1 POA 2018 CENTA Regiones'!AM61</f>
        <v>0</v>
      </c>
      <c r="AN169" s="774">
        <f>'Anexo 1 POA 2018 CENTA Regiones'!AN61</f>
        <v>0</v>
      </c>
      <c r="AO169" s="774">
        <f>'Anexo 1 POA 2018 CENTA Regiones'!AO61</f>
        <v>0</v>
      </c>
      <c r="AP169" s="1165"/>
      <c r="AQ169" s="1188">
        <f>AQ103</f>
        <v>0</v>
      </c>
      <c r="AR169" s="752" t="str">
        <f>'Anexo 1 POA 2018 CENTA Regiones'!AR61</f>
        <v>Meta no acumulativa</v>
      </c>
      <c r="AS169" s="190"/>
    </row>
    <row r="170" spans="1:45" s="102" customFormat="1" ht="38.25" x14ac:dyDescent="0.2">
      <c r="A170" s="58" t="str">
        <f t="shared" ref="A170:D170" si="367">A104</f>
        <v>E.01.</v>
      </c>
      <c r="B170" s="58" t="str">
        <f t="shared" si="367"/>
        <v>L.01.05.04</v>
      </c>
      <c r="C170" s="58" t="str">
        <f t="shared" si="367"/>
        <v>R.01.05.04.02.00-E</v>
      </c>
      <c r="D170" s="26" t="str">
        <f t="shared" si="367"/>
        <v>Dinamización del sector agroproductivo en el territorio del Trifinio</v>
      </c>
      <c r="E170" s="29"/>
      <c r="F170" s="730"/>
      <c r="G170" s="26"/>
      <c r="H170" s="26"/>
      <c r="I170" s="94">
        <f t="shared" si="277"/>
        <v>1.6914762059760193E-2</v>
      </c>
      <c r="J170" s="94">
        <f>AJ170*100/AJ$135</f>
        <v>2.0242727850626481E-2</v>
      </c>
      <c r="K170" s="94"/>
      <c r="L170" s="673"/>
      <c r="M170" s="673"/>
      <c r="N170" s="673"/>
      <c r="O170" s="770">
        <f>SUM(O171)</f>
        <v>3000</v>
      </c>
      <c r="P170" s="769"/>
      <c r="Q170" s="769"/>
      <c r="R170" s="769"/>
      <c r="S170" s="769"/>
      <c r="T170" s="769"/>
      <c r="U170" s="769"/>
      <c r="V170" s="769"/>
      <c r="W170" s="769"/>
      <c r="X170" s="769"/>
      <c r="Y170" s="769"/>
      <c r="Z170" s="769"/>
      <c r="AA170" s="769"/>
      <c r="AB170" s="769"/>
      <c r="AC170" s="769"/>
      <c r="AD170" s="769"/>
      <c r="AE170" s="769"/>
      <c r="AF170" s="769"/>
      <c r="AG170" s="769"/>
      <c r="AH170" s="769"/>
      <c r="AI170" s="769"/>
      <c r="AJ170" s="770">
        <f>SUM(AJ171)</f>
        <v>3000</v>
      </c>
      <c r="AK170" s="770">
        <f>SUM(AK171)</f>
        <v>3000</v>
      </c>
      <c r="AL170" s="769"/>
      <c r="AM170" s="769"/>
      <c r="AN170" s="769"/>
      <c r="AO170" s="769"/>
      <c r="AP170" s="195"/>
      <c r="AQ170" s="98"/>
      <c r="AR170" s="743"/>
      <c r="AS170" s="27"/>
    </row>
    <row r="171" spans="1:45" s="102" customFormat="1" ht="102" x14ac:dyDescent="0.2">
      <c r="A171" s="163" t="str">
        <f t="shared" ref="A171:D171" si="368">A105</f>
        <v>E.01.</v>
      </c>
      <c r="B171" s="718" t="str">
        <f t="shared" si="368"/>
        <v>L.01.05.04</v>
      </c>
      <c r="C171" s="103" t="str">
        <f t="shared" si="368"/>
        <v>A.01.05.04.02.01-E</v>
      </c>
      <c r="D171" s="719" t="str">
        <f t="shared" si="368"/>
        <v>Usar y conservar recursos genéticos</v>
      </c>
      <c r="E171" s="733">
        <f>'Anexo 1 POA 2018 CENTA Regiones'!E63</f>
        <v>1</v>
      </c>
      <c r="F171" s="123" t="str">
        <f t="shared" ref="F171:H171" si="369">F105</f>
        <v>Accesión</v>
      </c>
      <c r="G171" s="719" t="str">
        <f t="shared" si="369"/>
        <v>Bancos de germoplasma y colecciones vivas de especies frutícolas fortalecidas</v>
      </c>
      <c r="H171" s="127" t="str">
        <f t="shared" si="369"/>
        <v>Informe</v>
      </c>
      <c r="I171" s="974">
        <f t="shared" si="277"/>
        <v>1.6914762059760193E-2</v>
      </c>
      <c r="J171" s="974"/>
      <c r="K171" s="108">
        <f>AJ171*100/AJ170</f>
        <v>100</v>
      </c>
      <c r="L171" s="679">
        <f>'Anexo 1 POA 2018 CENTA Regiones'!L63</f>
        <v>1</v>
      </c>
      <c r="M171" s="679">
        <f>'Anexo 1 POA 2018 CENTA Regiones'!M63</f>
        <v>0</v>
      </c>
      <c r="N171" s="679">
        <f>'Anexo 1 POA 2018 CENTA Regiones'!N63</f>
        <v>0</v>
      </c>
      <c r="O171" s="774">
        <f>'Anexo 1 POA 2018 CENTA Regiones'!O63</f>
        <v>3000</v>
      </c>
      <c r="P171" s="774">
        <f>'Anexo 1 POA 2018 CENTA Regiones'!P63</f>
        <v>0</v>
      </c>
      <c r="Q171" s="774">
        <f>'Anexo 1 POA 2018 CENTA Regiones'!Q63</f>
        <v>0</v>
      </c>
      <c r="R171" s="774">
        <f>'Anexo 1 POA 2018 CENTA Regiones'!R63</f>
        <v>0</v>
      </c>
      <c r="S171" s="774">
        <f>'Anexo 1 POA 2018 CENTA Regiones'!S63</f>
        <v>0</v>
      </c>
      <c r="T171" s="774">
        <f>'Anexo 1 POA 2018 CENTA Regiones'!T63</f>
        <v>0</v>
      </c>
      <c r="U171" s="774">
        <f>'Anexo 1 POA 2018 CENTA Regiones'!U63</f>
        <v>0</v>
      </c>
      <c r="V171" s="774">
        <f>'Anexo 1 POA 2018 CENTA Regiones'!V63</f>
        <v>0</v>
      </c>
      <c r="W171" s="774">
        <f>'Anexo 1 POA 2018 CENTA Regiones'!W63</f>
        <v>0</v>
      </c>
      <c r="X171" s="774">
        <f>'Anexo 1 POA 2018 CENTA Regiones'!X63</f>
        <v>0</v>
      </c>
      <c r="Y171" s="774">
        <f>'Anexo 1 POA 2018 CENTA Regiones'!Y63</f>
        <v>0</v>
      </c>
      <c r="Z171" s="774">
        <f>'Anexo 1 POA 2018 CENTA Regiones'!Z63</f>
        <v>0</v>
      </c>
      <c r="AA171" s="774">
        <f>'Anexo 1 POA 2018 CENTA Regiones'!AA63</f>
        <v>0</v>
      </c>
      <c r="AB171" s="774">
        <f>'Anexo 1 POA 2018 CENTA Regiones'!AB63</f>
        <v>0</v>
      </c>
      <c r="AC171" s="774">
        <f>'Anexo 1 POA 2018 CENTA Regiones'!AC63</f>
        <v>0</v>
      </c>
      <c r="AD171" s="774">
        <f>'Anexo 1 POA 2018 CENTA Regiones'!AD63</f>
        <v>0</v>
      </c>
      <c r="AE171" s="774">
        <f>'Anexo 1 POA 2018 CENTA Regiones'!AE63</f>
        <v>0</v>
      </c>
      <c r="AF171" s="774">
        <f>'Anexo 1 POA 2018 CENTA Regiones'!AF63</f>
        <v>0</v>
      </c>
      <c r="AG171" s="774">
        <f>'Anexo 1 POA 2018 CENTA Regiones'!AG63</f>
        <v>0</v>
      </c>
      <c r="AH171" s="774">
        <f>'Anexo 1 POA 2018 CENTA Regiones'!AH63</f>
        <v>0</v>
      </c>
      <c r="AI171" s="774">
        <f>'Anexo 1 POA 2018 CENTA Regiones'!AI63</f>
        <v>0</v>
      </c>
      <c r="AJ171" s="774">
        <f>'Anexo 1 POA 2018 CENTA Regiones'!AJ63</f>
        <v>3000</v>
      </c>
      <c r="AK171" s="774">
        <f>'Anexo 1 POA 2018 CENTA Regiones'!AK63</f>
        <v>3000</v>
      </c>
      <c r="AL171" s="774">
        <f>'Anexo 1 POA 2018 CENTA Regiones'!AL63</f>
        <v>0</v>
      </c>
      <c r="AM171" s="774">
        <f>'Anexo 1 POA 2018 CENTA Regiones'!AM63</f>
        <v>0</v>
      </c>
      <c r="AN171" s="774">
        <f>'Anexo 1 POA 2018 CENTA Regiones'!AN63</f>
        <v>0</v>
      </c>
      <c r="AO171" s="774">
        <f>'Anexo 1 POA 2018 CENTA Regiones'!AO63</f>
        <v>0</v>
      </c>
      <c r="AP171" s="16"/>
      <c r="AQ171" s="104" t="str">
        <f>AQ105</f>
        <v>Aura Jazmín de Borja, Encargada Banco de Germoplasma</v>
      </c>
      <c r="AR171" s="752" t="str">
        <f>'Anexo 1 POA 2018 CENTA Regiones'!AR63</f>
        <v>Esta actividad a nivel operativo incluye accesiones y colecciones variadas, a nivel institucional y para diferentes usos y destinos geogràficos y poblacionales.</v>
      </c>
      <c r="AS171" s="27"/>
    </row>
    <row r="172" spans="1:45" s="102" customFormat="1" ht="38.25" x14ac:dyDescent="0.2">
      <c r="A172" s="224" t="str">
        <f t="shared" ref="A172:D172" si="370">A106</f>
        <v>E.05.</v>
      </c>
      <c r="B172" s="663" t="str">
        <f t="shared" si="370"/>
        <v>L.05.03.01</v>
      </c>
      <c r="C172" s="224" t="str">
        <f t="shared" si="370"/>
        <v>R.05.03.01.01.00-E</v>
      </c>
      <c r="D172" s="100" t="str">
        <f t="shared" si="370"/>
        <v>Mayor participación de la mujer en actividades productivas</v>
      </c>
      <c r="E172" s="29"/>
      <c r="F172" s="730"/>
      <c r="G172" s="26"/>
      <c r="H172" s="26"/>
      <c r="I172" s="94">
        <f t="shared" si="277"/>
        <v>0.17050080156238273</v>
      </c>
      <c r="J172" s="94">
        <f>AJ172*100/AJ$135</f>
        <v>0.20404669673431494</v>
      </c>
      <c r="K172" s="94"/>
      <c r="L172" s="673"/>
      <c r="M172" s="673"/>
      <c r="N172" s="673"/>
      <c r="O172" s="770"/>
      <c r="P172" s="769"/>
      <c r="Q172" s="770">
        <f>SUM(Q173)</f>
        <v>7560</v>
      </c>
      <c r="R172" s="769"/>
      <c r="S172" s="769"/>
      <c r="T172" s="769"/>
      <c r="U172" s="769"/>
      <c r="V172" s="769"/>
      <c r="W172" s="770">
        <f>SUM(W173)</f>
        <v>7560</v>
      </c>
      <c r="X172" s="769"/>
      <c r="Y172" s="769"/>
      <c r="Z172" s="769"/>
      <c r="AA172" s="769"/>
      <c r="AB172" s="769"/>
      <c r="AC172" s="770">
        <f>SUM(AC173)</f>
        <v>7560</v>
      </c>
      <c r="AD172" s="769"/>
      <c r="AE172" s="769"/>
      <c r="AF172" s="769"/>
      <c r="AG172" s="769"/>
      <c r="AH172" s="769"/>
      <c r="AI172" s="770">
        <f>SUM(AI173)</f>
        <v>7560</v>
      </c>
      <c r="AJ172" s="770">
        <f t="shared" ref="AJ172:AK172" si="371">SUM(AJ173)</f>
        <v>30240</v>
      </c>
      <c r="AK172" s="770">
        <f t="shared" si="371"/>
        <v>30240</v>
      </c>
      <c r="AL172" s="769"/>
      <c r="AM172" s="769"/>
      <c r="AN172" s="769"/>
      <c r="AO172" s="769"/>
      <c r="AP172" s="195"/>
      <c r="AQ172" s="98"/>
      <c r="AR172" s="747">
        <f>SUM(AR173)</f>
        <v>0</v>
      </c>
      <c r="AS172" s="27"/>
    </row>
    <row r="173" spans="1:45" s="102" customFormat="1" ht="63.75" x14ac:dyDescent="0.2">
      <c r="A173" s="215" t="str">
        <f t="shared" ref="A173:D173" si="372">A107</f>
        <v>E.05.</v>
      </c>
      <c r="B173" s="723" t="str">
        <f t="shared" si="372"/>
        <v>L.05.03.01</v>
      </c>
      <c r="C173" s="123" t="str">
        <f t="shared" si="372"/>
        <v>A.05.03.01.01.02-E</v>
      </c>
      <c r="D173" s="760" t="str">
        <f t="shared" si="372"/>
        <v>Atención técnica agropecuaria a mujeres beneficiarias del programa Ciudad Mujer</v>
      </c>
      <c r="E173" s="74">
        <f>'Anexo 1 POA 2018 CENTA Regiones'!E65</f>
        <v>175</v>
      </c>
      <c r="F173" s="733" t="str">
        <f t="shared" ref="F173:H173" si="373">F107</f>
        <v>Mujer</v>
      </c>
      <c r="G173" s="172" t="str">
        <f t="shared" si="373"/>
        <v>Mujeres capacitadas en técnicas y prácticas agropecuarias</v>
      </c>
      <c r="H173" s="127" t="str">
        <f t="shared" si="373"/>
        <v>Informe</v>
      </c>
      <c r="I173" s="975">
        <f t="shared" si="277"/>
        <v>0.17050080156238273</v>
      </c>
      <c r="J173" s="975"/>
      <c r="K173" s="108">
        <f>AJ173*100/AJ172</f>
        <v>100</v>
      </c>
      <c r="L173" s="674">
        <f>'Anexo 1 POA 2018 CENTA Regiones'!L65</f>
        <v>0</v>
      </c>
      <c r="M173" s="674">
        <f>'Anexo 1 POA 2018 CENTA Regiones'!M65</f>
        <v>0</v>
      </c>
      <c r="N173" s="674">
        <f>'Anexo 1 POA 2018 CENTA Regiones'!N65</f>
        <v>42</v>
      </c>
      <c r="O173" s="775">
        <f>'Anexo 1 POA 2018 CENTA Regiones'!O65</f>
        <v>0</v>
      </c>
      <c r="P173" s="775">
        <f>'Anexo 1 POA 2018 CENTA Regiones'!P65</f>
        <v>0</v>
      </c>
      <c r="Q173" s="775">
        <f>'Anexo 1 POA 2018 CENTA Regiones'!Q65</f>
        <v>7560</v>
      </c>
      <c r="R173" s="775">
        <f>'Anexo 1 POA 2018 CENTA Regiones'!R65</f>
        <v>0</v>
      </c>
      <c r="S173" s="775">
        <f>'Anexo 1 POA 2018 CENTA Regiones'!S65</f>
        <v>0</v>
      </c>
      <c r="T173" s="775">
        <f>'Anexo 1 POA 2018 CENTA Regiones'!T65</f>
        <v>45</v>
      </c>
      <c r="U173" s="775">
        <f>'Anexo 1 POA 2018 CENTA Regiones'!U65</f>
        <v>0</v>
      </c>
      <c r="V173" s="775">
        <f>'Anexo 1 POA 2018 CENTA Regiones'!V65</f>
        <v>0</v>
      </c>
      <c r="W173" s="775">
        <f>'Anexo 1 POA 2018 CENTA Regiones'!W65</f>
        <v>7560</v>
      </c>
      <c r="X173" s="775">
        <f>'Anexo 1 POA 2018 CENTA Regiones'!X65</f>
        <v>0</v>
      </c>
      <c r="Y173" s="775">
        <f>'Anexo 1 POA 2018 CENTA Regiones'!Y65</f>
        <v>0</v>
      </c>
      <c r="Z173" s="775">
        <f>'Anexo 1 POA 2018 CENTA Regiones'!Z65</f>
        <v>45</v>
      </c>
      <c r="AA173" s="775">
        <f>'Anexo 1 POA 2018 CENTA Regiones'!AA65</f>
        <v>0</v>
      </c>
      <c r="AB173" s="775">
        <f>'Anexo 1 POA 2018 CENTA Regiones'!AB65</f>
        <v>0</v>
      </c>
      <c r="AC173" s="775">
        <f>'Anexo 1 POA 2018 CENTA Regiones'!AC65</f>
        <v>7560</v>
      </c>
      <c r="AD173" s="775">
        <f>'Anexo 1 POA 2018 CENTA Regiones'!AD65</f>
        <v>0</v>
      </c>
      <c r="AE173" s="775">
        <f>'Anexo 1 POA 2018 CENTA Regiones'!AE65</f>
        <v>0</v>
      </c>
      <c r="AF173" s="775">
        <f>'Anexo 1 POA 2018 CENTA Regiones'!AF65</f>
        <v>43</v>
      </c>
      <c r="AG173" s="775">
        <f>'Anexo 1 POA 2018 CENTA Regiones'!AG65</f>
        <v>0</v>
      </c>
      <c r="AH173" s="775">
        <f>'Anexo 1 POA 2018 CENTA Regiones'!AH65</f>
        <v>0</v>
      </c>
      <c r="AI173" s="775">
        <f>'Anexo 1 POA 2018 CENTA Regiones'!AI65</f>
        <v>7560</v>
      </c>
      <c r="AJ173" s="775">
        <f>'Anexo 1 POA 2018 CENTA Regiones'!AJ65</f>
        <v>30240</v>
      </c>
      <c r="AK173" s="775">
        <f>'Anexo 1 POA 2018 CENTA Regiones'!AK65</f>
        <v>30240</v>
      </c>
      <c r="AL173" s="775">
        <f>'Anexo 1 POA 2018 CENTA Regiones'!AL65</f>
        <v>0</v>
      </c>
      <c r="AM173" s="775">
        <f>'Anexo 1 POA 2018 CENTA Regiones'!AM65</f>
        <v>0</v>
      </c>
      <c r="AN173" s="775">
        <f>'Anexo 1 POA 2018 CENTA Regiones'!AN65</f>
        <v>0</v>
      </c>
      <c r="AO173" s="775">
        <f>'Anexo 1 POA 2018 CENTA Regiones'!AO65</f>
        <v>0</v>
      </c>
      <c r="AP173" s="199"/>
      <c r="AQ173" s="104" t="str">
        <f>AQ107</f>
        <v>Francisco Torres, Grente de Transferencia Tecnològica y Extensiòn</v>
      </c>
      <c r="AR173" s="753">
        <f>'Anexo 1 POA 2018 CENTA Regiones'!AR65</f>
        <v>0</v>
      </c>
      <c r="AS173" s="27"/>
    </row>
    <row r="174" spans="1:45" s="102" customFormat="1" ht="25.5" x14ac:dyDescent="0.2">
      <c r="A174" s="663" t="str">
        <f t="shared" ref="A174:D174" si="374">A108</f>
        <v>E.05.</v>
      </c>
      <c r="B174" s="663" t="str">
        <f t="shared" si="374"/>
        <v>L.05.03.02</v>
      </c>
      <c r="C174" s="224" t="str">
        <f t="shared" si="374"/>
        <v>R.05.03.02.01.00-E</v>
      </c>
      <c r="D174" s="100" t="str">
        <f t="shared" si="374"/>
        <v>Disminución del trabajo infantil agropecuario</v>
      </c>
      <c r="E174" s="29"/>
      <c r="F174" s="730"/>
      <c r="G174" s="26"/>
      <c r="H174" s="26"/>
      <c r="I174" s="94">
        <f t="shared" si="277"/>
        <v>0.22929087622808925</v>
      </c>
      <c r="J174" s="94">
        <f>AJ174*100/AJ$135</f>
        <v>0.27440367116714237</v>
      </c>
      <c r="K174" s="94"/>
      <c r="L174" s="673"/>
      <c r="M174" s="673"/>
      <c r="N174" s="673"/>
      <c r="O174" s="770"/>
      <c r="P174" s="769"/>
      <c r="Q174" s="769">
        <f>SUM(Q175:Q176)</f>
        <v>10427</v>
      </c>
      <c r="R174" s="769"/>
      <c r="S174" s="769"/>
      <c r="T174" s="769"/>
      <c r="U174" s="769"/>
      <c r="V174" s="769"/>
      <c r="W174" s="769">
        <f>SUM(W175:W176)</f>
        <v>10080</v>
      </c>
      <c r="X174" s="769"/>
      <c r="Y174" s="769"/>
      <c r="Z174" s="769"/>
      <c r="AA174" s="769"/>
      <c r="AB174" s="769"/>
      <c r="AC174" s="769">
        <f>SUM(AC175:AC176)</f>
        <v>10080</v>
      </c>
      <c r="AD174" s="769"/>
      <c r="AE174" s="769"/>
      <c r="AF174" s="769"/>
      <c r="AG174" s="769"/>
      <c r="AH174" s="769"/>
      <c r="AI174" s="769">
        <f t="shared" ref="AI174:AK174" si="375">SUM(AI175:AI176)</f>
        <v>10080</v>
      </c>
      <c r="AJ174" s="769">
        <f t="shared" si="375"/>
        <v>40667</v>
      </c>
      <c r="AK174" s="769">
        <f t="shared" si="375"/>
        <v>40667</v>
      </c>
      <c r="AL174" s="769"/>
      <c r="AM174" s="769"/>
      <c r="AN174" s="769"/>
      <c r="AO174" s="769"/>
      <c r="AP174" s="195"/>
      <c r="AQ174" s="98"/>
      <c r="AR174" s="743">
        <f t="shared" ref="AR174" si="376">SUM(AR175:AR176)</f>
        <v>0</v>
      </c>
      <c r="AS174" s="27"/>
    </row>
    <row r="175" spans="1:45" s="102" customFormat="1" ht="33.75" customHeight="1" x14ac:dyDescent="0.2">
      <c r="A175" s="1184" t="str">
        <f t="shared" ref="A175:D175" si="377">A109</f>
        <v>E.05.</v>
      </c>
      <c r="B175" s="1184" t="str">
        <f t="shared" si="377"/>
        <v>L.05.03.02</v>
      </c>
      <c r="C175" s="1185" t="str">
        <f t="shared" si="377"/>
        <v>A.05.03.02.01.01-E</v>
      </c>
      <c r="D175" s="1186" t="str">
        <f t="shared" si="377"/>
        <v>Mejorar el conocimiento de los productores sobre la reducción del trabajo infantil</v>
      </c>
      <c r="E175" s="74">
        <f>'Anexo 1 POA 2018 CENTA Regiones'!E67</f>
        <v>360</v>
      </c>
      <c r="F175" s="733" t="str">
        <f t="shared" ref="F175:H175" si="378">F109</f>
        <v>Hombre</v>
      </c>
      <c r="G175" s="1186" t="str">
        <f t="shared" si="378"/>
        <v>Productores capacitados en técnicas y prácticas agropecuarias</v>
      </c>
      <c r="H175" s="1187" t="str">
        <f t="shared" si="378"/>
        <v>Informe</v>
      </c>
      <c r="I175" s="975">
        <f t="shared" si="277"/>
        <v>0.17071505521513972</v>
      </c>
      <c r="J175" s="975"/>
      <c r="K175" s="108">
        <f>AJ175*100/AJ174</f>
        <v>74.453488086163233</v>
      </c>
      <c r="L175" s="674">
        <f>'Anexo 1 POA 2018 CENTA Regiones'!L67</f>
        <v>0</v>
      </c>
      <c r="M175" s="674">
        <f>'Anexo 1 POA 2018 CENTA Regiones'!M67</f>
        <v>0</v>
      </c>
      <c r="N175" s="674">
        <f>'Anexo 1 POA 2018 CENTA Regiones'!N67</f>
        <v>90</v>
      </c>
      <c r="O175" s="775">
        <f>'Anexo 1 POA 2018 CENTA Regiones'!O67</f>
        <v>0</v>
      </c>
      <c r="P175" s="775">
        <f>'Anexo 1 POA 2018 CENTA Regiones'!P67</f>
        <v>0</v>
      </c>
      <c r="Q175" s="775">
        <f>'Anexo 1 POA 2018 CENTA Regiones'!Q67</f>
        <v>7763</v>
      </c>
      <c r="R175" s="775">
        <f>'Anexo 1 POA 2018 CENTA Regiones'!R67</f>
        <v>0</v>
      </c>
      <c r="S175" s="775">
        <f>'Anexo 1 POA 2018 CENTA Regiones'!S67</f>
        <v>0</v>
      </c>
      <c r="T175" s="775">
        <f>'Anexo 1 POA 2018 CENTA Regiones'!T67</f>
        <v>90</v>
      </c>
      <c r="U175" s="775">
        <f>'Anexo 1 POA 2018 CENTA Regiones'!U67</f>
        <v>0</v>
      </c>
      <c r="V175" s="775">
        <f>'Anexo 1 POA 2018 CENTA Regiones'!V67</f>
        <v>0</v>
      </c>
      <c r="W175" s="775">
        <f>'Anexo 1 POA 2018 CENTA Regiones'!W67</f>
        <v>7505</v>
      </c>
      <c r="X175" s="775">
        <f>'Anexo 1 POA 2018 CENTA Regiones'!X67</f>
        <v>0</v>
      </c>
      <c r="Y175" s="775">
        <f>'Anexo 1 POA 2018 CENTA Regiones'!Y67</f>
        <v>0</v>
      </c>
      <c r="Z175" s="775">
        <f>'Anexo 1 POA 2018 CENTA Regiones'!Z67</f>
        <v>90</v>
      </c>
      <c r="AA175" s="775">
        <f>'Anexo 1 POA 2018 CENTA Regiones'!AA67</f>
        <v>0</v>
      </c>
      <c r="AB175" s="775">
        <f>'Anexo 1 POA 2018 CENTA Regiones'!AB67</f>
        <v>0</v>
      </c>
      <c r="AC175" s="775">
        <f>'Anexo 1 POA 2018 CENTA Regiones'!AC67</f>
        <v>7505</v>
      </c>
      <c r="AD175" s="775">
        <f>'Anexo 1 POA 2018 CENTA Regiones'!AD67</f>
        <v>0</v>
      </c>
      <c r="AE175" s="775">
        <f>'Anexo 1 POA 2018 CENTA Regiones'!AE67</f>
        <v>0</v>
      </c>
      <c r="AF175" s="775">
        <f>'Anexo 1 POA 2018 CENTA Regiones'!AF67</f>
        <v>90</v>
      </c>
      <c r="AG175" s="775">
        <f>'Anexo 1 POA 2018 CENTA Regiones'!AG67</f>
        <v>0</v>
      </c>
      <c r="AH175" s="775">
        <f>'Anexo 1 POA 2018 CENTA Regiones'!AH67</f>
        <v>0</v>
      </c>
      <c r="AI175" s="775">
        <f>'Anexo 1 POA 2018 CENTA Regiones'!AI67</f>
        <v>7505</v>
      </c>
      <c r="AJ175" s="775">
        <f>'Anexo 1 POA 2018 CENTA Regiones'!AJ67</f>
        <v>30278</v>
      </c>
      <c r="AK175" s="775">
        <f>'Anexo 1 POA 2018 CENTA Regiones'!AK67</f>
        <v>30278</v>
      </c>
      <c r="AL175" s="775">
        <f>'Anexo 1 POA 2018 CENTA Regiones'!AL67</f>
        <v>0</v>
      </c>
      <c r="AM175" s="775">
        <f>'Anexo 1 POA 2018 CENTA Regiones'!AM67</f>
        <v>0</v>
      </c>
      <c r="AN175" s="775">
        <f>'Anexo 1 POA 2018 CENTA Regiones'!AN67</f>
        <v>0</v>
      </c>
      <c r="AO175" s="775">
        <f>'Anexo 1 POA 2018 CENTA Regiones'!AO67</f>
        <v>0</v>
      </c>
      <c r="AP175" s="1165"/>
      <c r="AQ175" s="1166" t="str">
        <f>AQ109</f>
        <v>Francisco Torres, Grente de Transferencia Tecnològica y Extensiòn</v>
      </c>
      <c r="AR175" s="753">
        <f>'Anexo 1 POA 2018 CENTA Regiones'!AR67</f>
        <v>0</v>
      </c>
      <c r="AS175" s="27"/>
    </row>
    <row r="176" spans="1:45" s="102" customFormat="1" ht="33.75" customHeight="1" x14ac:dyDescent="0.2">
      <c r="A176" s="1184">
        <f t="shared" ref="A176:D176" si="379">A110</f>
        <v>0</v>
      </c>
      <c r="B176" s="1184">
        <f t="shared" si="379"/>
        <v>0</v>
      </c>
      <c r="C176" s="1185">
        <f t="shared" si="379"/>
        <v>0</v>
      </c>
      <c r="D176" s="1186">
        <f t="shared" si="379"/>
        <v>0</v>
      </c>
      <c r="E176" s="74">
        <f>'Anexo 1 POA 2018 CENTA Regiones'!E68</f>
        <v>120</v>
      </c>
      <c r="F176" s="733" t="str">
        <f t="shared" ref="F176:H176" si="380">F110</f>
        <v>Mujer</v>
      </c>
      <c r="G176" s="1186">
        <f t="shared" si="380"/>
        <v>0</v>
      </c>
      <c r="H176" s="1187">
        <f t="shared" si="380"/>
        <v>0</v>
      </c>
      <c r="I176" s="975">
        <f t="shared" si="277"/>
        <v>5.8575821012949544E-2</v>
      </c>
      <c r="J176" s="975"/>
      <c r="K176" s="108">
        <f>AJ176*100/AJ174</f>
        <v>25.54651191383677</v>
      </c>
      <c r="L176" s="674">
        <f>'Anexo 1 POA 2018 CENTA Regiones'!L68</f>
        <v>0</v>
      </c>
      <c r="M176" s="674">
        <f>'Anexo 1 POA 2018 CENTA Regiones'!M68</f>
        <v>0</v>
      </c>
      <c r="N176" s="674">
        <f>'Anexo 1 POA 2018 CENTA Regiones'!N68</f>
        <v>30</v>
      </c>
      <c r="O176" s="775">
        <f>'Anexo 1 POA 2018 CENTA Regiones'!O68</f>
        <v>0</v>
      </c>
      <c r="P176" s="775">
        <f>'Anexo 1 POA 2018 CENTA Regiones'!P68</f>
        <v>0</v>
      </c>
      <c r="Q176" s="775">
        <f>'Anexo 1 POA 2018 CENTA Regiones'!Q68</f>
        <v>2664</v>
      </c>
      <c r="R176" s="775">
        <f>'Anexo 1 POA 2018 CENTA Regiones'!R68</f>
        <v>0</v>
      </c>
      <c r="S176" s="775">
        <f>'Anexo 1 POA 2018 CENTA Regiones'!S68</f>
        <v>0</v>
      </c>
      <c r="T176" s="775">
        <f>'Anexo 1 POA 2018 CENTA Regiones'!T68</f>
        <v>30</v>
      </c>
      <c r="U176" s="775">
        <f>'Anexo 1 POA 2018 CENTA Regiones'!U68</f>
        <v>0</v>
      </c>
      <c r="V176" s="775">
        <f>'Anexo 1 POA 2018 CENTA Regiones'!V68</f>
        <v>0</v>
      </c>
      <c r="W176" s="775">
        <f>'Anexo 1 POA 2018 CENTA Regiones'!W68</f>
        <v>2575</v>
      </c>
      <c r="X176" s="775">
        <f>'Anexo 1 POA 2018 CENTA Regiones'!X68</f>
        <v>0</v>
      </c>
      <c r="Y176" s="775">
        <f>'Anexo 1 POA 2018 CENTA Regiones'!Y68</f>
        <v>0</v>
      </c>
      <c r="Z176" s="775">
        <f>'Anexo 1 POA 2018 CENTA Regiones'!Z68</f>
        <v>30</v>
      </c>
      <c r="AA176" s="775">
        <f>'Anexo 1 POA 2018 CENTA Regiones'!AA68</f>
        <v>0</v>
      </c>
      <c r="AB176" s="775">
        <f>'Anexo 1 POA 2018 CENTA Regiones'!AB68</f>
        <v>0</v>
      </c>
      <c r="AC176" s="775">
        <f>'Anexo 1 POA 2018 CENTA Regiones'!AC68</f>
        <v>2575</v>
      </c>
      <c r="AD176" s="775">
        <f>'Anexo 1 POA 2018 CENTA Regiones'!AD68</f>
        <v>0</v>
      </c>
      <c r="AE176" s="775">
        <f>'Anexo 1 POA 2018 CENTA Regiones'!AE68</f>
        <v>0</v>
      </c>
      <c r="AF176" s="775">
        <f>'Anexo 1 POA 2018 CENTA Regiones'!AF68</f>
        <v>30</v>
      </c>
      <c r="AG176" s="775">
        <f>'Anexo 1 POA 2018 CENTA Regiones'!AG68</f>
        <v>0</v>
      </c>
      <c r="AH176" s="775">
        <f>'Anexo 1 POA 2018 CENTA Regiones'!AH68</f>
        <v>0</v>
      </c>
      <c r="AI176" s="775">
        <f>'Anexo 1 POA 2018 CENTA Regiones'!AI68</f>
        <v>2575</v>
      </c>
      <c r="AJ176" s="775">
        <f>'Anexo 1 POA 2018 CENTA Regiones'!AJ68</f>
        <v>10389</v>
      </c>
      <c r="AK176" s="775">
        <f>'Anexo 1 POA 2018 CENTA Regiones'!AK68</f>
        <v>10389</v>
      </c>
      <c r="AL176" s="775">
        <f>'Anexo 1 POA 2018 CENTA Regiones'!AL68</f>
        <v>0</v>
      </c>
      <c r="AM176" s="775">
        <f>'Anexo 1 POA 2018 CENTA Regiones'!AM68</f>
        <v>0</v>
      </c>
      <c r="AN176" s="775">
        <f>'Anexo 1 POA 2018 CENTA Regiones'!AN68</f>
        <v>0</v>
      </c>
      <c r="AO176" s="775">
        <f>'Anexo 1 POA 2018 CENTA Regiones'!AO68</f>
        <v>0</v>
      </c>
      <c r="AP176" s="1165"/>
      <c r="AQ176" s="1166">
        <f>AQ110</f>
        <v>0</v>
      </c>
      <c r="AR176" s="753">
        <f>'Anexo 1 POA 2018 CENTA Regiones'!AR68</f>
        <v>0</v>
      </c>
      <c r="AS176" s="27"/>
    </row>
    <row r="177" spans="1:45" s="102" customFormat="1" ht="38.25" x14ac:dyDescent="0.2">
      <c r="A177" s="224" t="str">
        <f t="shared" ref="A177:D177" si="381">A111</f>
        <v>E.05.</v>
      </c>
      <c r="B177" s="224" t="str">
        <f t="shared" si="381"/>
        <v>L.05.03.08</v>
      </c>
      <c r="C177" s="224" t="str">
        <f t="shared" si="381"/>
        <v>R.05.03.08.01.00-E</v>
      </c>
      <c r="D177" s="724" t="str">
        <f t="shared" si="381"/>
        <v>Disponibilidad y acceso de materiales genèticos originarios (nativos)</v>
      </c>
      <c r="E177" s="717"/>
      <c r="F177" s="99"/>
      <c r="G177" s="724"/>
      <c r="H177" s="725"/>
      <c r="I177" s="276">
        <f t="shared" si="277"/>
        <v>1.6914762059760193E-2</v>
      </c>
      <c r="J177" s="94">
        <f>AJ177*100/AJ$135</f>
        <v>2.0242727850626481E-2</v>
      </c>
      <c r="K177" s="276"/>
      <c r="L177" s="681"/>
      <c r="M177" s="681"/>
      <c r="N177" s="681"/>
      <c r="O177" s="770">
        <f t="shared" ref="O177" si="382">SUM(O178)</f>
        <v>3000</v>
      </c>
      <c r="P177" s="771"/>
      <c r="Q177" s="771"/>
      <c r="R177" s="771"/>
      <c r="S177" s="771"/>
      <c r="T177" s="771"/>
      <c r="U177" s="771"/>
      <c r="V177" s="771"/>
      <c r="W177" s="771"/>
      <c r="X177" s="771"/>
      <c r="Y177" s="771"/>
      <c r="Z177" s="771"/>
      <c r="AA177" s="771"/>
      <c r="AB177" s="771"/>
      <c r="AC177" s="771"/>
      <c r="AD177" s="771"/>
      <c r="AE177" s="771"/>
      <c r="AF177" s="771"/>
      <c r="AG177" s="771"/>
      <c r="AH177" s="771"/>
      <c r="AI177" s="771"/>
      <c r="AJ177" s="770">
        <f t="shared" ref="AJ177" si="383">SUM(AJ178)</f>
        <v>3000</v>
      </c>
      <c r="AK177" s="770">
        <f t="shared" ref="AK177" si="384">SUM(AK178)</f>
        <v>3000</v>
      </c>
      <c r="AL177" s="778"/>
      <c r="AM177" s="778"/>
      <c r="AN177" s="778"/>
      <c r="AO177" s="778"/>
      <c r="AP177" s="726"/>
      <c r="AQ177" s="726"/>
      <c r="AR177" s="755"/>
      <c r="AS177" s="27"/>
    </row>
    <row r="178" spans="1:45" s="102" customFormat="1" ht="127.5" x14ac:dyDescent="0.2">
      <c r="A178" s="215" t="str">
        <f t="shared" ref="A178:D178" si="385">A112</f>
        <v>E.05.</v>
      </c>
      <c r="B178" s="215" t="str">
        <f t="shared" si="385"/>
        <v>L.05.03.08</v>
      </c>
      <c r="C178" s="123" t="str">
        <f t="shared" si="385"/>
        <v>A.05.03.08.01.01-E</v>
      </c>
      <c r="D178" s="719" t="str">
        <f t="shared" si="385"/>
        <v>Implementar colecciones de germoplasma nativo</v>
      </c>
      <c r="E178" s="74">
        <f>'Anexo 1 POA 2018 CENTA Regiones'!E70</f>
        <v>1</v>
      </c>
      <c r="F178" s="354" t="str">
        <f t="shared" ref="F178:H178" si="386">F112</f>
        <v>Colección</v>
      </c>
      <c r="G178" s="127" t="str">
        <f t="shared" si="386"/>
        <v>Bancos de germoplasma y colecciones vivas de especies frutícolas fortalecidas.</v>
      </c>
      <c r="H178" s="127" t="str">
        <f t="shared" si="386"/>
        <v>Informe</v>
      </c>
      <c r="I178" s="974">
        <f t="shared" si="277"/>
        <v>1.6914762059760193E-2</v>
      </c>
      <c r="J178" s="974"/>
      <c r="K178" s="108">
        <f>AJ178*100/AJ177</f>
        <v>100</v>
      </c>
      <c r="L178" s="674">
        <f>'Anexo 1 POA 2018 CENTA Regiones'!L70</f>
        <v>1</v>
      </c>
      <c r="M178" s="674">
        <f>'Anexo 1 POA 2018 CENTA Regiones'!M70</f>
        <v>0</v>
      </c>
      <c r="N178" s="674">
        <f>'Anexo 1 POA 2018 CENTA Regiones'!N70</f>
        <v>0</v>
      </c>
      <c r="O178" s="775">
        <f>'Anexo 1 POA 2018 CENTA Regiones'!O70</f>
        <v>3000</v>
      </c>
      <c r="P178" s="775">
        <f>'Anexo 1 POA 2018 CENTA Regiones'!P70</f>
        <v>0</v>
      </c>
      <c r="Q178" s="775">
        <f>'Anexo 1 POA 2018 CENTA Regiones'!Q70</f>
        <v>0</v>
      </c>
      <c r="R178" s="775">
        <f>'Anexo 1 POA 2018 CENTA Regiones'!R70</f>
        <v>0</v>
      </c>
      <c r="S178" s="775">
        <f>'Anexo 1 POA 2018 CENTA Regiones'!S70</f>
        <v>0</v>
      </c>
      <c r="T178" s="775">
        <f>'Anexo 1 POA 2018 CENTA Regiones'!T70</f>
        <v>0</v>
      </c>
      <c r="U178" s="775">
        <f>'Anexo 1 POA 2018 CENTA Regiones'!U70</f>
        <v>0</v>
      </c>
      <c r="V178" s="775">
        <f>'Anexo 1 POA 2018 CENTA Regiones'!V70</f>
        <v>0</v>
      </c>
      <c r="W178" s="775">
        <f>'Anexo 1 POA 2018 CENTA Regiones'!W70</f>
        <v>0</v>
      </c>
      <c r="X178" s="775">
        <f>'Anexo 1 POA 2018 CENTA Regiones'!X70</f>
        <v>0</v>
      </c>
      <c r="Y178" s="775">
        <f>'Anexo 1 POA 2018 CENTA Regiones'!Y70</f>
        <v>0</v>
      </c>
      <c r="Z178" s="775">
        <f>'Anexo 1 POA 2018 CENTA Regiones'!Z70</f>
        <v>0</v>
      </c>
      <c r="AA178" s="775">
        <f>'Anexo 1 POA 2018 CENTA Regiones'!AA70</f>
        <v>0</v>
      </c>
      <c r="AB178" s="775">
        <f>'Anexo 1 POA 2018 CENTA Regiones'!AB70</f>
        <v>0</v>
      </c>
      <c r="AC178" s="775">
        <f>'Anexo 1 POA 2018 CENTA Regiones'!AC70</f>
        <v>0</v>
      </c>
      <c r="AD178" s="775">
        <f>'Anexo 1 POA 2018 CENTA Regiones'!AD70</f>
        <v>0</v>
      </c>
      <c r="AE178" s="775">
        <f>'Anexo 1 POA 2018 CENTA Regiones'!AE70</f>
        <v>0</v>
      </c>
      <c r="AF178" s="775">
        <f>'Anexo 1 POA 2018 CENTA Regiones'!AF70</f>
        <v>0</v>
      </c>
      <c r="AG178" s="775">
        <f>'Anexo 1 POA 2018 CENTA Regiones'!AG70</f>
        <v>0</v>
      </c>
      <c r="AH178" s="775">
        <f>'Anexo 1 POA 2018 CENTA Regiones'!AH70</f>
        <v>0</v>
      </c>
      <c r="AI178" s="775">
        <f>'Anexo 1 POA 2018 CENTA Regiones'!AI70</f>
        <v>0</v>
      </c>
      <c r="AJ178" s="775">
        <f>'Anexo 1 POA 2018 CENTA Regiones'!AJ70</f>
        <v>3000</v>
      </c>
      <c r="AK178" s="775">
        <f>'Anexo 1 POA 2018 CENTA Regiones'!AK70</f>
        <v>3000</v>
      </c>
      <c r="AL178" s="775">
        <f>'Anexo 1 POA 2018 CENTA Regiones'!AL70</f>
        <v>0</v>
      </c>
      <c r="AM178" s="775">
        <f>'Anexo 1 POA 2018 CENTA Regiones'!AM70</f>
        <v>0</v>
      </c>
      <c r="AN178" s="775">
        <f>'Anexo 1 POA 2018 CENTA Regiones'!AN70</f>
        <v>0</v>
      </c>
      <c r="AO178" s="775">
        <f>'Anexo 1 POA 2018 CENTA Regiones'!AO70</f>
        <v>0</v>
      </c>
      <c r="AP178" s="16"/>
      <c r="AQ178" s="104" t="str">
        <f>AQ112</f>
        <v>Aura Jazmín de Borja, Encargada Banco de Germoplasma</v>
      </c>
      <c r="AR178" s="753" t="str">
        <f>'Anexo 1 POA 2018 CENTA Regiones'!AR70</f>
        <v>Esta actividad a nivel operativo incluye accesiones y colecciones variadas, a nivel institucional y para diferentes usos y destinos geogràficos y poblacionales, incluyendo pueblos originarios/indìgenas)</v>
      </c>
      <c r="AS178" s="27"/>
    </row>
    <row r="179" spans="1:45" s="102" customFormat="1" ht="25.5" x14ac:dyDescent="0.2">
      <c r="A179" s="58" t="str">
        <f t="shared" ref="A179:D179" si="387">A113</f>
        <v>E.07.</v>
      </c>
      <c r="B179" s="727" t="str">
        <f t="shared" si="387"/>
        <v>L.07.04.06</v>
      </c>
      <c r="C179" s="99" t="str">
        <f t="shared" si="387"/>
        <v>R.07.04.06.01.00-E</v>
      </c>
      <c r="D179" s="724" t="str">
        <f t="shared" si="387"/>
        <v>Sistemas productivos agroecológicos mejorados</v>
      </c>
      <c r="E179" s="717"/>
      <c r="F179" s="99"/>
      <c r="G179" s="724"/>
      <c r="H179" s="725"/>
      <c r="I179" s="276">
        <f t="shared" si="277"/>
        <v>4.8798637482086562</v>
      </c>
      <c r="J179" s="94">
        <f>AJ179*100/AJ$135</f>
        <v>5.8399730042981384</v>
      </c>
      <c r="K179" s="276"/>
      <c r="L179" s="681"/>
      <c r="M179" s="681"/>
      <c r="N179" s="681"/>
      <c r="O179" s="773">
        <f>SUM(O180:O183)</f>
        <v>0</v>
      </c>
      <c r="P179" s="773">
        <f t="shared" ref="P179:Q179" si="388">SUM(P180:P183)</f>
        <v>0</v>
      </c>
      <c r="Q179" s="773">
        <f t="shared" si="388"/>
        <v>157272</v>
      </c>
      <c r="R179" s="771"/>
      <c r="S179" s="771"/>
      <c r="T179" s="773"/>
      <c r="U179" s="773">
        <f t="shared" ref="U179" si="389">SUM(U180:U183)</f>
        <v>0</v>
      </c>
      <c r="V179" s="773">
        <f t="shared" ref="V179" si="390">SUM(V180:V183)</f>
        <v>0</v>
      </c>
      <c r="W179" s="773">
        <f t="shared" ref="W179" si="391">SUM(W180:W183)</f>
        <v>304971</v>
      </c>
      <c r="X179" s="771"/>
      <c r="Y179" s="771"/>
      <c r="Z179" s="771"/>
      <c r="AA179" s="773">
        <f t="shared" ref="AA179" si="392">SUM(AA180:AA183)</f>
        <v>0</v>
      </c>
      <c r="AB179" s="773">
        <f t="shared" ref="AB179" si="393">SUM(AB180:AB183)</f>
        <v>0</v>
      </c>
      <c r="AC179" s="773">
        <f t="shared" ref="AC179" si="394">SUM(AC180:AC183)</f>
        <v>282099</v>
      </c>
      <c r="AD179" s="771"/>
      <c r="AE179" s="771"/>
      <c r="AF179" s="771"/>
      <c r="AG179" s="773"/>
      <c r="AH179" s="773"/>
      <c r="AI179" s="773">
        <f t="shared" ref="AI179" si="395">SUM(AI180:AI183)</f>
        <v>121150</v>
      </c>
      <c r="AJ179" s="773">
        <f t="shared" ref="AJ179" si="396">SUM(AJ180:AJ183)</f>
        <v>865492</v>
      </c>
      <c r="AK179" s="773"/>
      <c r="AL179" s="778"/>
      <c r="AM179" s="778"/>
      <c r="AN179" s="773">
        <f t="shared" ref="AN179" si="397">SUM(AN180:AN183)</f>
        <v>538242</v>
      </c>
      <c r="AO179" s="773">
        <f t="shared" ref="AO179" si="398">SUM(AO180:AO183)</f>
        <v>327250</v>
      </c>
      <c r="AP179" s="726"/>
      <c r="AQ179" s="726"/>
      <c r="AR179" s="750">
        <f t="shared" ref="AR179" si="399">SUM(AR180:AR183)</f>
        <v>0</v>
      </c>
      <c r="AS179" s="27"/>
    </row>
    <row r="180" spans="1:45" s="102" customFormat="1" ht="76.5" hidden="1" x14ac:dyDescent="0.2">
      <c r="A180" s="1155" t="str">
        <f t="shared" ref="A180:D180" si="400">A114</f>
        <v>E.07.</v>
      </c>
      <c r="B180" s="1156" t="str">
        <f t="shared" si="400"/>
        <v>L.07.04.06</v>
      </c>
      <c r="C180" s="1183" t="str">
        <f>C114</f>
        <v>A.07.04.06.01.01-E</v>
      </c>
      <c r="D180" s="1158" t="str">
        <f t="shared" si="400"/>
        <v>Generar tecnologías de producción sustentable para los sistemas productivos</v>
      </c>
      <c r="E180" s="732">
        <v>0</v>
      </c>
      <c r="F180" s="733" t="str">
        <f t="shared" ref="F180:H180" si="401">F114</f>
        <v>Porcentaje de avance</v>
      </c>
      <c r="G180" s="760" t="str">
        <f t="shared" si="401"/>
        <v>Proyecto de fortalecimiento de la agricultura familiar aplicando tecnología sostenible ante el cambio climático ejecutado</v>
      </c>
      <c r="H180" s="127" t="str">
        <f t="shared" si="401"/>
        <v>Informe</v>
      </c>
      <c r="I180" s="974">
        <f t="shared" si="277"/>
        <v>0</v>
      </c>
      <c r="J180" s="974"/>
      <c r="K180" s="108" t="e">
        <f>AJ180*100/AJ$51</f>
        <v>#DIV/0!</v>
      </c>
      <c r="L180" s="677"/>
      <c r="M180" s="677"/>
      <c r="N180" s="677"/>
      <c r="O180" s="689"/>
      <c r="P180" s="689"/>
      <c r="Q180" s="689"/>
      <c r="R180" s="677"/>
      <c r="S180" s="677"/>
      <c r="T180" s="677"/>
      <c r="U180" s="689"/>
      <c r="V180" s="689"/>
      <c r="W180" s="689"/>
      <c r="X180" s="677"/>
      <c r="Y180" s="677"/>
      <c r="Z180" s="677"/>
      <c r="AA180" s="689"/>
      <c r="AB180" s="689"/>
      <c r="AC180" s="689"/>
      <c r="AD180" s="677"/>
      <c r="AE180" s="677"/>
      <c r="AF180" s="677"/>
      <c r="AG180" s="689"/>
      <c r="AH180" s="689"/>
      <c r="AI180" s="689"/>
      <c r="AJ180" s="692"/>
      <c r="AK180" s="692"/>
      <c r="AL180" s="722"/>
      <c r="AM180" s="722"/>
      <c r="AN180" s="722"/>
      <c r="AO180" s="722"/>
      <c r="AP180" s="16"/>
      <c r="AQ180" s="104" t="str">
        <f>AQ114</f>
        <v>Eléazar Torres-Coordinador del Proyecto</v>
      </c>
      <c r="AR180" s="749"/>
      <c r="AS180" s="27"/>
    </row>
    <row r="181" spans="1:45" s="102" customFormat="1" ht="89.25" x14ac:dyDescent="0.2">
      <c r="A181" s="1155">
        <f t="shared" ref="A181:D181" si="402">A115</f>
        <v>0</v>
      </c>
      <c r="B181" s="1156">
        <f t="shared" si="402"/>
        <v>0</v>
      </c>
      <c r="C181" s="1183">
        <f t="shared" si="402"/>
        <v>0</v>
      </c>
      <c r="D181" s="1158">
        <f t="shared" si="402"/>
        <v>0</v>
      </c>
      <c r="E181" s="732">
        <f>'Anexo 1 POA 2018 CENTA Regiones'!E72</f>
        <v>100</v>
      </c>
      <c r="F181" s="733" t="str">
        <f t="shared" ref="F181:H181" si="403">F115</f>
        <v>Porcentaje de avance</v>
      </c>
      <c r="G181" s="760" t="str">
        <f t="shared" si="403"/>
        <v>Proyecto de biofertilizantes en cultivos de maíz, frijol y café como alternativa agroecológica para una producción sostenible en El Salvador, ejecutado</v>
      </c>
      <c r="H181" s="127" t="str">
        <f t="shared" si="403"/>
        <v>Informe</v>
      </c>
      <c r="I181" s="974">
        <f t="shared" si="277"/>
        <v>3.034745120189815</v>
      </c>
      <c r="J181" s="974"/>
      <c r="K181" s="108">
        <f>AJ181*100/AJ179</f>
        <v>62.189136352502395</v>
      </c>
      <c r="L181" s="677">
        <f>'Anexo 1 POA 2018 CENTA Regiones'!L72</f>
        <v>0</v>
      </c>
      <c r="M181" s="677">
        <f>'Anexo 1 POA 2018 CENTA Regiones'!M72</f>
        <v>0</v>
      </c>
      <c r="N181" s="677">
        <f>'Anexo 1 POA 2018 CENTA Regiones'!N72</f>
        <v>6</v>
      </c>
      <c r="O181" s="776">
        <f>'Anexo 1 POA 2018 CENTA Regiones'!O72</f>
        <v>0</v>
      </c>
      <c r="P181" s="776">
        <f>'Anexo 1 POA 2018 CENTA Regiones'!P72</f>
        <v>0</v>
      </c>
      <c r="Q181" s="776">
        <f>'Anexo 1 POA 2018 CENTA Regiones'!Q72</f>
        <v>32797</v>
      </c>
      <c r="R181" s="776">
        <f>'Anexo 1 POA 2018 CENTA Regiones'!R72</f>
        <v>0</v>
      </c>
      <c r="S181" s="776">
        <f>'Anexo 1 POA 2018 CENTA Regiones'!S72</f>
        <v>0</v>
      </c>
      <c r="T181" s="776">
        <f>'Anexo 1 POA 2018 CENTA Regiones'!T72</f>
        <v>43</v>
      </c>
      <c r="U181" s="776">
        <f>'Anexo 1 POA 2018 CENTA Regiones'!U72</f>
        <v>0</v>
      </c>
      <c r="V181" s="776">
        <f>'Anexo 1 POA 2018 CENTA Regiones'!V72</f>
        <v>0</v>
      </c>
      <c r="W181" s="776">
        <f>'Anexo 1 POA 2018 CENTA Regiones'!W72</f>
        <v>229700</v>
      </c>
      <c r="X181" s="776">
        <f>'Anexo 1 POA 2018 CENTA Regiones'!X72</f>
        <v>0</v>
      </c>
      <c r="Y181" s="776">
        <f>'Anexo 1 POA 2018 CENTA Regiones'!Y72</f>
        <v>0</v>
      </c>
      <c r="Z181" s="776">
        <f>'Anexo 1 POA 2018 CENTA Regiones'!Z72</f>
        <v>40</v>
      </c>
      <c r="AA181" s="776">
        <f>'Anexo 1 POA 2018 CENTA Regiones'!AA72</f>
        <v>0</v>
      </c>
      <c r="AB181" s="776">
        <f>'Anexo 1 POA 2018 CENTA Regiones'!AB72</f>
        <v>0</v>
      </c>
      <c r="AC181" s="776">
        <f>'Anexo 1 POA 2018 CENTA Regiones'!AC72</f>
        <v>214370</v>
      </c>
      <c r="AD181" s="776">
        <f>'Anexo 1 POA 2018 CENTA Regiones'!AD72</f>
        <v>0</v>
      </c>
      <c r="AE181" s="776">
        <f>'Anexo 1 POA 2018 CENTA Regiones'!AE72</f>
        <v>0</v>
      </c>
      <c r="AF181" s="776">
        <f>'Anexo 1 POA 2018 CENTA Regiones'!AF72</f>
        <v>11</v>
      </c>
      <c r="AG181" s="776">
        <f>'Anexo 1 POA 2018 CENTA Regiones'!AG72</f>
        <v>0</v>
      </c>
      <c r="AH181" s="776">
        <f>'Anexo 1 POA 2018 CENTA Regiones'!AH72</f>
        <v>0</v>
      </c>
      <c r="AI181" s="776">
        <f>'Anexo 1 POA 2018 CENTA Regiones'!AI72</f>
        <v>61375</v>
      </c>
      <c r="AJ181" s="776">
        <f>'Anexo 1 POA 2018 CENTA Regiones'!AJ72</f>
        <v>538242</v>
      </c>
      <c r="AK181" s="776">
        <f>'Anexo 1 POA 2018 CENTA Regiones'!AK72</f>
        <v>0</v>
      </c>
      <c r="AL181" s="776">
        <f>'Anexo 1 POA 2018 CENTA Regiones'!AL72</f>
        <v>0</v>
      </c>
      <c r="AM181" s="776">
        <f>'Anexo 1 POA 2018 CENTA Regiones'!AM72</f>
        <v>0</v>
      </c>
      <c r="AN181" s="776">
        <f>'Anexo 1 POA 2018 CENTA Regiones'!AN72</f>
        <v>538242</v>
      </c>
      <c r="AO181" s="776">
        <f>'Anexo 1 POA 2018 CENTA Regiones'!AO72</f>
        <v>0</v>
      </c>
      <c r="AP181" s="16"/>
      <c r="AQ181" s="104" t="str">
        <f>AQ115</f>
        <v>Alfredo Alarcón- Coordinador del Proyecto</v>
      </c>
      <c r="AR181" s="749">
        <f>'Anexo 1 POA 2018 CENTA Regiones'!AR72</f>
        <v>0</v>
      </c>
      <c r="AS181" s="27"/>
    </row>
    <row r="182" spans="1:45" s="102" customFormat="1" ht="63.75" x14ac:dyDescent="0.2">
      <c r="A182" s="1155">
        <f t="shared" ref="A182:D182" si="404">A116</f>
        <v>0</v>
      </c>
      <c r="B182" s="1156">
        <f t="shared" si="404"/>
        <v>0</v>
      </c>
      <c r="C182" s="1183">
        <f t="shared" si="404"/>
        <v>0</v>
      </c>
      <c r="D182" s="1158">
        <f t="shared" si="404"/>
        <v>0</v>
      </c>
      <c r="E182" s="732">
        <f>'Anexo 1 POA 2018 CENTA Regiones'!E73</f>
        <v>100</v>
      </c>
      <c r="F182" s="733" t="str">
        <f t="shared" ref="F182:H182" si="405">F116</f>
        <v>Porcentaje de avance</v>
      </c>
      <c r="G182" s="760" t="str">
        <f t="shared" si="405"/>
        <v>Proyecto centro de propagaciòn de plantas sanas de frutas  y hortalizas tropicales en El Salvador, ejecutado</v>
      </c>
      <c r="H182" s="127" t="str">
        <f t="shared" si="405"/>
        <v>Informe</v>
      </c>
      <c r="I182" s="974">
        <f t="shared" si="277"/>
        <v>0.14572067514483406</v>
      </c>
      <c r="J182" s="974"/>
      <c r="K182" s="108">
        <f>AJ182*100/AJ179</f>
        <v>2.9861627837114613</v>
      </c>
      <c r="L182" s="677">
        <f>'Anexo 1 POA 2018 CENTA Regiones'!L73</f>
        <v>0</v>
      </c>
      <c r="M182" s="677">
        <f>'Anexo 1 POA 2018 CENTA Regiones'!M73</f>
        <v>0</v>
      </c>
      <c r="N182" s="677">
        <f>'Anexo 1 POA 2018 CENTA Regiones'!N73</f>
        <v>20</v>
      </c>
      <c r="O182" s="776">
        <f>'Anexo 1 POA 2018 CENTA Regiones'!O73</f>
        <v>0</v>
      </c>
      <c r="P182" s="776">
        <f>'Anexo 1 POA 2018 CENTA Regiones'!P73</f>
        <v>0</v>
      </c>
      <c r="Q182" s="776">
        <f>'Anexo 1 POA 2018 CENTA Regiones'!Q73</f>
        <v>5170</v>
      </c>
      <c r="R182" s="776">
        <f>'Anexo 1 POA 2018 CENTA Regiones'!R73</f>
        <v>0</v>
      </c>
      <c r="S182" s="776">
        <f>'Anexo 1 POA 2018 CENTA Regiones'!S73</f>
        <v>0</v>
      </c>
      <c r="T182" s="776">
        <f>'Anexo 1 POA 2018 CENTA Regiones'!T73</f>
        <v>26</v>
      </c>
      <c r="U182" s="776">
        <f>'Anexo 1 POA 2018 CENTA Regiones'!U73</f>
        <v>0</v>
      </c>
      <c r="V182" s="776">
        <f>'Anexo 1 POA 2018 CENTA Regiones'!V73</f>
        <v>0</v>
      </c>
      <c r="W182" s="776">
        <f>'Anexo 1 POA 2018 CENTA Regiones'!W73</f>
        <v>6721</v>
      </c>
      <c r="X182" s="776">
        <f>'Anexo 1 POA 2018 CENTA Regiones'!X73</f>
        <v>0</v>
      </c>
      <c r="Y182" s="776">
        <f>'Anexo 1 POA 2018 CENTA Regiones'!Y73</f>
        <v>0</v>
      </c>
      <c r="Z182" s="776">
        <f>'Anexo 1 POA 2018 CENTA Regiones'!Z73</f>
        <v>27</v>
      </c>
      <c r="AA182" s="776">
        <f>'Anexo 1 POA 2018 CENTA Regiones'!AA73</f>
        <v>0</v>
      </c>
      <c r="AB182" s="776">
        <f>'Anexo 1 POA 2018 CENTA Regiones'!AB73</f>
        <v>0</v>
      </c>
      <c r="AC182" s="776">
        <f>'Anexo 1 POA 2018 CENTA Regiones'!AC73</f>
        <v>6979</v>
      </c>
      <c r="AD182" s="776">
        <f>'Anexo 1 POA 2018 CENTA Regiones'!AD73</f>
        <v>0</v>
      </c>
      <c r="AE182" s="776">
        <f>'Anexo 1 POA 2018 CENTA Regiones'!AE73</f>
        <v>0</v>
      </c>
      <c r="AF182" s="776">
        <f>'Anexo 1 POA 2018 CENTA Regiones'!AF73</f>
        <v>27</v>
      </c>
      <c r="AG182" s="776">
        <f>'Anexo 1 POA 2018 CENTA Regiones'!AG73</f>
        <v>0</v>
      </c>
      <c r="AH182" s="776">
        <f>'Anexo 1 POA 2018 CENTA Regiones'!AH73</f>
        <v>0</v>
      </c>
      <c r="AI182" s="776">
        <f>'Anexo 1 POA 2018 CENTA Regiones'!AI73</f>
        <v>6975</v>
      </c>
      <c r="AJ182" s="776">
        <f>'Anexo 1 POA 2018 CENTA Regiones'!AJ73</f>
        <v>25845</v>
      </c>
      <c r="AK182" s="776">
        <f>'Anexo 1 POA 2018 CENTA Regiones'!AK73</f>
        <v>0</v>
      </c>
      <c r="AL182" s="776">
        <f>'Anexo 1 POA 2018 CENTA Regiones'!AL73</f>
        <v>0</v>
      </c>
      <c r="AM182" s="776">
        <f>'Anexo 1 POA 2018 CENTA Regiones'!AM73</f>
        <v>0</v>
      </c>
      <c r="AN182" s="776">
        <f>'Anexo 1 POA 2018 CENTA Regiones'!AN73</f>
        <v>0</v>
      </c>
      <c r="AO182" s="776">
        <f>'Anexo 1 POA 2018 CENTA Regiones'!AO73</f>
        <v>25845</v>
      </c>
      <c r="AP182" s="16"/>
      <c r="AQ182" s="104" t="str">
        <f>AQ116</f>
        <v>Lesser Linares- coordinador del Proyecto</v>
      </c>
      <c r="AR182" s="749">
        <f>'Anexo 1 POA 2018 CENTA Regiones'!AR73</f>
        <v>0</v>
      </c>
      <c r="AS182" s="27"/>
    </row>
    <row r="183" spans="1:45" s="102" customFormat="1" ht="89.25" x14ac:dyDescent="0.2">
      <c r="A183" s="1155">
        <f t="shared" ref="A183:D183" si="406">A117</f>
        <v>0</v>
      </c>
      <c r="B183" s="1156">
        <f t="shared" si="406"/>
        <v>0</v>
      </c>
      <c r="C183" s="1183">
        <f t="shared" si="406"/>
        <v>0</v>
      </c>
      <c r="D183" s="1158">
        <f t="shared" si="406"/>
        <v>0</v>
      </c>
      <c r="E183" s="732">
        <f>'Anexo 1 POA 2018 CENTA Regiones'!E74</f>
        <v>100</v>
      </c>
      <c r="F183" s="733" t="str">
        <f t="shared" ref="F183:H183" si="407">F117</f>
        <v>Porcentaje de avance</v>
      </c>
      <c r="G183" s="760" t="str">
        <f t="shared" si="407"/>
        <v>Proyecto desarrollo tecnològico y fortalecimiento de la base productiva y agroindustrial para la cacaocultura con enfoque agroecològica en El Salvador, ejecutado</v>
      </c>
      <c r="H183" s="127" t="str">
        <f t="shared" si="407"/>
        <v>Informe</v>
      </c>
      <c r="I183" s="974">
        <f t="shared" si="277"/>
        <v>1.6993979528740069</v>
      </c>
      <c r="J183" s="974"/>
      <c r="K183" s="108">
        <f>AJ183*100/AJ179</f>
        <v>34.824700863786148</v>
      </c>
      <c r="L183" s="677">
        <f>'Anexo 1 POA 2018 CENTA Regiones'!L74</f>
        <v>0</v>
      </c>
      <c r="M183" s="677">
        <f>'Anexo 1 POA 2018 CENTA Regiones'!M74</f>
        <v>0</v>
      </c>
      <c r="N183" s="677">
        <f>'Anexo 1 POA 2018 CENTA Regiones'!N74</f>
        <v>25</v>
      </c>
      <c r="O183" s="776">
        <f>'Anexo 1 POA 2018 CENTA Regiones'!O74</f>
        <v>0</v>
      </c>
      <c r="P183" s="776">
        <f>'Anexo 1 POA 2018 CENTA Regiones'!P74</f>
        <v>0</v>
      </c>
      <c r="Q183" s="776">
        <f>'Anexo 1 POA 2018 CENTA Regiones'!Q74</f>
        <v>119305</v>
      </c>
      <c r="R183" s="776">
        <f>'Anexo 1 POA 2018 CENTA Regiones'!R74</f>
        <v>0</v>
      </c>
      <c r="S183" s="776">
        <f>'Anexo 1 POA 2018 CENTA Regiones'!S74</f>
        <v>0</v>
      </c>
      <c r="T183" s="776">
        <f>'Anexo 1 POA 2018 CENTA Regiones'!T74</f>
        <v>15</v>
      </c>
      <c r="U183" s="776">
        <f>'Anexo 1 POA 2018 CENTA Regiones'!U74</f>
        <v>0</v>
      </c>
      <c r="V183" s="776">
        <f>'Anexo 1 POA 2018 CENTA Regiones'!V74</f>
        <v>0</v>
      </c>
      <c r="W183" s="776">
        <f>'Anexo 1 POA 2018 CENTA Regiones'!W74</f>
        <v>68550</v>
      </c>
      <c r="X183" s="776">
        <f>'Anexo 1 POA 2018 CENTA Regiones'!X74</f>
        <v>0</v>
      </c>
      <c r="Y183" s="776">
        <f>'Anexo 1 POA 2018 CENTA Regiones'!Y74</f>
        <v>0</v>
      </c>
      <c r="Z183" s="776">
        <f>'Anexo 1 POA 2018 CENTA Regiones'!Z74</f>
        <v>30</v>
      </c>
      <c r="AA183" s="776">
        <f>'Anexo 1 POA 2018 CENTA Regiones'!AA74</f>
        <v>0</v>
      </c>
      <c r="AB183" s="776">
        <f>'Anexo 1 POA 2018 CENTA Regiones'!AB74</f>
        <v>0</v>
      </c>
      <c r="AC183" s="776">
        <f>'Anexo 1 POA 2018 CENTA Regiones'!AC74</f>
        <v>60750</v>
      </c>
      <c r="AD183" s="776">
        <f>'Anexo 1 POA 2018 CENTA Regiones'!AD74</f>
        <v>0</v>
      </c>
      <c r="AE183" s="776">
        <f>'Anexo 1 POA 2018 CENTA Regiones'!AE74</f>
        <v>0</v>
      </c>
      <c r="AF183" s="776">
        <f>'Anexo 1 POA 2018 CENTA Regiones'!AF74</f>
        <v>30</v>
      </c>
      <c r="AG183" s="776">
        <f>'Anexo 1 POA 2018 CENTA Regiones'!AG74</f>
        <v>0</v>
      </c>
      <c r="AH183" s="776">
        <f>'Anexo 1 POA 2018 CENTA Regiones'!AH74</f>
        <v>0</v>
      </c>
      <c r="AI183" s="776">
        <f>'Anexo 1 POA 2018 CENTA Regiones'!AI74</f>
        <v>52800</v>
      </c>
      <c r="AJ183" s="776">
        <f>'Anexo 1 POA 2018 CENTA Regiones'!AJ74</f>
        <v>301405</v>
      </c>
      <c r="AK183" s="776">
        <f>'Anexo 1 POA 2018 CENTA Regiones'!AK74</f>
        <v>0</v>
      </c>
      <c r="AL183" s="776">
        <f>'Anexo 1 POA 2018 CENTA Regiones'!AL74</f>
        <v>0</v>
      </c>
      <c r="AM183" s="776">
        <f>'Anexo 1 POA 2018 CENTA Regiones'!AM74</f>
        <v>0</v>
      </c>
      <c r="AN183" s="776">
        <f>'Anexo 1 POA 2018 CENTA Regiones'!AN74</f>
        <v>0</v>
      </c>
      <c r="AO183" s="776">
        <f>'Anexo 1 POA 2018 CENTA Regiones'!AO74</f>
        <v>301405</v>
      </c>
      <c r="AP183" s="16"/>
      <c r="AQ183" s="104" t="str">
        <f>AQ117</f>
        <v>Eufemia Segura- Coordinadora del Proyecto</v>
      </c>
      <c r="AR183" s="749">
        <f>'Anexo 1 POA 2018 CENTA Regiones'!AR74</f>
        <v>0</v>
      </c>
      <c r="AS183" s="27"/>
    </row>
    <row r="184" spans="1:45" s="102" customFormat="1" ht="38.25" x14ac:dyDescent="0.2">
      <c r="A184" s="238" t="str">
        <f t="shared" ref="A184:D184" si="408">A118</f>
        <v>E.12</v>
      </c>
      <c r="B184" s="238" t="str">
        <f t="shared" si="408"/>
        <v>L.12.08</v>
      </c>
      <c r="C184" s="239" t="str">
        <f t="shared" si="408"/>
        <v>R.12.08.01.00-O</v>
      </c>
      <c r="D184" s="26" t="str">
        <f t="shared" si="408"/>
        <v>Servicios de asesoría y apoyo administrativo-financiero institucional</v>
      </c>
      <c r="E184" s="717"/>
      <c r="F184" s="730"/>
      <c r="G184" s="26"/>
      <c r="H184" s="26"/>
      <c r="I184" s="194">
        <f t="shared" si="277"/>
        <v>28.282480134880569</v>
      </c>
      <c r="J184" s="94">
        <f>AJ184*100/AJ$135</f>
        <v>33.847035287190664</v>
      </c>
      <c r="K184" s="194"/>
      <c r="L184" s="681"/>
      <c r="M184" s="681"/>
      <c r="N184" s="681"/>
      <c r="O184" s="771">
        <f>SUM(O185:O200)</f>
        <v>866299.29</v>
      </c>
      <c r="P184" s="771">
        <f t="shared" ref="P184:Q184" si="409">SUM(P185:P200)</f>
        <v>205476.73</v>
      </c>
      <c r="Q184" s="771">
        <f t="shared" si="409"/>
        <v>314959.90000000002</v>
      </c>
      <c r="R184" s="771"/>
      <c r="S184" s="771"/>
      <c r="T184" s="771"/>
      <c r="U184" s="771">
        <f t="shared" ref="U184:W184" si="410">SUM(U185:U200)</f>
        <v>450785.19</v>
      </c>
      <c r="V184" s="771">
        <f t="shared" si="410"/>
        <v>578921.62000000011</v>
      </c>
      <c r="W184" s="771">
        <f t="shared" si="410"/>
        <v>470429.67000000004</v>
      </c>
      <c r="X184" s="771"/>
      <c r="Y184" s="771"/>
      <c r="Z184" s="771"/>
      <c r="AA184" s="771">
        <f t="shared" ref="AA184:AC184" si="411">SUM(AA185:AA200)</f>
        <v>157456</v>
      </c>
      <c r="AB184" s="771">
        <f t="shared" si="411"/>
        <v>198417.83000000002</v>
      </c>
      <c r="AC184" s="771">
        <f t="shared" si="411"/>
        <v>262652.62</v>
      </c>
      <c r="AD184" s="771"/>
      <c r="AE184" s="771"/>
      <c r="AF184" s="771"/>
      <c r="AG184" s="771">
        <f t="shared" ref="AG184:AK184" si="412">SUM(AG185:AG200)</f>
        <v>160006.42000000001</v>
      </c>
      <c r="AH184" s="771">
        <f t="shared" si="412"/>
        <v>367626.22000000003</v>
      </c>
      <c r="AI184" s="771">
        <f t="shared" si="412"/>
        <v>983145.51</v>
      </c>
      <c r="AJ184" s="771">
        <f t="shared" si="412"/>
        <v>5016177</v>
      </c>
      <c r="AK184" s="771">
        <f t="shared" si="412"/>
        <v>4209079</v>
      </c>
      <c r="AL184" s="771">
        <f t="shared" ref="AL184" si="413">SUM(AL185:AL200)</f>
        <v>0</v>
      </c>
      <c r="AM184" s="771">
        <f t="shared" ref="AM184" si="414">SUM(AM185:AM200)</f>
        <v>613535</v>
      </c>
      <c r="AN184" s="771">
        <f t="shared" ref="AN184" si="415">SUM(AN185:AN200)</f>
        <v>60463</v>
      </c>
      <c r="AO184" s="771">
        <f t="shared" ref="AO184" si="416">SUM(AO185:AO200)</f>
        <v>133100</v>
      </c>
      <c r="AP184" s="695">
        <f t="shared" ref="AP184" si="417">SUM(AP185:AP200)</f>
        <v>0</v>
      </c>
      <c r="AQ184" s="241"/>
      <c r="AR184" s="755">
        <f t="shared" ref="AR184" si="418">SUM(AR185:AR200)</f>
        <v>0</v>
      </c>
      <c r="AS184" s="27"/>
    </row>
    <row r="185" spans="1:45" s="102" customFormat="1" ht="38.25" x14ac:dyDescent="0.2">
      <c r="A185" s="215" t="str">
        <f t="shared" ref="A185:D185" si="419">A119</f>
        <v>E.12</v>
      </c>
      <c r="B185" s="215" t="str">
        <f t="shared" si="419"/>
        <v>L.12.08</v>
      </c>
      <c r="C185" s="351" t="str">
        <f t="shared" si="419"/>
        <v>A.12.08.01.01-O</v>
      </c>
      <c r="D185" s="172" t="str">
        <f t="shared" si="419"/>
        <v>Conducir el proceso de planificación Institucional.</v>
      </c>
      <c r="E185" s="735">
        <f>'Anexo 1 POA 2018 CENTA Regiones'!E76</f>
        <v>84</v>
      </c>
      <c r="F185" s="123" t="str">
        <f t="shared" ref="F185:H185" si="420">F119</f>
        <v>Documento</v>
      </c>
      <c r="G185" s="172" t="str">
        <f t="shared" si="420"/>
        <v>Documentos de Planificación  y seguimiento elaborados</v>
      </c>
      <c r="H185" s="172" t="str">
        <f t="shared" si="420"/>
        <v>Informe y Plan</v>
      </c>
      <c r="I185" s="108">
        <f t="shared" si="277"/>
        <v>0.86790771779433529</v>
      </c>
      <c r="J185" s="108"/>
      <c r="K185" s="108">
        <f>AJ185*100/AJ$184</f>
        <v>3.0687114908425279</v>
      </c>
      <c r="L185" s="682">
        <f>'Anexo 1 POA 2018 CENTA Regiones'!L76</f>
        <v>10</v>
      </c>
      <c r="M185" s="682">
        <f>'Anexo 1 POA 2018 CENTA Regiones'!M76</f>
        <v>2</v>
      </c>
      <c r="N185" s="682">
        <f>'Anexo 1 POA 2018 CENTA Regiones'!N76</f>
        <v>14</v>
      </c>
      <c r="O185" s="779">
        <f>'Anexo 1 POA 2018 CENTA Regiones'!O76</f>
        <v>12827</v>
      </c>
      <c r="P185" s="779">
        <f>'Anexo 1 POA 2018 CENTA Regiones'!P76</f>
        <v>12827</v>
      </c>
      <c r="Q185" s="779">
        <f>'Anexo 1 POA 2018 CENTA Regiones'!Q76</f>
        <v>12827</v>
      </c>
      <c r="R185" s="779">
        <f>'Anexo 1 POA 2018 CENTA Regiones'!R76</f>
        <v>8</v>
      </c>
      <c r="S185" s="779">
        <f>'Anexo 1 POA 2018 CENTA Regiones'!S76</f>
        <v>2</v>
      </c>
      <c r="T185" s="779">
        <f>'Anexo 1 POA 2018 CENTA Regiones'!T76</f>
        <v>11</v>
      </c>
      <c r="U185" s="779">
        <f>'Anexo 1 POA 2018 CENTA Regiones'!U76</f>
        <v>12827</v>
      </c>
      <c r="V185" s="779">
        <f>'Anexo 1 POA 2018 CENTA Regiones'!V76</f>
        <v>12827</v>
      </c>
      <c r="W185" s="779">
        <f>'Anexo 1 POA 2018 CENTA Regiones'!W76</f>
        <v>12827</v>
      </c>
      <c r="X185" s="779">
        <f>'Anexo 1 POA 2018 CENTA Regiones'!X76</f>
        <v>8</v>
      </c>
      <c r="Y185" s="779">
        <f>'Anexo 1 POA 2018 CENTA Regiones'!Y76</f>
        <v>2</v>
      </c>
      <c r="Z185" s="779">
        <f>'Anexo 1 POA 2018 CENTA Regiones'!Z76</f>
        <v>7</v>
      </c>
      <c r="AA185" s="779">
        <f>'Anexo 1 POA 2018 CENTA Regiones'!AA76</f>
        <v>12827</v>
      </c>
      <c r="AB185" s="779">
        <f>'Anexo 1 POA 2018 CENTA Regiones'!AB76</f>
        <v>12827</v>
      </c>
      <c r="AC185" s="779">
        <f>'Anexo 1 POA 2018 CENTA Regiones'!AC76</f>
        <v>12827</v>
      </c>
      <c r="AD185" s="779">
        <f>'Anexo 1 POA 2018 CENTA Regiones'!AD76</f>
        <v>5</v>
      </c>
      <c r="AE185" s="779">
        <f>'Anexo 1 POA 2018 CENTA Regiones'!AE76</f>
        <v>3</v>
      </c>
      <c r="AF185" s="779">
        <f>'Anexo 1 POA 2018 CENTA Regiones'!AF76</f>
        <v>12</v>
      </c>
      <c r="AG185" s="779">
        <f>'Anexo 1 POA 2018 CENTA Regiones'!AG76</f>
        <v>12827</v>
      </c>
      <c r="AH185" s="779">
        <f>'Anexo 1 POA 2018 CENTA Regiones'!AH76</f>
        <v>12827</v>
      </c>
      <c r="AI185" s="779">
        <f>'Anexo 1 POA 2018 CENTA Regiones'!AI76</f>
        <v>12835</v>
      </c>
      <c r="AJ185" s="779">
        <f>'Anexo 1 POA 2018 CENTA Regiones'!AJ76</f>
        <v>153932</v>
      </c>
      <c r="AK185" s="779">
        <f>'Anexo 1 POA 2018 CENTA Regiones'!AK76</f>
        <v>153932</v>
      </c>
      <c r="AL185" s="779">
        <f>'Anexo 1 POA 2018 CENTA Regiones'!AL76</f>
        <v>0</v>
      </c>
      <c r="AM185" s="779">
        <f>'Anexo 1 POA 2018 CENTA Regiones'!AM76</f>
        <v>0</v>
      </c>
      <c r="AN185" s="779">
        <f>'Anexo 1 POA 2018 CENTA Regiones'!AN76</f>
        <v>0</v>
      </c>
      <c r="AO185" s="779">
        <f>'Anexo 1 POA 2018 CENTA Regiones'!AO76</f>
        <v>0</v>
      </c>
      <c r="AP185" s="254"/>
      <c r="AQ185" s="104" t="str">
        <f t="shared" ref="AQ185:AQ200" si="421">AQ119</f>
        <v>Mario Alarcón Viscarra, Jefe División de Planificación</v>
      </c>
      <c r="AR185" s="756">
        <f>'Anexo 1 POA 2018 CENTA Regiones'!AR76</f>
        <v>0</v>
      </c>
      <c r="AS185" s="27"/>
    </row>
    <row r="186" spans="1:45" s="102" customFormat="1" ht="38.25" x14ac:dyDescent="0.2">
      <c r="A186" s="215" t="str">
        <f t="shared" ref="A186:D186" si="422">A120</f>
        <v>E.12</v>
      </c>
      <c r="B186" s="215" t="str">
        <f t="shared" si="422"/>
        <v>L.12.08</v>
      </c>
      <c r="C186" s="351" t="str">
        <f t="shared" si="422"/>
        <v>A.12.08.01.02-O</v>
      </c>
      <c r="D186" s="353" t="str">
        <f t="shared" si="422"/>
        <v>Informar periódicamente a la Junta Directiva del avance de la gestión institucional</v>
      </c>
      <c r="E186" s="735">
        <f>'Anexo 1 POA 2018 CENTA Regiones'!E77</f>
        <v>12</v>
      </c>
      <c r="F186" s="123" t="str">
        <f t="shared" ref="F186:H186" si="423">F120</f>
        <v>Informe</v>
      </c>
      <c r="G186" s="172" t="str">
        <f t="shared" si="423"/>
        <v>Junta Directiva  sobre gestión institucional, informada</v>
      </c>
      <c r="H186" s="172" t="str">
        <f t="shared" si="423"/>
        <v>Informe</v>
      </c>
      <c r="I186" s="108">
        <f t="shared" si="277"/>
        <v>1.1368919023226618</v>
      </c>
      <c r="J186" s="108"/>
      <c r="K186" s="108">
        <f>AJ186*100/AJ184</f>
        <v>4.0197744218355931</v>
      </c>
      <c r="L186" s="682">
        <f>'Anexo 1 POA 2018 CENTA Regiones'!L77</f>
        <v>1</v>
      </c>
      <c r="M186" s="682">
        <f>'Anexo 1 POA 2018 CENTA Regiones'!M77</f>
        <v>1</v>
      </c>
      <c r="N186" s="682">
        <f>'Anexo 1 POA 2018 CENTA Regiones'!N77</f>
        <v>1</v>
      </c>
      <c r="O186" s="779">
        <f>'Anexo 1 POA 2018 CENTA Regiones'!O77</f>
        <v>16803</v>
      </c>
      <c r="P186" s="779">
        <f>'Anexo 1 POA 2018 CENTA Regiones'!P77</f>
        <v>16803</v>
      </c>
      <c r="Q186" s="779">
        <f>'Anexo 1 POA 2018 CENTA Regiones'!Q77</f>
        <v>16803</v>
      </c>
      <c r="R186" s="779">
        <f>'Anexo 1 POA 2018 CENTA Regiones'!R77</f>
        <v>1</v>
      </c>
      <c r="S186" s="779">
        <f>'Anexo 1 POA 2018 CENTA Regiones'!S77</f>
        <v>1</v>
      </c>
      <c r="T186" s="779">
        <f>'Anexo 1 POA 2018 CENTA Regiones'!T77</f>
        <v>1</v>
      </c>
      <c r="U186" s="779">
        <f>'Anexo 1 POA 2018 CENTA Regiones'!U77</f>
        <v>16803</v>
      </c>
      <c r="V186" s="779">
        <f>'Anexo 1 POA 2018 CENTA Regiones'!V77</f>
        <v>16803</v>
      </c>
      <c r="W186" s="779">
        <f>'Anexo 1 POA 2018 CENTA Regiones'!W77</f>
        <v>16803</v>
      </c>
      <c r="X186" s="779">
        <f>'Anexo 1 POA 2018 CENTA Regiones'!X77</f>
        <v>1</v>
      </c>
      <c r="Y186" s="779">
        <f>'Anexo 1 POA 2018 CENTA Regiones'!Y77</f>
        <v>1</v>
      </c>
      <c r="Z186" s="779">
        <f>'Anexo 1 POA 2018 CENTA Regiones'!Z77</f>
        <v>1</v>
      </c>
      <c r="AA186" s="779">
        <f>'Anexo 1 POA 2018 CENTA Regiones'!AA77</f>
        <v>16803</v>
      </c>
      <c r="AB186" s="779">
        <f>'Anexo 1 POA 2018 CENTA Regiones'!AB77</f>
        <v>16803</v>
      </c>
      <c r="AC186" s="779">
        <f>'Anexo 1 POA 2018 CENTA Regiones'!AC77</f>
        <v>16803</v>
      </c>
      <c r="AD186" s="779">
        <f>'Anexo 1 POA 2018 CENTA Regiones'!AD77</f>
        <v>1</v>
      </c>
      <c r="AE186" s="779">
        <f>'Anexo 1 POA 2018 CENTA Regiones'!AE77</f>
        <v>1</v>
      </c>
      <c r="AF186" s="779">
        <f>'Anexo 1 POA 2018 CENTA Regiones'!AF77</f>
        <v>1</v>
      </c>
      <c r="AG186" s="779">
        <f>'Anexo 1 POA 2018 CENTA Regiones'!AG77</f>
        <v>16803</v>
      </c>
      <c r="AH186" s="779">
        <f>'Anexo 1 POA 2018 CENTA Regiones'!AH77</f>
        <v>16803</v>
      </c>
      <c r="AI186" s="779">
        <f>'Anexo 1 POA 2018 CENTA Regiones'!AI77</f>
        <v>16806</v>
      </c>
      <c r="AJ186" s="779">
        <f>'Anexo 1 POA 2018 CENTA Regiones'!AJ77</f>
        <v>201639</v>
      </c>
      <c r="AK186" s="779">
        <f>'Anexo 1 POA 2018 CENTA Regiones'!AK77</f>
        <v>201639</v>
      </c>
      <c r="AL186" s="779">
        <f>'Anexo 1 POA 2018 CENTA Regiones'!AL77</f>
        <v>0</v>
      </c>
      <c r="AM186" s="779">
        <f>'Anexo 1 POA 2018 CENTA Regiones'!AM77</f>
        <v>0</v>
      </c>
      <c r="AN186" s="779">
        <f>'Anexo 1 POA 2018 CENTA Regiones'!AN77</f>
        <v>0</v>
      </c>
      <c r="AO186" s="779">
        <f>'Anexo 1 POA 2018 CENTA Regiones'!AO77</f>
        <v>0</v>
      </c>
      <c r="AP186" s="254"/>
      <c r="AQ186" s="104" t="str">
        <f t="shared" si="421"/>
        <v>Rafael Alemàn, Director Ejecutivo</v>
      </c>
      <c r="AR186" s="756">
        <f>'Anexo 1 POA 2018 CENTA Regiones'!AR77</f>
        <v>0</v>
      </c>
      <c r="AS186" s="27"/>
    </row>
    <row r="187" spans="1:45" s="102" customFormat="1" ht="76.5" x14ac:dyDescent="0.2">
      <c r="A187" s="215" t="str">
        <f t="shared" ref="A187:D187" si="424">A121</f>
        <v>E.12</v>
      </c>
      <c r="B187" s="215" t="str">
        <f t="shared" si="424"/>
        <v>L.12.08</v>
      </c>
      <c r="C187" s="351" t="str">
        <f t="shared" si="424"/>
        <v>A.12.08.01.03-O</v>
      </c>
      <c r="D187" s="172" t="str">
        <f t="shared" si="424"/>
        <v>Facilitar el acceso a la información pública, generar espacios de participación ciudadana de la OIR, archivo institucional y atención ciudadana</v>
      </c>
      <c r="E187" s="735">
        <f>'Anexo 1 POA 2018 CENTA Regiones'!E78</f>
        <v>12</v>
      </c>
      <c r="F187" s="123" t="str">
        <f t="shared" ref="F187:H187" si="425">F121</f>
        <v xml:space="preserve">Informe               </v>
      </c>
      <c r="G187" s="172" t="str">
        <f t="shared" si="425"/>
        <v>Capacidad logística de la OIR y  del archivo Institucional, fortalecida</v>
      </c>
      <c r="H187" s="172" t="str">
        <f t="shared" si="425"/>
        <v>Informe</v>
      </c>
      <c r="I187" s="108">
        <f t="shared" si="277"/>
        <v>0.27772347825920263</v>
      </c>
      <c r="J187" s="108"/>
      <c r="K187" s="108">
        <f>AJ187*100/AJ184</f>
        <v>0.98196295704876446</v>
      </c>
      <c r="L187" s="682">
        <f>'Anexo 1 POA 2018 CENTA Regiones'!L78</f>
        <v>1</v>
      </c>
      <c r="M187" s="682">
        <f>'Anexo 1 POA 2018 CENTA Regiones'!M78</f>
        <v>1</v>
      </c>
      <c r="N187" s="682">
        <f>'Anexo 1 POA 2018 CENTA Regiones'!N78</f>
        <v>1</v>
      </c>
      <c r="O187" s="779">
        <f>'Anexo 1 POA 2018 CENTA Regiones'!O78</f>
        <v>4104.76</v>
      </c>
      <c r="P187" s="779">
        <f>'Anexo 1 POA 2018 CENTA Regiones'!P78</f>
        <v>4104.76</v>
      </c>
      <c r="Q187" s="779">
        <f>'Anexo 1 POA 2018 CENTA Regiones'!Q78</f>
        <v>4104</v>
      </c>
      <c r="R187" s="779">
        <f>'Anexo 1 POA 2018 CENTA Regiones'!R78</f>
        <v>1</v>
      </c>
      <c r="S187" s="779">
        <f>'Anexo 1 POA 2018 CENTA Regiones'!S78</f>
        <v>1</v>
      </c>
      <c r="T187" s="779">
        <f>'Anexo 1 POA 2018 CENTA Regiones'!T78</f>
        <v>1</v>
      </c>
      <c r="U187" s="779">
        <f>'Anexo 1 POA 2018 CENTA Regiones'!U78</f>
        <v>4104.76</v>
      </c>
      <c r="V187" s="779">
        <f>'Anexo 1 POA 2018 CENTA Regiones'!V78</f>
        <v>4104.76</v>
      </c>
      <c r="W187" s="779">
        <f>'Anexo 1 POA 2018 CENTA Regiones'!W78</f>
        <v>4104</v>
      </c>
      <c r="X187" s="779">
        <f>'Anexo 1 POA 2018 CENTA Regiones'!X78</f>
        <v>1</v>
      </c>
      <c r="Y187" s="779">
        <f>'Anexo 1 POA 2018 CENTA Regiones'!Y78</f>
        <v>1</v>
      </c>
      <c r="Z187" s="779">
        <f>'Anexo 1 POA 2018 CENTA Regiones'!Z78</f>
        <v>1</v>
      </c>
      <c r="AA187" s="779">
        <f>'Anexo 1 POA 2018 CENTA Regiones'!AA78</f>
        <v>4104.76</v>
      </c>
      <c r="AB187" s="779">
        <f>'Anexo 1 POA 2018 CENTA Regiones'!AB78</f>
        <v>4104.76</v>
      </c>
      <c r="AC187" s="779">
        <f>'Anexo 1 POA 2018 CENTA Regiones'!AC78</f>
        <v>4104</v>
      </c>
      <c r="AD187" s="779">
        <f>'Anexo 1 POA 2018 CENTA Regiones'!AD78</f>
        <v>1</v>
      </c>
      <c r="AE187" s="779">
        <f>'Anexo 1 POA 2018 CENTA Regiones'!AE78</f>
        <v>1</v>
      </c>
      <c r="AF187" s="779">
        <f>'Anexo 1 POA 2018 CENTA Regiones'!AF78</f>
        <v>1</v>
      </c>
      <c r="AG187" s="779">
        <f>'Anexo 1 POA 2018 CENTA Regiones'!AG78</f>
        <v>4104.76</v>
      </c>
      <c r="AH187" s="779">
        <f>'Anexo 1 POA 2018 CENTA Regiones'!AH78</f>
        <v>4104.76</v>
      </c>
      <c r="AI187" s="779">
        <f>'Anexo 1 POA 2018 CENTA Regiones'!AI78</f>
        <v>4106.92</v>
      </c>
      <c r="AJ187" s="779">
        <f>'Anexo 1 POA 2018 CENTA Regiones'!AJ78</f>
        <v>49257</v>
      </c>
      <c r="AK187" s="779">
        <f>'Anexo 1 POA 2018 CENTA Regiones'!AK78</f>
        <v>49257</v>
      </c>
      <c r="AL187" s="779">
        <f>'Anexo 1 POA 2018 CENTA Regiones'!AL78</f>
        <v>0</v>
      </c>
      <c r="AM187" s="779">
        <f>'Anexo 1 POA 2018 CENTA Regiones'!AM78</f>
        <v>0</v>
      </c>
      <c r="AN187" s="779">
        <f>'Anexo 1 POA 2018 CENTA Regiones'!AN78</f>
        <v>0</v>
      </c>
      <c r="AO187" s="779">
        <f>'Anexo 1 POA 2018 CENTA Regiones'!AO78</f>
        <v>0</v>
      </c>
      <c r="AP187" s="254"/>
      <c r="AQ187" s="104" t="str">
        <f t="shared" si="421"/>
        <v>Silvia Margoth Mejía, Oficial de informaciòn-OIR</v>
      </c>
      <c r="AR187" s="756">
        <f>'Anexo 1 POA 2018 CENTA Regiones'!AR78</f>
        <v>0</v>
      </c>
      <c r="AS187" s="27"/>
    </row>
    <row r="188" spans="1:45" s="102" customFormat="1" ht="63.75" x14ac:dyDescent="0.2">
      <c r="A188" s="215" t="str">
        <f t="shared" ref="A188:D188" si="426">A122</f>
        <v>E.12</v>
      </c>
      <c r="B188" s="215" t="str">
        <f t="shared" si="426"/>
        <v>L.12.08</v>
      </c>
      <c r="C188" s="351" t="str">
        <f t="shared" si="426"/>
        <v>A.12.08.01.04-O</v>
      </c>
      <c r="D188" s="172" t="str">
        <f t="shared" si="426"/>
        <v>Apoyar los procesos de investigación y transferencia de tecnología mediante un proceso oportuno de comunicación.</v>
      </c>
      <c r="E188" s="735">
        <f>'Anexo 1 POA 2018 CENTA Regiones'!E79</f>
        <v>1080</v>
      </c>
      <c r="F188" s="123" t="str">
        <f t="shared" ref="F188:H188" si="427">F122</f>
        <v>Documento</v>
      </c>
      <c r="G188" s="172" t="str">
        <f t="shared" si="427"/>
        <v>Documentos de comunicación, producidos</v>
      </c>
      <c r="H188" s="172" t="str">
        <f t="shared" si="427"/>
        <v>Informe</v>
      </c>
      <c r="I188" s="108">
        <f t="shared" si="277"/>
        <v>0.91579904743953633</v>
      </c>
      <c r="J188" s="108"/>
      <c r="K188" s="108">
        <f>AJ188*100/AJ184</f>
        <v>3.2380436336277607</v>
      </c>
      <c r="L188" s="682">
        <f>'Anexo 1 POA 2018 CENTA Regiones'!L79</f>
        <v>90</v>
      </c>
      <c r="M188" s="682">
        <f>'Anexo 1 POA 2018 CENTA Regiones'!M79</f>
        <v>90</v>
      </c>
      <c r="N188" s="682">
        <f>'Anexo 1 POA 2018 CENTA Regiones'!N79</f>
        <v>90</v>
      </c>
      <c r="O188" s="779">
        <f>'Anexo 1 POA 2018 CENTA Regiones'!O79</f>
        <v>13535</v>
      </c>
      <c r="P188" s="779">
        <f>'Anexo 1 POA 2018 CENTA Regiones'!P79</f>
        <v>13535</v>
      </c>
      <c r="Q188" s="779">
        <f>'Anexo 1 POA 2018 CENTA Regiones'!Q79</f>
        <v>13535</v>
      </c>
      <c r="R188" s="779">
        <f>'Anexo 1 POA 2018 CENTA Regiones'!R79</f>
        <v>90</v>
      </c>
      <c r="S188" s="779">
        <f>'Anexo 1 POA 2018 CENTA Regiones'!S79</f>
        <v>90</v>
      </c>
      <c r="T188" s="779">
        <f>'Anexo 1 POA 2018 CENTA Regiones'!T79</f>
        <v>90</v>
      </c>
      <c r="U188" s="779">
        <f>'Anexo 1 POA 2018 CENTA Regiones'!U79</f>
        <v>13535</v>
      </c>
      <c r="V188" s="779">
        <f>'Anexo 1 POA 2018 CENTA Regiones'!V79</f>
        <v>13535</v>
      </c>
      <c r="W188" s="779">
        <f>'Anexo 1 POA 2018 CENTA Regiones'!W79</f>
        <v>13535</v>
      </c>
      <c r="X188" s="779">
        <f>'Anexo 1 POA 2018 CENTA Regiones'!X79</f>
        <v>90</v>
      </c>
      <c r="Y188" s="779">
        <f>'Anexo 1 POA 2018 CENTA Regiones'!Y79</f>
        <v>90</v>
      </c>
      <c r="Z188" s="779">
        <f>'Anexo 1 POA 2018 CENTA Regiones'!Z79</f>
        <v>90</v>
      </c>
      <c r="AA188" s="779">
        <f>'Anexo 1 POA 2018 CENTA Regiones'!AA79</f>
        <v>13535</v>
      </c>
      <c r="AB188" s="779">
        <f>'Anexo 1 POA 2018 CENTA Regiones'!AB79</f>
        <v>13535</v>
      </c>
      <c r="AC188" s="779">
        <f>'Anexo 1 POA 2018 CENTA Regiones'!AC79</f>
        <v>13535</v>
      </c>
      <c r="AD188" s="779">
        <f>'Anexo 1 POA 2018 CENTA Regiones'!AD79</f>
        <v>90</v>
      </c>
      <c r="AE188" s="779">
        <f>'Anexo 1 POA 2018 CENTA Regiones'!AE79</f>
        <v>90</v>
      </c>
      <c r="AF188" s="779">
        <f>'Anexo 1 POA 2018 CENTA Regiones'!AF79</f>
        <v>90</v>
      </c>
      <c r="AG188" s="779">
        <f>'Anexo 1 POA 2018 CENTA Regiones'!AG79</f>
        <v>13535</v>
      </c>
      <c r="AH188" s="779">
        <f>'Anexo 1 POA 2018 CENTA Regiones'!AH79</f>
        <v>13535</v>
      </c>
      <c r="AI188" s="779">
        <f>'Anexo 1 POA 2018 CENTA Regiones'!AI79</f>
        <v>13541</v>
      </c>
      <c r="AJ188" s="779">
        <f>'Anexo 1 POA 2018 CENTA Regiones'!AJ79</f>
        <v>162426</v>
      </c>
      <c r="AK188" s="779">
        <f>'Anexo 1 POA 2018 CENTA Regiones'!AK79</f>
        <v>162426</v>
      </c>
      <c r="AL188" s="779">
        <f>'Anexo 1 POA 2018 CENTA Regiones'!AL79</f>
        <v>0</v>
      </c>
      <c r="AM188" s="779">
        <f>'Anexo 1 POA 2018 CENTA Regiones'!AM79</f>
        <v>0</v>
      </c>
      <c r="AN188" s="779">
        <f>'Anexo 1 POA 2018 CENTA Regiones'!AN79</f>
        <v>0</v>
      </c>
      <c r="AO188" s="779">
        <f>'Anexo 1 POA 2018 CENTA Regiones'!AO79</f>
        <v>0</v>
      </c>
      <c r="AP188" s="254"/>
      <c r="AQ188" s="104" t="str">
        <f t="shared" si="421"/>
        <v>Karla Arèvalo, Jefa División de Comunicaciones</v>
      </c>
      <c r="AR188" s="756">
        <f>'Anexo 1 POA 2018 CENTA Regiones'!AR79</f>
        <v>0</v>
      </c>
      <c r="AS188" s="27"/>
    </row>
    <row r="189" spans="1:45" s="102" customFormat="1" ht="51" x14ac:dyDescent="0.2">
      <c r="A189" s="215" t="str">
        <f t="shared" ref="A189:D189" si="428">A123</f>
        <v>E.12</v>
      </c>
      <c r="B189" s="215" t="str">
        <f t="shared" si="428"/>
        <v>L.12.08</v>
      </c>
      <c r="C189" s="351" t="str">
        <f t="shared" si="428"/>
        <v>A.12.08.01.05-O</v>
      </c>
      <c r="D189" s="172" t="str">
        <f t="shared" si="428"/>
        <v>Asesorar legalmente las diferentes unidades para el cumplimiento de las leyes y reglamentos.</v>
      </c>
      <c r="E189" s="735">
        <f>'Anexo 1 POA 2018 CENTA Regiones'!E80</f>
        <v>2700</v>
      </c>
      <c r="F189" s="123" t="str">
        <f t="shared" ref="F189:H189" si="429">F123</f>
        <v>Documento</v>
      </c>
      <c r="G189" s="172" t="str">
        <f t="shared" si="429"/>
        <v>Documentos jurídicos elaborados</v>
      </c>
      <c r="H189" s="172" t="str">
        <f t="shared" si="429"/>
        <v>Informe</v>
      </c>
      <c r="I189" s="108">
        <f t="shared" si="277"/>
        <v>0.65505235203431311</v>
      </c>
      <c r="J189" s="108"/>
      <c r="K189" s="108">
        <f>AJ189*100/AJ184</f>
        <v>2.3161064691297777</v>
      </c>
      <c r="L189" s="682">
        <f>'Anexo 1 POA 2018 CENTA Regiones'!L80</f>
        <v>225</v>
      </c>
      <c r="M189" s="682">
        <f>'Anexo 1 POA 2018 CENTA Regiones'!M80</f>
        <v>225</v>
      </c>
      <c r="N189" s="682">
        <f>'Anexo 1 POA 2018 CENTA Regiones'!N80</f>
        <v>225</v>
      </c>
      <c r="O189" s="779">
        <f>'Anexo 1 POA 2018 CENTA Regiones'!O80</f>
        <v>9682</v>
      </c>
      <c r="P189" s="779">
        <f>'Anexo 1 POA 2018 CENTA Regiones'!P80</f>
        <v>9682</v>
      </c>
      <c r="Q189" s="779">
        <f>'Anexo 1 POA 2018 CENTA Regiones'!Q80</f>
        <v>9681</v>
      </c>
      <c r="R189" s="779">
        <f>'Anexo 1 POA 2018 CENTA Regiones'!R80</f>
        <v>225</v>
      </c>
      <c r="S189" s="779">
        <f>'Anexo 1 POA 2018 CENTA Regiones'!S80</f>
        <v>225</v>
      </c>
      <c r="T189" s="779">
        <f>'Anexo 1 POA 2018 CENTA Regiones'!T80</f>
        <v>225</v>
      </c>
      <c r="U189" s="779">
        <f>'Anexo 1 POA 2018 CENTA Regiones'!U80</f>
        <v>9682</v>
      </c>
      <c r="V189" s="779">
        <f>'Anexo 1 POA 2018 CENTA Regiones'!V80</f>
        <v>9682</v>
      </c>
      <c r="W189" s="779">
        <f>'Anexo 1 POA 2018 CENTA Regiones'!W80</f>
        <v>9681</v>
      </c>
      <c r="X189" s="779">
        <f>'Anexo 1 POA 2018 CENTA Regiones'!X80</f>
        <v>225</v>
      </c>
      <c r="Y189" s="779">
        <f>'Anexo 1 POA 2018 CENTA Regiones'!Y80</f>
        <v>225</v>
      </c>
      <c r="Z189" s="779">
        <f>'Anexo 1 POA 2018 CENTA Regiones'!Z80</f>
        <v>225</v>
      </c>
      <c r="AA189" s="779">
        <f>'Anexo 1 POA 2018 CENTA Regiones'!AA80</f>
        <v>9682</v>
      </c>
      <c r="AB189" s="779">
        <f>'Anexo 1 POA 2018 CENTA Regiones'!AB80</f>
        <v>9682</v>
      </c>
      <c r="AC189" s="779">
        <f>'Anexo 1 POA 2018 CENTA Regiones'!AC80</f>
        <v>9681</v>
      </c>
      <c r="AD189" s="779">
        <f>'Anexo 1 POA 2018 CENTA Regiones'!AD80</f>
        <v>225</v>
      </c>
      <c r="AE189" s="779">
        <f>'Anexo 1 POA 2018 CENTA Regiones'!AE80</f>
        <v>225</v>
      </c>
      <c r="AF189" s="779">
        <f>'Anexo 1 POA 2018 CENTA Regiones'!AF80</f>
        <v>225</v>
      </c>
      <c r="AG189" s="779">
        <f>'Anexo 1 POA 2018 CENTA Regiones'!AG80</f>
        <v>9682</v>
      </c>
      <c r="AH189" s="779">
        <f>'Anexo 1 POA 2018 CENTA Regiones'!AH80</f>
        <v>9682</v>
      </c>
      <c r="AI189" s="779">
        <f>'Anexo 1 POA 2018 CENTA Regiones'!AI80</f>
        <v>9681</v>
      </c>
      <c r="AJ189" s="779">
        <f>'Anexo 1 POA 2018 CENTA Regiones'!AJ80</f>
        <v>116180</v>
      </c>
      <c r="AK189" s="779">
        <f>'Anexo 1 POA 2018 CENTA Regiones'!AK80</f>
        <v>116180</v>
      </c>
      <c r="AL189" s="779">
        <f>'Anexo 1 POA 2018 CENTA Regiones'!AL80</f>
        <v>0</v>
      </c>
      <c r="AM189" s="779">
        <f>'Anexo 1 POA 2018 CENTA Regiones'!AM80</f>
        <v>0</v>
      </c>
      <c r="AN189" s="779">
        <f>'Anexo 1 POA 2018 CENTA Regiones'!AN80</f>
        <v>0</v>
      </c>
      <c r="AO189" s="779">
        <f>'Anexo 1 POA 2018 CENTA Regiones'!AO80</f>
        <v>0</v>
      </c>
      <c r="AP189" s="254"/>
      <c r="AQ189" s="104" t="str">
        <f t="shared" si="421"/>
        <v>Mauricio Velasco, Jefa Unidad de Asesoria Jurídica</v>
      </c>
      <c r="AR189" s="756">
        <f>'Anexo 1 POA 2018 CENTA Regiones'!AR80</f>
        <v>0</v>
      </c>
      <c r="AS189" s="27"/>
    </row>
    <row r="190" spans="1:45" s="102" customFormat="1" ht="63.75" x14ac:dyDescent="0.2">
      <c r="A190" s="215" t="str">
        <f t="shared" ref="A190:D190" si="430">A124</f>
        <v>E.12</v>
      </c>
      <c r="B190" s="215" t="str">
        <f t="shared" si="430"/>
        <v>L.12.08</v>
      </c>
      <c r="C190" s="351" t="str">
        <f t="shared" si="430"/>
        <v>A.12.08.01.06-O</v>
      </c>
      <c r="D190" s="172" t="str">
        <f t="shared" si="430"/>
        <v>Examinar la eficiencia, eficacia y economía de la administración de los recursos financieros y materiales de la institución.</v>
      </c>
      <c r="E190" s="735">
        <f>'Anexo 1 POA 2018 CENTA Regiones'!E81</f>
        <v>36</v>
      </c>
      <c r="F190" s="123" t="str">
        <f t="shared" ref="F190:H190" si="431">F124</f>
        <v>Informe</v>
      </c>
      <c r="G190" s="172" t="str">
        <f t="shared" si="431"/>
        <v xml:space="preserve"> Informes de auditoria elaborados</v>
      </c>
      <c r="H190" s="172" t="str">
        <f t="shared" si="431"/>
        <v>Informe</v>
      </c>
      <c r="I190" s="108">
        <f t="shared" si="277"/>
        <v>0.3831531901776879</v>
      </c>
      <c r="J190" s="108"/>
      <c r="K190" s="108">
        <f>AJ190*100/AJ184</f>
        <v>1.3547368842845857</v>
      </c>
      <c r="L190" s="682">
        <f>'Anexo 1 POA 2018 CENTA Regiones'!L81</f>
        <v>3</v>
      </c>
      <c r="M190" s="682">
        <f>'Anexo 1 POA 2018 CENTA Regiones'!M81</f>
        <v>3</v>
      </c>
      <c r="N190" s="682">
        <f>'Anexo 1 POA 2018 CENTA Regiones'!N81</f>
        <v>3</v>
      </c>
      <c r="O190" s="779">
        <f>'Anexo 1 POA 2018 CENTA Regiones'!O81</f>
        <v>5663</v>
      </c>
      <c r="P190" s="779">
        <f>'Anexo 1 POA 2018 CENTA Regiones'!P81</f>
        <v>5663</v>
      </c>
      <c r="Q190" s="779">
        <f>'Anexo 1 POA 2018 CENTA Regiones'!Q81</f>
        <v>5663</v>
      </c>
      <c r="R190" s="779">
        <f>'Anexo 1 POA 2018 CENTA Regiones'!R81</f>
        <v>3</v>
      </c>
      <c r="S190" s="779">
        <f>'Anexo 1 POA 2018 CENTA Regiones'!S81</f>
        <v>3</v>
      </c>
      <c r="T190" s="779">
        <f>'Anexo 1 POA 2018 CENTA Regiones'!T81</f>
        <v>3</v>
      </c>
      <c r="U190" s="779">
        <f>'Anexo 1 POA 2018 CENTA Regiones'!U81</f>
        <v>5663</v>
      </c>
      <c r="V190" s="779">
        <f>'Anexo 1 POA 2018 CENTA Regiones'!V81</f>
        <v>5663</v>
      </c>
      <c r="W190" s="779">
        <f>'Anexo 1 POA 2018 CENTA Regiones'!W81</f>
        <v>5663</v>
      </c>
      <c r="X190" s="779">
        <f>'Anexo 1 POA 2018 CENTA Regiones'!X81</f>
        <v>3</v>
      </c>
      <c r="Y190" s="779">
        <f>'Anexo 1 POA 2018 CENTA Regiones'!Y81</f>
        <v>3</v>
      </c>
      <c r="Z190" s="779">
        <f>'Anexo 1 POA 2018 CENTA Regiones'!Z81</f>
        <v>3</v>
      </c>
      <c r="AA190" s="779">
        <f>'Anexo 1 POA 2018 CENTA Regiones'!AA81</f>
        <v>5663</v>
      </c>
      <c r="AB190" s="779">
        <f>'Anexo 1 POA 2018 CENTA Regiones'!AB81</f>
        <v>5663</v>
      </c>
      <c r="AC190" s="779">
        <f>'Anexo 1 POA 2018 CENTA Regiones'!AC81</f>
        <v>5663</v>
      </c>
      <c r="AD190" s="779">
        <f>'Anexo 1 POA 2018 CENTA Regiones'!AD81</f>
        <v>3</v>
      </c>
      <c r="AE190" s="779">
        <f>'Anexo 1 POA 2018 CENTA Regiones'!AE81</f>
        <v>3</v>
      </c>
      <c r="AF190" s="779">
        <f>'Anexo 1 POA 2018 CENTA Regiones'!AF81</f>
        <v>3</v>
      </c>
      <c r="AG190" s="779">
        <f>'Anexo 1 POA 2018 CENTA Regiones'!AG81</f>
        <v>5663</v>
      </c>
      <c r="AH190" s="779">
        <f>'Anexo 1 POA 2018 CENTA Regiones'!AH81</f>
        <v>5663</v>
      </c>
      <c r="AI190" s="779">
        <f>'Anexo 1 POA 2018 CENTA Regiones'!AI81</f>
        <v>5663</v>
      </c>
      <c r="AJ190" s="779">
        <f>'Anexo 1 POA 2018 CENTA Regiones'!AJ81</f>
        <v>67956</v>
      </c>
      <c r="AK190" s="779">
        <f>'Anexo 1 POA 2018 CENTA Regiones'!AK81</f>
        <v>67956</v>
      </c>
      <c r="AL190" s="779">
        <f>'Anexo 1 POA 2018 CENTA Regiones'!AL81</f>
        <v>0</v>
      </c>
      <c r="AM190" s="779">
        <f>'Anexo 1 POA 2018 CENTA Regiones'!AM81</f>
        <v>0</v>
      </c>
      <c r="AN190" s="779">
        <f>'Anexo 1 POA 2018 CENTA Regiones'!AN81</f>
        <v>0</v>
      </c>
      <c r="AO190" s="779">
        <f>'Anexo 1 POA 2018 CENTA Regiones'!AO81</f>
        <v>0</v>
      </c>
      <c r="AP190" s="254"/>
      <c r="AQ190" s="104" t="str">
        <f t="shared" si="421"/>
        <v xml:space="preserve">Francisco Quintanilla, Jefe Unidad de Auditoria Interna </v>
      </c>
      <c r="AR190" s="756">
        <f>'Anexo 1 POA 2018 CENTA Regiones'!AR81</f>
        <v>0</v>
      </c>
      <c r="AS190" s="27"/>
    </row>
    <row r="191" spans="1:45" s="102" customFormat="1" ht="51" x14ac:dyDescent="0.2">
      <c r="A191" s="215" t="str">
        <f t="shared" ref="A191:D191" si="432">A125</f>
        <v>E.12</v>
      </c>
      <c r="B191" s="215" t="str">
        <f t="shared" si="432"/>
        <v>L.12.08</v>
      </c>
      <c r="C191" s="351" t="str">
        <f t="shared" si="432"/>
        <v>A.12.08.01.07-O</v>
      </c>
      <c r="D191" s="172" t="str">
        <f t="shared" si="432"/>
        <v>Proveer los recursos y servicios a las diferentes unidades oportunamente y con calidad</v>
      </c>
      <c r="E191" s="735">
        <f>'Anexo 1 POA 2018 CENTA Regiones'!E82</f>
        <v>4</v>
      </c>
      <c r="F191" s="123" t="str">
        <f t="shared" ref="F191:H191" si="433">F125</f>
        <v>Documento</v>
      </c>
      <c r="G191" s="261" t="str">
        <f t="shared" si="433"/>
        <v>Documentos de bienes y servicios elaborados</v>
      </c>
      <c r="H191" s="127" t="str">
        <f t="shared" si="433"/>
        <v>Informe</v>
      </c>
      <c r="I191" s="108">
        <f t="shared" si="277"/>
        <v>0.67406454458948351</v>
      </c>
      <c r="J191" s="108"/>
      <c r="K191" s="108">
        <f>AJ191*100/AJ184</f>
        <v>2.3833289774264346</v>
      </c>
      <c r="L191" s="682">
        <f>'Anexo 1 POA 2018 CENTA Regiones'!L82</f>
        <v>0</v>
      </c>
      <c r="M191" s="682">
        <f>'Anexo 1 POA 2018 CENTA Regiones'!M82</f>
        <v>0</v>
      </c>
      <c r="N191" s="682">
        <f>'Anexo 1 POA 2018 CENTA Regiones'!N82</f>
        <v>1</v>
      </c>
      <c r="O191" s="779">
        <f>'Anexo 1 POA 2018 CENTA Regiones'!O82</f>
        <v>0</v>
      </c>
      <c r="P191" s="779">
        <f>'Anexo 1 POA 2018 CENTA Regiones'!P82</f>
        <v>0</v>
      </c>
      <c r="Q191" s="779">
        <f>'Anexo 1 POA 2018 CENTA Regiones'!Q82</f>
        <v>29888</v>
      </c>
      <c r="R191" s="779">
        <f>'Anexo 1 POA 2018 CENTA Regiones'!R82</f>
        <v>0</v>
      </c>
      <c r="S191" s="779">
        <f>'Anexo 1 POA 2018 CENTA Regiones'!S82</f>
        <v>0</v>
      </c>
      <c r="T191" s="779">
        <f>'Anexo 1 POA 2018 CENTA Regiones'!T82</f>
        <v>1</v>
      </c>
      <c r="U191" s="779">
        <f>'Anexo 1 POA 2018 CENTA Regiones'!U82</f>
        <v>0</v>
      </c>
      <c r="V191" s="779">
        <f>'Anexo 1 POA 2018 CENTA Regiones'!V82</f>
        <v>0</v>
      </c>
      <c r="W191" s="779">
        <f>'Anexo 1 POA 2018 CENTA Regiones'!W82</f>
        <v>29888</v>
      </c>
      <c r="X191" s="779">
        <f>'Anexo 1 POA 2018 CENTA Regiones'!X82</f>
        <v>0</v>
      </c>
      <c r="Y191" s="779">
        <f>'Anexo 1 POA 2018 CENTA Regiones'!Y82</f>
        <v>0</v>
      </c>
      <c r="Z191" s="779">
        <f>'Anexo 1 POA 2018 CENTA Regiones'!Z82</f>
        <v>1</v>
      </c>
      <c r="AA191" s="779">
        <f>'Anexo 1 POA 2018 CENTA Regiones'!AA82</f>
        <v>0</v>
      </c>
      <c r="AB191" s="779">
        <f>'Anexo 1 POA 2018 CENTA Regiones'!AB82</f>
        <v>0</v>
      </c>
      <c r="AC191" s="779">
        <f>'Anexo 1 POA 2018 CENTA Regiones'!AC82</f>
        <v>29888</v>
      </c>
      <c r="AD191" s="779">
        <f>'Anexo 1 POA 2018 CENTA Regiones'!AD82</f>
        <v>0</v>
      </c>
      <c r="AE191" s="779">
        <f>'Anexo 1 POA 2018 CENTA Regiones'!AE82</f>
        <v>0</v>
      </c>
      <c r="AF191" s="779">
        <f>'Anexo 1 POA 2018 CENTA Regiones'!AF82</f>
        <v>1</v>
      </c>
      <c r="AG191" s="779">
        <f>'Anexo 1 POA 2018 CENTA Regiones'!AG82</f>
        <v>0</v>
      </c>
      <c r="AH191" s="779">
        <f>'Anexo 1 POA 2018 CENTA Regiones'!AH82</f>
        <v>0</v>
      </c>
      <c r="AI191" s="779">
        <f>'Anexo 1 POA 2018 CENTA Regiones'!AI82</f>
        <v>29888</v>
      </c>
      <c r="AJ191" s="779">
        <f>'Anexo 1 POA 2018 CENTA Regiones'!AJ82</f>
        <v>119552</v>
      </c>
      <c r="AK191" s="779">
        <f>'Anexo 1 POA 2018 CENTA Regiones'!AK82</f>
        <v>119552</v>
      </c>
      <c r="AL191" s="779">
        <f>'Anexo 1 POA 2018 CENTA Regiones'!AL82</f>
        <v>0</v>
      </c>
      <c r="AM191" s="779">
        <f>'Anexo 1 POA 2018 CENTA Regiones'!AM82</f>
        <v>0</v>
      </c>
      <c r="AN191" s="779">
        <f>'Anexo 1 POA 2018 CENTA Regiones'!AN82</f>
        <v>0</v>
      </c>
      <c r="AO191" s="779">
        <f>'Anexo 1 POA 2018 CENTA Regiones'!AO82</f>
        <v>0</v>
      </c>
      <c r="AP191" s="254"/>
      <c r="AQ191" s="104" t="str">
        <f t="shared" si="421"/>
        <v>Milton Gonzàlez, Jefe 
UACI</v>
      </c>
      <c r="AR191" s="756">
        <f>'Anexo 1 POA 2018 CENTA Regiones'!AR82</f>
        <v>0</v>
      </c>
      <c r="AS191" s="27"/>
    </row>
    <row r="192" spans="1:45" s="102" customFormat="1" ht="38.25" x14ac:dyDescent="0.2">
      <c r="A192" s="215" t="str">
        <f t="shared" ref="A192:D192" si="434">A126</f>
        <v>E.12</v>
      </c>
      <c r="B192" s="215" t="str">
        <f t="shared" si="434"/>
        <v>L.12.08</v>
      </c>
      <c r="C192" s="351" t="str">
        <f t="shared" si="434"/>
        <v>A.12.08.01.08-O</v>
      </c>
      <c r="D192" s="172" t="str">
        <f t="shared" si="434"/>
        <v>Administrar eficientemente los recursos humanos de la Institución</v>
      </c>
      <c r="E192" s="735">
        <f>'Anexo 1 POA 2018 CENTA Regiones'!E83</f>
        <v>12</v>
      </c>
      <c r="F192" s="123" t="str">
        <f t="shared" ref="F192:H192" si="435">F126</f>
        <v>Informe</v>
      </c>
      <c r="G192" s="261" t="str">
        <f t="shared" si="435"/>
        <v>Informes de operaciones de control y estudio de personal realizados</v>
      </c>
      <c r="H192" s="127" t="str">
        <f t="shared" si="435"/>
        <v>Informe</v>
      </c>
      <c r="I192" s="108">
        <f t="shared" si="277"/>
        <v>0.60943808765759699</v>
      </c>
      <c r="J192" s="108"/>
      <c r="K192" s="108">
        <f>AJ192*100/AJ184</f>
        <v>2.1548254776496125</v>
      </c>
      <c r="L192" s="682">
        <f>'Anexo 1 POA 2018 CENTA Regiones'!L83</f>
        <v>1</v>
      </c>
      <c r="M192" s="682">
        <f>'Anexo 1 POA 2018 CENTA Regiones'!M83</f>
        <v>1</v>
      </c>
      <c r="N192" s="682">
        <f>'Anexo 1 POA 2018 CENTA Regiones'!N83</f>
        <v>1</v>
      </c>
      <c r="O192" s="779">
        <f>'Anexo 1 POA 2018 CENTA Regiones'!O83</f>
        <v>8479.36</v>
      </c>
      <c r="P192" s="779">
        <f>'Anexo 1 POA 2018 CENTA Regiones'!P83</f>
        <v>8479.36</v>
      </c>
      <c r="Q192" s="779">
        <f>'Anexo 1 POA 2018 CENTA Regiones'!Q83</f>
        <v>9235.7800000000007</v>
      </c>
      <c r="R192" s="779">
        <f>'Anexo 1 POA 2018 CENTA Regiones'!R83</f>
        <v>1</v>
      </c>
      <c r="S192" s="779">
        <f>'Anexo 1 POA 2018 CENTA Regiones'!S83</f>
        <v>1</v>
      </c>
      <c r="T192" s="779">
        <f>'Anexo 1 POA 2018 CENTA Regiones'!T83</f>
        <v>1</v>
      </c>
      <c r="U192" s="779">
        <f>'Anexo 1 POA 2018 CENTA Regiones'!U83</f>
        <v>8479.36</v>
      </c>
      <c r="V192" s="779">
        <f>'Anexo 1 POA 2018 CENTA Regiones'!V83</f>
        <v>8479.36</v>
      </c>
      <c r="W192" s="779">
        <f>'Anexo 1 POA 2018 CENTA Regiones'!W83</f>
        <v>8479.36</v>
      </c>
      <c r="X192" s="779">
        <f>'Anexo 1 POA 2018 CENTA Regiones'!X83</f>
        <v>1</v>
      </c>
      <c r="Y192" s="779">
        <f>'Anexo 1 POA 2018 CENTA Regiones'!Y83</f>
        <v>1</v>
      </c>
      <c r="Z192" s="779">
        <f>'Anexo 1 POA 2018 CENTA Regiones'!Z83</f>
        <v>1</v>
      </c>
      <c r="AA192" s="779">
        <f>'Anexo 1 POA 2018 CENTA Regiones'!AA83</f>
        <v>9170.0400000000009</v>
      </c>
      <c r="AB192" s="779">
        <f>'Anexo 1 POA 2018 CENTA Regiones'!AB83</f>
        <v>8479.36</v>
      </c>
      <c r="AC192" s="779">
        <f>'Anexo 1 POA 2018 CENTA Regiones'!AC83</f>
        <v>8479.36</v>
      </c>
      <c r="AD192" s="779">
        <f>'Anexo 1 POA 2018 CENTA Regiones'!AD83</f>
        <v>1</v>
      </c>
      <c r="AE192" s="779">
        <f>'Anexo 1 POA 2018 CENTA Regiones'!AE83</f>
        <v>1</v>
      </c>
      <c r="AF192" s="779">
        <f>'Anexo 1 POA 2018 CENTA Regiones'!AF83</f>
        <v>1</v>
      </c>
      <c r="AG192" s="779">
        <f>'Anexo 1 POA 2018 CENTA Regiones'!AG83</f>
        <v>8479.36</v>
      </c>
      <c r="AH192" s="779">
        <f>'Anexo 1 POA 2018 CENTA Regiones'!AH83</f>
        <v>8479.36</v>
      </c>
      <c r="AI192" s="779">
        <f>'Anexo 1 POA 2018 CENTA Regiones'!AI83</f>
        <v>13369.8</v>
      </c>
      <c r="AJ192" s="779">
        <f>'Anexo 1 POA 2018 CENTA Regiones'!AJ83</f>
        <v>108089.86</v>
      </c>
      <c r="AK192" s="779">
        <f>'Anexo 1 POA 2018 CENTA Regiones'!AK83</f>
        <v>108089.86</v>
      </c>
      <c r="AL192" s="779">
        <f>'Anexo 1 POA 2018 CENTA Regiones'!AL83</f>
        <v>0</v>
      </c>
      <c r="AM192" s="779">
        <f>'Anexo 1 POA 2018 CENTA Regiones'!AM83</f>
        <v>0</v>
      </c>
      <c r="AN192" s="779">
        <f>'Anexo 1 POA 2018 CENTA Regiones'!AN83</f>
        <v>0</v>
      </c>
      <c r="AO192" s="779">
        <f>'Anexo 1 POA 2018 CENTA Regiones'!AO83</f>
        <v>0</v>
      </c>
      <c r="AP192" s="254"/>
      <c r="AQ192" s="104" t="str">
        <f t="shared" si="421"/>
        <v>Vilma de Martínez,
Jefa Recursos Humanos</v>
      </c>
      <c r="AR192" s="756">
        <f>'Anexo 1 POA 2018 CENTA Regiones'!AR83</f>
        <v>0</v>
      </c>
      <c r="AS192" s="27"/>
    </row>
    <row r="193" spans="1:50" s="102" customFormat="1" ht="63.75" x14ac:dyDescent="0.2">
      <c r="A193" s="215" t="str">
        <f t="shared" ref="A193:D193" si="436">A127</f>
        <v>E.12</v>
      </c>
      <c r="B193" s="215" t="str">
        <f t="shared" si="436"/>
        <v>L.12.08</v>
      </c>
      <c r="C193" s="351" t="str">
        <f t="shared" si="436"/>
        <v>A.12.08.01.09-O</v>
      </c>
      <c r="D193" s="172" t="str">
        <f t="shared" si="436"/>
        <v>Mantener en buenas condiciones los activos fijos y el equipo en apoyo a la investigación y extensión agropecuaria.</v>
      </c>
      <c r="E193" s="735">
        <f>'Anexo 1 POA 2018 CENTA Regiones'!E84</f>
        <v>12</v>
      </c>
      <c r="F193" s="123" t="str">
        <f t="shared" ref="F193:H193" si="437">F127</f>
        <v>Informe</v>
      </c>
      <c r="G193" s="261" t="str">
        <f t="shared" si="437"/>
        <v>Informes sobre el mantenimiento de la infraestructura física y equipo de la institución elaborados</v>
      </c>
      <c r="H193" s="127" t="str">
        <f t="shared" si="437"/>
        <v>Informe</v>
      </c>
      <c r="I193" s="108">
        <f t="shared" si="277"/>
        <v>4.1774669771690744</v>
      </c>
      <c r="J193" s="108"/>
      <c r="K193" s="108">
        <f>AJ193*100/AJ184</f>
        <v>14.770511487134526</v>
      </c>
      <c r="L193" s="682">
        <f>'Anexo 1 POA 2018 CENTA Regiones'!L84</f>
        <v>1</v>
      </c>
      <c r="M193" s="682">
        <f>'Anexo 1 POA 2018 CENTA Regiones'!M84</f>
        <v>1</v>
      </c>
      <c r="N193" s="682">
        <f>'Anexo 1 POA 2018 CENTA Regiones'!N84</f>
        <v>1</v>
      </c>
      <c r="O193" s="779">
        <f>'Anexo 1 POA 2018 CENTA Regiones'!O84</f>
        <v>46724</v>
      </c>
      <c r="P193" s="779">
        <f>'Anexo 1 POA 2018 CENTA Regiones'!P84</f>
        <v>46724</v>
      </c>
      <c r="Q193" s="779">
        <f>'Anexo 1 POA 2018 CENTA Regiones'!Q84</f>
        <v>80932</v>
      </c>
      <c r="R193" s="779">
        <f>'Anexo 1 POA 2018 CENTA Regiones'!R84</f>
        <v>1</v>
      </c>
      <c r="S193" s="779">
        <f>'Anexo 1 POA 2018 CENTA Regiones'!S84</f>
        <v>1</v>
      </c>
      <c r="T193" s="779">
        <f>'Anexo 1 POA 2018 CENTA Regiones'!T84</f>
        <v>1</v>
      </c>
      <c r="U193" s="779">
        <f>'Anexo 1 POA 2018 CENTA Regiones'!U84</f>
        <v>46724</v>
      </c>
      <c r="V193" s="779">
        <f>'Anexo 1 POA 2018 CENTA Regiones'!V84</f>
        <v>46724</v>
      </c>
      <c r="W193" s="779">
        <f>'Anexo 1 POA 2018 CENTA Regiones'!W84</f>
        <v>80932</v>
      </c>
      <c r="X193" s="779">
        <f>'Anexo 1 POA 2018 CENTA Regiones'!X84</f>
        <v>1</v>
      </c>
      <c r="Y193" s="779">
        <f>'Anexo 1 POA 2018 CENTA Regiones'!Y84</f>
        <v>1</v>
      </c>
      <c r="Z193" s="779">
        <f>'Anexo 1 POA 2018 CENTA Regiones'!Z84</f>
        <v>1</v>
      </c>
      <c r="AA193" s="779">
        <f>'Anexo 1 POA 2018 CENTA Regiones'!AA84</f>
        <v>46724</v>
      </c>
      <c r="AB193" s="779">
        <f>'Anexo 1 POA 2018 CENTA Regiones'!AB84</f>
        <v>46724</v>
      </c>
      <c r="AC193" s="779">
        <f>'Anexo 1 POA 2018 CENTA Regiones'!AC84</f>
        <v>80932</v>
      </c>
      <c r="AD193" s="779">
        <f>'Anexo 1 POA 2018 CENTA Regiones'!AD84</f>
        <v>1</v>
      </c>
      <c r="AE193" s="779">
        <f>'Anexo 1 POA 2018 CENTA Regiones'!AE84</f>
        <v>1</v>
      </c>
      <c r="AF193" s="779">
        <f>'Anexo 1 POA 2018 CENTA Regiones'!AF84</f>
        <v>1</v>
      </c>
      <c r="AG193" s="779">
        <f>'Anexo 1 POA 2018 CENTA Regiones'!AG84</f>
        <v>46724</v>
      </c>
      <c r="AH193" s="779">
        <f>'Anexo 1 POA 2018 CENTA Regiones'!AH84</f>
        <v>46724</v>
      </c>
      <c r="AI193" s="779">
        <f>'Anexo 1 POA 2018 CENTA Regiones'!AI84</f>
        <v>124327</v>
      </c>
      <c r="AJ193" s="779">
        <f>'Anexo 1 POA 2018 CENTA Regiones'!AJ84</f>
        <v>740915</v>
      </c>
      <c r="AK193" s="779">
        <f>'Anexo 1 POA 2018 CENTA Regiones'!AK84</f>
        <v>604090</v>
      </c>
      <c r="AL193" s="779">
        <f>'Anexo 1 POA 2018 CENTA Regiones'!AL84</f>
        <v>0</v>
      </c>
      <c r="AM193" s="779">
        <f>'Anexo 1 POA 2018 CENTA Regiones'!AM84</f>
        <v>136825</v>
      </c>
      <c r="AN193" s="779">
        <f>'Anexo 1 POA 2018 CENTA Regiones'!AN84</f>
        <v>0</v>
      </c>
      <c r="AO193" s="779">
        <f>'Anexo 1 POA 2018 CENTA Regiones'!AO84</f>
        <v>0</v>
      </c>
      <c r="AP193" s="254"/>
      <c r="AQ193" s="104" t="str">
        <f t="shared" si="421"/>
        <v>Ana Marìa Rico, Jefa 
Servicios generales</v>
      </c>
      <c r="AR193" s="756">
        <f>'Anexo 1 POA 2018 CENTA Regiones'!AR84</f>
        <v>0</v>
      </c>
      <c r="AS193" s="27"/>
    </row>
    <row r="194" spans="1:50" s="102" customFormat="1" ht="114.75" x14ac:dyDescent="0.2">
      <c r="A194" s="215" t="str">
        <f t="shared" ref="A194:D194" si="438">A128</f>
        <v>E.12</v>
      </c>
      <c r="B194" s="215" t="str">
        <f t="shared" si="438"/>
        <v>L.12.08</v>
      </c>
      <c r="C194" s="351" t="str">
        <f t="shared" si="438"/>
        <v>A.12.08.01.10-O</v>
      </c>
      <c r="D194" s="172" t="str">
        <f t="shared" si="438"/>
        <v>Administrar eficientemente el equipo e infraestructura tecnológica instalada para el servicio de las diferentes unidades y proporcionar el apoyo técnico necesario a cada una de ellas para que puedan realizar sus operaciones diarias.</v>
      </c>
      <c r="E194" s="735">
        <f>'Anexo 1 POA 2018 CENTA Regiones'!E85</f>
        <v>12</v>
      </c>
      <c r="F194" s="123" t="str">
        <f t="shared" ref="F194:H194" si="439">F128</f>
        <v>Informe</v>
      </c>
      <c r="G194" s="261" t="str">
        <f t="shared" si="439"/>
        <v>Informes de mantenimiento del equipo informático de la institución elaborados</v>
      </c>
      <c r="H194" s="127" t="str">
        <f t="shared" si="439"/>
        <v>Informe</v>
      </c>
      <c r="I194" s="108">
        <f t="shared" si="277"/>
        <v>0.9184174526063873</v>
      </c>
      <c r="J194" s="108"/>
      <c r="K194" s="108">
        <f>AJ194*100/AJ184</f>
        <v>3.2473016801440622</v>
      </c>
      <c r="L194" s="682">
        <f>'Anexo 1 POA 2018 CENTA Regiones'!L85</f>
        <v>1</v>
      </c>
      <c r="M194" s="682">
        <f>'Anexo 1 POA 2018 CENTA Regiones'!M85</f>
        <v>1</v>
      </c>
      <c r="N194" s="682">
        <f>'Anexo 1 POA 2018 CENTA Regiones'!N85</f>
        <v>1</v>
      </c>
      <c r="O194" s="779">
        <f>'Anexo 1 POA 2018 CENTA Regiones'!O85</f>
        <v>13574.2</v>
      </c>
      <c r="P194" s="779">
        <f>'Anexo 1 POA 2018 CENTA Regiones'!P85</f>
        <v>13574.2</v>
      </c>
      <c r="Q194" s="779">
        <f>'Anexo 1 POA 2018 CENTA Regiones'!Q85</f>
        <v>13574.2</v>
      </c>
      <c r="R194" s="779">
        <f>'Anexo 1 POA 2018 CENTA Regiones'!R85</f>
        <v>1</v>
      </c>
      <c r="S194" s="779">
        <f>'Anexo 1 POA 2018 CENTA Regiones'!S85</f>
        <v>1</v>
      </c>
      <c r="T194" s="779">
        <f>'Anexo 1 POA 2018 CENTA Regiones'!T85</f>
        <v>1</v>
      </c>
      <c r="U194" s="779">
        <f>'Anexo 1 POA 2018 CENTA Regiones'!U85</f>
        <v>13574.2</v>
      </c>
      <c r="V194" s="779">
        <f>'Anexo 1 POA 2018 CENTA Regiones'!V85</f>
        <v>13574.2</v>
      </c>
      <c r="W194" s="779">
        <f>'Anexo 1 POA 2018 CENTA Regiones'!W85</f>
        <v>13574.2</v>
      </c>
      <c r="X194" s="779">
        <f>'Anexo 1 POA 2018 CENTA Regiones'!X85</f>
        <v>1</v>
      </c>
      <c r="Y194" s="779">
        <f>'Anexo 1 POA 2018 CENTA Regiones'!Y85</f>
        <v>1</v>
      </c>
      <c r="Z194" s="779">
        <f>'Anexo 1 POA 2018 CENTA Regiones'!Z85</f>
        <v>1</v>
      </c>
      <c r="AA194" s="779">
        <f>'Anexo 1 POA 2018 CENTA Regiones'!AA85</f>
        <v>13574.2</v>
      </c>
      <c r="AB194" s="779">
        <f>'Anexo 1 POA 2018 CENTA Regiones'!AB85</f>
        <v>13574.2</v>
      </c>
      <c r="AC194" s="779">
        <f>'Anexo 1 POA 2018 CENTA Regiones'!AC85</f>
        <v>13574.2</v>
      </c>
      <c r="AD194" s="779">
        <f>'Anexo 1 POA 2018 CENTA Regiones'!AD85</f>
        <v>1</v>
      </c>
      <c r="AE194" s="779">
        <f>'Anexo 1 POA 2018 CENTA Regiones'!AE85</f>
        <v>1</v>
      </c>
      <c r="AF194" s="779">
        <f>'Anexo 1 POA 2018 CENTA Regiones'!AF85</f>
        <v>1</v>
      </c>
      <c r="AG194" s="779">
        <f>'Anexo 1 POA 2018 CENTA Regiones'!AG85</f>
        <v>13574.2</v>
      </c>
      <c r="AH194" s="779">
        <f>'Anexo 1 POA 2018 CENTA Regiones'!AH85</f>
        <v>13574.2</v>
      </c>
      <c r="AI194" s="779">
        <f>'Anexo 1 POA 2018 CENTA Regiones'!AI85</f>
        <v>13574.2</v>
      </c>
      <c r="AJ194" s="779">
        <f>'Anexo 1 POA 2018 CENTA Regiones'!AJ85</f>
        <v>162890.40000000002</v>
      </c>
      <c r="AK194" s="779">
        <f>'Anexo 1 POA 2018 CENTA Regiones'!AK85</f>
        <v>162890.40000000002</v>
      </c>
      <c r="AL194" s="779">
        <f>'Anexo 1 POA 2018 CENTA Regiones'!AL85</f>
        <v>0</v>
      </c>
      <c r="AM194" s="779">
        <f>'Anexo 1 POA 2018 CENTA Regiones'!AM85</f>
        <v>0</v>
      </c>
      <c r="AN194" s="779">
        <f>'Anexo 1 POA 2018 CENTA Regiones'!AN85</f>
        <v>0</v>
      </c>
      <c r="AO194" s="779">
        <f>'Anexo 1 POA 2018 CENTA Regiones'!AO85</f>
        <v>0</v>
      </c>
      <c r="AP194" s="254"/>
      <c r="AQ194" s="104" t="str">
        <f t="shared" si="421"/>
        <v>Ana Luisa Cordero, Jefa  
Informática</v>
      </c>
      <c r="AR194" s="756">
        <f>'Anexo 1 POA 2018 CENTA Regiones'!AR85</f>
        <v>0</v>
      </c>
      <c r="AS194" s="27"/>
    </row>
    <row r="195" spans="1:50" s="102" customFormat="1" ht="51" x14ac:dyDescent="0.2">
      <c r="A195" s="215" t="str">
        <f t="shared" ref="A195:D195" si="440">A129</f>
        <v>E.12</v>
      </c>
      <c r="B195" s="215" t="str">
        <f t="shared" si="440"/>
        <v>L.12.08</v>
      </c>
      <c r="C195" s="351" t="str">
        <f t="shared" si="440"/>
        <v>A.12.08.01.11-O</v>
      </c>
      <c r="D195" s="263" t="str">
        <f t="shared" si="440"/>
        <v>Realizar acciones de administración general y comercialización</v>
      </c>
      <c r="E195" s="735">
        <f>'Anexo 1 POA 2018 CENTA Regiones'!E86</f>
        <v>12</v>
      </c>
      <c r="F195" s="761" t="str">
        <f t="shared" ref="F195:H195" si="441">F129</f>
        <v>Informe</v>
      </c>
      <c r="G195" s="263" t="str">
        <f t="shared" si="441"/>
        <v>Informes de las acciones gerenciales y de comercialización elaborados</v>
      </c>
      <c r="H195" s="127" t="str">
        <f t="shared" si="441"/>
        <v>Informe</v>
      </c>
      <c r="I195" s="108">
        <f t="shared" si="277"/>
        <v>0.17135217791939067</v>
      </c>
      <c r="J195" s="108"/>
      <c r="K195" s="108">
        <f>AJ195*100/AJ184</f>
        <v>0.60585980119920013</v>
      </c>
      <c r="L195" s="682">
        <f>'Anexo 1 POA 2018 CENTA Regiones'!L86</f>
        <v>1</v>
      </c>
      <c r="M195" s="682">
        <f>'Anexo 1 POA 2018 CENTA Regiones'!M86</f>
        <v>1</v>
      </c>
      <c r="N195" s="682">
        <f>'Anexo 1 POA 2018 CENTA Regiones'!N86</f>
        <v>1</v>
      </c>
      <c r="O195" s="779">
        <f>'Anexo 1 POA 2018 CENTA Regiones'!O86</f>
        <v>2532</v>
      </c>
      <c r="P195" s="779">
        <f>'Anexo 1 POA 2018 CENTA Regiones'!P86</f>
        <v>2532</v>
      </c>
      <c r="Q195" s="779">
        <f>'Anexo 1 POA 2018 CENTA Regiones'!Q86</f>
        <v>2532</v>
      </c>
      <c r="R195" s="779">
        <f>'Anexo 1 POA 2018 CENTA Regiones'!R86</f>
        <v>1</v>
      </c>
      <c r="S195" s="779">
        <f>'Anexo 1 POA 2018 CENTA Regiones'!S86</f>
        <v>1</v>
      </c>
      <c r="T195" s="779">
        <f>'Anexo 1 POA 2018 CENTA Regiones'!T86</f>
        <v>1</v>
      </c>
      <c r="U195" s="779">
        <f>'Anexo 1 POA 2018 CENTA Regiones'!U86</f>
        <v>2532</v>
      </c>
      <c r="V195" s="779">
        <f>'Anexo 1 POA 2018 CENTA Regiones'!V86</f>
        <v>2532</v>
      </c>
      <c r="W195" s="779">
        <f>'Anexo 1 POA 2018 CENTA Regiones'!W86</f>
        <v>2532</v>
      </c>
      <c r="X195" s="779">
        <f>'Anexo 1 POA 2018 CENTA Regiones'!X86</f>
        <v>1</v>
      </c>
      <c r="Y195" s="779">
        <f>'Anexo 1 POA 2018 CENTA Regiones'!Y86</f>
        <v>1</v>
      </c>
      <c r="Z195" s="779">
        <f>'Anexo 1 POA 2018 CENTA Regiones'!Z86</f>
        <v>1</v>
      </c>
      <c r="AA195" s="779">
        <f>'Anexo 1 POA 2018 CENTA Regiones'!AA86</f>
        <v>2532</v>
      </c>
      <c r="AB195" s="779">
        <f>'Anexo 1 POA 2018 CENTA Regiones'!AB86</f>
        <v>2532</v>
      </c>
      <c r="AC195" s="779">
        <f>'Anexo 1 POA 2018 CENTA Regiones'!AC86</f>
        <v>2532</v>
      </c>
      <c r="AD195" s="779">
        <f>'Anexo 1 POA 2018 CENTA Regiones'!AD86</f>
        <v>1</v>
      </c>
      <c r="AE195" s="779">
        <f>'Anexo 1 POA 2018 CENTA Regiones'!AE86</f>
        <v>1</v>
      </c>
      <c r="AF195" s="779">
        <f>'Anexo 1 POA 2018 CENTA Regiones'!AF86</f>
        <v>1</v>
      </c>
      <c r="AG195" s="779">
        <f>'Anexo 1 POA 2018 CENTA Regiones'!AG86</f>
        <v>2532</v>
      </c>
      <c r="AH195" s="779">
        <f>'Anexo 1 POA 2018 CENTA Regiones'!AH86</f>
        <v>2532</v>
      </c>
      <c r="AI195" s="779">
        <f>'Anexo 1 POA 2018 CENTA Regiones'!AI86</f>
        <v>2539</v>
      </c>
      <c r="AJ195" s="779">
        <f>'Anexo 1 POA 2018 CENTA Regiones'!AJ86</f>
        <v>30391</v>
      </c>
      <c r="AK195" s="779">
        <f>'Anexo 1 POA 2018 CENTA Regiones'!AK86</f>
        <v>30391</v>
      </c>
      <c r="AL195" s="779">
        <f>'Anexo 1 POA 2018 CENTA Regiones'!AL86</f>
        <v>0</v>
      </c>
      <c r="AM195" s="779">
        <f>'Anexo 1 POA 2018 CENTA Regiones'!AM86</f>
        <v>0</v>
      </c>
      <c r="AN195" s="779">
        <f>'Anexo 1 POA 2018 CENTA Regiones'!AN86</f>
        <v>0</v>
      </c>
      <c r="AO195" s="779">
        <f>'Anexo 1 POA 2018 CENTA Regiones'!AO86</f>
        <v>0</v>
      </c>
      <c r="AP195" s="254"/>
      <c r="AQ195" s="104" t="str">
        <f t="shared" si="421"/>
        <v>Efraìn de Jesùs Fuentes, Gerente Administrativo</v>
      </c>
      <c r="AR195" s="756">
        <f>'Anexo 1 POA 2018 CENTA Regiones'!AR86</f>
        <v>0</v>
      </c>
      <c r="AS195" s="27"/>
    </row>
    <row r="196" spans="1:50" s="102" customFormat="1" ht="51" x14ac:dyDescent="0.2">
      <c r="A196" s="215" t="str">
        <f t="shared" ref="A196:D196" si="442">A130</f>
        <v>E.12</v>
      </c>
      <c r="B196" s="215" t="str">
        <f t="shared" si="442"/>
        <v>L.12.08</v>
      </c>
      <c r="C196" s="351" t="str">
        <f t="shared" si="442"/>
        <v>A.12.08.01.12-O</v>
      </c>
      <c r="D196" s="172" t="str">
        <f t="shared" si="442"/>
        <v>Formular y ejecutar el presupuesto asignado a la institución.</v>
      </c>
      <c r="E196" s="735">
        <f>'Anexo 1 POA 2018 CENTA Regiones'!E87</f>
        <v>15</v>
      </c>
      <c r="F196" s="123" t="str">
        <f t="shared" ref="F196:H196" si="443">F130</f>
        <v>Informe</v>
      </c>
      <c r="G196" s="261" t="str">
        <f t="shared" si="443"/>
        <v>Informes de la ejecución presupuestaria y presupuesto de  la institución elaborados.</v>
      </c>
      <c r="H196" s="127" t="str">
        <f t="shared" si="443"/>
        <v>Informe</v>
      </c>
      <c r="I196" s="108">
        <f t="shared" si="277"/>
        <v>1.0582946412849761</v>
      </c>
      <c r="J196" s="108"/>
      <c r="K196" s="108">
        <f>AJ196*100/AJ184</f>
        <v>3.7418735423411094</v>
      </c>
      <c r="L196" s="682">
        <f>'Anexo 1 POA 2018 CENTA Regiones'!L87</f>
        <v>3</v>
      </c>
      <c r="M196" s="682">
        <f>'Anexo 1 POA 2018 CENTA Regiones'!M87</f>
        <v>1</v>
      </c>
      <c r="N196" s="682">
        <f>'Anexo 1 POA 2018 CENTA Regiones'!N87</f>
        <v>1</v>
      </c>
      <c r="O196" s="779">
        <f>'Anexo 1 POA 2018 CENTA Regiones'!O87</f>
        <v>15641</v>
      </c>
      <c r="P196" s="779">
        <f>'Anexo 1 POA 2018 CENTA Regiones'!P87</f>
        <v>15641</v>
      </c>
      <c r="Q196" s="779">
        <f>'Anexo 1 POA 2018 CENTA Regiones'!Q87</f>
        <v>15641</v>
      </c>
      <c r="R196" s="779">
        <f>'Anexo 1 POA 2018 CENTA Regiones'!R87</f>
        <v>1</v>
      </c>
      <c r="S196" s="779">
        <f>'Anexo 1 POA 2018 CENTA Regiones'!S87</f>
        <v>1</v>
      </c>
      <c r="T196" s="779">
        <f>'Anexo 1 POA 2018 CENTA Regiones'!T87</f>
        <v>1</v>
      </c>
      <c r="U196" s="779">
        <f>'Anexo 1 POA 2018 CENTA Regiones'!U87</f>
        <v>15641</v>
      </c>
      <c r="V196" s="779">
        <f>'Anexo 1 POA 2018 CENTA Regiones'!V87</f>
        <v>15641</v>
      </c>
      <c r="W196" s="779">
        <f>'Anexo 1 POA 2018 CENTA Regiones'!W87</f>
        <v>15641</v>
      </c>
      <c r="X196" s="779">
        <f>'Anexo 1 POA 2018 CENTA Regiones'!X87</f>
        <v>2</v>
      </c>
      <c r="Y196" s="779">
        <f>'Anexo 1 POA 2018 CENTA Regiones'!Y87</f>
        <v>1</v>
      </c>
      <c r="Z196" s="779">
        <f>'Anexo 1 POA 2018 CENTA Regiones'!Z87</f>
        <v>1</v>
      </c>
      <c r="AA196" s="779">
        <f>'Anexo 1 POA 2018 CENTA Regiones'!AA87</f>
        <v>15641</v>
      </c>
      <c r="AB196" s="779">
        <f>'Anexo 1 POA 2018 CENTA Regiones'!AB87</f>
        <v>15641</v>
      </c>
      <c r="AC196" s="779">
        <f>'Anexo 1 POA 2018 CENTA Regiones'!AC87</f>
        <v>15641</v>
      </c>
      <c r="AD196" s="779">
        <f>'Anexo 1 POA 2018 CENTA Regiones'!AD87</f>
        <v>1</v>
      </c>
      <c r="AE196" s="779">
        <f>'Anexo 1 POA 2018 CENTA Regiones'!AE87</f>
        <v>1</v>
      </c>
      <c r="AF196" s="779">
        <f>'Anexo 1 POA 2018 CENTA Regiones'!AF87</f>
        <v>1</v>
      </c>
      <c r="AG196" s="779">
        <f>'Anexo 1 POA 2018 CENTA Regiones'!AG87</f>
        <v>15641</v>
      </c>
      <c r="AH196" s="779">
        <f>'Anexo 1 POA 2018 CENTA Regiones'!AH87</f>
        <v>15641</v>
      </c>
      <c r="AI196" s="779">
        <f>'Anexo 1 POA 2018 CENTA Regiones'!AI87</f>
        <v>15648</v>
      </c>
      <c r="AJ196" s="779">
        <f>'Anexo 1 POA 2018 CENTA Regiones'!AJ87</f>
        <v>187699</v>
      </c>
      <c r="AK196" s="779">
        <f>'Anexo 1 POA 2018 CENTA Regiones'!AK87</f>
        <v>187699</v>
      </c>
      <c r="AL196" s="779">
        <f>'Anexo 1 POA 2018 CENTA Regiones'!AL87</f>
        <v>0</v>
      </c>
      <c r="AM196" s="779">
        <f>'Anexo 1 POA 2018 CENTA Regiones'!AM87</f>
        <v>0</v>
      </c>
      <c r="AN196" s="779">
        <f>'Anexo 1 POA 2018 CENTA Regiones'!AN87</f>
        <v>0</v>
      </c>
      <c r="AO196" s="779">
        <f>'Anexo 1 POA 2018 CENTA Regiones'!AO87</f>
        <v>0</v>
      </c>
      <c r="AP196" s="254"/>
      <c r="AQ196" s="104" t="str">
        <f t="shared" si="421"/>
        <v xml:space="preserve">Guillermo Dìaz, Jefe UFI </v>
      </c>
      <c r="AR196" s="756">
        <f>'Anexo 1 POA 2018 CENTA Regiones'!AR87</f>
        <v>0</v>
      </c>
      <c r="AS196" s="27"/>
    </row>
    <row r="197" spans="1:50" s="102" customFormat="1" ht="63.75" x14ac:dyDescent="0.2">
      <c r="A197" s="215" t="str">
        <f t="shared" ref="A197:D197" si="444">A131</f>
        <v>E.12</v>
      </c>
      <c r="B197" s="215" t="str">
        <f t="shared" si="444"/>
        <v>L.12.08</v>
      </c>
      <c r="C197" s="351" t="str">
        <f t="shared" si="444"/>
        <v>A.12.08.01.13-O</v>
      </c>
      <c r="D197" s="490" t="str">
        <f t="shared" si="444"/>
        <v>Elaborar documentos técnicos sobre oferta tecnológica</v>
      </c>
      <c r="E197" s="735">
        <f>'Anexo 1 POA 2018 CENTA Regiones'!E88</f>
        <v>27</v>
      </c>
      <c r="F197" s="491" t="str">
        <f t="shared" ref="F197:H197" si="445">F131</f>
        <v>Documento</v>
      </c>
      <c r="G197" s="490" t="str">
        <f t="shared" si="445"/>
        <v>Documentos técnicos elaborados</v>
      </c>
      <c r="H197" s="490" t="str">
        <f t="shared" si="445"/>
        <v>Documentos físicos o digitales</v>
      </c>
      <c r="I197" s="729">
        <f t="shared" si="277"/>
        <v>3.3574336742578807E-2</v>
      </c>
      <c r="J197" s="729"/>
      <c r="K197" s="108">
        <f>AJ197*100/AJ184</f>
        <v>0.11871072332575189</v>
      </c>
      <c r="L197" s="682">
        <f>'Anexo 1 POA 2018 CENTA Regiones'!L88</f>
        <v>0</v>
      </c>
      <c r="M197" s="682">
        <f>'Anexo 1 POA 2018 CENTA Regiones'!M88</f>
        <v>0</v>
      </c>
      <c r="N197" s="682">
        <f>'Anexo 1 POA 2018 CENTA Regiones'!N88</f>
        <v>2</v>
      </c>
      <c r="O197" s="779">
        <f>'Anexo 1 POA 2018 CENTA Regiones'!O88</f>
        <v>0</v>
      </c>
      <c r="P197" s="779">
        <f>'Anexo 1 POA 2018 CENTA Regiones'!P88</f>
        <v>0</v>
      </c>
      <c r="Q197" s="779">
        <f>'Anexo 1 POA 2018 CENTA Regiones'!Q88</f>
        <v>441.1</v>
      </c>
      <c r="R197" s="779">
        <f>'Anexo 1 POA 2018 CENTA Regiones'!R88</f>
        <v>0</v>
      </c>
      <c r="S197" s="779">
        <f>'Anexo 1 POA 2018 CENTA Regiones'!S88</f>
        <v>4</v>
      </c>
      <c r="T197" s="779">
        <f>'Anexo 1 POA 2018 CENTA Regiones'!T88</f>
        <v>3</v>
      </c>
      <c r="U197" s="779">
        <f>'Anexo 1 POA 2018 CENTA Regiones'!U88</f>
        <v>0</v>
      </c>
      <c r="V197" s="779">
        <f>'Anexo 1 POA 2018 CENTA Regiones'!V88</f>
        <v>882.2</v>
      </c>
      <c r="W197" s="779">
        <f>'Anexo 1 POA 2018 CENTA Regiones'!W88</f>
        <v>661.65000000000009</v>
      </c>
      <c r="X197" s="779">
        <f>'Anexo 1 POA 2018 CENTA Regiones'!X88</f>
        <v>0</v>
      </c>
      <c r="Y197" s="779">
        <f>'Anexo 1 POA 2018 CENTA Regiones'!Y88</f>
        <v>2</v>
      </c>
      <c r="Z197" s="779">
        <f>'Anexo 1 POA 2018 CENTA Regiones'!Z88</f>
        <v>3</v>
      </c>
      <c r="AA197" s="779">
        <f>'Anexo 1 POA 2018 CENTA Regiones'!AA88</f>
        <v>0</v>
      </c>
      <c r="AB197" s="779">
        <f>'Anexo 1 POA 2018 CENTA Regiones'!AB88</f>
        <v>441.1</v>
      </c>
      <c r="AC197" s="779">
        <f>'Anexo 1 POA 2018 CENTA Regiones'!AC88</f>
        <v>661.65000000000009</v>
      </c>
      <c r="AD197" s="779">
        <f>'Anexo 1 POA 2018 CENTA Regiones'!AD88</f>
        <v>2</v>
      </c>
      <c r="AE197" s="779">
        <f>'Anexo 1 POA 2018 CENTA Regiones'!AE88</f>
        <v>7</v>
      </c>
      <c r="AF197" s="779">
        <f>'Anexo 1 POA 2018 CENTA Regiones'!AF88</f>
        <v>4</v>
      </c>
      <c r="AG197" s="779">
        <f>'Anexo 1 POA 2018 CENTA Regiones'!AG88</f>
        <v>441.1</v>
      </c>
      <c r="AH197" s="779">
        <f>'Anexo 1 POA 2018 CENTA Regiones'!AH88</f>
        <v>1543.8500000000001</v>
      </c>
      <c r="AI197" s="779">
        <f>'Anexo 1 POA 2018 CENTA Regiones'!AI88-0.11</f>
        <v>882.09</v>
      </c>
      <c r="AJ197" s="779">
        <f>'Anexo 1 POA 2018 CENTA Regiones'!AJ88-0.11</f>
        <v>5954.7400000000007</v>
      </c>
      <c r="AK197" s="779">
        <f>'Anexo 1 POA 2018 CENTA Regiones'!AK88-0.11</f>
        <v>5954.7400000000007</v>
      </c>
      <c r="AL197" s="779">
        <f>'Anexo 1 POA 2018 CENTA Regiones'!AL88</f>
        <v>0</v>
      </c>
      <c r="AM197" s="779">
        <f>'Anexo 1 POA 2018 CENTA Regiones'!AM88</f>
        <v>0</v>
      </c>
      <c r="AN197" s="779">
        <f>'Anexo 1 POA 2018 CENTA Regiones'!AN88</f>
        <v>0</v>
      </c>
      <c r="AO197" s="779">
        <f>'Anexo 1 POA 2018 CENTA Regiones'!AO88</f>
        <v>0</v>
      </c>
      <c r="AP197" s="16"/>
      <c r="AQ197" s="104" t="str">
        <f t="shared" si="421"/>
        <v>Manuel Osorio, Gerente Investigaciòn y Desarrollo TecnològicoTecnològico</v>
      </c>
      <c r="AR197" s="756">
        <f>'Anexo 1 POA 2018 CENTA Regiones'!AR88</f>
        <v>0</v>
      </c>
      <c r="AS197" s="27"/>
    </row>
    <row r="198" spans="1:50" s="102" customFormat="1" ht="178.5" x14ac:dyDescent="0.2">
      <c r="A198" s="215" t="str">
        <f t="shared" ref="A198:D198" si="446">A132</f>
        <v>E.12</v>
      </c>
      <c r="B198" s="215" t="str">
        <f t="shared" si="446"/>
        <v>L.12.08</v>
      </c>
      <c r="C198" s="351" t="str">
        <f t="shared" si="446"/>
        <v>A.12.08.01.14-O</v>
      </c>
      <c r="D198" s="705" t="str">
        <f t="shared" si="446"/>
        <v>Implementar proyectos de investigación y validación en granos básicos, hortalizas y frutales.</v>
      </c>
      <c r="E198" s="735">
        <f>'Anexo 1 POA 2018 CENTA Regiones'!E89</f>
        <v>51</v>
      </c>
      <c r="F198" s="491" t="str">
        <f t="shared" ref="F198:H198" si="447">F132</f>
        <v>Protocolo</v>
      </c>
      <c r="G198" s="705" t="str">
        <f t="shared" si="447"/>
        <v>Protocolos de investigación y validación implementados</v>
      </c>
      <c r="H198" s="705" t="str">
        <f t="shared" si="447"/>
        <v>Informes y  Documentos físicos o digitales</v>
      </c>
      <c r="I198" s="729">
        <f t="shared" si="277"/>
        <v>15.727881397296919</v>
      </c>
      <c r="J198" s="729"/>
      <c r="K198" s="108">
        <f>AJ198*100/AJ184</f>
        <v>55.609979472414949</v>
      </c>
      <c r="L198" s="682">
        <f>'Anexo 1 POA 2018 CENTA Regiones'!L89</f>
        <v>17</v>
      </c>
      <c r="M198" s="682">
        <f>'Anexo 1 POA 2018 CENTA Regiones'!M89</f>
        <v>1</v>
      </c>
      <c r="N198" s="682">
        <f>'Anexo 1 POA 2018 CENTA Regiones'!N89</f>
        <v>2</v>
      </c>
      <c r="O198" s="779">
        <f>'Anexo 1 POA 2018 CENTA Regiones'!O89</f>
        <v>706373.97000000009</v>
      </c>
      <c r="P198" s="779">
        <f>'Anexo 1 POA 2018 CENTA Regiones'!P89</f>
        <v>41551.410000000003</v>
      </c>
      <c r="Q198" s="779">
        <f>'Anexo 1 POA 2018 CENTA Regiones'!Q89</f>
        <v>83102.820000000007</v>
      </c>
      <c r="R198" s="779">
        <f>'Anexo 1 POA 2018 CENTA Regiones'!R89</f>
        <v>7</v>
      </c>
      <c r="S198" s="779">
        <f>'Anexo 1 POA 2018 CENTA Regiones'!S89</f>
        <v>10</v>
      </c>
      <c r="T198" s="779">
        <f>'Anexo 1 POA 2018 CENTA Regiones'!T89</f>
        <v>6</v>
      </c>
      <c r="U198" s="779">
        <f>'Anexo 1 POA 2018 CENTA Regiones'!U89</f>
        <v>290859.87</v>
      </c>
      <c r="V198" s="779">
        <f>'Anexo 1 POA 2018 CENTA Regiones'!V89</f>
        <v>415514.10000000003</v>
      </c>
      <c r="W198" s="779">
        <f>'Anexo 1 POA 2018 CENTA Regiones'!W89</f>
        <v>249308.46000000002</v>
      </c>
      <c r="X198" s="779">
        <f>'Anexo 1 POA 2018 CENTA Regiones'!X89</f>
        <v>0</v>
      </c>
      <c r="Y198" s="779">
        <f>'Anexo 1 POA 2018 CENTA Regiones'!Y89</f>
        <v>1</v>
      </c>
      <c r="Z198" s="779">
        <f>'Anexo 1 POA 2018 CENTA Regiones'!Z89</f>
        <v>1</v>
      </c>
      <c r="AA198" s="779">
        <f>'Anexo 1 POA 2018 CENTA Regiones'!AA89</f>
        <v>0</v>
      </c>
      <c r="AB198" s="779">
        <f>'Anexo 1 POA 2018 CENTA Regiones'!AB89</f>
        <v>41551.410000000003</v>
      </c>
      <c r="AC198" s="779">
        <f>'Anexo 1 POA 2018 CENTA Regiones'!AC89</f>
        <v>41551.410000000003</v>
      </c>
      <c r="AD198" s="779">
        <f>'Anexo 1 POA 2018 CENTA Regiones'!AD89</f>
        <v>0</v>
      </c>
      <c r="AE198" s="779">
        <f>'Anexo 1 POA 2018 CENTA Regiones'!AE89</f>
        <v>5</v>
      </c>
      <c r="AF198" s="779">
        <f>'Anexo 1 POA 2018 CENTA Regiones'!AF89</f>
        <v>1</v>
      </c>
      <c r="AG198" s="779">
        <f>'Anexo 1 POA 2018 CENTA Regiones'!AG89</f>
        <v>0</v>
      </c>
      <c r="AH198" s="779">
        <f>'Anexo 1 POA 2018 CENTA Regiones'!AH89</f>
        <v>207757.05000000002</v>
      </c>
      <c r="AI198" s="779">
        <f>'Anexo 1 POA 2018 CENTA Regiones'!AI89</f>
        <v>711924.5</v>
      </c>
      <c r="AJ198" s="779">
        <f>'Anexo 1 POA 2018 CENTA Regiones'!AJ89</f>
        <v>2789495</v>
      </c>
      <c r="AK198" s="779">
        <f>'Anexo 1 POA 2018 CENTA Regiones'!AK89</f>
        <v>2119222</v>
      </c>
      <c r="AL198" s="779">
        <f>'Anexo 1 POA 2018 CENTA Regiones'!AL89</f>
        <v>0</v>
      </c>
      <c r="AM198" s="779">
        <f>'Anexo 1 POA 2018 CENTA Regiones'!AM89</f>
        <v>476710</v>
      </c>
      <c r="AN198" s="779">
        <f>'Anexo 1 POA 2018 CENTA Regiones'!AN89</f>
        <v>60463</v>
      </c>
      <c r="AO198" s="779">
        <f>'Anexo 1 POA 2018 CENTA Regiones'!AO89</f>
        <v>133100</v>
      </c>
      <c r="AP198" s="16"/>
      <c r="AQ198" s="104" t="str">
        <f t="shared" si="421"/>
        <v>Lauro Alarcòn, Fredy Fuentes, Josè Marìa Garcìa, Margarita Alvarado, Domingo Palacios y Faustino Portillo, Jefes de Programas de Investigaciòn de Granos bàsicos, Hortalizas, Frutales, Agroindustria, Producciòn animal y Recursos naturales, respetivamente.</v>
      </c>
      <c r="AR198" s="756" t="str">
        <f>'Anexo 1 POA 2018 CENTA Regiones'!AR89</f>
        <v>La meta total Incluye otros Programas o Unidades responsables</v>
      </c>
      <c r="AS198" s="27"/>
    </row>
    <row r="199" spans="1:50" s="102" customFormat="1" ht="63.75" x14ac:dyDescent="0.2">
      <c r="A199" s="215" t="str">
        <f t="shared" ref="A199:D199" si="448">A133</f>
        <v>E.12</v>
      </c>
      <c r="B199" s="215" t="str">
        <f t="shared" si="448"/>
        <v>L.12.08</v>
      </c>
      <c r="C199" s="351" t="str">
        <f t="shared" si="448"/>
        <v>A.12.08.01.15-O</v>
      </c>
      <c r="D199" s="490" t="str">
        <f t="shared" si="448"/>
        <v>Validar con los productores la rentabilidad de la aplicación de tecnología en sus sectores para promover altos niveles de adopción.</v>
      </c>
      <c r="E199" s="735">
        <f>'Anexo 1 POA 2018 CENTA Regiones'!E90</f>
        <v>1</v>
      </c>
      <c r="F199" s="495" t="str">
        <f t="shared" ref="F199:H199" si="449">F133</f>
        <v>Estudio</v>
      </c>
      <c r="G199" s="490" t="str">
        <f t="shared" si="449"/>
        <v>Estudio publicado</v>
      </c>
      <c r="H199" s="490" t="str">
        <f t="shared" si="449"/>
        <v>Documentos físicos o digitales</v>
      </c>
      <c r="I199" s="729">
        <f t="shared" si="277"/>
        <v>1.6914762059760193E-2</v>
      </c>
      <c r="J199" s="729"/>
      <c r="K199" s="108">
        <f>AJ199*100/AJ184</f>
        <v>5.9806502043289141E-2</v>
      </c>
      <c r="L199" s="682">
        <f>'Anexo 1 POA 2018 CENTA Regiones'!L90</f>
        <v>0</v>
      </c>
      <c r="M199" s="682">
        <f>'Anexo 1 POA 2018 CENTA Regiones'!M90</f>
        <v>0</v>
      </c>
      <c r="N199" s="682">
        <f>'Anexo 1 POA 2018 CENTA Regiones'!N90</f>
        <v>1</v>
      </c>
      <c r="O199" s="779">
        <f>'Anexo 1 POA 2018 CENTA Regiones'!O90</f>
        <v>0</v>
      </c>
      <c r="P199" s="779">
        <f>'Anexo 1 POA 2018 CENTA Regiones'!P90</f>
        <v>0</v>
      </c>
      <c r="Q199" s="779">
        <f>'Anexo 1 POA 2018 CENTA Regiones'!Q90</f>
        <v>3000</v>
      </c>
      <c r="R199" s="779">
        <f>'Anexo 1 POA 2018 CENTA Regiones'!R90</f>
        <v>0</v>
      </c>
      <c r="S199" s="779">
        <f>'Anexo 1 POA 2018 CENTA Regiones'!S90</f>
        <v>0</v>
      </c>
      <c r="T199" s="779">
        <f>'Anexo 1 POA 2018 CENTA Regiones'!T90</f>
        <v>0</v>
      </c>
      <c r="U199" s="779">
        <f>'Anexo 1 POA 2018 CENTA Regiones'!U90</f>
        <v>0</v>
      </c>
      <c r="V199" s="779">
        <f>'Anexo 1 POA 2018 CENTA Regiones'!V90</f>
        <v>0</v>
      </c>
      <c r="W199" s="779">
        <f>'Anexo 1 POA 2018 CENTA Regiones'!W90</f>
        <v>0</v>
      </c>
      <c r="X199" s="779">
        <f>'Anexo 1 POA 2018 CENTA Regiones'!X90</f>
        <v>0</v>
      </c>
      <c r="Y199" s="779">
        <f>'Anexo 1 POA 2018 CENTA Regiones'!Y90</f>
        <v>0</v>
      </c>
      <c r="Z199" s="779">
        <f>'Anexo 1 POA 2018 CENTA Regiones'!Z90</f>
        <v>0</v>
      </c>
      <c r="AA199" s="779">
        <f>'Anexo 1 POA 2018 CENTA Regiones'!AA90</f>
        <v>0</v>
      </c>
      <c r="AB199" s="779">
        <f>'Anexo 1 POA 2018 CENTA Regiones'!AB90</f>
        <v>0</v>
      </c>
      <c r="AC199" s="779">
        <f>'Anexo 1 POA 2018 CENTA Regiones'!AC90</f>
        <v>0</v>
      </c>
      <c r="AD199" s="779">
        <f>'Anexo 1 POA 2018 CENTA Regiones'!AD90</f>
        <v>0</v>
      </c>
      <c r="AE199" s="779">
        <f>'Anexo 1 POA 2018 CENTA Regiones'!AE90</f>
        <v>0</v>
      </c>
      <c r="AF199" s="779">
        <f>'Anexo 1 POA 2018 CENTA Regiones'!AF90</f>
        <v>0</v>
      </c>
      <c r="AG199" s="779">
        <f>'Anexo 1 POA 2018 CENTA Regiones'!AG90</f>
        <v>0</v>
      </c>
      <c r="AH199" s="779">
        <f>'Anexo 1 POA 2018 CENTA Regiones'!AH90</f>
        <v>0</v>
      </c>
      <c r="AI199" s="779">
        <f>'Anexo 1 POA 2018 CENTA Regiones'!AI90</f>
        <v>0</v>
      </c>
      <c r="AJ199" s="779">
        <f>'Anexo 1 POA 2018 CENTA Regiones'!AJ90</f>
        <v>3000</v>
      </c>
      <c r="AK199" s="779">
        <f>'Anexo 1 POA 2018 CENTA Regiones'!AK90</f>
        <v>3000</v>
      </c>
      <c r="AL199" s="779">
        <f>'Anexo 1 POA 2018 CENTA Regiones'!AL90</f>
        <v>0</v>
      </c>
      <c r="AM199" s="779">
        <f>'Anexo 1 POA 2018 CENTA Regiones'!AM90</f>
        <v>0</v>
      </c>
      <c r="AN199" s="779">
        <f>'Anexo 1 POA 2018 CENTA Regiones'!AN90</f>
        <v>0</v>
      </c>
      <c r="AO199" s="779">
        <f>'Anexo 1 POA 2018 CENTA Regiones'!AO90</f>
        <v>0</v>
      </c>
      <c r="AP199" s="16"/>
      <c r="AQ199" s="104" t="str">
        <f t="shared" si="421"/>
        <v>Jaime Ayala, Unidad de Socioeconomia</v>
      </c>
      <c r="AR199" s="756">
        <f>'Anexo 1 POA 2018 CENTA Regiones'!AR90</f>
        <v>0</v>
      </c>
      <c r="AS199" s="27"/>
    </row>
    <row r="200" spans="1:50" s="102" customFormat="1" ht="165.75" x14ac:dyDescent="0.2">
      <c r="A200" s="215" t="str">
        <f t="shared" ref="A200:D200" si="450">A134</f>
        <v>E.12</v>
      </c>
      <c r="B200" s="215" t="str">
        <f t="shared" si="450"/>
        <v>L.12.08</v>
      </c>
      <c r="C200" s="351" t="str">
        <f t="shared" si="450"/>
        <v>A.12.08.01.16-O</v>
      </c>
      <c r="D200" s="490" t="str">
        <f t="shared" si="450"/>
        <v>Realizar análisis de laboratorio para apoyar la investigación y responder a la demanda externa</v>
      </c>
      <c r="E200" s="735">
        <f>'Anexo 1 POA 2018 CENTA Regiones'!E91</f>
        <v>29200</v>
      </c>
      <c r="F200" s="495" t="str">
        <f t="shared" ref="F200:H200" si="451">F134</f>
        <v>Análisis</v>
      </c>
      <c r="G200" s="490" t="str">
        <f t="shared" si="451"/>
        <v>Análisis de laboratorio realizados</v>
      </c>
      <c r="H200" s="490" t="str">
        <f t="shared" si="451"/>
        <v>Informe</v>
      </c>
      <c r="I200" s="729">
        <f t="shared" si="277"/>
        <v>0.65854806952666345</v>
      </c>
      <c r="J200" s="729"/>
      <c r="K200" s="108">
        <f>AJ200*100/AJ184</f>
        <v>2.3284664795520573</v>
      </c>
      <c r="L200" s="682">
        <f>'Anexo 1 POA 2018 CENTA Regiones'!L91</f>
        <v>2590</v>
      </c>
      <c r="M200" s="682">
        <f>'Anexo 1 POA 2018 CENTA Regiones'!M91</f>
        <v>3590</v>
      </c>
      <c r="N200" s="682">
        <f>'Anexo 1 POA 2018 CENTA Regiones'!N91</f>
        <v>3500</v>
      </c>
      <c r="O200" s="779">
        <f>'Anexo 1 POA 2018 CENTA Regiones'!O91</f>
        <v>10360</v>
      </c>
      <c r="P200" s="779">
        <f>'Anexo 1 POA 2018 CENTA Regiones'!P91</f>
        <v>14360</v>
      </c>
      <c r="Q200" s="779">
        <f>'Anexo 1 POA 2018 CENTA Regiones'!Q91</f>
        <v>14000</v>
      </c>
      <c r="R200" s="779">
        <f>'Anexo 1 POA 2018 CENTA Regiones'!R91</f>
        <v>2590</v>
      </c>
      <c r="S200" s="779">
        <f>'Anexo 1 POA 2018 CENTA Regiones'!S91</f>
        <v>3240</v>
      </c>
      <c r="T200" s="779">
        <f>'Anexo 1 POA 2018 CENTA Regiones'!T91</f>
        <v>1700</v>
      </c>
      <c r="U200" s="779">
        <f>'Anexo 1 POA 2018 CENTA Regiones'!U91</f>
        <v>10360</v>
      </c>
      <c r="V200" s="779">
        <f>'Anexo 1 POA 2018 CENTA Regiones'!V91</f>
        <v>12960</v>
      </c>
      <c r="W200" s="779">
        <f>'Anexo 1 POA 2018 CENTA Regiones'!W91</f>
        <v>6800</v>
      </c>
      <c r="X200" s="779">
        <f>'Anexo 1 POA 2018 CENTA Regiones'!X91</f>
        <v>1800</v>
      </c>
      <c r="Y200" s="779">
        <f>'Anexo 1 POA 2018 CENTA Regiones'!Y91</f>
        <v>1715</v>
      </c>
      <c r="Z200" s="779">
        <f>'Anexo 1 POA 2018 CENTA Regiones'!Z91</f>
        <v>1695</v>
      </c>
      <c r="AA200" s="779">
        <f>'Anexo 1 POA 2018 CENTA Regiones'!AA91</f>
        <v>7200</v>
      </c>
      <c r="AB200" s="779">
        <f>'Anexo 1 POA 2018 CENTA Regiones'!AB91</f>
        <v>6860</v>
      </c>
      <c r="AC200" s="779">
        <f>'Anexo 1 POA 2018 CENTA Regiones'!AC91</f>
        <v>6780</v>
      </c>
      <c r="AD200" s="779">
        <f>'Anexo 1 POA 2018 CENTA Regiones'!AD91</f>
        <v>2500</v>
      </c>
      <c r="AE200" s="779">
        <f>'Anexo 1 POA 2018 CENTA Regiones'!AE91</f>
        <v>2190</v>
      </c>
      <c r="AF200" s="779">
        <f>'Anexo 1 POA 2018 CENTA Regiones'!AF91</f>
        <v>2090</v>
      </c>
      <c r="AG200" s="779">
        <f>'Anexo 1 POA 2018 CENTA Regiones'!AG91</f>
        <v>10000</v>
      </c>
      <c r="AH200" s="779">
        <f>'Anexo 1 POA 2018 CENTA Regiones'!AH91</f>
        <v>8760</v>
      </c>
      <c r="AI200" s="779">
        <f>'Anexo 1 POA 2018 CENTA Regiones'!AI91</f>
        <v>8360</v>
      </c>
      <c r="AJ200" s="779">
        <f>'Anexo 1 POA 2018 CENTA Regiones'!AJ91</f>
        <v>116800</v>
      </c>
      <c r="AK200" s="779">
        <f>'Anexo 1 POA 2018 CENTA Regiones'!AK91</f>
        <v>116800</v>
      </c>
      <c r="AL200" s="779">
        <f>'Anexo 1 POA 2018 CENTA Regiones'!AL91</f>
        <v>0</v>
      </c>
      <c r="AM200" s="779">
        <f>'Anexo 1 POA 2018 CENTA Regiones'!AM91</f>
        <v>0</v>
      </c>
      <c r="AN200" s="779">
        <f>'Anexo 1 POA 2018 CENTA Regiones'!AN91</f>
        <v>0</v>
      </c>
      <c r="AO200" s="779">
        <f>'Anexo 1 POA 2018 CENTA Regiones'!AO91</f>
        <v>0</v>
      </c>
      <c r="AP200" s="16"/>
      <c r="AQ200" s="104" t="str">
        <f t="shared" si="421"/>
        <v>Claudia Lino, Grecia de Chàvez, Reyna Flor de Serrano, Patricia de Esquivel y Karla Quintanilla:Jefas de Laboratorio de Suelos, Quìmica Agrìcola, Parasitologìa, Alimentos y Biotecnologìa, respectivamente.</v>
      </c>
      <c r="AR200" s="756">
        <f>'Anexo 1 POA 2018 CENTA Regiones'!AR91</f>
        <v>0</v>
      </c>
      <c r="AS200" s="27"/>
    </row>
    <row r="201" spans="1:50" s="662" customFormat="1" x14ac:dyDescent="0.2">
      <c r="A201" s="706"/>
      <c r="B201" s="706"/>
      <c r="C201" s="706"/>
      <c r="D201" s="766" t="s">
        <v>433</v>
      </c>
      <c r="E201" s="731"/>
      <c r="F201" s="706"/>
      <c r="G201" s="741"/>
      <c r="H201" s="741"/>
      <c r="I201" s="978">
        <f t="shared" si="277"/>
        <v>8.7074939782037504</v>
      </c>
      <c r="J201" s="978"/>
      <c r="K201" s="978"/>
      <c r="L201" s="707"/>
      <c r="M201" s="707"/>
      <c r="N201" s="707"/>
      <c r="O201" s="768">
        <f>SUM(O202,O208,O212,O217,O219,O223,O229,O232,O234,O236,O239,O241,O246)</f>
        <v>104734.58333333333</v>
      </c>
      <c r="P201" s="768">
        <f t="shared" ref="P201" si="452">SUM(P202,P208,P212,P217,P219,P223,P229,P232,P234,P236,P239,P241,P246)</f>
        <v>104734.58333333333</v>
      </c>
      <c r="Q201" s="768">
        <f t="shared" ref="Q201" si="453">SUM(Q202,Q208,Q212,Q217,Q219,Q223,Q229,Q232,Q234,Q236,Q239,Q241,Q246)</f>
        <v>230993.58333333331</v>
      </c>
      <c r="R201" s="768"/>
      <c r="S201" s="768"/>
      <c r="T201" s="768"/>
      <c r="U201" s="768">
        <f t="shared" ref="U201" si="454">SUM(U202,U208,U212,U217,U219,U223,U229,U232,U234,U236,U239,U241,U246)</f>
        <v>104734.58333333333</v>
      </c>
      <c r="V201" s="768">
        <f t="shared" ref="V201" si="455">SUM(V202,V208,V212,V217,V219,V223,V229,V232,V234,V236,V239,V241,V246)</f>
        <v>101699.58333333333</v>
      </c>
      <c r="W201" s="768">
        <f t="shared" ref="W201" si="456">SUM(W202,W208,W212,W217,W219,W223,W229,W232,W234,W236,W239,W241,W246)</f>
        <v>232135.58333333331</v>
      </c>
      <c r="X201" s="768"/>
      <c r="Y201" s="768"/>
      <c r="Z201" s="768"/>
      <c r="AA201" s="768">
        <f t="shared" ref="AA201" si="457">SUM(AA202,AA208,AA212,AA217,AA219,AA223,AA229,AA232,AA234,AA236,AA239,AA241,AA246)</f>
        <v>101699.58333333333</v>
      </c>
      <c r="AB201" s="768">
        <f t="shared" ref="AB201" si="458">SUM(AB202,AB208,AB212,AB217,AB219,AB223,AB229,AB232,AB234,AB236,AB239,AB241,AB246)</f>
        <v>101699.58333333333</v>
      </c>
      <c r="AC201" s="768">
        <f t="shared" ref="AC201" si="459">SUM(AC202,AC208,AC212,AC217,AC219,AC223,AC229,AC232,AC234,AC236,AC239,AC241,AC246)</f>
        <v>126229.58333333333</v>
      </c>
      <c r="AD201" s="768"/>
      <c r="AE201" s="768"/>
      <c r="AF201" s="768"/>
      <c r="AG201" s="768">
        <f t="shared" ref="AG201" si="460">SUM(AG202,AG208,AG212,AG217,AG219,AG223,AG229,AG232,AG234,AG236,AG239,AG241,AG246)</f>
        <v>101699.58333333333</v>
      </c>
      <c r="AH201" s="768">
        <f t="shared" ref="AH201" si="461">SUM(AH202,AH208,AH212,AH217,AH219,AH223,AH229,AH232,AH234,AH236,AH239,AH241,AH246)</f>
        <v>104734.58333333333</v>
      </c>
      <c r="AI201" s="768">
        <f t="shared" ref="AI201" si="462">SUM(AI202,AI208,AI212,AI217,AI219,AI223,AI229,AI232,AI234,AI236,AI239,AI241,AI246)</f>
        <v>129264.58333333333</v>
      </c>
      <c r="AJ201" s="768">
        <f t="shared" ref="AJ201" si="463">SUM(AJ202,AJ208,AJ212,AJ217,AJ219,AJ223,AJ229,AJ232,AJ234,AJ236,AJ239,AJ241,AJ246)</f>
        <v>1544360</v>
      </c>
      <c r="AK201" s="768">
        <f t="shared" ref="AK201" si="464">SUM(AK202,AK208,AK212,AK217,AK219,AK223,AK229,AK232,AK234,AK236,AK239,AK241,AK246)</f>
        <v>1336701</v>
      </c>
      <c r="AL201" s="768">
        <f t="shared" ref="AL201" si="465">SUM(AL202,AL208,AL212,AL217,AL219,AL223,AL229,AL232,AL234,AL236,AL239,AL241,AL246)</f>
        <v>0</v>
      </c>
      <c r="AM201" s="768">
        <f t="shared" ref="AM201" si="466">SUM(AM202,AM208,AM212,AM217,AM219,AM223,AM229,AM232,AM234,AM236,AM239,AM241,AM246)</f>
        <v>0</v>
      </c>
      <c r="AN201" s="768">
        <f t="shared" ref="AN201" si="467">SUM(AN202,AN208,AN212,AN217,AN219,AN223,AN229,AN232,AN234,AN236,AN239,AN241,AN246)</f>
        <v>207659</v>
      </c>
      <c r="AO201" s="768">
        <f t="shared" ref="AO201" si="468">SUM(AO202,AO208,AO212,AO217,AO219,AO223,AO229,AO232,AO234,AO236,AO239,AO241,AO246)</f>
        <v>0</v>
      </c>
      <c r="AP201" s="706"/>
      <c r="AQ201" s="706"/>
      <c r="AR201" s="757">
        <f t="shared" ref="AR201" si="469">SUM(AR202,AR208,AR212,AR217,AR219,AR223,AR229,AR232,AR234,AR236,AR239,AR241,AR246)</f>
        <v>0</v>
      </c>
      <c r="AS201" s="708"/>
      <c r="AT201" s="661" t="e">
        <f>AK201-[9]ORIENTAL!#REF!</f>
        <v>#REF!</v>
      </c>
      <c r="AU201" s="661" t="e">
        <f>AL201-[9]ORIENTAL!#REF!</f>
        <v>#REF!</v>
      </c>
      <c r="AV201" s="661" t="e">
        <f>AM201-[9]ORIENTAL!#REF!</f>
        <v>#REF!</v>
      </c>
      <c r="AW201" s="661" t="e">
        <f>AN201-[9]ORIENTAL!#REF!</f>
        <v>#REF!</v>
      </c>
      <c r="AX201" s="661" t="e">
        <f>AO201-[9]ORIENTAL!#REF!</f>
        <v>#REF!</v>
      </c>
    </row>
    <row r="202" spans="1:50" s="102" customFormat="1" ht="64.5" customHeight="1" x14ac:dyDescent="0.2">
      <c r="A202" s="58" t="str">
        <f>A140</f>
        <v>E.01.</v>
      </c>
      <c r="B202" s="58" t="str">
        <f t="shared" ref="B202:D202" si="470">B140</f>
        <v>L.01.01.02</v>
      </c>
      <c r="C202" s="58" t="str">
        <f t="shared" si="470"/>
        <v>R.01.01.02.02.00-E</v>
      </c>
      <c r="D202" s="26" t="str">
        <f t="shared" si="470"/>
        <v>Aumento de la producción y productividad de los granos básicos</v>
      </c>
      <c r="E202" s="29"/>
      <c r="F202" s="730"/>
      <c r="G202" s="26"/>
      <c r="H202" s="26"/>
      <c r="I202" s="94">
        <f t="shared" si="277"/>
        <v>0.52415464670784884</v>
      </c>
      <c r="J202" s="94">
        <f>AJ202*100/AJ$201</f>
        <v>6.0195809267269293</v>
      </c>
      <c r="K202" s="94"/>
      <c r="L202" s="673"/>
      <c r="M202" s="673"/>
      <c r="N202" s="673"/>
      <c r="O202" s="769">
        <f>SUM(O203:O207)</f>
        <v>7747</v>
      </c>
      <c r="P202" s="769">
        <f t="shared" ref="P202:Q202" si="471">SUM(P203:P207)</f>
        <v>7747</v>
      </c>
      <c r="Q202" s="769">
        <f t="shared" si="471"/>
        <v>7747</v>
      </c>
      <c r="R202" s="769"/>
      <c r="S202" s="769"/>
      <c r="T202" s="769"/>
      <c r="U202" s="769">
        <f t="shared" ref="U202:W202" si="472">SUM(U203:U207)</f>
        <v>7747</v>
      </c>
      <c r="V202" s="769">
        <f t="shared" si="472"/>
        <v>7747</v>
      </c>
      <c r="W202" s="769">
        <f t="shared" si="472"/>
        <v>7747</v>
      </c>
      <c r="X202" s="769"/>
      <c r="Y202" s="769"/>
      <c r="Z202" s="769"/>
      <c r="AA202" s="769">
        <f t="shared" ref="AA202:AC202" si="473">SUM(AA203:AA207)</f>
        <v>7747</v>
      </c>
      <c r="AB202" s="769">
        <f t="shared" si="473"/>
        <v>7747</v>
      </c>
      <c r="AC202" s="769">
        <f t="shared" si="473"/>
        <v>7747</v>
      </c>
      <c r="AD202" s="769"/>
      <c r="AE202" s="769"/>
      <c r="AF202" s="769"/>
      <c r="AG202" s="769">
        <f t="shared" ref="AG202:AK202" si="474">SUM(AG203:AG207)</f>
        <v>7747</v>
      </c>
      <c r="AH202" s="769">
        <f t="shared" si="474"/>
        <v>7747</v>
      </c>
      <c r="AI202" s="769">
        <f t="shared" si="474"/>
        <v>7747</v>
      </c>
      <c r="AJ202" s="769">
        <f t="shared" si="474"/>
        <v>92964</v>
      </c>
      <c r="AK202" s="769">
        <f t="shared" si="474"/>
        <v>92964</v>
      </c>
      <c r="AL202" s="769"/>
      <c r="AM202" s="769"/>
      <c r="AN202" s="769"/>
      <c r="AO202" s="769"/>
      <c r="AP202" s="98"/>
      <c r="AQ202" s="99"/>
      <c r="AR202" s="743">
        <f t="shared" ref="AR202" si="475">SUM(AR203:AR207)</f>
        <v>0</v>
      </c>
      <c r="AS202" s="27"/>
    </row>
    <row r="203" spans="1:50" s="102" customFormat="1" ht="72.75" hidden="1" customHeight="1" x14ac:dyDescent="0.2">
      <c r="A203" s="103" t="str">
        <f t="shared" ref="A203:D203" si="476">A141</f>
        <v>E.01.</v>
      </c>
      <c r="B203" s="103" t="str">
        <f t="shared" si="476"/>
        <v>L.01.01.02</v>
      </c>
      <c r="C203" s="103" t="str">
        <f t="shared" si="476"/>
        <v>A.01.01.02.02.01-E</v>
      </c>
      <c r="D203" s="104" t="str">
        <f t="shared" si="476"/>
        <v>Incrementar las áreas de siembra de granos básicos</v>
      </c>
      <c r="E203" s="736">
        <v>0</v>
      </c>
      <c r="F203" s="659" t="str">
        <f t="shared" ref="F203:H203" si="477">F141</f>
        <v>Manzana</v>
      </c>
      <c r="G203" s="104" t="str">
        <f t="shared" si="477"/>
        <v>Área asistida técnicamente</v>
      </c>
      <c r="H203" s="107" t="str">
        <f t="shared" si="477"/>
        <v>Informe</v>
      </c>
      <c r="I203" s="108">
        <f t="shared" si="277"/>
        <v>0</v>
      </c>
      <c r="J203" s="108"/>
      <c r="K203" s="108">
        <f>AJ203*100/AJ202</f>
        <v>0</v>
      </c>
      <c r="L203" s="674"/>
      <c r="M203" s="675"/>
      <c r="N203" s="675"/>
      <c r="O203" s="693"/>
      <c r="P203" s="687"/>
      <c r="Q203" s="687"/>
      <c r="R203" s="674"/>
      <c r="S203" s="675"/>
      <c r="T203" s="675"/>
      <c r="U203" s="697"/>
      <c r="V203" s="697"/>
      <c r="W203" s="697"/>
      <c r="X203" s="674"/>
      <c r="Y203" s="674"/>
      <c r="Z203" s="675"/>
      <c r="AA203" s="693"/>
      <c r="AB203" s="693"/>
      <c r="AC203" s="687"/>
      <c r="AD203" s="674"/>
      <c r="AE203" s="675"/>
      <c r="AF203" s="675"/>
      <c r="AG203" s="698"/>
      <c r="AH203" s="687"/>
      <c r="AI203" s="687"/>
      <c r="AJ203" s="687"/>
      <c r="AK203" s="687"/>
      <c r="AL203" s="699"/>
      <c r="AM203" s="699"/>
      <c r="AN203" s="699"/>
      <c r="AO203" s="693"/>
      <c r="AP203" s="134"/>
      <c r="AQ203" s="104" t="str">
        <f t="shared" ref="AQ203:AQ262" si="478">AQ141</f>
        <v>Rolando Ventura, Tècnico de granos bàsicos</v>
      </c>
      <c r="AR203" s="744"/>
      <c r="AS203" s="27"/>
    </row>
    <row r="204" spans="1:50" s="102" customFormat="1" ht="56.25" hidden="1" customHeight="1" x14ac:dyDescent="0.2">
      <c r="A204" s="123" t="str">
        <f t="shared" ref="A204:D204" si="479">A142</f>
        <v>E.01.</v>
      </c>
      <c r="B204" s="123" t="str">
        <f t="shared" si="479"/>
        <v>L.01.01.02</v>
      </c>
      <c r="C204" s="123" t="str">
        <f t="shared" si="479"/>
        <v>A.01.01.02.02.02-E</v>
      </c>
      <c r="D204" s="124" t="str">
        <f t="shared" si="479"/>
        <v>Incrementar la disponibilidad de semilla de granos básicos</v>
      </c>
      <c r="E204" s="491">
        <v>0</v>
      </c>
      <c r="F204" s="733" t="str">
        <f t="shared" ref="F204:H204" si="480">F142</f>
        <v>Quintal</v>
      </c>
      <c r="G204" s="124" t="str">
        <f t="shared" si="480"/>
        <v>Quintales de semilla de granos básicos producida</v>
      </c>
      <c r="H204" s="127" t="str">
        <f t="shared" si="480"/>
        <v>Informe</v>
      </c>
      <c r="I204" s="975">
        <f t="shared" ref="I204:I262" si="481">AJ204*100/$AJ$263</f>
        <v>0</v>
      </c>
      <c r="J204" s="975"/>
      <c r="K204" s="108">
        <f>AJ204*100/AJ202</f>
        <v>0</v>
      </c>
      <c r="L204" s="676"/>
      <c r="M204" s="676"/>
      <c r="N204" s="676"/>
      <c r="O204" s="688"/>
      <c r="P204" s="688"/>
      <c r="Q204" s="688"/>
      <c r="R204" s="676"/>
      <c r="S204" s="676"/>
      <c r="T204" s="676"/>
      <c r="U204" s="688"/>
      <c r="V204" s="688"/>
      <c r="W204" s="688"/>
      <c r="X204" s="676"/>
      <c r="Y204" s="676"/>
      <c r="Z204" s="676"/>
      <c r="AA204" s="688"/>
      <c r="AB204" s="688"/>
      <c r="AC204" s="688"/>
      <c r="AD204" s="679"/>
      <c r="AE204" s="685"/>
      <c r="AF204" s="685"/>
      <c r="AG204" s="698"/>
      <c r="AH204" s="688"/>
      <c r="AI204" s="698"/>
      <c r="AJ204" s="693"/>
      <c r="AK204" s="693"/>
      <c r="AL204" s="693"/>
      <c r="AM204" s="693"/>
      <c r="AN204" s="693"/>
      <c r="AO204" s="693"/>
      <c r="AP204" s="134"/>
      <c r="AQ204" s="104" t="str">
        <f t="shared" si="478"/>
        <v>Mario Garcìa, Jefe de UTS</v>
      </c>
      <c r="AR204" s="745"/>
      <c r="AS204" s="27"/>
    </row>
    <row r="205" spans="1:50" s="102" customFormat="1" ht="32.25" customHeight="1" x14ac:dyDescent="0.2">
      <c r="A205" s="1184" t="str">
        <f t="shared" ref="A205:D205" si="482">A143</f>
        <v>E.01.</v>
      </c>
      <c r="B205" s="1184" t="str">
        <f t="shared" si="482"/>
        <v>L.01.01.02</v>
      </c>
      <c r="C205" s="1185" t="str">
        <f t="shared" si="482"/>
        <v>A.01.01.02.02.03-E</v>
      </c>
      <c r="D205" s="1186" t="str">
        <f t="shared" si="482"/>
        <v>Transferir tecnología a productores en la producción comercial de granos básicos</v>
      </c>
      <c r="E205" s="491">
        <f>'Anexo 1 POA 2018 CENTA Regiones'!E116</f>
        <v>630</v>
      </c>
      <c r="F205" s="733" t="str">
        <f t="shared" ref="F205:H205" si="483">F143</f>
        <v>Hombre</v>
      </c>
      <c r="G205" s="1189" t="str">
        <f t="shared" si="483"/>
        <v>Productores de granos básicos asistidos técnicamente</v>
      </c>
      <c r="H205" s="1187" t="str">
        <f t="shared" si="483"/>
        <v>Informe</v>
      </c>
      <c r="I205" s="975">
        <f t="shared" si="481"/>
        <v>0.40324792750468297</v>
      </c>
      <c r="J205" s="975"/>
      <c r="K205" s="108">
        <f>AJ205*100/AJ202</f>
        <v>76.933006325029041</v>
      </c>
      <c r="L205" s="676">
        <f>'Anexo 1 POA 2018 CENTA Regiones'!L116</f>
        <v>630</v>
      </c>
      <c r="M205" s="676">
        <f>'Anexo 1 POA 2018 CENTA Regiones'!M116</f>
        <v>630</v>
      </c>
      <c r="N205" s="676">
        <f>'Anexo 1 POA 2018 CENTA Regiones'!N116</f>
        <v>630</v>
      </c>
      <c r="O205" s="492">
        <f>'Anexo 1 POA 2018 CENTA Regiones'!O116</f>
        <v>5960</v>
      </c>
      <c r="P205" s="492">
        <f>'Anexo 1 POA 2018 CENTA Regiones'!P116</f>
        <v>5960</v>
      </c>
      <c r="Q205" s="492">
        <f>'Anexo 1 POA 2018 CENTA Regiones'!Q116</f>
        <v>5960</v>
      </c>
      <c r="R205" s="492">
        <f>'Anexo 1 POA 2018 CENTA Regiones'!R116</f>
        <v>630</v>
      </c>
      <c r="S205" s="492">
        <f>'Anexo 1 POA 2018 CENTA Regiones'!S116</f>
        <v>630</v>
      </c>
      <c r="T205" s="492">
        <f>'Anexo 1 POA 2018 CENTA Regiones'!T116</f>
        <v>630</v>
      </c>
      <c r="U205" s="492">
        <f>'Anexo 1 POA 2018 CENTA Regiones'!U116</f>
        <v>5960</v>
      </c>
      <c r="V205" s="492">
        <f>'Anexo 1 POA 2018 CENTA Regiones'!V116</f>
        <v>5960</v>
      </c>
      <c r="W205" s="492">
        <f>'Anexo 1 POA 2018 CENTA Regiones'!W116</f>
        <v>5960</v>
      </c>
      <c r="X205" s="492">
        <f>'Anexo 1 POA 2018 CENTA Regiones'!X116</f>
        <v>630</v>
      </c>
      <c r="Y205" s="492">
        <f>'Anexo 1 POA 2018 CENTA Regiones'!Y116</f>
        <v>630</v>
      </c>
      <c r="Z205" s="492">
        <f>'Anexo 1 POA 2018 CENTA Regiones'!Z116</f>
        <v>630</v>
      </c>
      <c r="AA205" s="492">
        <f>'Anexo 1 POA 2018 CENTA Regiones'!AA116</f>
        <v>5960</v>
      </c>
      <c r="AB205" s="492">
        <f>'Anexo 1 POA 2018 CENTA Regiones'!AB116</f>
        <v>5960</v>
      </c>
      <c r="AC205" s="492">
        <f>'Anexo 1 POA 2018 CENTA Regiones'!AC116</f>
        <v>5960</v>
      </c>
      <c r="AD205" s="492">
        <f>'Anexo 1 POA 2018 CENTA Regiones'!AD116</f>
        <v>630</v>
      </c>
      <c r="AE205" s="492">
        <f>'Anexo 1 POA 2018 CENTA Regiones'!AE116</f>
        <v>630</v>
      </c>
      <c r="AF205" s="492">
        <f>'Anexo 1 POA 2018 CENTA Regiones'!AF116</f>
        <v>630</v>
      </c>
      <c r="AG205" s="492">
        <f>'Anexo 1 POA 2018 CENTA Regiones'!AG116</f>
        <v>5960</v>
      </c>
      <c r="AH205" s="492">
        <f>'Anexo 1 POA 2018 CENTA Regiones'!AH116</f>
        <v>5960</v>
      </c>
      <c r="AI205" s="492">
        <f>'Anexo 1 POA 2018 CENTA Regiones'!AI116</f>
        <v>5960</v>
      </c>
      <c r="AJ205" s="492">
        <f>'Anexo 1 POA 2018 CENTA Regiones'!AJ116</f>
        <v>71520</v>
      </c>
      <c r="AK205" s="492">
        <f>'Anexo 1 POA 2018 CENTA Regiones'!AK116</f>
        <v>71520</v>
      </c>
      <c r="AL205" s="492">
        <f>'Anexo 1 POA 2018 CENTA Regiones'!AL116</f>
        <v>0</v>
      </c>
      <c r="AM205" s="492">
        <f>'Anexo 1 POA 2018 CENTA Regiones'!AM116</f>
        <v>0</v>
      </c>
      <c r="AN205" s="492">
        <f>'Anexo 1 POA 2018 CENTA Regiones'!AN116</f>
        <v>0</v>
      </c>
      <c r="AO205" s="492">
        <f>'Anexo 1 POA 2018 CENTA Regiones'!AO116</f>
        <v>0</v>
      </c>
      <c r="AP205" s="1165"/>
      <c r="AQ205" s="1166" t="str">
        <f t="shared" si="478"/>
        <v>Francisco Torres, Grente de Transferencia Tecnològica y Extensiòn</v>
      </c>
      <c r="AR205" s="746" t="str">
        <f>'Anexo 1 POA 2018 CENTA Regiones'!AR116</f>
        <v>Meta no acumulativa</v>
      </c>
      <c r="AS205" s="27"/>
    </row>
    <row r="206" spans="1:50" s="102" customFormat="1" ht="32.25" customHeight="1" x14ac:dyDescent="0.2">
      <c r="A206" s="1184">
        <f t="shared" ref="A206:D206" si="484">A144</f>
        <v>0</v>
      </c>
      <c r="B206" s="1184">
        <f t="shared" si="484"/>
        <v>0</v>
      </c>
      <c r="C206" s="1185">
        <f t="shared" si="484"/>
        <v>0</v>
      </c>
      <c r="D206" s="1186">
        <f t="shared" si="484"/>
        <v>0</v>
      </c>
      <c r="E206" s="491">
        <f>'Anexo 1 POA 2018 CENTA Regiones'!E117</f>
        <v>197</v>
      </c>
      <c r="F206" s="733" t="str">
        <f t="shared" ref="F206:H206" si="485">F144</f>
        <v>Mujer</v>
      </c>
      <c r="G206" s="1189">
        <f t="shared" si="485"/>
        <v>0</v>
      </c>
      <c r="H206" s="1187">
        <f t="shared" si="485"/>
        <v>0</v>
      </c>
      <c r="I206" s="975">
        <f t="shared" si="481"/>
        <v>0.12090671920316585</v>
      </c>
      <c r="J206" s="975"/>
      <c r="K206" s="108">
        <f>AJ206*100/AJ202</f>
        <v>23.066993674970956</v>
      </c>
      <c r="L206" s="676">
        <f>'Anexo 1 POA 2018 CENTA Regiones'!L117</f>
        <v>197</v>
      </c>
      <c r="M206" s="676">
        <f>'Anexo 1 POA 2018 CENTA Regiones'!M117</f>
        <v>197</v>
      </c>
      <c r="N206" s="676">
        <f>'Anexo 1 POA 2018 CENTA Regiones'!N117</f>
        <v>197</v>
      </c>
      <c r="O206" s="492">
        <f>'Anexo 1 POA 2018 CENTA Regiones'!O117</f>
        <v>1787</v>
      </c>
      <c r="P206" s="492">
        <f>'Anexo 1 POA 2018 CENTA Regiones'!P117</f>
        <v>1787</v>
      </c>
      <c r="Q206" s="492">
        <f>'Anexo 1 POA 2018 CENTA Regiones'!Q117</f>
        <v>1787</v>
      </c>
      <c r="R206" s="492">
        <f>'Anexo 1 POA 2018 CENTA Regiones'!R117</f>
        <v>197</v>
      </c>
      <c r="S206" s="492">
        <f>'Anexo 1 POA 2018 CENTA Regiones'!S117</f>
        <v>197</v>
      </c>
      <c r="T206" s="492">
        <f>'Anexo 1 POA 2018 CENTA Regiones'!T117</f>
        <v>197</v>
      </c>
      <c r="U206" s="492">
        <f>'Anexo 1 POA 2018 CENTA Regiones'!U117</f>
        <v>1787</v>
      </c>
      <c r="V206" s="492">
        <f>'Anexo 1 POA 2018 CENTA Regiones'!V117</f>
        <v>1787</v>
      </c>
      <c r="W206" s="492">
        <f>'Anexo 1 POA 2018 CENTA Regiones'!W117</f>
        <v>1787</v>
      </c>
      <c r="X206" s="492">
        <f>'Anexo 1 POA 2018 CENTA Regiones'!X117</f>
        <v>197</v>
      </c>
      <c r="Y206" s="492">
        <f>'Anexo 1 POA 2018 CENTA Regiones'!Y117</f>
        <v>197</v>
      </c>
      <c r="Z206" s="492">
        <f>'Anexo 1 POA 2018 CENTA Regiones'!Z117</f>
        <v>197</v>
      </c>
      <c r="AA206" s="492">
        <f>'Anexo 1 POA 2018 CENTA Regiones'!AA117</f>
        <v>1787</v>
      </c>
      <c r="AB206" s="492">
        <f>'Anexo 1 POA 2018 CENTA Regiones'!AB117</f>
        <v>1787</v>
      </c>
      <c r="AC206" s="492">
        <f>'Anexo 1 POA 2018 CENTA Regiones'!AC117</f>
        <v>1787</v>
      </c>
      <c r="AD206" s="492">
        <f>'Anexo 1 POA 2018 CENTA Regiones'!AD117</f>
        <v>197</v>
      </c>
      <c r="AE206" s="492">
        <f>'Anexo 1 POA 2018 CENTA Regiones'!AE117</f>
        <v>197</v>
      </c>
      <c r="AF206" s="492">
        <f>'Anexo 1 POA 2018 CENTA Regiones'!AF117</f>
        <v>197</v>
      </c>
      <c r="AG206" s="492">
        <f>'Anexo 1 POA 2018 CENTA Regiones'!AG117</f>
        <v>1787</v>
      </c>
      <c r="AH206" s="492">
        <f>'Anexo 1 POA 2018 CENTA Regiones'!AH117</f>
        <v>1787</v>
      </c>
      <c r="AI206" s="492">
        <f>'Anexo 1 POA 2018 CENTA Regiones'!AI117</f>
        <v>1787</v>
      </c>
      <c r="AJ206" s="492">
        <f>'Anexo 1 POA 2018 CENTA Regiones'!AJ117</f>
        <v>21444</v>
      </c>
      <c r="AK206" s="492">
        <f>'Anexo 1 POA 2018 CENTA Regiones'!AK117</f>
        <v>21444</v>
      </c>
      <c r="AL206" s="492">
        <f>'Anexo 1 POA 2018 CENTA Regiones'!AL117</f>
        <v>0</v>
      </c>
      <c r="AM206" s="492">
        <f>'Anexo 1 POA 2018 CENTA Regiones'!AM117</f>
        <v>0</v>
      </c>
      <c r="AN206" s="492">
        <f>'Anexo 1 POA 2018 CENTA Regiones'!AN117</f>
        <v>0</v>
      </c>
      <c r="AO206" s="492">
        <f>'Anexo 1 POA 2018 CENTA Regiones'!AO117</f>
        <v>0</v>
      </c>
      <c r="AP206" s="1165"/>
      <c r="AQ206" s="1166">
        <f t="shared" si="478"/>
        <v>0</v>
      </c>
      <c r="AR206" s="746" t="str">
        <f>'Anexo 1 POA 2018 CENTA Regiones'!AR117</f>
        <v>Meta no acumulativa</v>
      </c>
      <c r="AS206" s="27"/>
    </row>
    <row r="207" spans="1:50" s="102" customFormat="1" ht="38.25" hidden="1" x14ac:dyDescent="0.2">
      <c r="A207" s="103" t="str">
        <f t="shared" ref="A207:D207" si="486">A145</f>
        <v>E.01.</v>
      </c>
      <c r="B207" s="103" t="str">
        <f t="shared" si="486"/>
        <v>L.01.01.02</v>
      </c>
      <c r="C207" s="103" t="str">
        <f t="shared" si="486"/>
        <v>A.01.01.02.02.04-E</v>
      </c>
      <c r="D207" s="104" t="str">
        <f t="shared" si="486"/>
        <v>Generar y validar tecnología en granos básicos</v>
      </c>
      <c r="E207" s="491">
        <v>0</v>
      </c>
      <c r="F207" s="659" t="str">
        <f t="shared" ref="F207:H207" si="487">F145</f>
        <v>Tecnología</v>
      </c>
      <c r="G207" s="124" t="str">
        <f t="shared" si="487"/>
        <v>Tecnologías generadas y disponibles</v>
      </c>
      <c r="H207" s="124" t="str">
        <f t="shared" si="487"/>
        <v>Informe y Ficha Técnica de cada tecnología</v>
      </c>
      <c r="I207" s="108">
        <f t="shared" si="481"/>
        <v>0</v>
      </c>
      <c r="J207" s="108"/>
      <c r="K207" s="108">
        <f>AJ207*100/AJ202</f>
        <v>0</v>
      </c>
      <c r="L207" s="676"/>
      <c r="M207" s="676"/>
      <c r="N207" s="676"/>
      <c r="O207" s="688"/>
      <c r="P207" s="688"/>
      <c r="Q207" s="688"/>
      <c r="R207" s="676"/>
      <c r="S207" s="676"/>
      <c r="T207" s="676"/>
      <c r="U207" s="688"/>
      <c r="V207" s="688"/>
      <c r="W207" s="688"/>
      <c r="X207" s="676"/>
      <c r="Y207" s="676"/>
      <c r="Z207" s="676"/>
      <c r="AA207" s="688"/>
      <c r="AB207" s="688"/>
      <c r="AC207" s="688"/>
      <c r="AD207" s="679"/>
      <c r="AE207" s="685"/>
      <c r="AF207" s="685"/>
      <c r="AG207" s="698"/>
      <c r="AH207" s="688"/>
      <c r="AI207" s="698"/>
      <c r="AJ207" s="693"/>
      <c r="AK207" s="693"/>
      <c r="AL207" s="699"/>
      <c r="AM207" s="699"/>
      <c r="AN207" s="699"/>
      <c r="AO207" s="693"/>
      <c r="AP207" s="134"/>
      <c r="AQ207" s="104" t="str">
        <f t="shared" si="478"/>
        <v>Lauro Alarcòn, Jefe Programa Granos bàsicos</v>
      </c>
      <c r="AR207" s="745"/>
      <c r="AS207" s="27"/>
    </row>
    <row r="208" spans="1:50" s="102" customFormat="1" ht="61.5" customHeight="1" x14ac:dyDescent="0.2">
      <c r="A208" s="58" t="str">
        <f t="shared" ref="A208:D208" si="488">A146</f>
        <v>E.01.</v>
      </c>
      <c r="B208" s="58" t="str">
        <f t="shared" si="488"/>
        <v>L.01.01.02</v>
      </c>
      <c r="C208" s="58" t="str">
        <f t="shared" si="488"/>
        <v>R.01.01.02.03.00-E</v>
      </c>
      <c r="D208" s="26" t="str">
        <f t="shared" si="488"/>
        <v>Aumento de la producción y productividad de las hortalizas</v>
      </c>
      <c r="E208" s="551"/>
      <c r="F208" s="730"/>
      <c r="G208" s="26"/>
      <c r="H208" s="26"/>
      <c r="I208" s="187">
        <f t="shared" si="481"/>
        <v>0.20169162280058053</v>
      </c>
      <c r="J208" s="94">
        <f>AJ208*100/AJ$201</f>
        <v>2.3162993084513972</v>
      </c>
      <c r="K208" s="187"/>
      <c r="L208" s="715"/>
      <c r="M208" s="715"/>
      <c r="N208" s="715"/>
      <c r="O208" s="770">
        <f>SUM(O209:O211)</f>
        <v>2981</v>
      </c>
      <c r="P208" s="770">
        <f t="shared" ref="P208:Q208" si="489">SUM(P209:P211)</f>
        <v>2981</v>
      </c>
      <c r="Q208" s="770">
        <f t="shared" si="489"/>
        <v>2981</v>
      </c>
      <c r="R208" s="770"/>
      <c r="S208" s="770"/>
      <c r="T208" s="770"/>
      <c r="U208" s="770">
        <f t="shared" ref="U208:W208" si="490">SUM(U209:U211)</f>
        <v>2981</v>
      </c>
      <c r="V208" s="770">
        <f t="shared" si="490"/>
        <v>2981</v>
      </c>
      <c r="W208" s="770">
        <f t="shared" si="490"/>
        <v>2981</v>
      </c>
      <c r="X208" s="769"/>
      <c r="Y208" s="769"/>
      <c r="Z208" s="769"/>
      <c r="AA208" s="770">
        <f t="shared" ref="AA208:AC208" si="491">SUM(AA209:AA211)</f>
        <v>2981</v>
      </c>
      <c r="AB208" s="770">
        <f t="shared" si="491"/>
        <v>2981</v>
      </c>
      <c r="AC208" s="770">
        <f t="shared" si="491"/>
        <v>2981</v>
      </c>
      <c r="AD208" s="769"/>
      <c r="AE208" s="769"/>
      <c r="AF208" s="769"/>
      <c r="AG208" s="770">
        <f t="shared" ref="AG208:AK208" si="492">SUM(AG209:AG211)</f>
        <v>2981</v>
      </c>
      <c r="AH208" s="770">
        <f t="shared" si="492"/>
        <v>2981</v>
      </c>
      <c r="AI208" s="770">
        <f t="shared" si="492"/>
        <v>2981</v>
      </c>
      <c r="AJ208" s="770">
        <f t="shared" si="492"/>
        <v>35772</v>
      </c>
      <c r="AK208" s="770">
        <f t="shared" si="492"/>
        <v>35772</v>
      </c>
      <c r="AL208" s="771"/>
      <c r="AM208" s="771"/>
      <c r="AN208" s="771"/>
      <c r="AO208" s="770"/>
      <c r="AP208" s="99"/>
      <c r="AQ208" s="171"/>
      <c r="AR208" s="747">
        <f t="shared" ref="AR208" si="493">SUM(AR209:AR211)</f>
        <v>0</v>
      </c>
      <c r="AS208" s="27"/>
    </row>
    <row r="209" spans="1:45" s="102" customFormat="1" ht="36" customHeight="1" x14ac:dyDescent="0.2">
      <c r="A209" s="1184" t="str">
        <f t="shared" ref="A209:D209" si="494">A147</f>
        <v>E.01.</v>
      </c>
      <c r="B209" s="1184" t="str">
        <f t="shared" si="494"/>
        <v>L.01.01.02</v>
      </c>
      <c r="C209" s="1185" t="str">
        <f t="shared" si="494"/>
        <v>A.01.01.02.03.03-E</v>
      </c>
      <c r="D209" s="1186" t="str">
        <f t="shared" si="494"/>
        <v>Transferir tecnología en la producción de hortalizas</v>
      </c>
      <c r="E209" s="558">
        <f>'Anexo 1 POA 2018 CENTA Regiones'!E119</f>
        <v>175</v>
      </c>
      <c r="F209" s="733" t="str">
        <f t="shared" ref="F209:H209" si="495">F147</f>
        <v>Hombre</v>
      </c>
      <c r="G209" s="1187" t="str">
        <f t="shared" si="495"/>
        <v>Productores de hortalizas asistidos técnicamente</v>
      </c>
      <c r="H209" s="1186" t="str">
        <f t="shared" si="495"/>
        <v xml:space="preserve">Informe y 
Registro de productores asistidos </v>
      </c>
      <c r="I209" s="976">
        <f t="shared" si="481"/>
        <v>0.14627886229280615</v>
      </c>
      <c r="J209" s="976"/>
      <c r="K209" s="108">
        <f>AJ209*100/AJ208</f>
        <v>72.525997987252595</v>
      </c>
      <c r="L209" s="716">
        <f>'Anexo 1 POA 2018 CENTA Regiones'!L119</f>
        <v>175</v>
      </c>
      <c r="M209" s="716">
        <f>'Anexo 1 POA 2018 CENTA Regiones'!M119</f>
        <v>175</v>
      </c>
      <c r="N209" s="716">
        <f>'Anexo 1 POA 2018 CENTA Regiones'!N119</f>
        <v>175</v>
      </c>
      <c r="O209" s="772">
        <f>'Anexo 1 POA 2018 CENTA Regiones'!O119</f>
        <v>2162</v>
      </c>
      <c r="P209" s="772">
        <f>'Anexo 1 POA 2018 CENTA Regiones'!P119</f>
        <v>2162</v>
      </c>
      <c r="Q209" s="772">
        <f>'Anexo 1 POA 2018 CENTA Regiones'!Q119</f>
        <v>2162</v>
      </c>
      <c r="R209" s="772">
        <f>'Anexo 1 POA 2018 CENTA Regiones'!R119</f>
        <v>175</v>
      </c>
      <c r="S209" s="772">
        <f>'Anexo 1 POA 2018 CENTA Regiones'!S119</f>
        <v>175</v>
      </c>
      <c r="T209" s="772">
        <f>'Anexo 1 POA 2018 CENTA Regiones'!T119</f>
        <v>175</v>
      </c>
      <c r="U209" s="772">
        <f>'Anexo 1 POA 2018 CENTA Regiones'!U119</f>
        <v>2162</v>
      </c>
      <c r="V209" s="772">
        <f>'Anexo 1 POA 2018 CENTA Regiones'!V119</f>
        <v>2162</v>
      </c>
      <c r="W209" s="772">
        <f>'Anexo 1 POA 2018 CENTA Regiones'!W119</f>
        <v>2162</v>
      </c>
      <c r="X209" s="772">
        <f>'Anexo 1 POA 2018 CENTA Regiones'!X119</f>
        <v>175</v>
      </c>
      <c r="Y209" s="772">
        <f>'Anexo 1 POA 2018 CENTA Regiones'!Y119</f>
        <v>175</v>
      </c>
      <c r="Z209" s="772">
        <f>'Anexo 1 POA 2018 CENTA Regiones'!Z119</f>
        <v>175</v>
      </c>
      <c r="AA209" s="772">
        <f>'Anexo 1 POA 2018 CENTA Regiones'!AA119</f>
        <v>2162</v>
      </c>
      <c r="AB209" s="772">
        <f>'Anexo 1 POA 2018 CENTA Regiones'!AB119</f>
        <v>2162</v>
      </c>
      <c r="AC209" s="772">
        <f>'Anexo 1 POA 2018 CENTA Regiones'!AC119</f>
        <v>2162</v>
      </c>
      <c r="AD209" s="772">
        <f>'Anexo 1 POA 2018 CENTA Regiones'!AD119</f>
        <v>175</v>
      </c>
      <c r="AE209" s="772">
        <f>'Anexo 1 POA 2018 CENTA Regiones'!AE119</f>
        <v>175</v>
      </c>
      <c r="AF209" s="772">
        <f>'Anexo 1 POA 2018 CENTA Regiones'!AF119</f>
        <v>175</v>
      </c>
      <c r="AG209" s="772">
        <f>'Anexo 1 POA 2018 CENTA Regiones'!AG119</f>
        <v>2162</v>
      </c>
      <c r="AH209" s="772">
        <f>'Anexo 1 POA 2018 CENTA Regiones'!AH119</f>
        <v>2162</v>
      </c>
      <c r="AI209" s="772">
        <f>'Anexo 1 POA 2018 CENTA Regiones'!AI119</f>
        <v>2162</v>
      </c>
      <c r="AJ209" s="772">
        <f>'Anexo 1 POA 2018 CENTA Regiones'!AJ119</f>
        <v>25944</v>
      </c>
      <c r="AK209" s="772">
        <f>'Anexo 1 POA 2018 CENTA Regiones'!AK119</f>
        <v>25944</v>
      </c>
      <c r="AL209" s="772">
        <f>'Anexo 1 POA 2018 CENTA Regiones'!AL119</f>
        <v>0</v>
      </c>
      <c r="AM209" s="772">
        <f>'Anexo 1 POA 2018 CENTA Regiones'!AM119</f>
        <v>0</v>
      </c>
      <c r="AN209" s="772">
        <f>'Anexo 1 POA 2018 CENTA Regiones'!AN119</f>
        <v>0</v>
      </c>
      <c r="AO209" s="772">
        <f>'Anexo 1 POA 2018 CENTA Regiones'!AO119</f>
        <v>0</v>
      </c>
      <c r="AP209" s="1165"/>
      <c r="AQ209" s="1166" t="str">
        <f t="shared" si="478"/>
        <v>Francisco Torres, Grente de Transferencia Tecnològica y Extensiòn</v>
      </c>
      <c r="AR209" s="748" t="str">
        <f>'Anexo 1 POA 2018 CENTA Regiones'!AR119</f>
        <v>Meta no acumulativa</v>
      </c>
      <c r="AS209" s="27"/>
    </row>
    <row r="210" spans="1:45" s="102" customFormat="1" ht="36" customHeight="1" x14ac:dyDescent="0.2">
      <c r="A210" s="1184">
        <f t="shared" ref="A210:D210" si="496">A148</f>
        <v>0</v>
      </c>
      <c r="B210" s="1184">
        <f t="shared" si="496"/>
        <v>0</v>
      </c>
      <c r="C210" s="1185">
        <f t="shared" si="496"/>
        <v>0</v>
      </c>
      <c r="D210" s="1186">
        <f t="shared" si="496"/>
        <v>0</v>
      </c>
      <c r="E210" s="558">
        <f>'Anexo 1 POA 2018 CENTA Regiones'!E120</f>
        <v>65</v>
      </c>
      <c r="F210" s="733" t="str">
        <f t="shared" ref="F210:H210" si="497">F148</f>
        <v>Mujer</v>
      </c>
      <c r="G210" s="1187">
        <f t="shared" si="497"/>
        <v>0</v>
      </c>
      <c r="H210" s="1186">
        <f t="shared" si="497"/>
        <v>0</v>
      </c>
      <c r="I210" s="976">
        <f t="shared" si="481"/>
        <v>5.541276050777439E-2</v>
      </c>
      <c r="J210" s="976"/>
      <c r="K210" s="108">
        <f>AJ210*100/AJ208</f>
        <v>27.474002012747402</v>
      </c>
      <c r="L210" s="716">
        <f>'Anexo 1 POA 2018 CENTA Regiones'!L120</f>
        <v>65</v>
      </c>
      <c r="M210" s="716">
        <f>'Anexo 1 POA 2018 CENTA Regiones'!M120</f>
        <v>65</v>
      </c>
      <c r="N210" s="716">
        <f>'Anexo 1 POA 2018 CENTA Regiones'!N120</f>
        <v>65</v>
      </c>
      <c r="O210" s="772">
        <f>'Anexo 1 POA 2018 CENTA Regiones'!O120</f>
        <v>819</v>
      </c>
      <c r="P210" s="772">
        <f>'Anexo 1 POA 2018 CENTA Regiones'!P120</f>
        <v>819</v>
      </c>
      <c r="Q210" s="772">
        <f>'Anexo 1 POA 2018 CENTA Regiones'!Q120</f>
        <v>819</v>
      </c>
      <c r="R210" s="772">
        <f>'Anexo 1 POA 2018 CENTA Regiones'!R120</f>
        <v>65</v>
      </c>
      <c r="S210" s="772">
        <f>'Anexo 1 POA 2018 CENTA Regiones'!S120</f>
        <v>65</v>
      </c>
      <c r="T210" s="772">
        <f>'Anexo 1 POA 2018 CENTA Regiones'!T120</f>
        <v>65</v>
      </c>
      <c r="U210" s="772">
        <f>'Anexo 1 POA 2018 CENTA Regiones'!U120</f>
        <v>819</v>
      </c>
      <c r="V210" s="772">
        <f>'Anexo 1 POA 2018 CENTA Regiones'!V120</f>
        <v>819</v>
      </c>
      <c r="W210" s="772">
        <f>'Anexo 1 POA 2018 CENTA Regiones'!W120</f>
        <v>819</v>
      </c>
      <c r="X210" s="772">
        <f>'Anexo 1 POA 2018 CENTA Regiones'!X120</f>
        <v>65</v>
      </c>
      <c r="Y210" s="772">
        <f>'Anexo 1 POA 2018 CENTA Regiones'!Y120</f>
        <v>65</v>
      </c>
      <c r="Z210" s="772">
        <f>'Anexo 1 POA 2018 CENTA Regiones'!Z120</f>
        <v>65</v>
      </c>
      <c r="AA210" s="772">
        <f>'Anexo 1 POA 2018 CENTA Regiones'!AA120</f>
        <v>819</v>
      </c>
      <c r="AB210" s="772">
        <f>'Anexo 1 POA 2018 CENTA Regiones'!AB120</f>
        <v>819</v>
      </c>
      <c r="AC210" s="772">
        <f>'Anexo 1 POA 2018 CENTA Regiones'!AC120</f>
        <v>819</v>
      </c>
      <c r="AD210" s="772">
        <f>'Anexo 1 POA 2018 CENTA Regiones'!AD120</f>
        <v>65</v>
      </c>
      <c r="AE210" s="772">
        <f>'Anexo 1 POA 2018 CENTA Regiones'!AE120</f>
        <v>65</v>
      </c>
      <c r="AF210" s="772">
        <f>'Anexo 1 POA 2018 CENTA Regiones'!AF120</f>
        <v>65</v>
      </c>
      <c r="AG210" s="772">
        <f>'Anexo 1 POA 2018 CENTA Regiones'!AG120</f>
        <v>819</v>
      </c>
      <c r="AH210" s="772">
        <f>'Anexo 1 POA 2018 CENTA Regiones'!AH120</f>
        <v>819</v>
      </c>
      <c r="AI210" s="772">
        <f>'Anexo 1 POA 2018 CENTA Regiones'!AI120</f>
        <v>819</v>
      </c>
      <c r="AJ210" s="772">
        <f>'Anexo 1 POA 2018 CENTA Regiones'!AJ120</f>
        <v>9828</v>
      </c>
      <c r="AK210" s="772">
        <f>'Anexo 1 POA 2018 CENTA Regiones'!AK120</f>
        <v>9828</v>
      </c>
      <c r="AL210" s="772">
        <f>'Anexo 1 POA 2018 CENTA Regiones'!AL120</f>
        <v>0</v>
      </c>
      <c r="AM210" s="772">
        <f>'Anexo 1 POA 2018 CENTA Regiones'!AM120</f>
        <v>0</v>
      </c>
      <c r="AN210" s="772">
        <f>'Anexo 1 POA 2018 CENTA Regiones'!AN120</f>
        <v>0</v>
      </c>
      <c r="AO210" s="772">
        <f>'Anexo 1 POA 2018 CENTA Regiones'!AO120</f>
        <v>0</v>
      </c>
      <c r="AP210" s="1165"/>
      <c r="AQ210" s="1173">
        <f t="shared" si="478"/>
        <v>0</v>
      </c>
      <c r="AR210" s="748" t="str">
        <f>'Anexo 1 POA 2018 CENTA Regiones'!AR120</f>
        <v>Meta no acumulativa</v>
      </c>
      <c r="AS210" s="27"/>
    </row>
    <row r="211" spans="1:45" s="166" customFormat="1" ht="69.75" hidden="1" customHeight="1" x14ac:dyDescent="0.2">
      <c r="A211" s="163" t="str">
        <f t="shared" ref="A211:D211" si="498">A149</f>
        <v>E.01.</v>
      </c>
      <c r="B211" s="163" t="str">
        <f t="shared" si="498"/>
        <v>L.01.01.02</v>
      </c>
      <c r="C211" s="103" t="str">
        <f t="shared" si="498"/>
        <v>A.01.01.02.03.04-E</v>
      </c>
      <c r="D211" s="104" t="str">
        <f t="shared" si="498"/>
        <v>Generar y validar tecnología en hortalizas</v>
      </c>
      <c r="E211" s="732">
        <v>0</v>
      </c>
      <c r="F211" s="659" t="str">
        <f t="shared" ref="F211:H211" si="499">F149</f>
        <v>Tecnología</v>
      </c>
      <c r="G211" s="124" t="str">
        <f t="shared" si="499"/>
        <v>Tecnologías generadas y disponibles</v>
      </c>
      <c r="H211" s="124" t="str">
        <f t="shared" si="499"/>
        <v>Informe y Ficha Técnica de cada tecnología</v>
      </c>
      <c r="I211" s="975">
        <f t="shared" si="481"/>
        <v>0</v>
      </c>
      <c r="J211" s="975"/>
      <c r="K211" s="108">
        <f t="shared" ref="K211" si="500">AJ211*100/AJ$18</f>
        <v>0</v>
      </c>
      <c r="L211" s="677"/>
      <c r="M211" s="677"/>
      <c r="N211" s="677"/>
      <c r="O211" s="689"/>
      <c r="P211" s="689"/>
      <c r="Q211" s="689"/>
      <c r="R211" s="677"/>
      <c r="S211" s="677"/>
      <c r="T211" s="677"/>
      <c r="U211" s="689"/>
      <c r="V211" s="689"/>
      <c r="W211" s="689"/>
      <c r="X211" s="677"/>
      <c r="Y211" s="677"/>
      <c r="Z211" s="677"/>
      <c r="AA211" s="689"/>
      <c r="AB211" s="689"/>
      <c r="AC211" s="689"/>
      <c r="AD211" s="677"/>
      <c r="AE211" s="677"/>
      <c r="AF211" s="677"/>
      <c r="AG211" s="689"/>
      <c r="AH211" s="689"/>
      <c r="AI211" s="689"/>
      <c r="AJ211" s="693"/>
      <c r="AK211" s="693"/>
      <c r="AL211" s="689"/>
      <c r="AM211" s="689"/>
      <c r="AN211" s="689"/>
      <c r="AO211" s="689"/>
      <c r="AP211" s="134"/>
      <c r="AQ211" s="104" t="str">
        <f t="shared" si="478"/>
        <v>Fredy Fuentes, Jefe Programa Hortalizas</v>
      </c>
      <c r="AR211" s="749"/>
      <c r="AS211" s="27"/>
    </row>
    <row r="212" spans="1:45" s="166" customFormat="1" ht="55.5" customHeight="1" x14ac:dyDescent="0.2">
      <c r="A212" s="58" t="str">
        <f t="shared" ref="A212:D212" si="501">A150</f>
        <v>E.01.</v>
      </c>
      <c r="B212" s="58" t="str">
        <f t="shared" si="501"/>
        <v>L.01.01.02</v>
      </c>
      <c r="C212" s="58" t="str">
        <f t="shared" si="501"/>
        <v>R.01.01.02.04.00-E</v>
      </c>
      <c r="D212" s="26" t="str">
        <f t="shared" si="501"/>
        <v>Aumento de la producción y productividad de frutales</v>
      </c>
      <c r="E212" s="29"/>
      <c r="F212" s="730"/>
      <c r="G212" s="26"/>
      <c r="H212" s="26"/>
      <c r="I212" s="94">
        <f t="shared" si="481"/>
        <v>0.1213126734926001</v>
      </c>
      <c r="J212" s="94">
        <f>AJ212*100/AJ$201</f>
        <v>1.3931984770390324</v>
      </c>
      <c r="K212" s="979"/>
      <c r="L212" s="673"/>
      <c r="M212" s="673"/>
      <c r="N212" s="673"/>
      <c r="O212" s="770">
        <f>SUM(O213:O216)</f>
        <v>1793</v>
      </c>
      <c r="P212" s="770">
        <f t="shared" ref="P212:Q212" si="502">SUM(P213:P216)</f>
        <v>1793</v>
      </c>
      <c r="Q212" s="770">
        <f t="shared" si="502"/>
        <v>1793</v>
      </c>
      <c r="R212" s="769"/>
      <c r="S212" s="769"/>
      <c r="T212" s="769"/>
      <c r="U212" s="770">
        <f t="shared" ref="U212:W212" si="503">SUM(U213:U216)</f>
        <v>1793</v>
      </c>
      <c r="V212" s="770">
        <f t="shared" si="503"/>
        <v>1793</v>
      </c>
      <c r="W212" s="770">
        <f t="shared" si="503"/>
        <v>1793</v>
      </c>
      <c r="X212" s="769"/>
      <c r="Y212" s="769"/>
      <c r="Z212" s="769"/>
      <c r="AA212" s="770">
        <f t="shared" ref="AA212:AC212" si="504">SUM(AA213:AA216)</f>
        <v>1793</v>
      </c>
      <c r="AB212" s="770">
        <f t="shared" si="504"/>
        <v>1793</v>
      </c>
      <c r="AC212" s="770">
        <f t="shared" si="504"/>
        <v>1793</v>
      </c>
      <c r="AD212" s="769"/>
      <c r="AE212" s="769"/>
      <c r="AF212" s="769"/>
      <c r="AG212" s="770">
        <f t="shared" ref="AG212:AK212" si="505">SUM(AG213:AG216)</f>
        <v>1793</v>
      </c>
      <c r="AH212" s="770">
        <f t="shared" si="505"/>
        <v>1793</v>
      </c>
      <c r="AI212" s="770">
        <f t="shared" si="505"/>
        <v>1793</v>
      </c>
      <c r="AJ212" s="770">
        <f t="shared" si="505"/>
        <v>21516</v>
      </c>
      <c r="AK212" s="770">
        <f t="shared" si="505"/>
        <v>21516</v>
      </c>
      <c r="AL212" s="769"/>
      <c r="AM212" s="771"/>
      <c r="AN212" s="771"/>
      <c r="AO212" s="770"/>
      <c r="AP212" s="99"/>
      <c r="AQ212" s="171"/>
      <c r="AR212" s="747">
        <f t="shared" ref="AR212" si="506">SUM(AR213:AR216)</f>
        <v>0</v>
      </c>
      <c r="AS212" s="27"/>
    </row>
    <row r="213" spans="1:45" s="166" customFormat="1" ht="105.75" hidden="1" customHeight="1" x14ac:dyDescent="0.2">
      <c r="A213" s="163" t="str">
        <f t="shared" ref="A213:D213" si="507">A151</f>
        <v>E.01.</v>
      </c>
      <c r="B213" s="163" t="str">
        <f t="shared" si="507"/>
        <v>L.01.01.02</v>
      </c>
      <c r="C213" s="123" t="str">
        <f t="shared" si="507"/>
        <v>A.01.01.02.04.02-E</v>
      </c>
      <c r="D213" s="172" t="str">
        <f t="shared" si="507"/>
        <v>Producir yemas y plantas sanas</v>
      </c>
      <c r="E213" s="659">
        <v>0</v>
      </c>
      <c r="F213" s="123" t="str">
        <f t="shared" ref="F213:H213" si="508">F151</f>
        <v>Planta</v>
      </c>
      <c r="G213" s="124" t="str">
        <f t="shared" si="508"/>
        <v>Plantas producidas</v>
      </c>
      <c r="H213" s="124" t="str">
        <f t="shared" si="508"/>
        <v>Informes</v>
      </c>
      <c r="I213" s="108">
        <f t="shared" si="481"/>
        <v>0</v>
      </c>
      <c r="J213" s="108"/>
      <c r="K213" s="108">
        <f>AJ213*100/AJ212</f>
        <v>0</v>
      </c>
      <c r="L213" s="678"/>
      <c r="M213" s="678"/>
      <c r="N213" s="678"/>
      <c r="O213" s="691"/>
      <c r="P213" s="691"/>
      <c r="Q213" s="691"/>
      <c r="R213" s="678"/>
      <c r="S213" s="678"/>
      <c r="T213" s="678"/>
      <c r="U213" s="691"/>
      <c r="V213" s="691"/>
      <c r="W213" s="691"/>
      <c r="X213" s="678"/>
      <c r="Y213" s="678"/>
      <c r="Z213" s="678"/>
      <c r="AA213" s="691"/>
      <c r="AB213" s="691"/>
      <c r="AC213" s="691"/>
      <c r="AD213" s="678"/>
      <c r="AE213" s="678"/>
      <c r="AF213" s="678"/>
      <c r="AG213" s="691"/>
      <c r="AH213" s="691"/>
      <c r="AI213" s="691"/>
      <c r="AJ213" s="691"/>
      <c r="AK213" s="691"/>
      <c r="AL213" s="699"/>
      <c r="AM213" s="697"/>
      <c r="AN213" s="697"/>
      <c r="AO213" s="697"/>
      <c r="AP213" s="134"/>
      <c r="AQ213" s="104" t="str">
        <f t="shared" si="478"/>
        <v xml:space="preserve">Josè Marìa Garcìa, Jefe Programa Frutales y Fredy Fuentes, Jefe Programa de Hortalizas
</v>
      </c>
      <c r="AR213" s="751"/>
      <c r="AS213" s="27"/>
    </row>
    <row r="214" spans="1:45" s="166" customFormat="1" ht="29.25" customHeight="1" x14ac:dyDescent="0.2">
      <c r="A214" s="1184" t="str">
        <f t="shared" ref="A214:D214" si="509">A152</f>
        <v>E.01.</v>
      </c>
      <c r="B214" s="1184" t="str">
        <f t="shared" si="509"/>
        <v>L.01.01.02</v>
      </c>
      <c r="C214" s="1185" t="str">
        <f t="shared" si="509"/>
        <v>A.01.01.02.04.03-E</v>
      </c>
      <c r="D214" s="1186" t="str">
        <f t="shared" si="509"/>
        <v>Transferir tecnologías para mejorar la productividad de frutales</v>
      </c>
      <c r="E214" s="733">
        <f>'Anexo 1 POA 2018 CENTA Regiones'!E122</f>
        <v>79</v>
      </c>
      <c r="F214" s="733" t="str">
        <f t="shared" ref="F214:H214" si="510">F152</f>
        <v>Hombre</v>
      </c>
      <c r="G214" s="1187" t="str">
        <f t="shared" si="510"/>
        <v>Productores de frutas asistidos técnicamente</v>
      </c>
      <c r="H214" s="1186" t="str">
        <f t="shared" si="510"/>
        <v xml:space="preserve">Informe y 
Registro de productores asistidos </v>
      </c>
      <c r="I214" s="975">
        <f t="shared" si="481"/>
        <v>8.3355947430498234E-2</v>
      </c>
      <c r="J214" s="975"/>
      <c r="K214" s="108">
        <f>AJ214*100/AJ212</f>
        <v>68.711656441717793</v>
      </c>
      <c r="L214" s="679">
        <f>'Anexo 1 POA 2018 CENTA Regiones'!L122</f>
        <v>79</v>
      </c>
      <c r="M214" s="679">
        <f>'Anexo 1 POA 2018 CENTA Regiones'!M122</f>
        <v>79</v>
      </c>
      <c r="N214" s="679">
        <f>'Anexo 1 POA 2018 CENTA Regiones'!N122</f>
        <v>79</v>
      </c>
      <c r="O214" s="774">
        <f>'Anexo 1 POA 2018 CENTA Regiones'!O122</f>
        <v>1232</v>
      </c>
      <c r="P214" s="774">
        <f>'Anexo 1 POA 2018 CENTA Regiones'!P122</f>
        <v>1232</v>
      </c>
      <c r="Q214" s="774">
        <f>'Anexo 1 POA 2018 CENTA Regiones'!Q122</f>
        <v>1232</v>
      </c>
      <c r="R214" s="774">
        <f>'Anexo 1 POA 2018 CENTA Regiones'!R122</f>
        <v>79</v>
      </c>
      <c r="S214" s="774">
        <f>'Anexo 1 POA 2018 CENTA Regiones'!S122</f>
        <v>79</v>
      </c>
      <c r="T214" s="774">
        <f>'Anexo 1 POA 2018 CENTA Regiones'!T122</f>
        <v>79</v>
      </c>
      <c r="U214" s="774">
        <f>'Anexo 1 POA 2018 CENTA Regiones'!U122</f>
        <v>1232</v>
      </c>
      <c r="V214" s="774">
        <f>'Anexo 1 POA 2018 CENTA Regiones'!V122</f>
        <v>1232</v>
      </c>
      <c r="W214" s="774">
        <f>'Anexo 1 POA 2018 CENTA Regiones'!W122</f>
        <v>1232</v>
      </c>
      <c r="X214" s="774">
        <f>'Anexo 1 POA 2018 CENTA Regiones'!X122</f>
        <v>79</v>
      </c>
      <c r="Y214" s="774">
        <f>'Anexo 1 POA 2018 CENTA Regiones'!Y122</f>
        <v>79</v>
      </c>
      <c r="Z214" s="774">
        <f>'Anexo 1 POA 2018 CENTA Regiones'!Z122</f>
        <v>79</v>
      </c>
      <c r="AA214" s="774">
        <f>'Anexo 1 POA 2018 CENTA Regiones'!AA122</f>
        <v>1232</v>
      </c>
      <c r="AB214" s="774">
        <f>'Anexo 1 POA 2018 CENTA Regiones'!AB122</f>
        <v>1232</v>
      </c>
      <c r="AC214" s="774">
        <f>'Anexo 1 POA 2018 CENTA Regiones'!AC122</f>
        <v>1232</v>
      </c>
      <c r="AD214" s="774">
        <f>'Anexo 1 POA 2018 CENTA Regiones'!AD122</f>
        <v>79</v>
      </c>
      <c r="AE214" s="774">
        <f>'Anexo 1 POA 2018 CENTA Regiones'!AE122</f>
        <v>79</v>
      </c>
      <c r="AF214" s="774">
        <f>'Anexo 1 POA 2018 CENTA Regiones'!AF122</f>
        <v>79</v>
      </c>
      <c r="AG214" s="774">
        <f>'Anexo 1 POA 2018 CENTA Regiones'!AG122</f>
        <v>1232</v>
      </c>
      <c r="AH214" s="774">
        <f>'Anexo 1 POA 2018 CENTA Regiones'!AH122</f>
        <v>1232</v>
      </c>
      <c r="AI214" s="774">
        <f>'Anexo 1 POA 2018 CENTA Regiones'!AI122</f>
        <v>1232</v>
      </c>
      <c r="AJ214" s="774">
        <f>'Anexo 1 POA 2018 CENTA Regiones'!AJ122</f>
        <v>14784</v>
      </c>
      <c r="AK214" s="774">
        <f>'Anexo 1 POA 2018 CENTA Regiones'!AK122</f>
        <v>14784</v>
      </c>
      <c r="AL214" s="774">
        <f>'Anexo 1 POA 2018 CENTA Regiones'!AL122</f>
        <v>0</v>
      </c>
      <c r="AM214" s="774">
        <f>'Anexo 1 POA 2018 CENTA Regiones'!AM122</f>
        <v>0</v>
      </c>
      <c r="AN214" s="774">
        <f>'Anexo 1 POA 2018 CENTA Regiones'!AN122</f>
        <v>0</v>
      </c>
      <c r="AO214" s="774">
        <f>'Anexo 1 POA 2018 CENTA Regiones'!AO122</f>
        <v>0</v>
      </c>
      <c r="AP214" s="1165"/>
      <c r="AQ214" s="1166" t="str">
        <f t="shared" si="478"/>
        <v>Francisco Torres, Grente de Transferencia Tecnològica y Extensiòn</v>
      </c>
      <c r="AR214" s="752" t="str">
        <f>'Anexo 1 POA 2018 CENTA Regiones'!AR122</f>
        <v>Meta no acumulativa</v>
      </c>
      <c r="AS214" s="27"/>
    </row>
    <row r="215" spans="1:45" s="166" customFormat="1" ht="33" customHeight="1" x14ac:dyDescent="0.2">
      <c r="A215" s="1184">
        <f t="shared" ref="A215:D215" si="511">A153</f>
        <v>0</v>
      </c>
      <c r="B215" s="1184">
        <f t="shared" si="511"/>
        <v>0</v>
      </c>
      <c r="C215" s="1185">
        <f t="shared" si="511"/>
        <v>0</v>
      </c>
      <c r="D215" s="1186">
        <f t="shared" si="511"/>
        <v>0</v>
      </c>
      <c r="E215" s="733">
        <f>'Anexo 1 POA 2018 CENTA Regiones'!E123</f>
        <v>32</v>
      </c>
      <c r="F215" s="733" t="str">
        <f t="shared" ref="F215:H215" si="512">F153</f>
        <v>Mujer</v>
      </c>
      <c r="G215" s="1187">
        <f t="shared" si="512"/>
        <v>0</v>
      </c>
      <c r="H215" s="1186">
        <f t="shared" si="512"/>
        <v>0</v>
      </c>
      <c r="I215" s="975">
        <f t="shared" si="481"/>
        <v>3.7956726062101875E-2</v>
      </c>
      <c r="J215" s="975"/>
      <c r="K215" s="108">
        <f>AJ215*100/AJ212</f>
        <v>31.288343558282207</v>
      </c>
      <c r="L215" s="679">
        <f>'Anexo 1 POA 2018 CENTA Regiones'!L123</f>
        <v>32</v>
      </c>
      <c r="M215" s="679">
        <f>'Anexo 1 POA 2018 CENTA Regiones'!M123</f>
        <v>32</v>
      </c>
      <c r="N215" s="679">
        <f>'Anexo 1 POA 2018 CENTA Regiones'!N123</f>
        <v>32</v>
      </c>
      <c r="O215" s="774">
        <f>'Anexo 1 POA 2018 CENTA Regiones'!O123</f>
        <v>561</v>
      </c>
      <c r="P215" s="774">
        <f>'Anexo 1 POA 2018 CENTA Regiones'!P123</f>
        <v>561</v>
      </c>
      <c r="Q215" s="774">
        <f>'Anexo 1 POA 2018 CENTA Regiones'!Q123</f>
        <v>561</v>
      </c>
      <c r="R215" s="774">
        <f>'Anexo 1 POA 2018 CENTA Regiones'!R123</f>
        <v>32</v>
      </c>
      <c r="S215" s="774">
        <f>'Anexo 1 POA 2018 CENTA Regiones'!S123</f>
        <v>32</v>
      </c>
      <c r="T215" s="774">
        <f>'Anexo 1 POA 2018 CENTA Regiones'!T123</f>
        <v>32</v>
      </c>
      <c r="U215" s="774">
        <f>'Anexo 1 POA 2018 CENTA Regiones'!U123</f>
        <v>561</v>
      </c>
      <c r="V215" s="774">
        <f>'Anexo 1 POA 2018 CENTA Regiones'!V123</f>
        <v>561</v>
      </c>
      <c r="W215" s="774">
        <f>'Anexo 1 POA 2018 CENTA Regiones'!W123</f>
        <v>561</v>
      </c>
      <c r="X215" s="774">
        <f>'Anexo 1 POA 2018 CENTA Regiones'!X123</f>
        <v>32</v>
      </c>
      <c r="Y215" s="774">
        <f>'Anexo 1 POA 2018 CENTA Regiones'!Y123</f>
        <v>32</v>
      </c>
      <c r="Z215" s="774">
        <f>'Anexo 1 POA 2018 CENTA Regiones'!Z123</f>
        <v>32</v>
      </c>
      <c r="AA215" s="774">
        <f>'Anexo 1 POA 2018 CENTA Regiones'!AA123</f>
        <v>561</v>
      </c>
      <c r="AB215" s="774">
        <f>'Anexo 1 POA 2018 CENTA Regiones'!AB123</f>
        <v>561</v>
      </c>
      <c r="AC215" s="774">
        <f>'Anexo 1 POA 2018 CENTA Regiones'!AC123</f>
        <v>561</v>
      </c>
      <c r="AD215" s="774">
        <f>'Anexo 1 POA 2018 CENTA Regiones'!AD123</f>
        <v>32</v>
      </c>
      <c r="AE215" s="774">
        <f>'Anexo 1 POA 2018 CENTA Regiones'!AE123</f>
        <v>32</v>
      </c>
      <c r="AF215" s="774">
        <f>'Anexo 1 POA 2018 CENTA Regiones'!AF123</f>
        <v>32</v>
      </c>
      <c r="AG215" s="774">
        <f>'Anexo 1 POA 2018 CENTA Regiones'!AG123</f>
        <v>561</v>
      </c>
      <c r="AH215" s="774">
        <f>'Anexo 1 POA 2018 CENTA Regiones'!AH123</f>
        <v>561</v>
      </c>
      <c r="AI215" s="774">
        <f>'Anexo 1 POA 2018 CENTA Regiones'!AI123</f>
        <v>561</v>
      </c>
      <c r="AJ215" s="774">
        <f>'Anexo 1 POA 2018 CENTA Regiones'!AJ123</f>
        <v>6732</v>
      </c>
      <c r="AK215" s="774">
        <f>'Anexo 1 POA 2018 CENTA Regiones'!AK123</f>
        <v>6732</v>
      </c>
      <c r="AL215" s="774">
        <f>'Anexo 1 POA 2018 CENTA Regiones'!AL123</f>
        <v>0</v>
      </c>
      <c r="AM215" s="774">
        <f>'Anexo 1 POA 2018 CENTA Regiones'!AM123</f>
        <v>0</v>
      </c>
      <c r="AN215" s="774">
        <f>'Anexo 1 POA 2018 CENTA Regiones'!AN123</f>
        <v>0</v>
      </c>
      <c r="AO215" s="774">
        <f>'Anexo 1 POA 2018 CENTA Regiones'!AO123</f>
        <v>0</v>
      </c>
      <c r="AP215" s="1165"/>
      <c r="AQ215" s="1166">
        <f t="shared" si="478"/>
        <v>0</v>
      </c>
      <c r="AR215" s="752" t="str">
        <f>'Anexo 1 POA 2018 CENTA Regiones'!AR123</f>
        <v>Meta no acumulativa</v>
      </c>
      <c r="AS215" s="27"/>
    </row>
    <row r="216" spans="1:45" s="166" customFormat="1" ht="67.5" hidden="1" customHeight="1" x14ac:dyDescent="0.2">
      <c r="A216" s="163" t="str">
        <f t="shared" ref="A216:D216" si="513">A154</f>
        <v>E.01.</v>
      </c>
      <c r="B216" s="163" t="str">
        <f t="shared" si="513"/>
        <v>L.01.01.02</v>
      </c>
      <c r="C216" s="123" t="str">
        <f t="shared" si="513"/>
        <v>A.01.01.02.04.04-E</v>
      </c>
      <c r="D216" s="172" t="str">
        <f t="shared" si="513"/>
        <v>Generar y validar tecnología en frutales</v>
      </c>
      <c r="E216" s="491">
        <v>0</v>
      </c>
      <c r="F216" s="123" t="str">
        <f t="shared" ref="F216:H216" si="514">F154</f>
        <v>Tecnología</v>
      </c>
      <c r="G216" s="124" t="str">
        <f t="shared" si="514"/>
        <v>Tecnologías generadas y disponibles</v>
      </c>
      <c r="H216" s="124" t="str">
        <f t="shared" si="514"/>
        <v>Informe y Ficha Técnica de cada tecnología</v>
      </c>
      <c r="I216" s="975">
        <f t="shared" si="481"/>
        <v>0</v>
      </c>
      <c r="J216" s="975"/>
      <c r="K216" s="108">
        <f>AJ216*100/AJ212</f>
        <v>0</v>
      </c>
      <c r="L216" s="676"/>
      <c r="M216" s="676"/>
      <c r="N216" s="676"/>
      <c r="O216" s="693"/>
      <c r="P216" s="693"/>
      <c r="Q216" s="693"/>
      <c r="R216" s="674"/>
      <c r="S216" s="674"/>
      <c r="T216" s="674"/>
      <c r="U216" s="693"/>
      <c r="V216" s="693"/>
      <c r="W216" s="693"/>
      <c r="X216" s="674"/>
      <c r="Y216" s="674"/>
      <c r="Z216" s="677"/>
      <c r="AA216" s="689"/>
      <c r="AB216" s="689"/>
      <c r="AC216" s="689"/>
      <c r="AD216" s="674"/>
      <c r="AE216" s="674"/>
      <c r="AF216" s="674"/>
      <c r="AG216" s="693"/>
      <c r="AH216" s="693"/>
      <c r="AI216" s="693"/>
      <c r="AJ216" s="693"/>
      <c r="AK216" s="693"/>
      <c r="AL216" s="693"/>
      <c r="AM216" s="689"/>
      <c r="AN216" s="689"/>
      <c r="AO216" s="689"/>
      <c r="AP216" s="134"/>
      <c r="AQ216" s="104" t="str">
        <f t="shared" si="478"/>
        <v>Josè Marìa Garcìa, Jefe Programa Frutales</v>
      </c>
      <c r="AR216" s="753"/>
      <c r="AS216" s="27"/>
    </row>
    <row r="217" spans="1:45" s="166" customFormat="1" ht="57.75" hidden="1" customHeight="1" x14ac:dyDescent="0.2">
      <c r="A217" s="58" t="str">
        <f t="shared" ref="A217:D217" si="515">A155</f>
        <v>E.01.</v>
      </c>
      <c r="B217" s="58" t="str">
        <f t="shared" si="515"/>
        <v>L.01.01.02</v>
      </c>
      <c r="C217" s="99" t="str">
        <f t="shared" si="515"/>
        <v>R.01.01.02.05.00-E</v>
      </c>
      <c r="D217" s="100" t="str">
        <f t="shared" si="515"/>
        <v>Aumento de la productividad y competitividad de la agroindustria</v>
      </c>
      <c r="E217" s="734">
        <v>0</v>
      </c>
      <c r="F217" s="99"/>
      <c r="G217" s="26"/>
      <c r="H217" s="26"/>
      <c r="I217" s="94">
        <f t="shared" si="481"/>
        <v>0</v>
      </c>
      <c r="J217" s="94">
        <f>AJ217*100/AJ$201</f>
        <v>0</v>
      </c>
      <c r="K217" s="94"/>
      <c r="L217" s="680"/>
      <c r="M217" s="680"/>
      <c r="N217" s="680"/>
      <c r="O217" s="686"/>
      <c r="P217" s="686"/>
      <c r="Q217" s="686"/>
      <c r="R217" s="673"/>
      <c r="S217" s="673"/>
      <c r="T217" s="673"/>
      <c r="U217" s="686"/>
      <c r="V217" s="686"/>
      <c r="W217" s="686"/>
      <c r="X217" s="673"/>
      <c r="Y217" s="673"/>
      <c r="Z217" s="681"/>
      <c r="AA217" s="695"/>
      <c r="AB217" s="695"/>
      <c r="AC217" s="695"/>
      <c r="AD217" s="673"/>
      <c r="AE217" s="673"/>
      <c r="AF217" s="673"/>
      <c r="AG217" s="686"/>
      <c r="AH217" s="686"/>
      <c r="AI217" s="686"/>
      <c r="AJ217" s="686"/>
      <c r="AK217" s="686"/>
      <c r="AL217" s="686"/>
      <c r="AM217" s="695"/>
      <c r="AN217" s="695"/>
      <c r="AO217" s="695"/>
      <c r="AP217" s="98"/>
      <c r="AQ217" s="171"/>
      <c r="AR217" s="743"/>
      <c r="AS217" s="27"/>
    </row>
    <row r="218" spans="1:45" s="166" customFormat="1" ht="83.25" hidden="1" customHeight="1" x14ac:dyDescent="0.2">
      <c r="A218" s="163" t="str">
        <f t="shared" ref="A218:D218" si="516">A156</f>
        <v>E.01.</v>
      </c>
      <c r="B218" s="163" t="str">
        <f t="shared" si="516"/>
        <v>L.01.01.02</v>
      </c>
      <c r="C218" s="123" t="str">
        <f t="shared" si="516"/>
        <v>A.01.01.02.05.01-E</v>
      </c>
      <c r="D218" s="172" t="str">
        <f t="shared" si="516"/>
        <v>Generar y validar tecnología en la agroindustria</v>
      </c>
      <c r="E218" s="491">
        <v>0</v>
      </c>
      <c r="F218" s="123" t="str">
        <f t="shared" ref="F218:H218" si="517">F156</f>
        <v>Tecnología</v>
      </c>
      <c r="G218" s="124" t="str">
        <f t="shared" si="517"/>
        <v>Tecnologías generadas y disponibles</v>
      </c>
      <c r="H218" s="124" t="str">
        <f t="shared" si="517"/>
        <v>Informe y Ficha Técnica de cada tecnología</v>
      </c>
      <c r="I218" s="975">
        <f t="shared" si="481"/>
        <v>0</v>
      </c>
      <c r="J218" s="975"/>
      <c r="K218" s="108" t="e">
        <f>AJ218*100/AJ217</f>
        <v>#DIV/0!</v>
      </c>
      <c r="L218" s="676"/>
      <c r="M218" s="676"/>
      <c r="N218" s="676"/>
      <c r="O218" s="693"/>
      <c r="P218" s="693"/>
      <c r="Q218" s="693"/>
      <c r="R218" s="674"/>
      <c r="S218" s="674"/>
      <c r="T218" s="674"/>
      <c r="U218" s="693"/>
      <c r="V218" s="693"/>
      <c r="W218" s="693"/>
      <c r="X218" s="674"/>
      <c r="Y218" s="674"/>
      <c r="Z218" s="677"/>
      <c r="AA218" s="689"/>
      <c r="AB218" s="689"/>
      <c r="AC218" s="689"/>
      <c r="AD218" s="674"/>
      <c r="AE218" s="674"/>
      <c r="AF218" s="674"/>
      <c r="AG218" s="693"/>
      <c r="AH218" s="693"/>
      <c r="AI218" s="693"/>
      <c r="AJ218" s="693"/>
      <c r="AK218" s="693"/>
      <c r="AL218" s="693"/>
      <c r="AM218" s="689"/>
      <c r="AN218" s="689"/>
      <c r="AO218" s="689"/>
      <c r="AP218" s="134"/>
      <c r="AQ218" s="104" t="str">
        <f t="shared" si="478"/>
        <v>Margarita Alvarado, Jefa Programa Agroindustria</v>
      </c>
      <c r="AR218" s="753"/>
      <c r="AS218" s="27"/>
    </row>
    <row r="219" spans="1:45" s="102" customFormat="1" ht="43.5" customHeight="1" x14ac:dyDescent="0.2">
      <c r="A219" s="58" t="str">
        <f t="shared" ref="A219:D219" si="518">A157</f>
        <v>E.01.</v>
      </c>
      <c r="B219" s="58" t="str">
        <f t="shared" si="518"/>
        <v>L.01.01.02</v>
      </c>
      <c r="C219" s="58" t="str">
        <f t="shared" si="518"/>
        <v>R.01.01.02.06.00-E</v>
      </c>
      <c r="D219" s="26" t="str">
        <f t="shared" si="518"/>
        <v>Reactivación de la actividad pecuaria</v>
      </c>
      <c r="E219" s="717"/>
      <c r="F219" s="730"/>
      <c r="G219" s="26"/>
      <c r="H219" s="26"/>
      <c r="I219" s="187">
        <f t="shared" si="481"/>
        <v>0.5983766226260766</v>
      </c>
      <c r="J219" s="94">
        <f>AJ219*100/AJ$201</f>
        <v>6.8719728560698279</v>
      </c>
      <c r="K219" s="187"/>
      <c r="L219" s="681"/>
      <c r="M219" s="681"/>
      <c r="N219" s="681"/>
      <c r="O219" s="770">
        <f t="shared" ref="O219:Q219" si="519">SUM(O220:O222)</f>
        <v>8844</v>
      </c>
      <c r="P219" s="770">
        <f t="shared" si="519"/>
        <v>8844</v>
      </c>
      <c r="Q219" s="770">
        <f t="shared" si="519"/>
        <v>8844</v>
      </c>
      <c r="R219" s="771"/>
      <c r="S219" s="771"/>
      <c r="T219" s="771"/>
      <c r="U219" s="770">
        <f t="shared" ref="U219:W219" si="520">SUM(U220:U222)</f>
        <v>8844</v>
      </c>
      <c r="V219" s="770">
        <f t="shared" si="520"/>
        <v>8844</v>
      </c>
      <c r="W219" s="770">
        <f t="shared" si="520"/>
        <v>8844</v>
      </c>
      <c r="X219" s="771"/>
      <c r="Y219" s="771"/>
      <c r="Z219" s="771"/>
      <c r="AA219" s="770">
        <f t="shared" ref="AA219:AC219" si="521">SUM(AA220:AA222)</f>
        <v>8844</v>
      </c>
      <c r="AB219" s="770">
        <f t="shared" si="521"/>
        <v>8844</v>
      </c>
      <c r="AC219" s="770">
        <f t="shared" si="521"/>
        <v>8844</v>
      </c>
      <c r="AD219" s="771"/>
      <c r="AE219" s="771"/>
      <c r="AF219" s="771"/>
      <c r="AG219" s="770">
        <f>SUM(AG220:AG222)</f>
        <v>8844</v>
      </c>
      <c r="AH219" s="770">
        <f>SUM(AH220:AH222)</f>
        <v>8844</v>
      </c>
      <c r="AI219" s="770">
        <f>SUM(AI220:AI222)</f>
        <v>8844</v>
      </c>
      <c r="AJ219" s="770">
        <f>SUM(AJ220:AJ222)</f>
        <v>106128</v>
      </c>
      <c r="AK219" s="770">
        <f>SUM(AK220:AK222)</f>
        <v>106128</v>
      </c>
      <c r="AL219" s="771"/>
      <c r="AM219" s="771"/>
      <c r="AN219" s="771"/>
      <c r="AO219" s="771"/>
      <c r="AP219" s="99"/>
      <c r="AQ219" s="171"/>
      <c r="AR219" s="747">
        <f>SUM(AR220:AR222)</f>
        <v>0</v>
      </c>
      <c r="AS219" s="27"/>
    </row>
    <row r="220" spans="1:45" s="102" customFormat="1" ht="83.25" hidden="1" customHeight="1" x14ac:dyDescent="0.2">
      <c r="A220" s="1184" t="str">
        <f t="shared" ref="A220:D220" si="522">A158</f>
        <v>E.01.</v>
      </c>
      <c r="B220" s="1184" t="str">
        <f t="shared" si="522"/>
        <v>L.01.01.02</v>
      </c>
      <c r="C220" s="1185" t="str">
        <f t="shared" si="522"/>
        <v>A.01.01.02.06.02-E</v>
      </c>
      <c r="D220" s="1186" t="str">
        <f t="shared" si="522"/>
        <v>Generar y validar tecnologías y genéticas pecuarias</v>
      </c>
      <c r="E220" s="732">
        <v>0</v>
      </c>
      <c r="F220" s="123" t="str">
        <f t="shared" ref="F220:H220" si="523">F158</f>
        <v>Tecnología</v>
      </c>
      <c r="G220" s="124" t="str">
        <f t="shared" si="523"/>
        <v>Tecnologías generadas y disponibles</v>
      </c>
      <c r="H220" s="124" t="str">
        <f t="shared" si="523"/>
        <v>Informe y Ficha Técnica de cada tecnología</v>
      </c>
      <c r="I220" s="976">
        <f t="shared" si="481"/>
        <v>0</v>
      </c>
      <c r="J220" s="976"/>
      <c r="K220" s="108">
        <f>AJ220*100/AJ219</f>
        <v>0</v>
      </c>
      <c r="L220" s="677"/>
      <c r="M220" s="677"/>
      <c r="N220" s="677"/>
      <c r="O220" s="689"/>
      <c r="P220" s="689"/>
      <c r="Q220" s="689"/>
      <c r="R220" s="677"/>
      <c r="S220" s="677"/>
      <c r="T220" s="677"/>
      <c r="U220" s="689"/>
      <c r="V220" s="689"/>
      <c r="W220" s="689"/>
      <c r="X220" s="677"/>
      <c r="Y220" s="677"/>
      <c r="Z220" s="677"/>
      <c r="AA220" s="689"/>
      <c r="AB220" s="689"/>
      <c r="AC220" s="689"/>
      <c r="AD220" s="677"/>
      <c r="AE220" s="677"/>
      <c r="AF220" s="677"/>
      <c r="AG220" s="693"/>
      <c r="AH220" s="693"/>
      <c r="AI220" s="689"/>
      <c r="AJ220" s="693"/>
      <c r="AK220" s="693"/>
      <c r="AL220" s="689"/>
      <c r="AM220" s="689"/>
      <c r="AN220" s="689"/>
      <c r="AO220" s="689"/>
      <c r="AP220" s="134"/>
      <c r="AQ220" s="104" t="str">
        <f t="shared" si="478"/>
        <v>Domingo Palacios, Jefe Programa Producciòn animal</v>
      </c>
      <c r="AR220" s="749"/>
      <c r="AS220" s="27"/>
    </row>
    <row r="221" spans="1:45" s="102" customFormat="1" ht="62.25" customHeight="1" x14ac:dyDescent="0.2">
      <c r="A221" s="1184">
        <f t="shared" ref="A221:D221" si="524">A159</f>
        <v>0</v>
      </c>
      <c r="B221" s="1184">
        <f t="shared" si="524"/>
        <v>0</v>
      </c>
      <c r="C221" s="1185">
        <f t="shared" si="524"/>
        <v>0</v>
      </c>
      <c r="D221" s="1186">
        <f t="shared" si="524"/>
        <v>0</v>
      </c>
      <c r="E221" s="732">
        <f>'Anexo 1 POA 2018 CENTA Regiones'!E125</f>
        <v>180</v>
      </c>
      <c r="F221" s="123" t="str">
        <f t="shared" ref="F221:H221" si="525">F159</f>
        <v>Hombre</v>
      </c>
      <c r="G221" s="1187" t="str">
        <f t="shared" si="525"/>
        <v>Ganaderos y apicultores asistidos técnicamente</v>
      </c>
      <c r="H221" s="1169" t="str">
        <f t="shared" si="525"/>
        <v xml:space="preserve">Informe y 
Registro de productores asistidos </v>
      </c>
      <c r="I221" s="976">
        <f t="shared" si="481"/>
        <v>0.4792290386771258</v>
      </c>
      <c r="J221" s="976"/>
      <c r="K221" s="108">
        <f>AJ221*100/AJ219</f>
        <v>80.08819538670285</v>
      </c>
      <c r="L221" s="677">
        <f>'Anexo 1 POA 2018 CENTA Regiones'!L125</f>
        <v>180</v>
      </c>
      <c r="M221" s="677">
        <f>'Anexo 1 POA 2018 CENTA Regiones'!M125</f>
        <v>180</v>
      </c>
      <c r="N221" s="677">
        <f>'Anexo 1 POA 2018 CENTA Regiones'!N125</f>
        <v>180</v>
      </c>
      <c r="O221" s="776">
        <f>'Anexo 1 POA 2018 CENTA Regiones'!O125</f>
        <v>7083</v>
      </c>
      <c r="P221" s="776">
        <f>'Anexo 1 POA 2018 CENTA Regiones'!P125</f>
        <v>7083</v>
      </c>
      <c r="Q221" s="776">
        <f>'Anexo 1 POA 2018 CENTA Regiones'!Q125</f>
        <v>7083</v>
      </c>
      <c r="R221" s="776">
        <f>'Anexo 1 POA 2018 CENTA Regiones'!R125</f>
        <v>180</v>
      </c>
      <c r="S221" s="776">
        <f>'Anexo 1 POA 2018 CENTA Regiones'!S125</f>
        <v>180</v>
      </c>
      <c r="T221" s="776">
        <f>'Anexo 1 POA 2018 CENTA Regiones'!T125</f>
        <v>180</v>
      </c>
      <c r="U221" s="776">
        <f>'Anexo 1 POA 2018 CENTA Regiones'!U125</f>
        <v>7083</v>
      </c>
      <c r="V221" s="776">
        <f>'Anexo 1 POA 2018 CENTA Regiones'!V125</f>
        <v>7083</v>
      </c>
      <c r="W221" s="776">
        <f>'Anexo 1 POA 2018 CENTA Regiones'!W125</f>
        <v>7083</v>
      </c>
      <c r="X221" s="776">
        <f>'Anexo 1 POA 2018 CENTA Regiones'!X125</f>
        <v>180</v>
      </c>
      <c r="Y221" s="776">
        <f>'Anexo 1 POA 2018 CENTA Regiones'!Y125</f>
        <v>180</v>
      </c>
      <c r="Z221" s="776">
        <f>'Anexo 1 POA 2018 CENTA Regiones'!Z125</f>
        <v>180</v>
      </c>
      <c r="AA221" s="776">
        <f>'Anexo 1 POA 2018 CENTA Regiones'!AA125</f>
        <v>7083</v>
      </c>
      <c r="AB221" s="776">
        <f>'Anexo 1 POA 2018 CENTA Regiones'!AB125</f>
        <v>7083</v>
      </c>
      <c r="AC221" s="776">
        <f>'Anexo 1 POA 2018 CENTA Regiones'!AC125</f>
        <v>7083</v>
      </c>
      <c r="AD221" s="776">
        <f>'Anexo 1 POA 2018 CENTA Regiones'!AD125</f>
        <v>180</v>
      </c>
      <c r="AE221" s="776">
        <f>'Anexo 1 POA 2018 CENTA Regiones'!AE125</f>
        <v>180</v>
      </c>
      <c r="AF221" s="776">
        <f>'Anexo 1 POA 2018 CENTA Regiones'!AF125</f>
        <v>180</v>
      </c>
      <c r="AG221" s="776">
        <f>'Anexo 1 POA 2018 CENTA Regiones'!AG125</f>
        <v>7083</v>
      </c>
      <c r="AH221" s="776">
        <f>'Anexo 1 POA 2018 CENTA Regiones'!AH125</f>
        <v>7083</v>
      </c>
      <c r="AI221" s="776">
        <f>'Anexo 1 POA 2018 CENTA Regiones'!AI125</f>
        <v>7083</v>
      </c>
      <c r="AJ221" s="776">
        <f>'Anexo 1 POA 2018 CENTA Regiones'!AJ125</f>
        <v>84996</v>
      </c>
      <c r="AK221" s="776">
        <f>'Anexo 1 POA 2018 CENTA Regiones'!AK125</f>
        <v>84996</v>
      </c>
      <c r="AL221" s="776">
        <f>'Anexo 1 POA 2018 CENTA Regiones'!AL125</f>
        <v>0</v>
      </c>
      <c r="AM221" s="776">
        <f>'Anexo 1 POA 2018 CENTA Regiones'!AM125</f>
        <v>0</v>
      </c>
      <c r="AN221" s="776">
        <f>'Anexo 1 POA 2018 CENTA Regiones'!AN125</f>
        <v>0</v>
      </c>
      <c r="AO221" s="776">
        <f>'Anexo 1 POA 2018 CENTA Regiones'!AO125</f>
        <v>0</v>
      </c>
      <c r="AP221" s="1165"/>
      <c r="AQ221" s="1166" t="str">
        <f t="shared" si="478"/>
        <v>Francisco Torres, Grente de Transferencia Tecnològica y Extensiòn</v>
      </c>
      <c r="AR221" s="749" t="str">
        <f>'Anexo 1 POA 2018 CENTA Regiones'!AR125</f>
        <v>La meta total incluye productores ganaderos y apicultores
Meta no acumulativa</v>
      </c>
      <c r="AS221" s="190"/>
    </row>
    <row r="222" spans="1:45" s="102" customFormat="1" ht="97.5" customHeight="1" x14ac:dyDescent="0.2">
      <c r="A222" s="1184">
        <f t="shared" ref="A222:D222" si="526">A160</f>
        <v>0</v>
      </c>
      <c r="B222" s="1184">
        <f t="shared" si="526"/>
        <v>0</v>
      </c>
      <c r="C222" s="1185">
        <f t="shared" si="526"/>
        <v>0</v>
      </c>
      <c r="D222" s="1186">
        <f t="shared" si="526"/>
        <v>0</v>
      </c>
      <c r="E222" s="732">
        <f>'Anexo 1 POA 2018 CENTA Regiones'!E126</f>
        <v>45</v>
      </c>
      <c r="F222" s="123" t="str">
        <f t="shared" ref="F222:H222" si="527">F160</f>
        <v>Mujer</v>
      </c>
      <c r="G222" s="1187">
        <f t="shared" si="527"/>
        <v>0</v>
      </c>
      <c r="H222" s="1169">
        <f t="shared" si="527"/>
        <v>0</v>
      </c>
      <c r="I222" s="976">
        <f t="shared" si="481"/>
        <v>0.11914758394895079</v>
      </c>
      <c r="J222" s="976"/>
      <c r="K222" s="108">
        <f>AJ222*100/AJ219</f>
        <v>19.91180461329715</v>
      </c>
      <c r="L222" s="677">
        <f>'Anexo 1 POA 2018 CENTA Regiones'!L126</f>
        <v>45</v>
      </c>
      <c r="M222" s="677">
        <f>'Anexo 1 POA 2018 CENTA Regiones'!M126</f>
        <v>45</v>
      </c>
      <c r="N222" s="677">
        <f>'Anexo 1 POA 2018 CENTA Regiones'!N126</f>
        <v>45</v>
      </c>
      <c r="O222" s="776">
        <f>'Anexo 1 POA 2018 CENTA Regiones'!O126</f>
        <v>1761</v>
      </c>
      <c r="P222" s="776">
        <f>'Anexo 1 POA 2018 CENTA Regiones'!P126</f>
        <v>1761</v>
      </c>
      <c r="Q222" s="776">
        <f>'Anexo 1 POA 2018 CENTA Regiones'!Q126</f>
        <v>1761</v>
      </c>
      <c r="R222" s="776">
        <f>'Anexo 1 POA 2018 CENTA Regiones'!R126</f>
        <v>45</v>
      </c>
      <c r="S222" s="776">
        <f>'Anexo 1 POA 2018 CENTA Regiones'!S126</f>
        <v>45</v>
      </c>
      <c r="T222" s="776">
        <f>'Anexo 1 POA 2018 CENTA Regiones'!T126</f>
        <v>45</v>
      </c>
      <c r="U222" s="776">
        <f>'Anexo 1 POA 2018 CENTA Regiones'!U126</f>
        <v>1761</v>
      </c>
      <c r="V222" s="776">
        <f>'Anexo 1 POA 2018 CENTA Regiones'!V126</f>
        <v>1761</v>
      </c>
      <c r="W222" s="776">
        <f>'Anexo 1 POA 2018 CENTA Regiones'!W126</f>
        <v>1761</v>
      </c>
      <c r="X222" s="776">
        <f>'Anexo 1 POA 2018 CENTA Regiones'!X126</f>
        <v>45</v>
      </c>
      <c r="Y222" s="776">
        <f>'Anexo 1 POA 2018 CENTA Regiones'!Y126</f>
        <v>45</v>
      </c>
      <c r="Z222" s="776">
        <f>'Anexo 1 POA 2018 CENTA Regiones'!Z126</f>
        <v>45</v>
      </c>
      <c r="AA222" s="776">
        <f>'Anexo 1 POA 2018 CENTA Regiones'!AA126</f>
        <v>1761</v>
      </c>
      <c r="AB222" s="776">
        <f>'Anexo 1 POA 2018 CENTA Regiones'!AB126</f>
        <v>1761</v>
      </c>
      <c r="AC222" s="776">
        <f>'Anexo 1 POA 2018 CENTA Regiones'!AC126</f>
        <v>1761</v>
      </c>
      <c r="AD222" s="776">
        <f>'Anexo 1 POA 2018 CENTA Regiones'!AD126</f>
        <v>45</v>
      </c>
      <c r="AE222" s="776">
        <f>'Anexo 1 POA 2018 CENTA Regiones'!AE126</f>
        <v>45</v>
      </c>
      <c r="AF222" s="776">
        <f>'Anexo 1 POA 2018 CENTA Regiones'!AF126</f>
        <v>45</v>
      </c>
      <c r="AG222" s="776">
        <f>'Anexo 1 POA 2018 CENTA Regiones'!AG126</f>
        <v>1761</v>
      </c>
      <c r="AH222" s="776">
        <f>'Anexo 1 POA 2018 CENTA Regiones'!AH126</f>
        <v>1761</v>
      </c>
      <c r="AI222" s="776">
        <f>'Anexo 1 POA 2018 CENTA Regiones'!AI126</f>
        <v>1761</v>
      </c>
      <c r="AJ222" s="776">
        <f>'Anexo 1 POA 2018 CENTA Regiones'!AJ126</f>
        <v>21132</v>
      </c>
      <c r="AK222" s="776">
        <f>'Anexo 1 POA 2018 CENTA Regiones'!AK126</f>
        <v>21132</v>
      </c>
      <c r="AL222" s="776">
        <f>'Anexo 1 POA 2018 CENTA Regiones'!AL126</f>
        <v>0</v>
      </c>
      <c r="AM222" s="776">
        <f>'Anexo 1 POA 2018 CENTA Regiones'!AM126</f>
        <v>0</v>
      </c>
      <c r="AN222" s="776">
        <f>'Anexo 1 POA 2018 CENTA Regiones'!AN126</f>
        <v>0</v>
      </c>
      <c r="AO222" s="776">
        <f>'Anexo 1 POA 2018 CENTA Regiones'!AO126</f>
        <v>0</v>
      </c>
      <c r="AP222" s="1165"/>
      <c r="AQ222" s="1166">
        <f t="shared" si="478"/>
        <v>0</v>
      </c>
      <c r="AR222" s="749" t="str">
        <f>'Anexo 1 POA 2018 CENTA Regiones'!AR126</f>
        <v>La meta total incluye productores ganaderos y apicultores
Meta no acumulativa</v>
      </c>
      <c r="AS222" s="190"/>
    </row>
    <row r="223" spans="1:45" s="102" customFormat="1" ht="50.25" customHeight="1" x14ac:dyDescent="0.2">
      <c r="A223" s="58" t="str">
        <f t="shared" ref="A223:D223" si="528">A161</f>
        <v>E.01.</v>
      </c>
      <c r="B223" s="58" t="str">
        <f t="shared" si="528"/>
        <v>L.01.03.01</v>
      </c>
      <c r="C223" s="58" t="str">
        <f t="shared" si="528"/>
        <v>R.01.03.01.01.00-E</v>
      </c>
      <c r="D223" s="26" t="str">
        <f t="shared" si="528"/>
        <v>Autoabastecimiento de alimentos</v>
      </c>
      <c r="E223" s="29"/>
      <c r="F223" s="730"/>
      <c r="G223" s="26"/>
      <c r="H223" s="26"/>
      <c r="I223" s="194">
        <f t="shared" si="481"/>
        <v>5.4353614490132411</v>
      </c>
      <c r="J223" s="94">
        <f>AJ223*100/AJ$201</f>
        <v>62.421650392395556</v>
      </c>
      <c r="K223" s="187"/>
      <c r="L223" s="673"/>
      <c r="M223" s="673"/>
      <c r="N223" s="673"/>
      <c r="O223" s="770">
        <f>SUM(O224:O228)</f>
        <v>80334.583333333328</v>
      </c>
      <c r="P223" s="770">
        <f t="shared" ref="P223:Q223" si="529">SUM(P224:P228)</f>
        <v>80334.583333333328</v>
      </c>
      <c r="Q223" s="770">
        <f t="shared" si="529"/>
        <v>80334.583333333328</v>
      </c>
      <c r="R223" s="769"/>
      <c r="S223" s="769"/>
      <c r="T223" s="769"/>
      <c r="U223" s="770">
        <f t="shared" ref="U223:W223" si="530">SUM(U224:U228)</f>
        <v>80334.583333333328</v>
      </c>
      <c r="V223" s="770">
        <f t="shared" si="530"/>
        <v>80334.583333333328</v>
      </c>
      <c r="W223" s="770">
        <f t="shared" si="530"/>
        <v>80334.583333333328</v>
      </c>
      <c r="X223" s="769"/>
      <c r="Y223" s="769"/>
      <c r="Z223" s="769"/>
      <c r="AA223" s="770">
        <f t="shared" ref="AA223:AC223" si="531">SUM(AA224:AA228)</f>
        <v>80334.583333333328</v>
      </c>
      <c r="AB223" s="770">
        <f t="shared" si="531"/>
        <v>80334.583333333328</v>
      </c>
      <c r="AC223" s="770">
        <f t="shared" si="531"/>
        <v>80334.583333333328</v>
      </c>
      <c r="AD223" s="769"/>
      <c r="AE223" s="769"/>
      <c r="AF223" s="769"/>
      <c r="AG223" s="770">
        <f t="shared" ref="AG223:AK223" si="532">SUM(AG224:AG228)</f>
        <v>80334.583333333328</v>
      </c>
      <c r="AH223" s="770">
        <f t="shared" si="532"/>
        <v>80334.583333333328</v>
      </c>
      <c r="AI223" s="770">
        <f t="shared" si="532"/>
        <v>80334.583333333328</v>
      </c>
      <c r="AJ223" s="770">
        <f t="shared" si="532"/>
        <v>964015</v>
      </c>
      <c r="AK223" s="770">
        <f t="shared" si="532"/>
        <v>964015</v>
      </c>
      <c r="AL223" s="769"/>
      <c r="AM223" s="769"/>
      <c r="AN223" s="769"/>
      <c r="AO223" s="770"/>
      <c r="AP223" s="195"/>
      <c r="AQ223" s="171"/>
      <c r="AR223" s="747">
        <f t="shared" ref="AR223" si="533">SUM(AR224:AR228)</f>
        <v>0</v>
      </c>
      <c r="AS223" s="27"/>
    </row>
    <row r="224" spans="1:45" s="102" customFormat="1" ht="32.25" customHeight="1" x14ac:dyDescent="0.2">
      <c r="A224" s="1156" t="str">
        <f t="shared" ref="A224:D224" si="534">A162</f>
        <v>E.01.</v>
      </c>
      <c r="B224" s="1156" t="str">
        <f t="shared" si="534"/>
        <v>L.01.03.01</v>
      </c>
      <c r="C224" s="1168" t="str">
        <f t="shared" si="534"/>
        <v>A.01.03.01.01.01-E</v>
      </c>
      <c r="D224" s="1169" t="str">
        <f t="shared" si="534"/>
        <v>Transferir tecnología en la producción de alimentos</v>
      </c>
      <c r="E224" s="74">
        <f>'Anexo 1 POA 2018 CENTA Regiones'!E128</f>
        <v>5789</v>
      </c>
      <c r="F224" s="103" t="str">
        <f t="shared" ref="F224:H224" si="535">F162</f>
        <v>Hombre</v>
      </c>
      <c r="G224" s="1166" t="str">
        <f t="shared" si="535"/>
        <v>Productores rurales en técnicas y prácticas agropecuarias, capacitados</v>
      </c>
      <c r="H224" s="1166" t="str">
        <f t="shared" si="535"/>
        <v xml:space="preserve">Informe y 
Registro de productores capacitados </v>
      </c>
      <c r="I224" s="975">
        <f t="shared" si="481"/>
        <v>3.1150225809254373</v>
      </c>
      <c r="J224" s="975"/>
      <c r="K224" s="108">
        <f>AJ224*100/AJ223</f>
        <v>57.310311561542093</v>
      </c>
      <c r="L224" s="674">
        <f>'Anexo 1 POA 2018 CENTA Regiones'!L128</f>
        <v>5789</v>
      </c>
      <c r="M224" s="674">
        <f>'Anexo 1 POA 2018 CENTA Regiones'!M128</f>
        <v>5789</v>
      </c>
      <c r="N224" s="674">
        <f>'Anexo 1 POA 2018 CENTA Regiones'!N128</f>
        <v>5789</v>
      </c>
      <c r="O224" s="775">
        <f>'Anexo 1 POA 2018 CENTA Regiones'!O128</f>
        <v>46040</v>
      </c>
      <c r="P224" s="775">
        <f>'Anexo 1 POA 2018 CENTA Regiones'!P128</f>
        <v>46040</v>
      </c>
      <c r="Q224" s="775">
        <f>'Anexo 1 POA 2018 CENTA Regiones'!Q128</f>
        <v>46040</v>
      </c>
      <c r="R224" s="775">
        <f>'Anexo 1 POA 2018 CENTA Regiones'!R128</f>
        <v>5789</v>
      </c>
      <c r="S224" s="775">
        <f>'Anexo 1 POA 2018 CENTA Regiones'!S128</f>
        <v>5789</v>
      </c>
      <c r="T224" s="775">
        <f>'Anexo 1 POA 2018 CENTA Regiones'!T128</f>
        <v>5789</v>
      </c>
      <c r="U224" s="775">
        <f>'Anexo 1 POA 2018 CENTA Regiones'!U128</f>
        <v>46040</v>
      </c>
      <c r="V224" s="775">
        <f>'Anexo 1 POA 2018 CENTA Regiones'!V128</f>
        <v>46040</v>
      </c>
      <c r="W224" s="775">
        <f>'Anexo 1 POA 2018 CENTA Regiones'!W128</f>
        <v>46040</v>
      </c>
      <c r="X224" s="775">
        <f>'Anexo 1 POA 2018 CENTA Regiones'!X128</f>
        <v>5789</v>
      </c>
      <c r="Y224" s="775">
        <f>'Anexo 1 POA 2018 CENTA Regiones'!Y128</f>
        <v>5789</v>
      </c>
      <c r="Z224" s="775">
        <f>'Anexo 1 POA 2018 CENTA Regiones'!Z128</f>
        <v>5789</v>
      </c>
      <c r="AA224" s="775">
        <f>'Anexo 1 POA 2018 CENTA Regiones'!AA128</f>
        <v>46040</v>
      </c>
      <c r="AB224" s="775">
        <f>'Anexo 1 POA 2018 CENTA Regiones'!AB128</f>
        <v>46040</v>
      </c>
      <c r="AC224" s="775">
        <f>'Anexo 1 POA 2018 CENTA Regiones'!AC128</f>
        <v>46040</v>
      </c>
      <c r="AD224" s="775">
        <f>'Anexo 1 POA 2018 CENTA Regiones'!AD128</f>
        <v>5789</v>
      </c>
      <c r="AE224" s="775">
        <f>'Anexo 1 POA 2018 CENTA Regiones'!AE128</f>
        <v>5789</v>
      </c>
      <c r="AF224" s="775">
        <f>'Anexo 1 POA 2018 CENTA Regiones'!AF128</f>
        <v>5789</v>
      </c>
      <c r="AG224" s="775">
        <f>'Anexo 1 POA 2018 CENTA Regiones'!AG128</f>
        <v>46040</v>
      </c>
      <c r="AH224" s="775">
        <f>'Anexo 1 POA 2018 CENTA Regiones'!AH128</f>
        <v>46040</v>
      </c>
      <c r="AI224" s="775">
        <f>'Anexo 1 POA 2018 CENTA Regiones'!AI128</f>
        <v>46040</v>
      </c>
      <c r="AJ224" s="775">
        <f>'Anexo 1 POA 2018 CENTA Regiones'!AJ128</f>
        <v>552480</v>
      </c>
      <c r="AK224" s="775">
        <f>'Anexo 1 POA 2018 CENTA Regiones'!AK128</f>
        <v>552480</v>
      </c>
      <c r="AL224" s="775">
        <f>'Anexo 1 POA 2018 CENTA Regiones'!AL128</f>
        <v>0</v>
      </c>
      <c r="AM224" s="775">
        <f>'Anexo 1 POA 2018 CENTA Regiones'!AM128</f>
        <v>0</v>
      </c>
      <c r="AN224" s="775">
        <f>'Anexo 1 POA 2018 CENTA Regiones'!AN128</f>
        <v>0</v>
      </c>
      <c r="AO224" s="775">
        <f>'Anexo 1 POA 2018 CENTA Regiones'!AO128</f>
        <v>0</v>
      </c>
      <c r="AP224" s="1165"/>
      <c r="AQ224" s="1186" t="str">
        <f t="shared" si="478"/>
        <v>Francisco Torres, Grente de Transferencia Tecnològica y Extensiòn</v>
      </c>
      <c r="AR224" s="753" t="str">
        <f>'Anexo 1 POA 2018 CENTA Regiones'!AR128</f>
        <v>Meta no acumulativa</v>
      </c>
      <c r="AS224" s="27"/>
    </row>
    <row r="225" spans="1:45" s="102" customFormat="1" ht="75" customHeight="1" x14ac:dyDescent="0.2">
      <c r="A225" s="1156">
        <f t="shared" ref="A225:D225" si="536">A163</f>
        <v>0</v>
      </c>
      <c r="B225" s="1156">
        <f t="shared" si="536"/>
        <v>0</v>
      </c>
      <c r="C225" s="1168">
        <f t="shared" si="536"/>
        <v>0</v>
      </c>
      <c r="D225" s="1169">
        <f t="shared" si="536"/>
        <v>0</v>
      </c>
      <c r="E225" s="74">
        <f>'Anexo 1 POA 2018 CENTA Regiones'!E129</f>
        <v>3407</v>
      </c>
      <c r="F225" s="103" t="str">
        <f t="shared" ref="F225:H225" si="537">F163</f>
        <v>Mujer</v>
      </c>
      <c r="G225" s="1166">
        <f t="shared" si="537"/>
        <v>0</v>
      </c>
      <c r="H225" s="1166">
        <f t="shared" si="537"/>
        <v>0</v>
      </c>
      <c r="I225" s="975">
        <f t="shared" si="481"/>
        <v>2.150678166374389</v>
      </c>
      <c r="J225" s="975"/>
      <c r="K225" s="108">
        <f>AJ225*100/AJ223</f>
        <v>39.568263979294926</v>
      </c>
      <c r="L225" s="674">
        <f>'Anexo 1 POA 2018 CENTA Regiones'!L129</f>
        <v>3407</v>
      </c>
      <c r="M225" s="674">
        <f>'Anexo 1 POA 2018 CENTA Regiones'!M129</f>
        <v>3407</v>
      </c>
      <c r="N225" s="674">
        <f>'Anexo 1 POA 2018 CENTA Regiones'!N129</f>
        <v>3407</v>
      </c>
      <c r="O225" s="775">
        <f>'Anexo 1 POA 2018 CENTA Regiones'!O129</f>
        <v>31787</v>
      </c>
      <c r="P225" s="775">
        <f>'Anexo 1 POA 2018 CENTA Regiones'!P129</f>
        <v>31787</v>
      </c>
      <c r="Q225" s="775">
        <f>'Anexo 1 POA 2018 CENTA Regiones'!Q129</f>
        <v>31787</v>
      </c>
      <c r="R225" s="775">
        <f>'Anexo 1 POA 2018 CENTA Regiones'!R129</f>
        <v>3407</v>
      </c>
      <c r="S225" s="775">
        <f>'Anexo 1 POA 2018 CENTA Regiones'!S129</f>
        <v>3407</v>
      </c>
      <c r="T225" s="775">
        <f>'Anexo 1 POA 2018 CENTA Regiones'!T129</f>
        <v>3407</v>
      </c>
      <c r="U225" s="775">
        <f>'Anexo 1 POA 2018 CENTA Regiones'!U129</f>
        <v>31787</v>
      </c>
      <c r="V225" s="775">
        <f>'Anexo 1 POA 2018 CENTA Regiones'!V129</f>
        <v>31787</v>
      </c>
      <c r="W225" s="775">
        <f>'Anexo 1 POA 2018 CENTA Regiones'!W129</f>
        <v>31787</v>
      </c>
      <c r="X225" s="775">
        <f>'Anexo 1 POA 2018 CENTA Regiones'!X129</f>
        <v>3407</v>
      </c>
      <c r="Y225" s="775">
        <f>'Anexo 1 POA 2018 CENTA Regiones'!Y129</f>
        <v>3407</v>
      </c>
      <c r="Z225" s="775">
        <f>'Anexo 1 POA 2018 CENTA Regiones'!Z129</f>
        <v>3407</v>
      </c>
      <c r="AA225" s="775">
        <f>'Anexo 1 POA 2018 CENTA Regiones'!AA129</f>
        <v>31787</v>
      </c>
      <c r="AB225" s="775">
        <f>'Anexo 1 POA 2018 CENTA Regiones'!AB129</f>
        <v>31787</v>
      </c>
      <c r="AC225" s="775">
        <f>'Anexo 1 POA 2018 CENTA Regiones'!AC129</f>
        <v>31787</v>
      </c>
      <c r="AD225" s="775">
        <f>'Anexo 1 POA 2018 CENTA Regiones'!AD129</f>
        <v>3407</v>
      </c>
      <c r="AE225" s="775">
        <f>'Anexo 1 POA 2018 CENTA Regiones'!AE129</f>
        <v>3407</v>
      </c>
      <c r="AF225" s="775">
        <f>'Anexo 1 POA 2018 CENTA Regiones'!AF129</f>
        <v>3407</v>
      </c>
      <c r="AG225" s="775">
        <f>'Anexo 1 POA 2018 CENTA Regiones'!AG129</f>
        <v>31787</v>
      </c>
      <c r="AH225" s="775">
        <f>'Anexo 1 POA 2018 CENTA Regiones'!AH129</f>
        <v>31787</v>
      </c>
      <c r="AI225" s="775">
        <f>'Anexo 1 POA 2018 CENTA Regiones'!AI129</f>
        <v>31787</v>
      </c>
      <c r="AJ225" s="775">
        <f>'Anexo 1 POA 2018 CENTA Regiones'!AJ129</f>
        <v>381444</v>
      </c>
      <c r="AK225" s="775">
        <f>'Anexo 1 POA 2018 CENTA Regiones'!AK129</f>
        <v>381444</v>
      </c>
      <c r="AL225" s="775">
        <f>'Anexo 1 POA 2018 CENTA Regiones'!AL129</f>
        <v>0</v>
      </c>
      <c r="AM225" s="775">
        <f>'Anexo 1 POA 2018 CENTA Regiones'!AM129</f>
        <v>0</v>
      </c>
      <c r="AN225" s="775">
        <f>'Anexo 1 POA 2018 CENTA Regiones'!AN129</f>
        <v>0</v>
      </c>
      <c r="AO225" s="775">
        <f>'Anexo 1 POA 2018 CENTA Regiones'!AO129</f>
        <v>0</v>
      </c>
      <c r="AP225" s="1165"/>
      <c r="AQ225" s="1186">
        <f t="shared" si="478"/>
        <v>0</v>
      </c>
      <c r="AR225" s="753" t="str">
        <f>'Anexo 1 POA 2018 CENTA Regiones'!AR129</f>
        <v>Meta no acumulativa</v>
      </c>
      <c r="AS225" s="190"/>
    </row>
    <row r="226" spans="1:45" s="102" customFormat="1" ht="106.5" hidden="1" customHeight="1" x14ac:dyDescent="0.2">
      <c r="A226" s="1156">
        <f t="shared" ref="A226:D226" si="538">A164</f>
        <v>0</v>
      </c>
      <c r="B226" s="1156">
        <f t="shared" si="538"/>
        <v>0</v>
      </c>
      <c r="C226" s="1168">
        <f t="shared" si="538"/>
        <v>0</v>
      </c>
      <c r="D226" s="1169">
        <f t="shared" si="538"/>
        <v>0</v>
      </c>
      <c r="E226" s="74">
        <v>0</v>
      </c>
      <c r="F226" s="103" t="str">
        <f t="shared" ref="F226:H226" si="539">F164</f>
        <v>Informe</v>
      </c>
      <c r="G226" s="104" t="str">
        <f t="shared" si="539"/>
        <v>Programa de agricultura urbana, ejecutado</v>
      </c>
      <c r="H226" s="104" t="str">
        <f t="shared" si="539"/>
        <v>Informe trimestral</v>
      </c>
      <c r="I226" s="975">
        <f t="shared" si="481"/>
        <v>0</v>
      </c>
      <c r="J226" s="975"/>
      <c r="K226" s="108">
        <f>AJ226*100/AJ223</f>
        <v>0</v>
      </c>
      <c r="L226" s="674"/>
      <c r="M226" s="674"/>
      <c r="N226" s="674"/>
      <c r="O226" s="693"/>
      <c r="P226" s="693"/>
      <c r="Q226" s="693"/>
      <c r="R226" s="674"/>
      <c r="S226" s="674"/>
      <c r="T226" s="674"/>
      <c r="U226" s="693"/>
      <c r="V226" s="693"/>
      <c r="W226" s="693"/>
      <c r="X226" s="674"/>
      <c r="Y226" s="674"/>
      <c r="Z226" s="674"/>
      <c r="AA226" s="693"/>
      <c r="AB226" s="693"/>
      <c r="AC226" s="693"/>
      <c r="AD226" s="674"/>
      <c r="AE226" s="674"/>
      <c r="AF226" s="674"/>
      <c r="AG226" s="693"/>
      <c r="AH226" s="693"/>
      <c r="AI226" s="693"/>
      <c r="AJ226" s="693"/>
      <c r="AK226" s="693"/>
      <c r="AL226" s="693"/>
      <c r="AM226" s="693"/>
      <c r="AN226" s="693"/>
      <c r="AO226" s="693"/>
      <c r="AP226" s="199"/>
      <c r="AQ226" s="1186">
        <f t="shared" si="478"/>
        <v>0</v>
      </c>
      <c r="AR226" s="753"/>
      <c r="AS226" s="190"/>
    </row>
    <row r="227" spans="1:45" s="102" customFormat="1" ht="167.25" customHeight="1" x14ac:dyDescent="0.2">
      <c r="A227" s="1156">
        <f t="shared" ref="A227:D227" si="540">A165</f>
        <v>0</v>
      </c>
      <c r="B227" s="1156">
        <f t="shared" si="540"/>
        <v>0</v>
      </c>
      <c r="C227" s="1168">
        <f t="shared" si="540"/>
        <v>0</v>
      </c>
      <c r="D227" s="1169">
        <f t="shared" si="540"/>
        <v>0</v>
      </c>
      <c r="E227" s="733">
        <f>'Anexo 1 POA 2018 CENTA Regiones'!E130</f>
        <v>304</v>
      </c>
      <c r="F227" s="103" t="str">
        <f t="shared" ref="F227:H227" si="541">F165</f>
        <v>Productor</v>
      </c>
      <c r="G227" s="104" t="str">
        <f t="shared" si="541"/>
        <v>Productores del Programa de desarrollo de la zona de El Mozote y lugares aledaños, asistidos y capacitados</v>
      </c>
      <c r="H227" s="104" t="str">
        <f t="shared" si="541"/>
        <v>Informe y registro de productores asistidos y capacitados</v>
      </c>
      <c r="I227" s="975">
        <f t="shared" si="481"/>
        <v>0.16966070171341466</v>
      </c>
      <c r="J227" s="975"/>
      <c r="K227" s="108">
        <f>AJ227*100/AJ223</f>
        <v>3.1214244591629798</v>
      </c>
      <c r="L227" s="679">
        <f>'Anexo 1 POA 2018 CENTA Regiones'!L130</f>
        <v>304</v>
      </c>
      <c r="M227" s="679">
        <f>'Anexo 1 POA 2018 CENTA Regiones'!M130</f>
        <v>304</v>
      </c>
      <c r="N227" s="679">
        <f>'Anexo 1 POA 2018 CENTA Regiones'!N130</f>
        <v>304</v>
      </c>
      <c r="O227" s="774">
        <f>'Anexo 1 POA 2018 CENTA Regiones'!O130</f>
        <v>2507.5833333333335</v>
      </c>
      <c r="P227" s="774">
        <f>'Anexo 1 POA 2018 CENTA Regiones'!P130</f>
        <v>2507.5833333333335</v>
      </c>
      <c r="Q227" s="774">
        <f>'Anexo 1 POA 2018 CENTA Regiones'!Q130</f>
        <v>2507.5833333333335</v>
      </c>
      <c r="R227" s="774">
        <f>'Anexo 1 POA 2018 CENTA Regiones'!R130</f>
        <v>304</v>
      </c>
      <c r="S227" s="774">
        <f>'Anexo 1 POA 2018 CENTA Regiones'!S130</f>
        <v>304</v>
      </c>
      <c r="T227" s="774">
        <f>'Anexo 1 POA 2018 CENTA Regiones'!T130</f>
        <v>304</v>
      </c>
      <c r="U227" s="774">
        <f>'Anexo 1 POA 2018 CENTA Regiones'!U130</f>
        <v>2507.5833333333335</v>
      </c>
      <c r="V227" s="774">
        <f>'Anexo 1 POA 2018 CENTA Regiones'!V130</f>
        <v>2507.5833333333335</v>
      </c>
      <c r="W227" s="774">
        <f>'Anexo 1 POA 2018 CENTA Regiones'!W130</f>
        <v>2507.5833333333335</v>
      </c>
      <c r="X227" s="774">
        <f>'Anexo 1 POA 2018 CENTA Regiones'!X130</f>
        <v>304</v>
      </c>
      <c r="Y227" s="774">
        <f>'Anexo 1 POA 2018 CENTA Regiones'!Y130</f>
        <v>304</v>
      </c>
      <c r="Z227" s="774">
        <f>'Anexo 1 POA 2018 CENTA Regiones'!Z130</f>
        <v>304</v>
      </c>
      <c r="AA227" s="774">
        <f>'Anexo 1 POA 2018 CENTA Regiones'!AA130</f>
        <v>2507.5833333333335</v>
      </c>
      <c r="AB227" s="774">
        <f>'Anexo 1 POA 2018 CENTA Regiones'!AB130</f>
        <v>2507.5833333333335</v>
      </c>
      <c r="AC227" s="774">
        <f>'Anexo 1 POA 2018 CENTA Regiones'!AC130</f>
        <v>2507.5833333333335</v>
      </c>
      <c r="AD227" s="774">
        <f>'Anexo 1 POA 2018 CENTA Regiones'!AD130</f>
        <v>304</v>
      </c>
      <c r="AE227" s="774">
        <f>'Anexo 1 POA 2018 CENTA Regiones'!AE130</f>
        <v>304</v>
      </c>
      <c r="AF227" s="774">
        <f>'Anexo 1 POA 2018 CENTA Regiones'!AF130</f>
        <v>304</v>
      </c>
      <c r="AG227" s="774">
        <f>'Anexo 1 POA 2018 CENTA Regiones'!AG130</f>
        <v>2507.5833333333335</v>
      </c>
      <c r="AH227" s="774">
        <f>'Anexo 1 POA 2018 CENTA Regiones'!AH130</f>
        <v>2507.5833333333335</v>
      </c>
      <c r="AI227" s="774">
        <f>'Anexo 1 POA 2018 CENTA Regiones'!AI130</f>
        <v>2507.5833333333335</v>
      </c>
      <c r="AJ227" s="774">
        <f>'Anexo 1 POA 2018 CENTA Regiones'!AJ130</f>
        <v>30091</v>
      </c>
      <c r="AK227" s="774">
        <f>'Anexo 1 POA 2018 CENTA Regiones'!AK130</f>
        <v>30091</v>
      </c>
      <c r="AL227" s="774">
        <f>'Anexo 1 POA 2018 CENTA Regiones'!AL130</f>
        <v>0</v>
      </c>
      <c r="AM227" s="774">
        <f>'Anexo 1 POA 2018 CENTA Regiones'!AM130</f>
        <v>0</v>
      </c>
      <c r="AN227" s="774">
        <f>'Anexo 1 POA 2018 CENTA Regiones'!AN130</f>
        <v>0</v>
      </c>
      <c r="AO227" s="774">
        <f>'Anexo 1 POA 2018 CENTA Regiones'!AO130</f>
        <v>0</v>
      </c>
      <c r="AP227" s="199"/>
      <c r="AQ227" s="1186">
        <f t="shared" si="478"/>
        <v>0</v>
      </c>
      <c r="AR227" s="752" t="str">
        <f>'Anexo 1 POA 2018 CENTA Regiones'!AR130</f>
        <v>Meta no acumulativa</v>
      </c>
      <c r="AS227" s="190"/>
    </row>
    <row r="228" spans="1:45" s="102" customFormat="1" ht="76.5" hidden="1" x14ac:dyDescent="0.2">
      <c r="A228" s="1156">
        <f t="shared" ref="A228:D228" si="542">A166</f>
        <v>0</v>
      </c>
      <c r="B228" s="1156">
        <f t="shared" si="542"/>
        <v>0</v>
      </c>
      <c r="C228" s="1168">
        <f t="shared" si="542"/>
        <v>0</v>
      </c>
      <c r="D228" s="1169">
        <f t="shared" si="542"/>
        <v>0</v>
      </c>
      <c r="E228" s="733">
        <v>0</v>
      </c>
      <c r="F228" s="659" t="str">
        <f t="shared" ref="F228:H228" si="543">F166</f>
        <v>Porcentaje de avance</v>
      </c>
      <c r="G228" s="104" t="str">
        <f t="shared" si="543"/>
        <v>Proyecto de fortalecimiento agropecuario en municipios de extrema pobreza en El Salvador, ejecutado</v>
      </c>
      <c r="H228" s="107" t="str">
        <f t="shared" si="543"/>
        <v>Informe</v>
      </c>
      <c r="I228" s="975">
        <f t="shared" si="481"/>
        <v>0</v>
      </c>
      <c r="J228" s="975"/>
      <c r="K228" s="108">
        <f>AJ228*100/AJ223</f>
        <v>0</v>
      </c>
      <c r="L228" s="679"/>
      <c r="M228" s="679"/>
      <c r="N228" s="679"/>
      <c r="O228" s="693"/>
      <c r="P228" s="693"/>
      <c r="Q228" s="693"/>
      <c r="R228" s="674"/>
      <c r="S228" s="674"/>
      <c r="T228" s="674"/>
      <c r="U228" s="693"/>
      <c r="V228" s="693"/>
      <c r="W228" s="693"/>
      <c r="X228" s="674"/>
      <c r="Y228" s="674"/>
      <c r="Z228" s="674"/>
      <c r="AA228" s="693"/>
      <c r="AB228" s="693"/>
      <c r="AC228" s="693"/>
      <c r="AD228" s="674"/>
      <c r="AE228" s="674"/>
      <c r="AF228" s="674"/>
      <c r="AG228" s="693"/>
      <c r="AH228" s="693"/>
      <c r="AI228" s="693"/>
      <c r="AJ228" s="693"/>
      <c r="AK228" s="693"/>
      <c r="AL228" s="693"/>
      <c r="AM228" s="693"/>
      <c r="AN228" s="693"/>
      <c r="AO228" s="693"/>
      <c r="AP228" s="199"/>
      <c r="AQ228" s="104" t="str">
        <f t="shared" si="478"/>
        <v>Karla Ayala, Coordinadora del Proyecto</v>
      </c>
      <c r="AR228" s="753"/>
      <c r="AS228" s="190"/>
    </row>
    <row r="229" spans="1:45" s="102" customFormat="1" ht="25.5" x14ac:dyDescent="0.2">
      <c r="A229" s="224" t="str">
        <f t="shared" ref="A229:D229" si="544">A167</f>
        <v>E.01.</v>
      </c>
      <c r="B229" s="224" t="str">
        <f t="shared" si="544"/>
        <v>L.01.03.05</v>
      </c>
      <c r="C229" s="224" t="str">
        <f t="shared" si="544"/>
        <v>R.01.03.05.01.00-E</v>
      </c>
      <c r="D229" s="26" t="str">
        <f t="shared" si="544"/>
        <v>Ampliación de la agricultura bajo riego</v>
      </c>
      <c r="E229" s="29"/>
      <c r="F229" s="99"/>
      <c r="G229" s="26"/>
      <c r="H229" s="26"/>
      <c r="I229" s="94">
        <f t="shared" si="481"/>
        <v>0.10267260570274436</v>
      </c>
      <c r="J229" s="94">
        <f>AJ229*100/AJ$201</f>
        <v>1.1791292185759796</v>
      </c>
      <c r="K229" s="94"/>
      <c r="L229" s="673"/>
      <c r="M229" s="673"/>
      <c r="N229" s="673"/>
      <c r="O229" s="770">
        <f t="shared" ref="O229:Q229" si="545">SUM(O230:O231)</f>
        <v>3035</v>
      </c>
      <c r="P229" s="770">
        <f t="shared" si="545"/>
        <v>3035</v>
      </c>
      <c r="Q229" s="770">
        <f t="shared" si="545"/>
        <v>3035</v>
      </c>
      <c r="R229" s="769"/>
      <c r="S229" s="769"/>
      <c r="T229" s="769"/>
      <c r="U229" s="770">
        <f>SUM(U230:U231)</f>
        <v>3035</v>
      </c>
      <c r="V229" s="769"/>
      <c r="W229" s="769"/>
      <c r="X229" s="769"/>
      <c r="Y229" s="769"/>
      <c r="Z229" s="769"/>
      <c r="AA229" s="769"/>
      <c r="AB229" s="769"/>
      <c r="AC229" s="769"/>
      <c r="AD229" s="769"/>
      <c r="AE229" s="769"/>
      <c r="AF229" s="769"/>
      <c r="AG229" s="769"/>
      <c r="AH229" s="770">
        <f>SUM(AH230:AH231)</f>
        <v>3035</v>
      </c>
      <c r="AI229" s="770">
        <f>SUM(AI230:AI231)</f>
        <v>3035</v>
      </c>
      <c r="AJ229" s="770">
        <f>SUM(AJ230:AJ231)</f>
        <v>18210</v>
      </c>
      <c r="AK229" s="770">
        <f>SUM(AK230:AK231)</f>
        <v>18210</v>
      </c>
      <c r="AL229" s="769"/>
      <c r="AM229" s="769"/>
      <c r="AN229" s="769"/>
      <c r="AO229" s="769"/>
      <c r="AP229" s="195"/>
      <c r="AQ229" s="171"/>
      <c r="AR229" s="747">
        <f>SUM(AR230:AR231)</f>
        <v>0</v>
      </c>
      <c r="AS229" s="190"/>
    </row>
    <row r="230" spans="1:45" s="102" customFormat="1" ht="28.5" customHeight="1" x14ac:dyDescent="0.2">
      <c r="A230" s="1184" t="str">
        <f t="shared" ref="A230:D230" si="546">A168</f>
        <v>E.01.</v>
      </c>
      <c r="B230" s="1184" t="str">
        <f t="shared" si="546"/>
        <v>L.01.03.05</v>
      </c>
      <c r="C230" s="1185" t="str">
        <f t="shared" si="546"/>
        <v>A.01.03.05.01.01-E</v>
      </c>
      <c r="D230" s="1186" t="str">
        <f t="shared" si="546"/>
        <v>Transferir tecnología en agricultura bajo riego</v>
      </c>
      <c r="E230" s="733">
        <f>'Anexo 1 POA 2018 CENTA Regiones'!E132</f>
        <v>66</v>
      </c>
      <c r="F230" s="733" t="str">
        <f t="shared" ref="F230:H230" si="547">F168</f>
        <v>Hombre</v>
      </c>
      <c r="G230" s="1186" t="str">
        <f t="shared" si="547"/>
        <v>Productores   asistidos técnicamente en agricultura bajo riego</v>
      </c>
      <c r="H230" s="1186" t="str">
        <f t="shared" si="547"/>
        <v xml:space="preserve">Informe y 
Registro de productores asistidos </v>
      </c>
      <c r="I230" s="975">
        <f t="shared" si="481"/>
        <v>7.1380295892188014E-2</v>
      </c>
      <c r="J230" s="975"/>
      <c r="K230" s="108">
        <f>AJ230*100/AJ229</f>
        <v>69.522240527182873</v>
      </c>
      <c r="L230" s="679">
        <f>'Anexo 1 POA 2018 CENTA Regiones'!L132</f>
        <v>66</v>
      </c>
      <c r="M230" s="679">
        <f>'Anexo 1 POA 2018 CENTA Regiones'!M132</f>
        <v>66</v>
      </c>
      <c r="N230" s="679">
        <f>'Anexo 1 POA 2018 CENTA Regiones'!N132</f>
        <v>66</v>
      </c>
      <c r="O230" s="774">
        <f>'Anexo 1 POA 2018 CENTA Regiones'!O132</f>
        <v>2110</v>
      </c>
      <c r="P230" s="774">
        <f>'Anexo 1 POA 2018 CENTA Regiones'!P132</f>
        <v>2110</v>
      </c>
      <c r="Q230" s="774">
        <f>'Anexo 1 POA 2018 CENTA Regiones'!Q132</f>
        <v>2110</v>
      </c>
      <c r="R230" s="774">
        <f>'Anexo 1 POA 2018 CENTA Regiones'!R132</f>
        <v>66</v>
      </c>
      <c r="S230" s="774">
        <f>'Anexo 1 POA 2018 CENTA Regiones'!S132</f>
        <v>0</v>
      </c>
      <c r="T230" s="774">
        <f>'Anexo 1 POA 2018 CENTA Regiones'!T132</f>
        <v>0</v>
      </c>
      <c r="U230" s="774">
        <f>'Anexo 1 POA 2018 CENTA Regiones'!U132</f>
        <v>2110</v>
      </c>
      <c r="V230" s="774">
        <f>'Anexo 1 POA 2018 CENTA Regiones'!V132</f>
        <v>0</v>
      </c>
      <c r="W230" s="774">
        <f>'Anexo 1 POA 2018 CENTA Regiones'!W132</f>
        <v>0</v>
      </c>
      <c r="X230" s="774">
        <f>'Anexo 1 POA 2018 CENTA Regiones'!X132</f>
        <v>0</v>
      </c>
      <c r="Y230" s="774">
        <f>'Anexo 1 POA 2018 CENTA Regiones'!Y132</f>
        <v>0</v>
      </c>
      <c r="Z230" s="774">
        <f>'Anexo 1 POA 2018 CENTA Regiones'!Z132</f>
        <v>0</v>
      </c>
      <c r="AA230" s="774">
        <f>'Anexo 1 POA 2018 CENTA Regiones'!AA132</f>
        <v>0</v>
      </c>
      <c r="AB230" s="774">
        <f>'Anexo 1 POA 2018 CENTA Regiones'!AB132</f>
        <v>0</v>
      </c>
      <c r="AC230" s="774">
        <f>'Anexo 1 POA 2018 CENTA Regiones'!AC132</f>
        <v>0</v>
      </c>
      <c r="AD230" s="774">
        <f>'Anexo 1 POA 2018 CENTA Regiones'!AD132</f>
        <v>0</v>
      </c>
      <c r="AE230" s="774">
        <f>'Anexo 1 POA 2018 CENTA Regiones'!AE132</f>
        <v>66</v>
      </c>
      <c r="AF230" s="774">
        <f>'Anexo 1 POA 2018 CENTA Regiones'!AF132</f>
        <v>66</v>
      </c>
      <c r="AG230" s="774">
        <f>'Anexo 1 POA 2018 CENTA Regiones'!AG132</f>
        <v>0</v>
      </c>
      <c r="AH230" s="774">
        <f>'Anexo 1 POA 2018 CENTA Regiones'!AH132</f>
        <v>2110</v>
      </c>
      <c r="AI230" s="774">
        <f>'Anexo 1 POA 2018 CENTA Regiones'!AI132</f>
        <v>2110</v>
      </c>
      <c r="AJ230" s="774">
        <f>'Anexo 1 POA 2018 CENTA Regiones'!AJ132</f>
        <v>12660</v>
      </c>
      <c r="AK230" s="774">
        <f>'Anexo 1 POA 2018 CENTA Regiones'!AK132</f>
        <v>12660</v>
      </c>
      <c r="AL230" s="774">
        <f>'Anexo 1 POA 2018 CENTA Regiones'!AL132</f>
        <v>0</v>
      </c>
      <c r="AM230" s="774">
        <f>'Anexo 1 POA 2018 CENTA Regiones'!AM132</f>
        <v>0</v>
      </c>
      <c r="AN230" s="774">
        <f>'Anexo 1 POA 2018 CENTA Regiones'!AN132</f>
        <v>0</v>
      </c>
      <c r="AO230" s="774">
        <f>'Anexo 1 POA 2018 CENTA Regiones'!AO132</f>
        <v>0</v>
      </c>
      <c r="AP230" s="1165"/>
      <c r="AQ230" s="1188" t="str">
        <f t="shared" si="478"/>
        <v>Fredy Fuentes, Jefe Programa Hortalizas</v>
      </c>
      <c r="AR230" s="752" t="str">
        <f>'Anexo 1 POA 2018 CENTA Regiones'!AR132</f>
        <v>Meta no acumulativa</v>
      </c>
      <c r="AS230" s="190"/>
    </row>
    <row r="231" spans="1:45" s="102" customFormat="1" ht="28.5" customHeight="1" x14ac:dyDescent="0.2">
      <c r="A231" s="1184">
        <f t="shared" ref="A231:D231" si="548">A169</f>
        <v>0</v>
      </c>
      <c r="B231" s="1184">
        <f t="shared" si="548"/>
        <v>0</v>
      </c>
      <c r="C231" s="1185">
        <f t="shared" si="548"/>
        <v>0</v>
      </c>
      <c r="D231" s="1186">
        <f t="shared" si="548"/>
        <v>0</v>
      </c>
      <c r="E231" s="733">
        <f>'Anexo 1 POA 2018 CENTA Regiones'!E133</f>
        <v>27</v>
      </c>
      <c r="F231" s="733" t="str">
        <f t="shared" ref="F231:H231" si="549">F169</f>
        <v>Mujer</v>
      </c>
      <c r="G231" s="1186">
        <f t="shared" si="549"/>
        <v>0</v>
      </c>
      <c r="H231" s="1186">
        <f t="shared" si="549"/>
        <v>0</v>
      </c>
      <c r="I231" s="975">
        <f t="shared" si="481"/>
        <v>3.1292309810556355E-2</v>
      </c>
      <c r="J231" s="975"/>
      <c r="K231" s="108">
        <f>AJ231*100/AJ229</f>
        <v>30.477759472817134</v>
      </c>
      <c r="L231" s="679">
        <f>'Anexo 1 POA 2018 CENTA Regiones'!L133</f>
        <v>27</v>
      </c>
      <c r="M231" s="679">
        <f>'Anexo 1 POA 2018 CENTA Regiones'!M133</f>
        <v>27</v>
      </c>
      <c r="N231" s="679">
        <f>'Anexo 1 POA 2018 CENTA Regiones'!N133</f>
        <v>27</v>
      </c>
      <c r="O231" s="774">
        <f>'Anexo 1 POA 2018 CENTA Regiones'!O133</f>
        <v>925</v>
      </c>
      <c r="P231" s="774">
        <f>'Anexo 1 POA 2018 CENTA Regiones'!P133</f>
        <v>925</v>
      </c>
      <c r="Q231" s="774">
        <f>'Anexo 1 POA 2018 CENTA Regiones'!Q133</f>
        <v>925</v>
      </c>
      <c r="R231" s="774">
        <f>'Anexo 1 POA 2018 CENTA Regiones'!R133</f>
        <v>27</v>
      </c>
      <c r="S231" s="774">
        <f>'Anexo 1 POA 2018 CENTA Regiones'!S133</f>
        <v>0</v>
      </c>
      <c r="T231" s="774">
        <f>'Anexo 1 POA 2018 CENTA Regiones'!T133</f>
        <v>0</v>
      </c>
      <c r="U231" s="774">
        <f>'Anexo 1 POA 2018 CENTA Regiones'!U133</f>
        <v>925</v>
      </c>
      <c r="V231" s="774">
        <f>'Anexo 1 POA 2018 CENTA Regiones'!V133</f>
        <v>0</v>
      </c>
      <c r="W231" s="774">
        <f>'Anexo 1 POA 2018 CENTA Regiones'!W133</f>
        <v>0</v>
      </c>
      <c r="X231" s="774">
        <f>'Anexo 1 POA 2018 CENTA Regiones'!X133</f>
        <v>0</v>
      </c>
      <c r="Y231" s="774">
        <f>'Anexo 1 POA 2018 CENTA Regiones'!Y133</f>
        <v>0</v>
      </c>
      <c r="Z231" s="774">
        <f>'Anexo 1 POA 2018 CENTA Regiones'!Z133</f>
        <v>0</v>
      </c>
      <c r="AA231" s="774">
        <f>'Anexo 1 POA 2018 CENTA Regiones'!AA133</f>
        <v>0</v>
      </c>
      <c r="AB231" s="774">
        <f>'Anexo 1 POA 2018 CENTA Regiones'!AB133</f>
        <v>0</v>
      </c>
      <c r="AC231" s="774">
        <f>'Anexo 1 POA 2018 CENTA Regiones'!AC133</f>
        <v>0</v>
      </c>
      <c r="AD231" s="774">
        <f>'Anexo 1 POA 2018 CENTA Regiones'!AD133</f>
        <v>0</v>
      </c>
      <c r="AE231" s="774">
        <f>'Anexo 1 POA 2018 CENTA Regiones'!AE133</f>
        <v>27</v>
      </c>
      <c r="AF231" s="774">
        <f>'Anexo 1 POA 2018 CENTA Regiones'!AF133</f>
        <v>27</v>
      </c>
      <c r="AG231" s="774">
        <f>'Anexo 1 POA 2018 CENTA Regiones'!AG133</f>
        <v>0</v>
      </c>
      <c r="AH231" s="774">
        <f>'Anexo 1 POA 2018 CENTA Regiones'!AH133</f>
        <v>925</v>
      </c>
      <c r="AI231" s="774">
        <f>'Anexo 1 POA 2018 CENTA Regiones'!AI133</f>
        <v>925</v>
      </c>
      <c r="AJ231" s="774">
        <f>'Anexo 1 POA 2018 CENTA Regiones'!AJ133</f>
        <v>5550</v>
      </c>
      <c r="AK231" s="774">
        <f>'Anexo 1 POA 2018 CENTA Regiones'!AK133</f>
        <v>5550</v>
      </c>
      <c r="AL231" s="774">
        <f>'Anexo 1 POA 2018 CENTA Regiones'!AL133</f>
        <v>0</v>
      </c>
      <c r="AM231" s="774">
        <f>'Anexo 1 POA 2018 CENTA Regiones'!AM133</f>
        <v>0</v>
      </c>
      <c r="AN231" s="774">
        <f>'Anexo 1 POA 2018 CENTA Regiones'!AN133</f>
        <v>0</v>
      </c>
      <c r="AO231" s="774">
        <f>'Anexo 1 POA 2018 CENTA Regiones'!AO133</f>
        <v>0</v>
      </c>
      <c r="AP231" s="1165"/>
      <c r="AQ231" s="1188">
        <f t="shared" si="478"/>
        <v>0</v>
      </c>
      <c r="AR231" s="752" t="str">
        <f>'Anexo 1 POA 2018 CENTA Regiones'!AR133</f>
        <v>Meta no acumulativa</v>
      </c>
      <c r="AS231" s="190"/>
    </row>
    <row r="232" spans="1:45" s="102" customFormat="1" ht="68.25" hidden="1" customHeight="1" x14ac:dyDescent="0.2">
      <c r="A232" s="58" t="str">
        <f t="shared" ref="A232:D232" si="550">A170</f>
        <v>E.01.</v>
      </c>
      <c r="B232" s="58" t="str">
        <f t="shared" si="550"/>
        <v>L.01.05.04</v>
      </c>
      <c r="C232" s="58" t="str">
        <f t="shared" si="550"/>
        <v>R.01.05.04.02.00-E</v>
      </c>
      <c r="D232" s="26" t="str">
        <f t="shared" si="550"/>
        <v>Dinamización del sector agroproductivo en el territorio del Trifinio</v>
      </c>
      <c r="E232" s="29">
        <v>0</v>
      </c>
      <c r="F232" s="730"/>
      <c r="G232" s="26"/>
      <c r="H232" s="26"/>
      <c r="I232" s="94">
        <f t="shared" si="481"/>
        <v>0</v>
      </c>
      <c r="J232" s="94">
        <f>AJ232*100/AJ$201</f>
        <v>0</v>
      </c>
      <c r="K232" s="94"/>
      <c r="L232" s="673"/>
      <c r="M232" s="673"/>
      <c r="N232" s="673"/>
      <c r="O232" s="694"/>
      <c r="P232" s="686"/>
      <c r="Q232" s="686"/>
      <c r="R232" s="673"/>
      <c r="S232" s="673"/>
      <c r="T232" s="673"/>
      <c r="U232" s="686"/>
      <c r="V232" s="686"/>
      <c r="W232" s="686"/>
      <c r="X232" s="673"/>
      <c r="Y232" s="673"/>
      <c r="Z232" s="673"/>
      <c r="AA232" s="686"/>
      <c r="AB232" s="686"/>
      <c r="AC232" s="686"/>
      <c r="AD232" s="673"/>
      <c r="AE232" s="673"/>
      <c r="AF232" s="673"/>
      <c r="AG232" s="686"/>
      <c r="AH232" s="686"/>
      <c r="AI232" s="686"/>
      <c r="AJ232" s="694"/>
      <c r="AK232" s="694"/>
      <c r="AL232" s="686"/>
      <c r="AM232" s="686"/>
      <c r="AN232" s="686"/>
      <c r="AO232" s="686"/>
      <c r="AP232" s="195"/>
      <c r="AQ232" s="98"/>
      <c r="AR232" s="743"/>
      <c r="AS232" s="27"/>
    </row>
    <row r="233" spans="1:45" s="102" customFormat="1" ht="51" hidden="1" x14ac:dyDescent="0.2">
      <c r="A233" s="163" t="str">
        <f t="shared" ref="A233:D233" si="551">A171</f>
        <v>E.01.</v>
      </c>
      <c r="B233" s="718" t="str">
        <f t="shared" si="551"/>
        <v>L.01.05.04</v>
      </c>
      <c r="C233" s="103" t="str">
        <f t="shared" si="551"/>
        <v>A.01.05.04.02.01-E</v>
      </c>
      <c r="D233" s="719" t="str">
        <f t="shared" si="551"/>
        <v>Usar y conservar recursos genéticos</v>
      </c>
      <c r="E233" s="732">
        <v>0</v>
      </c>
      <c r="F233" s="123" t="str">
        <f t="shared" ref="F233:H233" si="552">F171</f>
        <v>Accesión</v>
      </c>
      <c r="G233" s="719" t="str">
        <f t="shared" si="552"/>
        <v>Bancos de germoplasma y colecciones vivas de especies frutícolas fortalecidas</v>
      </c>
      <c r="H233" s="127" t="str">
        <f t="shared" si="552"/>
        <v>Informe</v>
      </c>
      <c r="I233" s="974">
        <f t="shared" si="481"/>
        <v>0</v>
      </c>
      <c r="J233" s="974"/>
      <c r="K233" s="108" t="e">
        <f>AJ233*100/AJ232</f>
        <v>#DIV/0!</v>
      </c>
      <c r="L233" s="677"/>
      <c r="M233" s="677"/>
      <c r="N233" s="677"/>
      <c r="O233" s="689"/>
      <c r="P233" s="689"/>
      <c r="Q233" s="689"/>
      <c r="R233" s="677"/>
      <c r="S233" s="677"/>
      <c r="T233" s="677"/>
      <c r="U233" s="689"/>
      <c r="V233" s="689"/>
      <c r="W233" s="689"/>
      <c r="X233" s="677"/>
      <c r="Y233" s="677"/>
      <c r="Z233" s="677"/>
      <c r="AA233" s="689"/>
      <c r="AB233" s="689"/>
      <c r="AC233" s="689"/>
      <c r="AD233" s="677"/>
      <c r="AE233" s="720"/>
      <c r="AF233" s="720"/>
      <c r="AG233" s="721"/>
      <c r="AH233" s="721"/>
      <c r="AI233" s="721"/>
      <c r="AJ233" s="692"/>
      <c r="AK233" s="692"/>
      <c r="AL233" s="722"/>
      <c r="AM233" s="722"/>
      <c r="AN233" s="722"/>
      <c r="AO233" s="722"/>
      <c r="AP233" s="16"/>
      <c r="AQ233" s="104" t="str">
        <f t="shared" si="478"/>
        <v>Aura Jazmín de Borja, Encargada Banco de Germoplasma</v>
      </c>
      <c r="AR233" s="754"/>
      <c r="AS233" s="27"/>
    </row>
    <row r="234" spans="1:45" s="102" customFormat="1" ht="72.75" customHeight="1" x14ac:dyDescent="0.2">
      <c r="A234" s="224" t="str">
        <f t="shared" ref="A234:D234" si="553">A172</f>
        <v>E.05.</v>
      </c>
      <c r="B234" s="663" t="str">
        <f t="shared" si="553"/>
        <v>L.05.03.01</v>
      </c>
      <c r="C234" s="224" t="str">
        <f t="shared" si="553"/>
        <v>R.05.03.01.01.00-E</v>
      </c>
      <c r="D234" s="100" t="str">
        <f t="shared" si="553"/>
        <v>Mayor participación de la mujer en actividades productivas</v>
      </c>
      <c r="E234" s="29"/>
      <c r="F234" s="730"/>
      <c r="G234" s="26"/>
      <c r="H234" s="26"/>
      <c r="I234" s="94">
        <f t="shared" si="481"/>
        <v>0.34102415614084519</v>
      </c>
      <c r="J234" s="94">
        <f>AJ234*100/AJ$201</f>
        <v>3.9164443523530781</v>
      </c>
      <c r="K234" s="94"/>
      <c r="L234" s="673"/>
      <c r="M234" s="673"/>
      <c r="N234" s="673"/>
      <c r="O234" s="770"/>
      <c r="P234" s="769"/>
      <c r="Q234" s="770">
        <f t="shared" ref="Q234" si="554">SUM(Q235)</f>
        <v>15121</v>
      </c>
      <c r="R234" s="769"/>
      <c r="S234" s="769"/>
      <c r="T234" s="769"/>
      <c r="U234" s="769"/>
      <c r="V234" s="769"/>
      <c r="W234" s="770">
        <f t="shared" ref="W234" si="555">SUM(W235)</f>
        <v>15121</v>
      </c>
      <c r="X234" s="769"/>
      <c r="Y234" s="769"/>
      <c r="Z234" s="769"/>
      <c r="AA234" s="769"/>
      <c r="AB234" s="769"/>
      <c r="AC234" s="770">
        <f t="shared" ref="AC234" si="556">SUM(AC235)</f>
        <v>15121</v>
      </c>
      <c r="AD234" s="769"/>
      <c r="AE234" s="769"/>
      <c r="AF234" s="769"/>
      <c r="AG234" s="769"/>
      <c r="AH234" s="769"/>
      <c r="AI234" s="770">
        <f t="shared" ref="AI234:AJ234" si="557">SUM(AI235)</f>
        <v>15121</v>
      </c>
      <c r="AJ234" s="770">
        <f t="shared" si="557"/>
        <v>60484</v>
      </c>
      <c r="AK234" s="770">
        <f>SUM(AK235)</f>
        <v>60484</v>
      </c>
      <c r="AL234" s="769"/>
      <c r="AM234" s="769"/>
      <c r="AN234" s="769"/>
      <c r="AO234" s="769"/>
      <c r="AP234" s="195"/>
      <c r="AQ234" s="98"/>
      <c r="AR234" s="747">
        <f t="shared" ref="AR234" si="558">SUM(AR235)</f>
        <v>0</v>
      </c>
      <c r="AS234" s="27"/>
    </row>
    <row r="235" spans="1:45" s="102" customFormat="1" ht="63.75" x14ac:dyDescent="0.2">
      <c r="A235" s="215" t="str">
        <f t="shared" ref="A235:D235" si="559">A173</f>
        <v>E.05.</v>
      </c>
      <c r="B235" s="723" t="str">
        <f t="shared" si="559"/>
        <v>L.05.03.01</v>
      </c>
      <c r="C235" s="123" t="str">
        <f t="shared" si="559"/>
        <v>A.05.03.01.01.02-E</v>
      </c>
      <c r="D235" s="760" t="str">
        <f t="shared" si="559"/>
        <v>Atención técnica agropecuaria a mujeres beneficiarias del programa Ciudad Mujer</v>
      </c>
      <c r="E235" s="74">
        <f>'Anexo 1 POA 2018 CENTA Regiones'!E135</f>
        <v>350</v>
      </c>
      <c r="F235" s="733" t="str">
        <f t="shared" ref="F235:H235" si="560">F173</f>
        <v>Mujer</v>
      </c>
      <c r="G235" s="172" t="str">
        <f t="shared" si="560"/>
        <v>Mujeres capacitadas en técnicas y prácticas agropecuarias</v>
      </c>
      <c r="H235" s="127" t="str">
        <f t="shared" si="560"/>
        <v>Informe</v>
      </c>
      <c r="I235" s="975">
        <f t="shared" si="481"/>
        <v>0.34102415614084519</v>
      </c>
      <c r="J235" s="975"/>
      <c r="K235" s="108">
        <f>AJ235*100/AJ234</f>
        <v>100</v>
      </c>
      <c r="L235" s="674">
        <f>'Anexo 1 POA 2018 CENTA Regiones'!L135</f>
        <v>0</v>
      </c>
      <c r="M235" s="674">
        <f>'Anexo 1 POA 2018 CENTA Regiones'!M135</f>
        <v>0</v>
      </c>
      <c r="N235" s="674">
        <f>'Anexo 1 POA 2018 CENTA Regiones'!N135</f>
        <v>86</v>
      </c>
      <c r="O235" s="775">
        <f>'Anexo 1 POA 2018 CENTA Regiones'!O135</f>
        <v>0</v>
      </c>
      <c r="P235" s="775">
        <f>'Anexo 1 POA 2018 CENTA Regiones'!P135</f>
        <v>0</v>
      </c>
      <c r="Q235" s="775">
        <f>'Anexo 1 POA 2018 CENTA Regiones'!Q135</f>
        <v>15121</v>
      </c>
      <c r="R235" s="775">
        <f>'Anexo 1 POA 2018 CENTA Regiones'!R135</f>
        <v>0</v>
      </c>
      <c r="S235" s="775">
        <f>'Anexo 1 POA 2018 CENTA Regiones'!S135</f>
        <v>0</v>
      </c>
      <c r="T235" s="775">
        <f>'Anexo 1 POA 2018 CENTA Regiones'!T135</f>
        <v>90</v>
      </c>
      <c r="U235" s="775">
        <f>'Anexo 1 POA 2018 CENTA Regiones'!U135</f>
        <v>0</v>
      </c>
      <c r="V235" s="775">
        <f>'Anexo 1 POA 2018 CENTA Regiones'!V135</f>
        <v>0</v>
      </c>
      <c r="W235" s="775">
        <f>'Anexo 1 POA 2018 CENTA Regiones'!W135</f>
        <v>15121</v>
      </c>
      <c r="X235" s="775">
        <f>'Anexo 1 POA 2018 CENTA Regiones'!X135</f>
        <v>0</v>
      </c>
      <c r="Y235" s="775">
        <f>'Anexo 1 POA 2018 CENTA Regiones'!Y135</f>
        <v>0</v>
      </c>
      <c r="Z235" s="775">
        <f>'Anexo 1 POA 2018 CENTA Regiones'!Z135</f>
        <v>90</v>
      </c>
      <c r="AA235" s="775">
        <f>'Anexo 1 POA 2018 CENTA Regiones'!AA135</f>
        <v>0</v>
      </c>
      <c r="AB235" s="775">
        <f>'Anexo 1 POA 2018 CENTA Regiones'!AB135</f>
        <v>0</v>
      </c>
      <c r="AC235" s="775">
        <f>'Anexo 1 POA 2018 CENTA Regiones'!AC135</f>
        <v>15121</v>
      </c>
      <c r="AD235" s="775">
        <f>'Anexo 1 POA 2018 CENTA Regiones'!AD135</f>
        <v>0</v>
      </c>
      <c r="AE235" s="775">
        <f>'Anexo 1 POA 2018 CENTA Regiones'!AE135</f>
        <v>0</v>
      </c>
      <c r="AF235" s="775">
        <f>'Anexo 1 POA 2018 CENTA Regiones'!AF135</f>
        <v>84</v>
      </c>
      <c r="AG235" s="775">
        <f>'Anexo 1 POA 2018 CENTA Regiones'!AG135</f>
        <v>0</v>
      </c>
      <c r="AH235" s="775">
        <f>'Anexo 1 POA 2018 CENTA Regiones'!AH135</f>
        <v>0</v>
      </c>
      <c r="AI235" s="775">
        <f>'Anexo 1 POA 2018 CENTA Regiones'!AI135</f>
        <v>15121</v>
      </c>
      <c r="AJ235" s="775">
        <f>'Anexo 1 POA 2018 CENTA Regiones'!AJ135</f>
        <v>60484</v>
      </c>
      <c r="AK235" s="775">
        <f>'Anexo 1 POA 2018 CENTA Regiones'!AK135</f>
        <v>60484</v>
      </c>
      <c r="AL235" s="775">
        <f>'Anexo 1 POA 2018 CENTA Regiones'!AL135</f>
        <v>0</v>
      </c>
      <c r="AM235" s="775">
        <f>'Anexo 1 POA 2018 CENTA Regiones'!AM135</f>
        <v>0</v>
      </c>
      <c r="AN235" s="775">
        <f>'Anexo 1 POA 2018 CENTA Regiones'!AN135</f>
        <v>0</v>
      </c>
      <c r="AO235" s="775">
        <f>'Anexo 1 POA 2018 CENTA Regiones'!AO135</f>
        <v>0</v>
      </c>
      <c r="AP235" s="199"/>
      <c r="AQ235" s="104" t="str">
        <f t="shared" si="478"/>
        <v>Francisco Torres, Grente de Transferencia Tecnològica y Extensiòn</v>
      </c>
      <c r="AR235" s="753">
        <f>'Anexo 1 POA 2018 CENTA Regiones'!AR135</f>
        <v>0</v>
      </c>
      <c r="AS235" s="27"/>
    </row>
    <row r="236" spans="1:45" s="102" customFormat="1" ht="25.5" x14ac:dyDescent="0.2">
      <c r="A236" s="663" t="str">
        <f t="shared" ref="A236:D236" si="561">A174</f>
        <v>E.05.</v>
      </c>
      <c r="B236" s="663" t="str">
        <f t="shared" si="561"/>
        <v>L.05.03.02</v>
      </c>
      <c r="C236" s="224" t="str">
        <f t="shared" si="561"/>
        <v>R.05.03.02.01.00-E</v>
      </c>
      <c r="D236" s="100" t="str">
        <f t="shared" si="561"/>
        <v>Disminución del trabajo infantil agropecuario</v>
      </c>
      <c r="E236" s="29"/>
      <c r="F236" s="730"/>
      <c r="G236" s="26"/>
      <c r="H236" s="26"/>
      <c r="I236" s="94">
        <f t="shared" si="481"/>
        <v>0.21206601019723345</v>
      </c>
      <c r="J236" s="94">
        <f>AJ236*100/AJ$201</f>
        <v>2.4354425134036104</v>
      </c>
      <c r="K236" s="94"/>
      <c r="L236" s="673"/>
      <c r="M236" s="673"/>
      <c r="N236" s="673"/>
      <c r="O236" s="770"/>
      <c r="P236" s="769"/>
      <c r="Q236" s="770">
        <f t="shared" ref="Q236" si="562">SUM(Q237:Q238)</f>
        <v>9385</v>
      </c>
      <c r="R236" s="769"/>
      <c r="S236" s="769"/>
      <c r="T236" s="769"/>
      <c r="U236" s="769"/>
      <c r="V236" s="769"/>
      <c r="W236" s="770">
        <f t="shared" ref="W236" si="563">SUM(W237:W238)</f>
        <v>9409</v>
      </c>
      <c r="X236" s="769"/>
      <c r="Y236" s="769"/>
      <c r="Z236" s="769"/>
      <c r="AA236" s="769"/>
      <c r="AB236" s="769"/>
      <c r="AC236" s="770">
        <f t="shared" ref="AC236" si="564">SUM(AC237:AC238)</f>
        <v>9409</v>
      </c>
      <c r="AD236" s="769"/>
      <c r="AE236" s="769"/>
      <c r="AF236" s="769"/>
      <c r="AG236" s="769"/>
      <c r="AH236" s="769"/>
      <c r="AI236" s="770">
        <f t="shared" ref="AI236" si="565">SUM(AI237:AI238)</f>
        <v>9409</v>
      </c>
      <c r="AJ236" s="770">
        <f t="shared" ref="AJ236" si="566">SUM(AJ237:AJ238)</f>
        <v>37612</v>
      </c>
      <c r="AK236" s="770">
        <f t="shared" ref="AK236" si="567">SUM(AK237:AK238)</f>
        <v>37612</v>
      </c>
      <c r="AL236" s="769"/>
      <c r="AM236" s="769"/>
      <c r="AN236" s="769"/>
      <c r="AO236" s="769"/>
      <c r="AP236" s="195"/>
      <c r="AQ236" s="98"/>
      <c r="AR236" s="747">
        <f t="shared" ref="AR236" si="568">SUM(AR237:AR238)</f>
        <v>0</v>
      </c>
      <c r="AS236" s="27"/>
    </row>
    <row r="237" spans="1:45" s="102" customFormat="1" ht="42" customHeight="1" x14ac:dyDescent="0.2">
      <c r="A237" s="1184" t="str">
        <f t="shared" ref="A237:D237" si="569">A175</f>
        <v>E.05.</v>
      </c>
      <c r="B237" s="1184" t="str">
        <f t="shared" si="569"/>
        <v>L.05.03.02</v>
      </c>
      <c r="C237" s="1185" t="str">
        <f t="shared" si="569"/>
        <v>A.05.03.02.01.01-E</v>
      </c>
      <c r="D237" s="1186" t="str">
        <f t="shared" si="569"/>
        <v>Mejorar el conocimiento de los productores sobre la reducción del trabajo infantil</v>
      </c>
      <c r="E237" s="74">
        <f>'Anexo 1 POA 2018 CENTA Regiones'!E137</f>
        <v>333</v>
      </c>
      <c r="F237" s="733" t="str">
        <f t="shared" ref="F237:H237" si="570">F175</f>
        <v>Hombre</v>
      </c>
      <c r="G237" s="1186" t="str">
        <f t="shared" si="570"/>
        <v>Productores capacitados en técnicas y prácticas agropecuarias</v>
      </c>
      <c r="H237" s="1187" t="str">
        <f t="shared" si="570"/>
        <v>Informe</v>
      </c>
      <c r="I237" s="975">
        <f t="shared" si="481"/>
        <v>0.15788238906580163</v>
      </c>
      <c r="J237" s="975"/>
      <c r="K237" s="108">
        <f>AJ237*100/AJ236</f>
        <v>74.449643730724233</v>
      </c>
      <c r="L237" s="674">
        <f>'Anexo 1 POA 2018 CENTA Regiones'!L137</f>
        <v>0</v>
      </c>
      <c r="M237" s="674">
        <f>'Anexo 1 POA 2018 CENTA Regiones'!M137</f>
        <v>0</v>
      </c>
      <c r="N237" s="674">
        <f>'Anexo 1 POA 2018 CENTA Regiones'!N137</f>
        <v>81</v>
      </c>
      <c r="O237" s="775">
        <f>'Anexo 1 POA 2018 CENTA Regiones'!O137</f>
        <v>0</v>
      </c>
      <c r="P237" s="775">
        <f>'Anexo 1 POA 2018 CENTA Regiones'!P137</f>
        <v>0</v>
      </c>
      <c r="Q237" s="775">
        <f>'Anexo 1 POA 2018 CENTA Regiones'!Q137</f>
        <v>6987</v>
      </c>
      <c r="R237" s="775">
        <f>'Anexo 1 POA 2018 CENTA Regiones'!R137</f>
        <v>0</v>
      </c>
      <c r="S237" s="775">
        <f>'Anexo 1 POA 2018 CENTA Regiones'!S137</f>
        <v>0</v>
      </c>
      <c r="T237" s="775">
        <f>'Anexo 1 POA 2018 CENTA Regiones'!T137</f>
        <v>84</v>
      </c>
      <c r="U237" s="775">
        <f>'Anexo 1 POA 2018 CENTA Regiones'!U137</f>
        <v>0</v>
      </c>
      <c r="V237" s="775">
        <f>'Anexo 1 POA 2018 CENTA Regiones'!V137</f>
        <v>0</v>
      </c>
      <c r="W237" s="775">
        <f>'Anexo 1 POA 2018 CENTA Regiones'!W137</f>
        <v>7005</v>
      </c>
      <c r="X237" s="775">
        <f>'Anexo 1 POA 2018 CENTA Regiones'!X137</f>
        <v>0</v>
      </c>
      <c r="Y237" s="775">
        <f>'Anexo 1 POA 2018 CENTA Regiones'!Y137</f>
        <v>0</v>
      </c>
      <c r="Z237" s="775">
        <f>'Anexo 1 POA 2018 CENTA Regiones'!Z137</f>
        <v>84</v>
      </c>
      <c r="AA237" s="775">
        <f>'Anexo 1 POA 2018 CENTA Regiones'!AA137</f>
        <v>0</v>
      </c>
      <c r="AB237" s="775">
        <f>'Anexo 1 POA 2018 CENTA Regiones'!AB137</f>
        <v>0</v>
      </c>
      <c r="AC237" s="775">
        <f>'Anexo 1 POA 2018 CENTA Regiones'!AC137</f>
        <v>7005</v>
      </c>
      <c r="AD237" s="775">
        <f>'Anexo 1 POA 2018 CENTA Regiones'!AD137</f>
        <v>0</v>
      </c>
      <c r="AE237" s="775">
        <f>'Anexo 1 POA 2018 CENTA Regiones'!AE137</f>
        <v>0</v>
      </c>
      <c r="AF237" s="775">
        <f>'Anexo 1 POA 2018 CENTA Regiones'!AF137</f>
        <v>84</v>
      </c>
      <c r="AG237" s="775">
        <f>'Anexo 1 POA 2018 CENTA Regiones'!AG137</f>
        <v>0</v>
      </c>
      <c r="AH237" s="775">
        <f>'Anexo 1 POA 2018 CENTA Regiones'!AH137</f>
        <v>0</v>
      </c>
      <c r="AI237" s="775">
        <f>'Anexo 1 POA 2018 CENTA Regiones'!AI137</f>
        <v>7005</v>
      </c>
      <c r="AJ237" s="775">
        <f>'Anexo 1 POA 2018 CENTA Regiones'!AJ137</f>
        <v>28002</v>
      </c>
      <c r="AK237" s="775">
        <f>'Anexo 1 POA 2018 CENTA Regiones'!AK137</f>
        <v>28002</v>
      </c>
      <c r="AL237" s="775">
        <f>'Anexo 1 POA 2018 CENTA Regiones'!AL137</f>
        <v>0</v>
      </c>
      <c r="AM237" s="775">
        <f>'Anexo 1 POA 2018 CENTA Regiones'!AM137</f>
        <v>0</v>
      </c>
      <c r="AN237" s="775">
        <f>'Anexo 1 POA 2018 CENTA Regiones'!AN137</f>
        <v>0</v>
      </c>
      <c r="AO237" s="775">
        <f>'Anexo 1 POA 2018 CENTA Regiones'!AO137</f>
        <v>0</v>
      </c>
      <c r="AP237" s="1165"/>
      <c r="AQ237" s="1166" t="str">
        <f t="shared" si="478"/>
        <v>Francisco Torres, Grente de Transferencia Tecnològica y Extensiòn</v>
      </c>
      <c r="AR237" s="753">
        <f>'Anexo 1 POA 2018 CENTA Regiones'!AR137</f>
        <v>0</v>
      </c>
      <c r="AS237" s="27"/>
    </row>
    <row r="238" spans="1:45" s="102" customFormat="1" ht="42" customHeight="1" x14ac:dyDescent="0.2">
      <c r="A238" s="1184">
        <f t="shared" ref="A238:D238" si="571">A176</f>
        <v>0</v>
      </c>
      <c r="B238" s="1184">
        <f t="shared" si="571"/>
        <v>0</v>
      </c>
      <c r="C238" s="1185">
        <f t="shared" si="571"/>
        <v>0</v>
      </c>
      <c r="D238" s="1186">
        <f t="shared" si="571"/>
        <v>0</v>
      </c>
      <c r="E238" s="74">
        <f>'Anexo 1 POA 2018 CENTA Regiones'!E138</f>
        <v>111</v>
      </c>
      <c r="F238" s="733" t="str">
        <f t="shared" ref="F238:H238" si="572">F176</f>
        <v>Mujer</v>
      </c>
      <c r="G238" s="1186">
        <f t="shared" si="572"/>
        <v>0</v>
      </c>
      <c r="H238" s="1187">
        <f t="shared" si="572"/>
        <v>0</v>
      </c>
      <c r="I238" s="975">
        <f t="shared" si="481"/>
        <v>5.4183621131431818E-2</v>
      </c>
      <c r="J238" s="975"/>
      <c r="K238" s="108">
        <f>AJ238*100/AJ236</f>
        <v>25.550356269275763</v>
      </c>
      <c r="L238" s="674">
        <f>'Anexo 1 POA 2018 CENTA Regiones'!L138</f>
        <v>0</v>
      </c>
      <c r="M238" s="674">
        <f>'Anexo 1 POA 2018 CENTA Regiones'!M138</f>
        <v>0</v>
      </c>
      <c r="N238" s="674">
        <f>'Anexo 1 POA 2018 CENTA Regiones'!N138</f>
        <v>27</v>
      </c>
      <c r="O238" s="775">
        <f>'Anexo 1 POA 2018 CENTA Regiones'!O138</f>
        <v>0</v>
      </c>
      <c r="P238" s="775">
        <f>'Anexo 1 POA 2018 CENTA Regiones'!P138</f>
        <v>0</v>
      </c>
      <c r="Q238" s="775">
        <f>'Anexo 1 POA 2018 CENTA Regiones'!Q138</f>
        <v>2398</v>
      </c>
      <c r="R238" s="775">
        <f>'Anexo 1 POA 2018 CENTA Regiones'!R138</f>
        <v>0</v>
      </c>
      <c r="S238" s="775">
        <f>'Anexo 1 POA 2018 CENTA Regiones'!S138</f>
        <v>0</v>
      </c>
      <c r="T238" s="775">
        <f>'Anexo 1 POA 2018 CENTA Regiones'!T138</f>
        <v>28</v>
      </c>
      <c r="U238" s="775">
        <f>'Anexo 1 POA 2018 CENTA Regiones'!U138</f>
        <v>0</v>
      </c>
      <c r="V238" s="775">
        <f>'Anexo 1 POA 2018 CENTA Regiones'!V138</f>
        <v>0</v>
      </c>
      <c r="W238" s="775">
        <f>'Anexo 1 POA 2018 CENTA Regiones'!W138</f>
        <v>2404</v>
      </c>
      <c r="X238" s="775">
        <f>'Anexo 1 POA 2018 CENTA Regiones'!X138</f>
        <v>0</v>
      </c>
      <c r="Y238" s="775">
        <f>'Anexo 1 POA 2018 CENTA Regiones'!Y138</f>
        <v>0</v>
      </c>
      <c r="Z238" s="775">
        <f>'Anexo 1 POA 2018 CENTA Regiones'!Z138</f>
        <v>28</v>
      </c>
      <c r="AA238" s="775" t="s">
        <v>457</v>
      </c>
      <c r="AB238" s="775">
        <f>'Anexo 1 POA 2018 CENTA Regiones'!AB138</f>
        <v>0</v>
      </c>
      <c r="AC238" s="775">
        <f>'Anexo 1 POA 2018 CENTA Regiones'!AC138</f>
        <v>2404</v>
      </c>
      <c r="AD238" s="775">
        <f>'Anexo 1 POA 2018 CENTA Regiones'!AD138</f>
        <v>0</v>
      </c>
      <c r="AE238" s="775">
        <f>'Anexo 1 POA 2018 CENTA Regiones'!AE138</f>
        <v>0</v>
      </c>
      <c r="AF238" s="775">
        <f>'Anexo 1 POA 2018 CENTA Regiones'!AF138</f>
        <v>28</v>
      </c>
      <c r="AG238" s="775">
        <f>'Anexo 1 POA 2018 CENTA Regiones'!AG138</f>
        <v>0</v>
      </c>
      <c r="AH238" s="775">
        <f>'Anexo 1 POA 2018 CENTA Regiones'!AH138</f>
        <v>0</v>
      </c>
      <c r="AI238" s="775">
        <f>'Anexo 1 POA 2018 CENTA Regiones'!AI138</f>
        <v>2404</v>
      </c>
      <c r="AJ238" s="775">
        <f>'Anexo 1 POA 2018 CENTA Regiones'!AJ138</f>
        <v>9610</v>
      </c>
      <c r="AK238" s="775">
        <f>'Anexo 1 POA 2018 CENTA Regiones'!AK138</f>
        <v>9610</v>
      </c>
      <c r="AL238" s="775">
        <f>'Anexo 1 POA 2018 CENTA Regiones'!AL138</f>
        <v>0</v>
      </c>
      <c r="AM238" s="775">
        <f>'Anexo 1 POA 2018 CENTA Regiones'!AM138</f>
        <v>0</v>
      </c>
      <c r="AN238" s="775">
        <f>'Anexo 1 POA 2018 CENTA Regiones'!AN138</f>
        <v>0</v>
      </c>
      <c r="AO238" s="775">
        <f>'Anexo 1 POA 2018 CENTA Regiones'!AO138</f>
        <v>0</v>
      </c>
      <c r="AP238" s="1165"/>
      <c r="AQ238" s="1166">
        <f t="shared" si="478"/>
        <v>0</v>
      </c>
      <c r="AR238" s="753">
        <f>'Anexo 1 POA 2018 CENTA Regiones'!AR138</f>
        <v>0</v>
      </c>
      <c r="AS238" s="27"/>
    </row>
    <row r="239" spans="1:45" s="102" customFormat="1" ht="38.25" hidden="1" x14ac:dyDescent="0.2">
      <c r="A239" s="224" t="str">
        <f t="shared" ref="A239:D239" si="573">A177</f>
        <v>E.05.</v>
      </c>
      <c r="B239" s="224" t="str">
        <f t="shared" si="573"/>
        <v>L.05.03.08</v>
      </c>
      <c r="C239" s="224" t="str">
        <f t="shared" si="573"/>
        <v>R.05.03.08.01.00-E</v>
      </c>
      <c r="D239" s="724" t="str">
        <f t="shared" si="573"/>
        <v>Disponibilidad y acceso de materiales genèticos originarios (nativos)</v>
      </c>
      <c r="E239" s="717">
        <v>0</v>
      </c>
      <c r="F239" s="99"/>
      <c r="G239" s="724"/>
      <c r="H239" s="725"/>
      <c r="I239" s="276">
        <f t="shared" si="481"/>
        <v>0</v>
      </c>
      <c r="J239" s="94">
        <f>AJ239*100/AJ$201</f>
        <v>0</v>
      </c>
      <c r="K239" s="276"/>
      <c r="L239" s="681"/>
      <c r="M239" s="681"/>
      <c r="N239" s="681"/>
      <c r="O239" s="695"/>
      <c r="P239" s="695"/>
      <c r="Q239" s="695"/>
      <c r="R239" s="681"/>
      <c r="S239" s="681"/>
      <c r="T239" s="681"/>
      <c r="U239" s="695"/>
      <c r="V239" s="695"/>
      <c r="W239" s="695"/>
      <c r="X239" s="681"/>
      <c r="Y239" s="681"/>
      <c r="Z239" s="681"/>
      <c r="AA239" s="695"/>
      <c r="AB239" s="695"/>
      <c r="AC239" s="695"/>
      <c r="AD239" s="681"/>
      <c r="AE239" s="681"/>
      <c r="AF239" s="681"/>
      <c r="AG239" s="695"/>
      <c r="AH239" s="695"/>
      <c r="AI239" s="695"/>
      <c r="AJ239" s="690"/>
      <c r="AK239" s="690"/>
      <c r="AL239" s="700"/>
      <c r="AM239" s="700"/>
      <c r="AN239" s="700"/>
      <c r="AO239" s="700"/>
      <c r="AP239" s="726"/>
      <c r="AQ239" s="726"/>
      <c r="AR239" s="755"/>
      <c r="AS239" s="27"/>
    </row>
    <row r="240" spans="1:45" s="102" customFormat="1" ht="51" hidden="1" x14ac:dyDescent="0.2">
      <c r="A240" s="215" t="str">
        <f t="shared" ref="A240:D240" si="574">A178</f>
        <v>E.05.</v>
      </c>
      <c r="B240" s="215" t="str">
        <f t="shared" si="574"/>
        <v>L.05.03.08</v>
      </c>
      <c r="C240" s="123" t="str">
        <f t="shared" si="574"/>
        <v>A.05.03.08.01.01-E</v>
      </c>
      <c r="D240" s="719" t="str">
        <f t="shared" si="574"/>
        <v>Implementar colecciones de germoplasma nativo</v>
      </c>
      <c r="E240" s="732">
        <v>0</v>
      </c>
      <c r="F240" s="354" t="str">
        <f t="shared" ref="F240:H240" si="575">F178</f>
        <v>Colección</v>
      </c>
      <c r="G240" s="127" t="str">
        <f t="shared" si="575"/>
        <v>Bancos de germoplasma y colecciones vivas de especies frutícolas fortalecidas.</v>
      </c>
      <c r="H240" s="127" t="str">
        <f t="shared" si="575"/>
        <v>Informe</v>
      </c>
      <c r="I240" s="974">
        <f t="shared" si="481"/>
        <v>0</v>
      </c>
      <c r="J240" s="974"/>
      <c r="K240" s="108" t="e">
        <f>AJ240*100/AJ239</f>
        <v>#DIV/0!</v>
      </c>
      <c r="L240" s="677"/>
      <c r="M240" s="677"/>
      <c r="N240" s="677"/>
      <c r="O240" s="689"/>
      <c r="P240" s="689"/>
      <c r="Q240" s="689"/>
      <c r="R240" s="677"/>
      <c r="S240" s="677"/>
      <c r="T240" s="677"/>
      <c r="U240" s="689"/>
      <c r="V240" s="689"/>
      <c r="W240" s="689"/>
      <c r="X240" s="677"/>
      <c r="Y240" s="677"/>
      <c r="Z240" s="677"/>
      <c r="AA240" s="689"/>
      <c r="AB240" s="689"/>
      <c r="AC240" s="689"/>
      <c r="AD240" s="677"/>
      <c r="AE240" s="720"/>
      <c r="AF240" s="720"/>
      <c r="AG240" s="721"/>
      <c r="AH240" s="721"/>
      <c r="AI240" s="721"/>
      <c r="AJ240" s="692"/>
      <c r="AK240" s="692"/>
      <c r="AL240" s="722"/>
      <c r="AM240" s="722"/>
      <c r="AN240" s="722"/>
      <c r="AO240" s="722"/>
      <c r="AP240" s="16"/>
      <c r="AQ240" s="104" t="str">
        <f t="shared" si="478"/>
        <v>Aura Jazmín de Borja, Encargada Banco de Germoplasma</v>
      </c>
      <c r="AR240" s="754"/>
      <c r="AS240" s="27"/>
    </row>
    <row r="241" spans="1:45" s="102" customFormat="1" ht="25.5" x14ac:dyDescent="0.2">
      <c r="A241" s="58" t="str">
        <f t="shared" ref="A241:D241" si="576">A179</f>
        <v>E.07.</v>
      </c>
      <c r="B241" s="727" t="str">
        <f t="shared" si="576"/>
        <v>L.07.04.06</v>
      </c>
      <c r="C241" s="99" t="str">
        <f t="shared" si="576"/>
        <v>R.07.04.06.01.00-E</v>
      </c>
      <c r="D241" s="724" t="str">
        <f t="shared" si="576"/>
        <v>Sistemas productivos agroecológicos mejorados</v>
      </c>
      <c r="E241" s="717"/>
      <c r="F241" s="99"/>
      <c r="G241" s="724"/>
      <c r="H241" s="725"/>
      <c r="I241" s="276">
        <f t="shared" si="481"/>
        <v>1.1708341915225806</v>
      </c>
      <c r="J241" s="94">
        <f>AJ241*100/AJ$201</f>
        <v>13.446281954984588</v>
      </c>
      <c r="K241" s="276"/>
      <c r="L241" s="681"/>
      <c r="M241" s="681"/>
      <c r="N241" s="681"/>
      <c r="O241" s="773"/>
      <c r="P241" s="773"/>
      <c r="Q241" s="773">
        <f>SUM(Q242:Q245)</f>
        <v>101753</v>
      </c>
      <c r="R241" s="771"/>
      <c r="S241" s="771"/>
      <c r="T241" s="773"/>
      <c r="U241" s="773"/>
      <c r="V241" s="773"/>
      <c r="W241" s="773">
        <f>SUM(W242:W245)</f>
        <v>105906</v>
      </c>
      <c r="X241" s="771"/>
      <c r="Y241" s="771"/>
      <c r="Z241" s="771"/>
      <c r="AA241" s="773"/>
      <c r="AB241" s="773"/>
      <c r="AC241" s="773"/>
      <c r="AD241" s="771"/>
      <c r="AE241" s="771"/>
      <c r="AF241" s="771"/>
      <c r="AG241" s="773"/>
      <c r="AH241" s="773"/>
      <c r="AI241" s="773"/>
      <c r="AJ241" s="773">
        <f>SUM(AJ242:AJ245)</f>
        <v>207659</v>
      </c>
      <c r="AK241" s="773"/>
      <c r="AL241" s="778"/>
      <c r="AM241" s="778"/>
      <c r="AN241" s="773">
        <f>SUM(AN242:AN245)</f>
        <v>207659</v>
      </c>
      <c r="AO241" s="773"/>
      <c r="AP241" s="726"/>
      <c r="AQ241" s="726"/>
      <c r="AR241" s="750"/>
      <c r="AS241" s="27"/>
    </row>
    <row r="242" spans="1:45" s="102" customFormat="1" ht="76.5" x14ac:dyDescent="0.2">
      <c r="A242" s="1155" t="str">
        <f t="shared" ref="A242:D242" si="577">A180</f>
        <v>E.07.</v>
      </c>
      <c r="B242" s="1156" t="str">
        <f t="shared" si="577"/>
        <v>L.07.04.06</v>
      </c>
      <c r="C242" s="1183" t="str">
        <f t="shared" si="577"/>
        <v>A.07.04.06.01.01-E</v>
      </c>
      <c r="D242" s="1158" t="str">
        <f t="shared" si="577"/>
        <v>Generar tecnologías de producción sustentable para los sistemas productivos</v>
      </c>
      <c r="E242" s="732">
        <f>'Anexo 1 POA 2018 CENTA Regiones'!E140</f>
        <v>100</v>
      </c>
      <c r="F242" s="733" t="str">
        <f t="shared" ref="F242:H242" si="578">F180</f>
        <v>Porcentaje de avance</v>
      </c>
      <c r="G242" s="760" t="str">
        <f t="shared" si="578"/>
        <v>Proyecto de fortalecimiento de la agricultura familiar aplicando tecnología sostenible ante el cambio climático ejecutado</v>
      </c>
      <c r="H242" s="127" t="str">
        <f t="shared" si="578"/>
        <v>Informe</v>
      </c>
      <c r="I242" s="974">
        <f t="shared" si="481"/>
        <v>1.1708341915225806</v>
      </c>
      <c r="J242" s="974"/>
      <c r="K242" s="108">
        <f>AJ242*100/AJ$241</f>
        <v>100</v>
      </c>
      <c r="L242" s="677">
        <f>'Anexo 1 POA 2018 CENTA Regiones'!L140</f>
        <v>0</v>
      </c>
      <c r="M242" s="677">
        <f>'Anexo 1 POA 2018 CENTA Regiones'!M140</f>
        <v>0</v>
      </c>
      <c r="N242" s="677">
        <f>'Anexo 1 POA 2018 CENTA Regiones'!N140</f>
        <v>49</v>
      </c>
      <c r="O242" s="776">
        <f>'Anexo 1 POA 2018 CENTA Regiones'!O140</f>
        <v>0</v>
      </c>
      <c r="P242" s="776">
        <f>'Anexo 1 POA 2018 CENTA Regiones'!P140</f>
        <v>0</v>
      </c>
      <c r="Q242" s="776">
        <f>'Anexo 1 POA 2018 CENTA Regiones'!Q140</f>
        <v>101753</v>
      </c>
      <c r="R242" s="776">
        <f>'Anexo 1 POA 2018 CENTA Regiones'!R140</f>
        <v>0</v>
      </c>
      <c r="S242" s="776">
        <f>'Anexo 1 POA 2018 CENTA Regiones'!S140</f>
        <v>0</v>
      </c>
      <c r="T242" s="776">
        <f>'Anexo 1 POA 2018 CENTA Regiones'!T140</f>
        <v>51</v>
      </c>
      <c r="U242" s="776">
        <f>'Anexo 1 POA 2018 CENTA Regiones'!U140</f>
        <v>0</v>
      </c>
      <c r="V242" s="776">
        <f>'Anexo 1 POA 2018 CENTA Regiones'!V140</f>
        <v>0</v>
      </c>
      <c r="W242" s="776">
        <f>'Anexo 1 POA 2018 CENTA Regiones'!W140</f>
        <v>105906</v>
      </c>
      <c r="X242" s="776">
        <f>'Anexo 1 POA 2018 CENTA Regiones'!X140</f>
        <v>0</v>
      </c>
      <c r="Y242" s="776">
        <f>'Anexo 1 POA 2018 CENTA Regiones'!Y140</f>
        <v>0</v>
      </c>
      <c r="Z242" s="776">
        <f>'Anexo 1 POA 2018 CENTA Regiones'!Z140</f>
        <v>0</v>
      </c>
      <c r="AA242" s="776">
        <f>'Anexo 1 POA 2018 CENTA Regiones'!AA140</f>
        <v>0</v>
      </c>
      <c r="AB242" s="776">
        <f>'Anexo 1 POA 2018 CENTA Regiones'!AB140</f>
        <v>0</v>
      </c>
      <c r="AC242" s="776">
        <f>'Anexo 1 POA 2018 CENTA Regiones'!AC140</f>
        <v>0</v>
      </c>
      <c r="AD242" s="776">
        <f>'Anexo 1 POA 2018 CENTA Regiones'!AD140</f>
        <v>0</v>
      </c>
      <c r="AE242" s="776">
        <f>'Anexo 1 POA 2018 CENTA Regiones'!AE140</f>
        <v>0</v>
      </c>
      <c r="AF242" s="776">
        <f>'Anexo 1 POA 2018 CENTA Regiones'!AF140</f>
        <v>0</v>
      </c>
      <c r="AG242" s="776">
        <f>'Anexo 1 POA 2018 CENTA Regiones'!AG140</f>
        <v>0</v>
      </c>
      <c r="AH242" s="776">
        <f>'Anexo 1 POA 2018 CENTA Regiones'!AH140</f>
        <v>0</v>
      </c>
      <c r="AI242" s="776">
        <f>'Anexo 1 POA 2018 CENTA Regiones'!AI140</f>
        <v>0</v>
      </c>
      <c r="AJ242" s="776">
        <f>'Anexo 1 POA 2018 CENTA Regiones'!AJ140</f>
        <v>207659</v>
      </c>
      <c r="AK242" s="776">
        <f>'Anexo 1 POA 2018 CENTA Regiones'!AK140</f>
        <v>0</v>
      </c>
      <c r="AL242" s="776">
        <f>'Anexo 1 POA 2018 CENTA Regiones'!AL140</f>
        <v>0</v>
      </c>
      <c r="AM242" s="776">
        <f>'Anexo 1 POA 2018 CENTA Regiones'!AM140</f>
        <v>0</v>
      </c>
      <c r="AN242" s="776">
        <f>'Anexo 1 POA 2018 CENTA Regiones'!AN140</f>
        <v>207659</v>
      </c>
      <c r="AO242" s="776">
        <f>'Anexo 1 POA 2018 CENTA Regiones'!AO140</f>
        <v>0</v>
      </c>
      <c r="AP242" s="16"/>
      <c r="AQ242" s="104" t="str">
        <f t="shared" si="478"/>
        <v>Eléazar Torres-Coordinador del Proyecto</v>
      </c>
      <c r="AR242" s="749">
        <f>'Anexo 1 POA 2018 CENTA Regiones'!AR140</f>
        <v>0</v>
      </c>
      <c r="AS242" s="27"/>
    </row>
    <row r="243" spans="1:45" s="102" customFormat="1" ht="89.25" hidden="1" x14ac:dyDescent="0.2">
      <c r="A243" s="1155">
        <f t="shared" ref="A243:D243" si="579">A181</f>
        <v>0</v>
      </c>
      <c r="B243" s="1156">
        <f t="shared" si="579"/>
        <v>0</v>
      </c>
      <c r="C243" s="1183">
        <f t="shared" si="579"/>
        <v>0</v>
      </c>
      <c r="D243" s="1158">
        <f t="shared" si="579"/>
        <v>0</v>
      </c>
      <c r="E243" s="732">
        <v>0</v>
      </c>
      <c r="F243" s="733" t="str">
        <f t="shared" ref="F243:H243" si="580">F181</f>
        <v>Porcentaje de avance</v>
      </c>
      <c r="G243" s="760" t="str">
        <f t="shared" si="580"/>
        <v>Proyecto de biofertilizantes en cultivos de maíz, frijol y café como alternativa agroecológica para una producción sostenible en El Salvador, ejecutado</v>
      </c>
      <c r="H243" s="127" t="str">
        <f t="shared" si="580"/>
        <v>Informe</v>
      </c>
      <c r="I243" s="974">
        <f t="shared" si="481"/>
        <v>0</v>
      </c>
      <c r="J243" s="974"/>
      <c r="K243" s="108">
        <f>AJ243*100/AJ241</f>
        <v>0</v>
      </c>
      <c r="L243" s="677"/>
      <c r="M243" s="677"/>
      <c r="N243" s="677"/>
      <c r="O243" s="689"/>
      <c r="P243" s="689"/>
      <c r="Q243" s="689"/>
      <c r="R243" s="677"/>
      <c r="S243" s="677"/>
      <c r="T243" s="677"/>
      <c r="U243" s="689"/>
      <c r="V243" s="689"/>
      <c r="W243" s="689"/>
      <c r="X243" s="677"/>
      <c r="Y243" s="677"/>
      <c r="Z243" s="677"/>
      <c r="AA243" s="689"/>
      <c r="AB243" s="689"/>
      <c r="AC243" s="689"/>
      <c r="AD243" s="677"/>
      <c r="AE243" s="677"/>
      <c r="AF243" s="677"/>
      <c r="AG243" s="689"/>
      <c r="AH243" s="689"/>
      <c r="AI243" s="689"/>
      <c r="AJ243" s="692"/>
      <c r="AK243" s="692"/>
      <c r="AL243" s="722"/>
      <c r="AM243" s="722"/>
      <c r="AN243" s="722"/>
      <c r="AO243" s="722"/>
      <c r="AP243" s="16"/>
      <c r="AQ243" s="104" t="str">
        <f t="shared" si="478"/>
        <v>Alfredo Alarcón- Coordinador del Proyecto</v>
      </c>
      <c r="AR243" s="749"/>
      <c r="AS243" s="27"/>
    </row>
    <row r="244" spans="1:45" s="102" customFormat="1" ht="63.75" hidden="1" x14ac:dyDescent="0.2">
      <c r="A244" s="1155">
        <f t="shared" ref="A244:D244" si="581">A182</f>
        <v>0</v>
      </c>
      <c r="B244" s="1156">
        <f t="shared" si="581"/>
        <v>0</v>
      </c>
      <c r="C244" s="1183">
        <f t="shared" si="581"/>
        <v>0</v>
      </c>
      <c r="D244" s="1158">
        <f t="shared" si="581"/>
        <v>0</v>
      </c>
      <c r="E244" s="732">
        <v>0</v>
      </c>
      <c r="F244" s="733" t="str">
        <f t="shared" ref="F244:H244" si="582">F182</f>
        <v>Porcentaje de avance</v>
      </c>
      <c r="G244" s="760" t="str">
        <f t="shared" si="582"/>
        <v>Proyecto centro de propagaciòn de plantas sanas de frutas  y hortalizas tropicales en El Salvador, ejecutado</v>
      </c>
      <c r="H244" s="127" t="str">
        <f t="shared" si="582"/>
        <v>Informe</v>
      </c>
      <c r="I244" s="974">
        <f t="shared" si="481"/>
        <v>0</v>
      </c>
      <c r="J244" s="974"/>
      <c r="K244" s="108">
        <f>AJ244*100/AJ241</f>
        <v>0</v>
      </c>
      <c r="L244" s="677"/>
      <c r="M244" s="677"/>
      <c r="N244" s="677"/>
      <c r="O244" s="689"/>
      <c r="P244" s="689"/>
      <c r="Q244" s="689"/>
      <c r="R244" s="677"/>
      <c r="S244" s="677"/>
      <c r="T244" s="677"/>
      <c r="U244" s="689"/>
      <c r="V244" s="689"/>
      <c r="W244" s="689"/>
      <c r="X244" s="677"/>
      <c r="Y244" s="677"/>
      <c r="Z244" s="677"/>
      <c r="AA244" s="689"/>
      <c r="AB244" s="689"/>
      <c r="AC244" s="689"/>
      <c r="AD244" s="677"/>
      <c r="AE244" s="677"/>
      <c r="AF244" s="677"/>
      <c r="AG244" s="689"/>
      <c r="AH244" s="689"/>
      <c r="AI244" s="689"/>
      <c r="AJ244" s="692"/>
      <c r="AK244" s="692"/>
      <c r="AL244" s="722"/>
      <c r="AM244" s="722"/>
      <c r="AN244" s="722"/>
      <c r="AO244" s="722"/>
      <c r="AP244" s="16"/>
      <c r="AQ244" s="104" t="str">
        <f t="shared" si="478"/>
        <v>Lesser Linares- coordinador del Proyecto</v>
      </c>
      <c r="AR244" s="749"/>
      <c r="AS244" s="27"/>
    </row>
    <row r="245" spans="1:45" s="102" customFormat="1" ht="89.25" hidden="1" x14ac:dyDescent="0.2">
      <c r="A245" s="1155">
        <f t="shared" ref="A245:D245" si="583">A183</f>
        <v>0</v>
      </c>
      <c r="B245" s="1156">
        <f t="shared" si="583"/>
        <v>0</v>
      </c>
      <c r="C245" s="1183">
        <f t="shared" si="583"/>
        <v>0</v>
      </c>
      <c r="D245" s="1158">
        <f t="shared" si="583"/>
        <v>0</v>
      </c>
      <c r="E245" s="732">
        <v>0</v>
      </c>
      <c r="F245" s="733" t="str">
        <f t="shared" ref="F245:H245" si="584">F183</f>
        <v>Porcentaje de avance</v>
      </c>
      <c r="G245" s="760" t="str">
        <f t="shared" si="584"/>
        <v>Proyecto desarrollo tecnològico y fortalecimiento de la base productiva y agroindustrial para la cacaocultura con enfoque agroecològica en El Salvador, ejecutado</v>
      </c>
      <c r="H245" s="127" t="str">
        <f t="shared" si="584"/>
        <v>Informe</v>
      </c>
      <c r="I245" s="974">
        <f t="shared" si="481"/>
        <v>0</v>
      </c>
      <c r="J245" s="974"/>
      <c r="K245" s="108">
        <f>AJ245*100/AJ241</f>
        <v>0</v>
      </c>
      <c r="L245" s="677"/>
      <c r="M245" s="677"/>
      <c r="N245" s="677"/>
      <c r="O245" s="689"/>
      <c r="P245" s="689"/>
      <c r="Q245" s="689"/>
      <c r="R245" s="677"/>
      <c r="S245" s="677"/>
      <c r="T245" s="677"/>
      <c r="U245" s="689"/>
      <c r="V245" s="689"/>
      <c r="W245" s="689"/>
      <c r="X245" s="677"/>
      <c r="Y245" s="677"/>
      <c r="Z245" s="677"/>
      <c r="AA245" s="689"/>
      <c r="AB245" s="689"/>
      <c r="AC245" s="689"/>
      <c r="AD245" s="677"/>
      <c r="AE245" s="677"/>
      <c r="AF245" s="677"/>
      <c r="AG245" s="689"/>
      <c r="AH245" s="689"/>
      <c r="AI245" s="689"/>
      <c r="AJ245" s="692"/>
      <c r="AK245" s="692"/>
      <c r="AL245" s="722"/>
      <c r="AM245" s="722"/>
      <c r="AN245" s="722"/>
      <c r="AO245" s="722"/>
      <c r="AP245" s="16"/>
      <c r="AQ245" s="104" t="str">
        <f t="shared" si="478"/>
        <v>Eufemia Segura- Coordinadora del Proyecto</v>
      </c>
      <c r="AR245" s="749"/>
      <c r="AS245" s="27"/>
    </row>
    <row r="246" spans="1:45" s="102" customFormat="1" ht="38.25" hidden="1" x14ac:dyDescent="0.2">
      <c r="A246" s="238" t="str">
        <f t="shared" ref="A246:D246" si="585">A184</f>
        <v>E.12</v>
      </c>
      <c r="B246" s="238" t="str">
        <f t="shared" si="585"/>
        <v>L.12.08</v>
      </c>
      <c r="C246" s="239" t="str">
        <f t="shared" si="585"/>
        <v>R.12.08.01.00-O</v>
      </c>
      <c r="D246" s="26" t="str">
        <f t="shared" si="585"/>
        <v>Servicios de asesoría y apoyo administrativo-financiero institucional</v>
      </c>
      <c r="E246" s="717">
        <v>0</v>
      </c>
      <c r="F246" s="730"/>
      <c r="G246" s="26"/>
      <c r="H246" s="26"/>
      <c r="I246" s="194">
        <f t="shared" si="481"/>
        <v>0</v>
      </c>
      <c r="J246" s="94">
        <f>AJ246*100/AJ$201</f>
        <v>0</v>
      </c>
      <c r="K246" s="194"/>
      <c r="L246" s="681"/>
      <c r="M246" s="681"/>
      <c r="N246" s="681"/>
      <c r="O246" s="695"/>
      <c r="P246" s="695"/>
      <c r="Q246" s="695"/>
      <c r="R246" s="681"/>
      <c r="S246" s="681"/>
      <c r="T246" s="681"/>
      <c r="U246" s="695"/>
      <c r="V246" s="695"/>
      <c r="W246" s="695"/>
      <c r="X246" s="681"/>
      <c r="Y246" s="681"/>
      <c r="Z246" s="681"/>
      <c r="AA246" s="695"/>
      <c r="AB246" s="695"/>
      <c r="AC246" s="695"/>
      <c r="AD246" s="681"/>
      <c r="AE246" s="681"/>
      <c r="AF246" s="681"/>
      <c r="AG246" s="695"/>
      <c r="AH246" s="695"/>
      <c r="AI246" s="695"/>
      <c r="AJ246" s="695"/>
      <c r="AK246" s="695"/>
      <c r="AL246" s="701"/>
      <c r="AM246" s="695"/>
      <c r="AN246" s="701"/>
      <c r="AO246" s="701"/>
      <c r="AP246" s="195"/>
      <c r="AQ246" s="241"/>
      <c r="AR246" s="755"/>
      <c r="AS246" s="27"/>
    </row>
    <row r="247" spans="1:45" s="102" customFormat="1" ht="38.25" hidden="1" x14ac:dyDescent="0.2">
      <c r="A247" s="215" t="str">
        <f t="shared" ref="A247:D247" si="586">A185</f>
        <v>E.12</v>
      </c>
      <c r="B247" s="215" t="str">
        <f t="shared" si="586"/>
        <v>L.12.08</v>
      </c>
      <c r="C247" s="351" t="str">
        <f t="shared" si="586"/>
        <v>A.12.08.01.01-O</v>
      </c>
      <c r="D247" s="172" t="str">
        <f t="shared" si="586"/>
        <v>Conducir el proceso de planificación Institucional.</v>
      </c>
      <c r="E247" s="735">
        <v>0</v>
      </c>
      <c r="F247" s="123" t="str">
        <f t="shared" ref="F247:H247" si="587">F185</f>
        <v>Documento</v>
      </c>
      <c r="G247" s="172" t="str">
        <f t="shared" si="587"/>
        <v>Documentos de Planificación  y seguimiento elaborados</v>
      </c>
      <c r="H247" s="172" t="str">
        <f t="shared" si="587"/>
        <v>Informe y Plan</v>
      </c>
      <c r="I247" s="108">
        <f t="shared" si="481"/>
        <v>0</v>
      </c>
      <c r="J247" s="108"/>
      <c r="K247" s="108" t="e">
        <f>AJ247*100/AJ$56</f>
        <v>#DIV/0!</v>
      </c>
      <c r="L247" s="682"/>
      <c r="M247" s="682"/>
      <c r="N247" s="682"/>
      <c r="O247" s="696"/>
      <c r="P247" s="696"/>
      <c r="Q247" s="696"/>
      <c r="R247" s="682"/>
      <c r="S247" s="682"/>
      <c r="T247" s="682"/>
      <c r="U247" s="696"/>
      <c r="V247" s="696"/>
      <c r="W247" s="696"/>
      <c r="X247" s="728"/>
      <c r="Y247" s="728"/>
      <c r="Z247" s="728"/>
      <c r="AA247" s="696"/>
      <c r="AB247" s="696"/>
      <c r="AC247" s="696"/>
      <c r="AD247" s="682"/>
      <c r="AE247" s="682"/>
      <c r="AF247" s="682"/>
      <c r="AG247" s="696"/>
      <c r="AH247" s="696"/>
      <c r="AI247" s="696"/>
      <c r="AJ247" s="691"/>
      <c r="AK247" s="691"/>
      <c r="AL247" s="702"/>
      <c r="AM247" s="702"/>
      <c r="AN247" s="702"/>
      <c r="AO247" s="702"/>
      <c r="AP247" s="254"/>
      <c r="AQ247" s="104" t="str">
        <f t="shared" si="478"/>
        <v>Mario Alarcón Viscarra, Jefe División de Planificación</v>
      </c>
      <c r="AR247" s="756"/>
      <c r="AS247" s="27"/>
    </row>
    <row r="248" spans="1:45" s="102" customFormat="1" ht="38.25" hidden="1" x14ac:dyDescent="0.2">
      <c r="A248" s="215" t="str">
        <f t="shared" ref="A248:D248" si="588">A186</f>
        <v>E.12</v>
      </c>
      <c r="B248" s="215" t="str">
        <f t="shared" si="588"/>
        <v>L.12.08</v>
      </c>
      <c r="C248" s="351" t="str">
        <f t="shared" si="588"/>
        <v>A.12.08.01.02-O</v>
      </c>
      <c r="D248" s="353" t="str">
        <f t="shared" si="588"/>
        <v>Informar periódicamente a la Junta Directiva del avance de la gestión institucional</v>
      </c>
      <c r="E248" s="735">
        <v>0</v>
      </c>
      <c r="F248" s="123" t="str">
        <f t="shared" ref="F248:H248" si="589">F186</f>
        <v>Informe</v>
      </c>
      <c r="G248" s="172" t="str">
        <f t="shared" si="589"/>
        <v>Junta Directiva  sobre gestión institucional, informada</v>
      </c>
      <c r="H248" s="172" t="str">
        <f t="shared" si="589"/>
        <v>Informe</v>
      </c>
      <c r="I248" s="108">
        <f t="shared" si="481"/>
        <v>0</v>
      </c>
      <c r="J248" s="108"/>
      <c r="K248" s="108" t="e">
        <f>AJ248*100/AJ246</f>
        <v>#DIV/0!</v>
      </c>
      <c r="L248" s="682"/>
      <c r="M248" s="682"/>
      <c r="N248" s="682"/>
      <c r="O248" s="696"/>
      <c r="P248" s="696"/>
      <c r="Q248" s="696"/>
      <c r="R248" s="682"/>
      <c r="S248" s="682"/>
      <c r="T248" s="682"/>
      <c r="U248" s="696"/>
      <c r="V248" s="696"/>
      <c r="W248" s="696"/>
      <c r="X248" s="682"/>
      <c r="Y248" s="682"/>
      <c r="Z248" s="682"/>
      <c r="AA248" s="696"/>
      <c r="AB248" s="696"/>
      <c r="AC248" s="696"/>
      <c r="AD248" s="682"/>
      <c r="AE248" s="682"/>
      <c r="AF248" s="682"/>
      <c r="AG248" s="696"/>
      <c r="AH248" s="696"/>
      <c r="AI248" s="696"/>
      <c r="AJ248" s="691"/>
      <c r="AK248" s="691"/>
      <c r="AL248" s="702"/>
      <c r="AM248" s="702"/>
      <c r="AN248" s="702"/>
      <c r="AO248" s="702"/>
      <c r="AP248" s="254"/>
      <c r="AQ248" s="104" t="str">
        <f t="shared" si="478"/>
        <v>Rafael Alemàn, Director Ejecutivo</v>
      </c>
      <c r="AR248" s="756"/>
      <c r="AS248" s="27"/>
    </row>
    <row r="249" spans="1:45" s="102" customFormat="1" ht="76.5" hidden="1" x14ac:dyDescent="0.2">
      <c r="A249" s="215" t="str">
        <f t="shared" ref="A249:D249" si="590">A187</f>
        <v>E.12</v>
      </c>
      <c r="B249" s="215" t="str">
        <f t="shared" si="590"/>
        <v>L.12.08</v>
      </c>
      <c r="C249" s="351" t="str">
        <f t="shared" si="590"/>
        <v>A.12.08.01.03-O</v>
      </c>
      <c r="D249" s="172" t="str">
        <f t="shared" si="590"/>
        <v>Facilitar el acceso a la información pública, generar espacios de participación ciudadana de la OIR, archivo institucional y atención ciudadana</v>
      </c>
      <c r="E249" s="659">
        <v>0</v>
      </c>
      <c r="F249" s="123" t="str">
        <f t="shared" ref="F249:H249" si="591">F187</f>
        <v xml:space="preserve">Informe               </v>
      </c>
      <c r="G249" s="172" t="str">
        <f t="shared" si="591"/>
        <v>Capacidad logística de la OIR y  del archivo Institucional, fortalecida</v>
      </c>
      <c r="H249" s="172" t="str">
        <f t="shared" si="591"/>
        <v>Informe</v>
      </c>
      <c r="I249" s="108">
        <f t="shared" si="481"/>
        <v>0</v>
      </c>
      <c r="J249" s="108"/>
      <c r="K249" s="108" t="e">
        <f>AJ249*100/AJ246</f>
        <v>#DIV/0!</v>
      </c>
      <c r="L249" s="678"/>
      <c r="M249" s="678"/>
      <c r="N249" s="678"/>
      <c r="O249" s="691"/>
      <c r="P249" s="691"/>
      <c r="Q249" s="691"/>
      <c r="R249" s="678"/>
      <c r="S249" s="678"/>
      <c r="T249" s="678"/>
      <c r="U249" s="691"/>
      <c r="V249" s="691"/>
      <c r="W249" s="691"/>
      <c r="X249" s="678"/>
      <c r="Y249" s="678"/>
      <c r="Z249" s="678"/>
      <c r="AA249" s="691"/>
      <c r="AB249" s="691"/>
      <c r="AC249" s="691"/>
      <c r="AD249" s="678"/>
      <c r="AE249" s="678"/>
      <c r="AF249" s="678"/>
      <c r="AG249" s="691"/>
      <c r="AH249" s="691"/>
      <c r="AI249" s="691"/>
      <c r="AJ249" s="691"/>
      <c r="AK249" s="691"/>
      <c r="AL249" s="702"/>
      <c r="AM249" s="702"/>
      <c r="AN249" s="702"/>
      <c r="AO249" s="702"/>
      <c r="AP249" s="254"/>
      <c r="AQ249" s="104" t="str">
        <f t="shared" si="478"/>
        <v>Silvia Margoth Mejía, Oficial de informaciòn-OIR</v>
      </c>
      <c r="AR249" s="751"/>
      <c r="AS249" s="27"/>
    </row>
    <row r="250" spans="1:45" s="102" customFormat="1" ht="63.75" hidden="1" x14ac:dyDescent="0.2">
      <c r="A250" s="215" t="str">
        <f t="shared" ref="A250:D250" si="592">A188</f>
        <v>E.12</v>
      </c>
      <c r="B250" s="215" t="str">
        <f t="shared" si="592"/>
        <v>L.12.08</v>
      </c>
      <c r="C250" s="351" t="str">
        <f t="shared" si="592"/>
        <v>A.12.08.01.04-O</v>
      </c>
      <c r="D250" s="172" t="str">
        <f t="shared" si="592"/>
        <v>Apoyar los procesos de investigación y transferencia de tecnología mediante un proceso oportuno de comunicación.</v>
      </c>
      <c r="E250" s="737">
        <v>0</v>
      </c>
      <c r="F250" s="123" t="str">
        <f t="shared" ref="F250:H250" si="593">F188</f>
        <v>Documento</v>
      </c>
      <c r="G250" s="172" t="str">
        <f t="shared" si="593"/>
        <v>Documentos de comunicación, producidos</v>
      </c>
      <c r="H250" s="172" t="str">
        <f t="shared" si="593"/>
        <v>Informe</v>
      </c>
      <c r="I250" s="108">
        <f t="shared" si="481"/>
        <v>0</v>
      </c>
      <c r="J250" s="108"/>
      <c r="K250" s="108" t="e">
        <f>AJ250*100/AJ246</f>
        <v>#DIV/0!</v>
      </c>
      <c r="L250" s="683"/>
      <c r="M250" s="683"/>
      <c r="N250" s="683"/>
      <c r="O250" s="696"/>
      <c r="P250" s="696"/>
      <c r="Q250" s="696"/>
      <c r="R250" s="683"/>
      <c r="S250" s="683"/>
      <c r="T250" s="683"/>
      <c r="U250" s="696"/>
      <c r="V250" s="696"/>
      <c r="W250" s="696"/>
      <c r="X250" s="683"/>
      <c r="Y250" s="683"/>
      <c r="Z250" s="683"/>
      <c r="AA250" s="696"/>
      <c r="AB250" s="696"/>
      <c r="AC250" s="696"/>
      <c r="AD250" s="683"/>
      <c r="AE250" s="683"/>
      <c r="AF250" s="683"/>
      <c r="AG250" s="696"/>
      <c r="AH250" s="696"/>
      <c r="AI250" s="696"/>
      <c r="AJ250" s="691"/>
      <c r="AK250" s="691"/>
      <c r="AL250" s="702"/>
      <c r="AM250" s="702"/>
      <c r="AN250" s="702"/>
      <c r="AO250" s="702"/>
      <c r="AP250" s="254"/>
      <c r="AQ250" s="104" t="str">
        <f t="shared" si="478"/>
        <v>Karla Arèvalo, Jefa División de Comunicaciones</v>
      </c>
      <c r="AR250" s="756"/>
      <c r="AS250" s="27"/>
    </row>
    <row r="251" spans="1:45" s="102" customFormat="1" ht="51" hidden="1" x14ac:dyDescent="0.2">
      <c r="A251" s="215" t="str">
        <f t="shared" ref="A251:D251" si="594">A189</f>
        <v>E.12</v>
      </c>
      <c r="B251" s="215" t="str">
        <f t="shared" si="594"/>
        <v>L.12.08</v>
      </c>
      <c r="C251" s="351" t="str">
        <f t="shared" si="594"/>
        <v>A.12.08.01.05-O</v>
      </c>
      <c r="D251" s="172" t="str">
        <f t="shared" si="594"/>
        <v>Asesorar legalmente las diferentes unidades para el cumplimiento de las leyes y reglamentos.</v>
      </c>
      <c r="E251" s="659">
        <v>0</v>
      </c>
      <c r="F251" s="123" t="str">
        <f t="shared" ref="F251:H251" si="595">F189</f>
        <v>Documento</v>
      </c>
      <c r="G251" s="172" t="str">
        <f t="shared" si="595"/>
        <v>Documentos jurídicos elaborados</v>
      </c>
      <c r="H251" s="172" t="str">
        <f t="shared" si="595"/>
        <v>Informe</v>
      </c>
      <c r="I251" s="108">
        <f t="shared" si="481"/>
        <v>0</v>
      </c>
      <c r="J251" s="108"/>
      <c r="K251" s="108" t="e">
        <f>AJ251*100/AJ246</f>
        <v>#DIV/0!</v>
      </c>
      <c r="L251" s="678"/>
      <c r="M251" s="678"/>
      <c r="N251" s="678"/>
      <c r="O251" s="691"/>
      <c r="P251" s="691"/>
      <c r="Q251" s="691"/>
      <c r="R251" s="678"/>
      <c r="S251" s="678"/>
      <c r="T251" s="678"/>
      <c r="U251" s="691"/>
      <c r="V251" s="691"/>
      <c r="W251" s="691"/>
      <c r="X251" s="678"/>
      <c r="Y251" s="678"/>
      <c r="Z251" s="678"/>
      <c r="AA251" s="691"/>
      <c r="AB251" s="691"/>
      <c r="AC251" s="691"/>
      <c r="AD251" s="678"/>
      <c r="AE251" s="678"/>
      <c r="AF251" s="678"/>
      <c r="AG251" s="691"/>
      <c r="AH251" s="691"/>
      <c r="AI251" s="691"/>
      <c r="AJ251" s="691"/>
      <c r="AK251" s="691"/>
      <c r="AL251" s="702"/>
      <c r="AM251" s="702"/>
      <c r="AN251" s="702"/>
      <c r="AO251" s="702"/>
      <c r="AP251" s="254"/>
      <c r="AQ251" s="104" t="str">
        <f t="shared" si="478"/>
        <v>Mauricio Velasco, Jefa Unidad de Asesoria Jurídica</v>
      </c>
      <c r="AR251" s="751"/>
      <c r="AS251" s="27"/>
    </row>
    <row r="252" spans="1:45" s="102" customFormat="1" ht="63.75" hidden="1" x14ac:dyDescent="0.2">
      <c r="A252" s="215" t="str">
        <f t="shared" ref="A252:D252" si="596">A190</f>
        <v>E.12</v>
      </c>
      <c r="B252" s="215" t="str">
        <f t="shared" si="596"/>
        <v>L.12.08</v>
      </c>
      <c r="C252" s="351" t="str">
        <f t="shared" si="596"/>
        <v>A.12.08.01.06-O</v>
      </c>
      <c r="D252" s="172" t="str">
        <f t="shared" si="596"/>
        <v>Examinar la eficiencia, eficacia y economía de la administración de los recursos financieros y materiales de la institución.</v>
      </c>
      <c r="E252" s="659">
        <v>0</v>
      </c>
      <c r="F252" s="123" t="str">
        <f t="shared" ref="F252:H252" si="597">F190</f>
        <v>Informe</v>
      </c>
      <c r="G252" s="172" t="str">
        <f t="shared" si="597"/>
        <v xml:space="preserve"> Informes de auditoria elaborados</v>
      </c>
      <c r="H252" s="172" t="str">
        <f t="shared" si="597"/>
        <v>Informe</v>
      </c>
      <c r="I252" s="108">
        <f t="shared" si="481"/>
        <v>0</v>
      </c>
      <c r="J252" s="108"/>
      <c r="K252" s="108" t="e">
        <f>AJ252*100/AJ246</f>
        <v>#DIV/0!</v>
      </c>
      <c r="L252" s="678"/>
      <c r="M252" s="678"/>
      <c r="N252" s="678"/>
      <c r="O252" s="691"/>
      <c r="P252" s="691"/>
      <c r="Q252" s="691"/>
      <c r="R252" s="678"/>
      <c r="S252" s="678"/>
      <c r="T252" s="678"/>
      <c r="U252" s="691"/>
      <c r="V252" s="691"/>
      <c r="W252" s="691"/>
      <c r="X252" s="678"/>
      <c r="Y252" s="678"/>
      <c r="Z252" s="678"/>
      <c r="AA252" s="691"/>
      <c r="AB252" s="691"/>
      <c r="AC252" s="691"/>
      <c r="AD252" s="678"/>
      <c r="AE252" s="678"/>
      <c r="AF252" s="678"/>
      <c r="AG252" s="691"/>
      <c r="AH252" s="691"/>
      <c r="AI252" s="691"/>
      <c r="AJ252" s="691"/>
      <c r="AK252" s="691"/>
      <c r="AL252" s="702"/>
      <c r="AM252" s="702"/>
      <c r="AN252" s="702"/>
      <c r="AO252" s="702"/>
      <c r="AP252" s="254"/>
      <c r="AQ252" s="104" t="str">
        <f t="shared" si="478"/>
        <v xml:space="preserve">Francisco Quintanilla, Jefe Unidad de Auditoria Interna </v>
      </c>
      <c r="AR252" s="751"/>
      <c r="AS252" s="27"/>
    </row>
    <row r="253" spans="1:45" s="102" customFormat="1" ht="51" hidden="1" x14ac:dyDescent="0.2">
      <c r="A253" s="215" t="str">
        <f t="shared" ref="A253:D253" si="598">A191</f>
        <v>E.12</v>
      </c>
      <c r="B253" s="215" t="str">
        <f t="shared" si="598"/>
        <v>L.12.08</v>
      </c>
      <c r="C253" s="351" t="str">
        <f t="shared" si="598"/>
        <v>A.12.08.01.07-O</v>
      </c>
      <c r="D253" s="172" t="str">
        <f t="shared" si="598"/>
        <v>Proveer los recursos y servicios a las diferentes unidades oportunamente y con calidad</v>
      </c>
      <c r="E253" s="735">
        <v>0</v>
      </c>
      <c r="F253" s="123" t="str">
        <f t="shared" ref="F253:H253" si="599">F191</f>
        <v>Documento</v>
      </c>
      <c r="G253" s="261" t="str">
        <f t="shared" si="599"/>
        <v>Documentos de bienes y servicios elaborados</v>
      </c>
      <c r="H253" s="127" t="str">
        <f t="shared" si="599"/>
        <v>Informe</v>
      </c>
      <c r="I253" s="108">
        <f t="shared" si="481"/>
        <v>0</v>
      </c>
      <c r="J253" s="108"/>
      <c r="K253" s="108" t="e">
        <f>AJ253*100/AJ246</f>
        <v>#DIV/0!</v>
      </c>
      <c r="L253" s="682"/>
      <c r="M253" s="682"/>
      <c r="N253" s="682"/>
      <c r="O253" s="696"/>
      <c r="P253" s="696"/>
      <c r="Q253" s="696"/>
      <c r="R253" s="682"/>
      <c r="S253" s="682"/>
      <c r="T253" s="682"/>
      <c r="U253" s="696"/>
      <c r="V253" s="696"/>
      <c r="W253" s="696"/>
      <c r="X253" s="682"/>
      <c r="Y253" s="682"/>
      <c r="Z253" s="682"/>
      <c r="AA253" s="696"/>
      <c r="AB253" s="696"/>
      <c r="AC253" s="696"/>
      <c r="AD253" s="682"/>
      <c r="AE253" s="682"/>
      <c r="AF253" s="682"/>
      <c r="AG253" s="696"/>
      <c r="AH253" s="696"/>
      <c r="AI253" s="696"/>
      <c r="AJ253" s="691"/>
      <c r="AK253" s="691"/>
      <c r="AL253" s="702"/>
      <c r="AM253" s="702"/>
      <c r="AN253" s="702"/>
      <c r="AO253" s="702"/>
      <c r="AP253" s="254"/>
      <c r="AQ253" s="104" t="str">
        <f t="shared" si="478"/>
        <v>Milton Gonzàlez, Jefe 
UACI</v>
      </c>
      <c r="AR253" s="756"/>
      <c r="AS253" s="27"/>
    </row>
    <row r="254" spans="1:45" s="102" customFormat="1" ht="38.25" hidden="1" x14ac:dyDescent="0.2">
      <c r="A254" s="215" t="str">
        <f t="shared" ref="A254:D254" si="600">A192</f>
        <v>E.12</v>
      </c>
      <c r="B254" s="215" t="str">
        <f t="shared" si="600"/>
        <v>L.12.08</v>
      </c>
      <c r="C254" s="351" t="str">
        <f t="shared" si="600"/>
        <v>A.12.08.01.08-O</v>
      </c>
      <c r="D254" s="172" t="str">
        <f t="shared" si="600"/>
        <v>Administrar eficientemente los recursos humanos de la Institución</v>
      </c>
      <c r="E254" s="735">
        <v>0</v>
      </c>
      <c r="F254" s="123" t="str">
        <f t="shared" ref="F254:H254" si="601">F192</f>
        <v>Informe</v>
      </c>
      <c r="G254" s="261" t="str">
        <f t="shared" si="601"/>
        <v>Informes de operaciones de control y estudio de personal realizados</v>
      </c>
      <c r="H254" s="127" t="str">
        <f t="shared" si="601"/>
        <v>Informe</v>
      </c>
      <c r="I254" s="108">
        <f t="shared" si="481"/>
        <v>0</v>
      </c>
      <c r="J254" s="108"/>
      <c r="K254" s="108" t="e">
        <f>AJ254*100/AJ246</f>
        <v>#DIV/0!</v>
      </c>
      <c r="L254" s="682"/>
      <c r="M254" s="682"/>
      <c r="N254" s="682"/>
      <c r="O254" s="696"/>
      <c r="P254" s="696"/>
      <c r="Q254" s="696"/>
      <c r="R254" s="678"/>
      <c r="S254" s="678"/>
      <c r="T254" s="682"/>
      <c r="U254" s="696"/>
      <c r="V254" s="696"/>
      <c r="W254" s="696"/>
      <c r="X254" s="682"/>
      <c r="Y254" s="682"/>
      <c r="Z254" s="682"/>
      <c r="AA254" s="696"/>
      <c r="AB254" s="696"/>
      <c r="AC254" s="696"/>
      <c r="AD254" s="682"/>
      <c r="AE254" s="682"/>
      <c r="AF254" s="682"/>
      <c r="AG254" s="696"/>
      <c r="AH254" s="696"/>
      <c r="AI254" s="696"/>
      <c r="AJ254" s="691"/>
      <c r="AK254" s="691"/>
      <c r="AL254" s="702"/>
      <c r="AM254" s="702"/>
      <c r="AN254" s="702"/>
      <c r="AO254" s="702"/>
      <c r="AP254" s="254"/>
      <c r="AQ254" s="104" t="str">
        <f t="shared" si="478"/>
        <v>Vilma de Martínez,
Jefa Recursos Humanos</v>
      </c>
      <c r="AR254" s="756"/>
      <c r="AS254" s="27"/>
    </row>
    <row r="255" spans="1:45" s="102" customFormat="1" ht="63.75" hidden="1" x14ac:dyDescent="0.2">
      <c r="A255" s="215" t="str">
        <f t="shared" ref="A255:D255" si="602">A193</f>
        <v>E.12</v>
      </c>
      <c r="B255" s="215" t="str">
        <f t="shared" si="602"/>
        <v>L.12.08</v>
      </c>
      <c r="C255" s="351" t="str">
        <f t="shared" si="602"/>
        <v>A.12.08.01.09-O</v>
      </c>
      <c r="D255" s="172" t="str">
        <f t="shared" si="602"/>
        <v>Mantener en buenas condiciones los activos fijos y el equipo en apoyo a la investigación y extensión agropecuaria.</v>
      </c>
      <c r="E255" s="735">
        <v>0</v>
      </c>
      <c r="F255" s="123" t="str">
        <f t="shared" ref="F255:H255" si="603">F193</f>
        <v>Informe</v>
      </c>
      <c r="G255" s="261" t="str">
        <f t="shared" si="603"/>
        <v>Informes sobre el mantenimiento de la infraestructura física y equipo de la institución elaborados</v>
      </c>
      <c r="H255" s="127" t="str">
        <f t="shared" si="603"/>
        <v>Informe</v>
      </c>
      <c r="I255" s="108">
        <f t="shared" si="481"/>
        <v>0</v>
      </c>
      <c r="J255" s="108"/>
      <c r="K255" s="108" t="e">
        <f>AJ255*100/AJ246</f>
        <v>#DIV/0!</v>
      </c>
      <c r="L255" s="682"/>
      <c r="M255" s="682"/>
      <c r="N255" s="682"/>
      <c r="O255" s="696"/>
      <c r="P255" s="696"/>
      <c r="Q255" s="696"/>
      <c r="R255" s="682"/>
      <c r="S255" s="682"/>
      <c r="T255" s="682"/>
      <c r="U255" s="696"/>
      <c r="V255" s="696"/>
      <c r="W255" s="696"/>
      <c r="X255" s="682"/>
      <c r="Y255" s="682"/>
      <c r="Z255" s="682"/>
      <c r="AA255" s="696"/>
      <c r="AB255" s="696"/>
      <c r="AC255" s="696"/>
      <c r="AD255" s="682"/>
      <c r="AE255" s="682"/>
      <c r="AF255" s="682"/>
      <c r="AG255" s="696"/>
      <c r="AH255" s="696"/>
      <c r="AI255" s="696"/>
      <c r="AJ255" s="691"/>
      <c r="AK255" s="691"/>
      <c r="AL255" s="702"/>
      <c r="AM255" s="702"/>
      <c r="AN255" s="702"/>
      <c r="AO255" s="702"/>
      <c r="AP255" s="254"/>
      <c r="AQ255" s="104" t="str">
        <f t="shared" si="478"/>
        <v>Ana Marìa Rico, Jefa 
Servicios generales</v>
      </c>
      <c r="AR255" s="756"/>
      <c r="AS255" s="27"/>
    </row>
    <row r="256" spans="1:45" s="102" customFormat="1" ht="114.75" hidden="1" x14ac:dyDescent="0.2">
      <c r="A256" s="215" t="str">
        <f t="shared" ref="A256:D256" si="604">A194</f>
        <v>E.12</v>
      </c>
      <c r="B256" s="215" t="str">
        <f t="shared" si="604"/>
        <v>L.12.08</v>
      </c>
      <c r="C256" s="351" t="str">
        <f t="shared" si="604"/>
        <v>A.12.08.01.10-O</v>
      </c>
      <c r="D256" s="172" t="str">
        <f t="shared" si="604"/>
        <v>Administrar eficientemente el equipo e infraestructura tecnológica instalada para el servicio de las diferentes unidades y proporcionar el apoyo técnico necesario a cada una de ellas para que puedan realizar sus operaciones diarias.</v>
      </c>
      <c r="E256" s="735">
        <v>0</v>
      </c>
      <c r="F256" s="123" t="str">
        <f t="shared" ref="F256:H256" si="605">F194</f>
        <v>Informe</v>
      </c>
      <c r="G256" s="261" t="str">
        <f t="shared" si="605"/>
        <v>Informes de mantenimiento del equipo informático de la institución elaborados</v>
      </c>
      <c r="H256" s="127" t="str">
        <f t="shared" si="605"/>
        <v>Informe</v>
      </c>
      <c r="I256" s="108">
        <f t="shared" si="481"/>
        <v>0</v>
      </c>
      <c r="J256" s="108"/>
      <c r="K256" s="108" t="e">
        <f>AJ256*100/AJ246</f>
        <v>#DIV/0!</v>
      </c>
      <c r="L256" s="682"/>
      <c r="M256" s="682"/>
      <c r="N256" s="682"/>
      <c r="O256" s="696"/>
      <c r="P256" s="696"/>
      <c r="Q256" s="696"/>
      <c r="R256" s="682"/>
      <c r="S256" s="682"/>
      <c r="T256" s="682"/>
      <c r="U256" s="696"/>
      <c r="V256" s="696"/>
      <c r="W256" s="696"/>
      <c r="X256" s="682"/>
      <c r="Y256" s="682"/>
      <c r="Z256" s="682"/>
      <c r="AA256" s="696"/>
      <c r="AB256" s="696"/>
      <c r="AC256" s="696"/>
      <c r="AD256" s="682"/>
      <c r="AE256" s="682"/>
      <c r="AF256" s="682"/>
      <c r="AG256" s="696"/>
      <c r="AH256" s="696"/>
      <c r="AI256" s="696"/>
      <c r="AJ256" s="691"/>
      <c r="AK256" s="691"/>
      <c r="AL256" s="702"/>
      <c r="AM256" s="702"/>
      <c r="AN256" s="702"/>
      <c r="AO256" s="702"/>
      <c r="AP256" s="254"/>
      <c r="AQ256" s="104" t="str">
        <f t="shared" si="478"/>
        <v>Ana Luisa Cordero, Jefa  
Informática</v>
      </c>
      <c r="AR256" s="756"/>
      <c r="AS256" s="27"/>
    </row>
    <row r="257" spans="1:45" s="102" customFormat="1" ht="51" hidden="1" x14ac:dyDescent="0.2">
      <c r="A257" s="215" t="str">
        <f t="shared" ref="A257:D257" si="606">A195</f>
        <v>E.12</v>
      </c>
      <c r="B257" s="215" t="str">
        <f t="shared" si="606"/>
        <v>L.12.08</v>
      </c>
      <c r="C257" s="351" t="str">
        <f t="shared" si="606"/>
        <v>A.12.08.01.11-O</v>
      </c>
      <c r="D257" s="263" t="str">
        <f t="shared" si="606"/>
        <v>Realizar acciones de administración general y comercialización</v>
      </c>
      <c r="E257" s="735">
        <v>0</v>
      </c>
      <c r="F257" s="761" t="str">
        <f t="shared" ref="F257:H257" si="607">F195</f>
        <v>Informe</v>
      </c>
      <c r="G257" s="263" t="str">
        <f t="shared" si="607"/>
        <v>Informes de las acciones gerenciales y de comercialización elaborados</v>
      </c>
      <c r="H257" s="127" t="str">
        <f t="shared" si="607"/>
        <v>Informe</v>
      </c>
      <c r="I257" s="108">
        <f t="shared" si="481"/>
        <v>0</v>
      </c>
      <c r="J257" s="108"/>
      <c r="K257" s="108" t="e">
        <f>AJ257*100/AJ246</f>
        <v>#DIV/0!</v>
      </c>
      <c r="L257" s="682"/>
      <c r="M257" s="682"/>
      <c r="N257" s="682"/>
      <c r="O257" s="696"/>
      <c r="P257" s="696"/>
      <c r="Q257" s="696"/>
      <c r="R257" s="682"/>
      <c r="S257" s="682"/>
      <c r="T257" s="682"/>
      <c r="U257" s="696"/>
      <c r="V257" s="696"/>
      <c r="W257" s="696"/>
      <c r="X257" s="682"/>
      <c r="Y257" s="682"/>
      <c r="Z257" s="682"/>
      <c r="AA257" s="696"/>
      <c r="AB257" s="696"/>
      <c r="AC257" s="696"/>
      <c r="AD257" s="682"/>
      <c r="AE257" s="682"/>
      <c r="AF257" s="682"/>
      <c r="AG257" s="696"/>
      <c r="AH257" s="696"/>
      <c r="AI257" s="696"/>
      <c r="AJ257" s="691"/>
      <c r="AK257" s="691"/>
      <c r="AL257" s="702"/>
      <c r="AM257" s="702"/>
      <c r="AN257" s="702"/>
      <c r="AO257" s="702"/>
      <c r="AP257" s="254"/>
      <c r="AQ257" s="104" t="str">
        <f t="shared" si="478"/>
        <v>Efraìn de Jesùs Fuentes, Gerente Administrativo</v>
      </c>
      <c r="AR257" s="756"/>
      <c r="AS257" s="27"/>
    </row>
    <row r="258" spans="1:45" s="102" customFormat="1" ht="51" hidden="1" x14ac:dyDescent="0.2">
      <c r="A258" s="215" t="str">
        <f t="shared" ref="A258:D258" si="608">A196</f>
        <v>E.12</v>
      </c>
      <c r="B258" s="215" t="str">
        <f t="shared" si="608"/>
        <v>L.12.08</v>
      </c>
      <c r="C258" s="351" t="str">
        <f t="shared" si="608"/>
        <v>A.12.08.01.12-O</v>
      </c>
      <c r="D258" s="172" t="str">
        <f t="shared" si="608"/>
        <v>Formular y ejecutar el presupuesto asignado a la institución.</v>
      </c>
      <c r="E258" s="659">
        <v>0</v>
      </c>
      <c r="F258" s="123" t="str">
        <f t="shared" ref="F258:H258" si="609">F196</f>
        <v>Informe</v>
      </c>
      <c r="G258" s="261" t="str">
        <f t="shared" si="609"/>
        <v>Informes de la ejecución presupuestaria y presupuesto de  la institución elaborados.</v>
      </c>
      <c r="H258" s="127" t="str">
        <f t="shared" si="609"/>
        <v>Informe</v>
      </c>
      <c r="I258" s="108">
        <f t="shared" si="481"/>
        <v>0</v>
      </c>
      <c r="J258" s="108"/>
      <c r="K258" s="108" t="e">
        <f>AJ258*100/AJ246</f>
        <v>#DIV/0!</v>
      </c>
      <c r="L258" s="678"/>
      <c r="M258" s="678"/>
      <c r="N258" s="678"/>
      <c r="O258" s="691"/>
      <c r="P258" s="691"/>
      <c r="Q258" s="691"/>
      <c r="R258" s="678"/>
      <c r="S258" s="678"/>
      <c r="T258" s="678"/>
      <c r="U258" s="691"/>
      <c r="V258" s="691"/>
      <c r="W258" s="691"/>
      <c r="X258" s="678"/>
      <c r="Y258" s="678"/>
      <c r="Z258" s="678"/>
      <c r="AA258" s="691"/>
      <c r="AB258" s="691"/>
      <c r="AC258" s="691"/>
      <c r="AD258" s="678"/>
      <c r="AE258" s="678"/>
      <c r="AF258" s="678"/>
      <c r="AG258" s="691"/>
      <c r="AH258" s="691"/>
      <c r="AI258" s="691"/>
      <c r="AJ258" s="691"/>
      <c r="AK258" s="691"/>
      <c r="AL258" s="702"/>
      <c r="AM258" s="702"/>
      <c r="AN258" s="702"/>
      <c r="AO258" s="702"/>
      <c r="AP258" s="254"/>
      <c r="AQ258" s="104" t="str">
        <f t="shared" si="478"/>
        <v xml:space="preserve">Guillermo Dìaz, Jefe UFI </v>
      </c>
      <c r="AR258" s="751"/>
      <c r="AS258" s="27"/>
    </row>
    <row r="259" spans="1:45" s="102" customFormat="1" ht="63.75" hidden="1" x14ac:dyDescent="0.2">
      <c r="A259" s="215" t="str">
        <f t="shared" ref="A259:D259" si="610">A197</f>
        <v>E.12</v>
      </c>
      <c r="B259" s="215" t="str">
        <f t="shared" si="610"/>
        <v>L.12.08</v>
      </c>
      <c r="C259" s="351" t="str">
        <f t="shared" si="610"/>
        <v>A.12.08.01.13-O</v>
      </c>
      <c r="D259" s="490" t="str">
        <f t="shared" si="610"/>
        <v>Elaborar documentos técnicos sobre oferta tecnológica</v>
      </c>
      <c r="E259" s="735">
        <v>0</v>
      </c>
      <c r="F259" s="491" t="str">
        <f t="shared" ref="F259:H259" si="611">F197</f>
        <v>Documento</v>
      </c>
      <c r="G259" s="490" t="str">
        <f t="shared" si="611"/>
        <v>Documentos técnicos elaborados</v>
      </c>
      <c r="H259" s="490" t="str">
        <f t="shared" si="611"/>
        <v>Documentos físicos o digitales</v>
      </c>
      <c r="I259" s="729">
        <f t="shared" si="481"/>
        <v>0</v>
      </c>
      <c r="J259" s="729"/>
      <c r="K259" s="108" t="e">
        <f>AJ259*100/AJ246</f>
        <v>#DIV/0!</v>
      </c>
      <c r="L259" s="682"/>
      <c r="M259" s="682"/>
      <c r="N259" s="682"/>
      <c r="O259" s="696"/>
      <c r="P259" s="696"/>
      <c r="Q259" s="696"/>
      <c r="R259" s="682"/>
      <c r="S259" s="682"/>
      <c r="T259" s="682"/>
      <c r="U259" s="696"/>
      <c r="V259" s="696"/>
      <c r="W259" s="696"/>
      <c r="X259" s="682"/>
      <c r="Y259" s="682"/>
      <c r="Z259" s="682"/>
      <c r="AA259" s="696"/>
      <c r="AB259" s="696"/>
      <c r="AC259" s="696"/>
      <c r="AD259" s="682"/>
      <c r="AE259" s="678"/>
      <c r="AF259" s="678"/>
      <c r="AG259" s="691"/>
      <c r="AH259" s="691"/>
      <c r="AI259" s="691"/>
      <c r="AJ259" s="691"/>
      <c r="AK259" s="691"/>
      <c r="AL259" s="702"/>
      <c r="AM259" s="702"/>
      <c r="AN259" s="702"/>
      <c r="AO259" s="702"/>
      <c r="AP259" s="16"/>
      <c r="AQ259" s="104" t="str">
        <f t="shared" si="478"/>
        <v>Manuel Osorio, Gerente Investigaciòn y Desarrollo TecnològicoTecnològico</v>
      </c>
      <c r="AR259" s="751"/>
      <c r="AS259" s="27"/>
    </row>
    <row r="260" spans="1:45" s="102" customFormat="1" ht="178.5" hidden="1" x14ac:dyDescent="0.2">
      <c r="A260" s="215" t="str">
        <f t="shared" ref="A260:D260" si="612">A198</f>
        <v>E.12</v>
      </c>
      <c r="B260" s="215" t="str">
        <f t="shared" si="612"/>
        <v>L.12.08</v>
      </c>
      <c r="C260" s="351" t="str">
        <f t="shared" si="612"/>
        <v>A.12.08.01.14-O</v>
      </c>
      <c r="D260" s="705" t="str">
        <f t="shared" si="612"/>
        <v>Implementar proyectos de investigación y validación en granos básicos, hortalizas y frutales.</v>
      </c>
      <c r="E260" s="659">
        <v>0</v>
      </c>
      <c r="F260" s="491" t="str">
        <f t="shared" ref="F260:H260" si="613">F198</f>
        <v>Protocolo</v>
      </c>
      <c r="G260" s="705" t="str">
        <f t="shared" si="613"/>
        <v>Protocolos de investigación y validación implementados</v>
      </c>
      <c r="H260" s="705" t="str">
        <f t="shared" si="613"/>
        <v>Informes y  Documentos físicos o digitales</v>
      </c>
      <c r="I260" s="729">
        <f t="shared" si="481"/>
        <v>0</v>
      </c>
      <c r="J260" s="729"/>
      <c r="K260" s="108" t="e">
        <f>AJ260*100/AJ246</f>
        <v>#DIV/0!</v>
      </c>
      <c r="L260" s="678"/>
      <c r="M260" s="678"/>
      <c r="N260" s="678"/>
      <c r="O260" s="691"/>
      <c r="P260" s="691"/>
      <c r="Q260" s="691"/>
      <c r="R260" s="678"/>
      <c r="S260" s="678"/>
      <c r="T260" s="678"/>
      <c r="U260" s="691"/>
      <c r="V260" s="691"/>
      <c r="W260" s="691"/>
      <c r="X260" s="678"/>
      <c r="Y260" s="678"/>
      <c r="Z260" s="678"/>
      <c r="AA260" s="691"/>
      <c r="AB260" s="691"/>
      <c r="AC260" s="691"/>
      <c r="AD260" s="678"/>
      <c r="AE260" s="678"/>
      <c r="AF260" s="678"/>
      <c r="AG260" s="691"/>
      <c r="AH260" s="691"/>
      <c r="AI260" s="691"/>
      <c r="AJ260" s="691"/>
      <c r="AK260" s="691"/>
      <c r="AL260" s="702"/>
      <c r="AM260" s="702"/>
      <c r="AN260" s="702"/>
      <c r="AO260" s="702"/>
      <c r="AP260" s="16"/>
      <c r="AQ260" s="104" t="str">
        <f t="shared" si="478"/>
        <v>Lauro Alarcòn, Fredy Fuentes, Josè Marìa Garcìa, Margarita Alvarado, Domingo Palacios y Faustino Portillo, Jefes de Programas de Investigaciòn de Granos bàsicos, Hortalizas, Frutales, Agroindustria, Producciòn animal y Recursos naturales, respetivamente.</v>
      </c>
      <c r="AR260" s="751"/>
      <c r="AS260" s="27"/>
    </row>
    <row r="261" spans="1:45" s="102" customFormat="1" ht="63.75" hidden="1" x14ac:dyDescent="0.2">
      <c r="A261" s="215" t="str">
        <f t="shared" ref="A261:D261" si="614">A199</f>
        <v>E.12</v>
      </c>
      <c r="B261" s="215" t="str">
        <f t="shared" si="614"/>
        <v>L.12.08</v>
      </c>
      <c r="C261" s="351" t="str">
        <f t="shared" si="614"/>
        <v>A.12.08.01.15-O</v>
      </c>
      <c r="D261" s="490" t="str">
        <f t="shared" si="614"/>
        <v>Validar con los productores la rentabilidad de la aplicación de tecnología en sus sectores para promover altos niveles de adopción.</v>
      </c>
      <c r="E261" s="659">
        <v>0</v>
      </c>
      <c r="F261" s="495" t="str">
        <f t="shared" ref="F261:H261" si="615">F199</f>
        <v>Estudio</v>
      </c>
      <c r="G261" s="490" t="str">
        <f t="shared" si="615"/>
        <v>Estudio publicado</v>
      </c>
      <c r="H261" s="490" t="str">
        <f t="shared" si="615"/>
        <v>Documentos físicos o digitales</v>
      </c>
      <c r="I261" s="729">
        <f t="shared" si="481"/>
        <v>0</v>
      </c>
      <c r="J261" s="729"/>
      <c r="K261" s="108" t="e">
        <f>AJ261*100/AJ246</f>
        <v>#DIV/0!</v>
      </c>
      <c r="L261" s="678"/>
      <c r="M261" s="678"/>
      <c r="N261" s="678"/>
      <c r="O261" s="691"/>
      <c r="P261" s="691"/>
      <c r="Q261" s="691"/>
      <c r="R261" s="678"/>
      <c r="S261" s="678"/>
      <c r="T261" s="678"/>
      <c r="U261" s="691"/>
      <c r="V261" s="691"/>
      <c r="W261" s="691"/>
      <c r="X261" s="678"/>
      <c r="Y261" s="678"/>
      <c r="Z261" s="678"/>
      <c r="AA261" s="691"/>
      <c r="AB261" s="691"/>
      <c r="AC261" s="691"/>
      <c r="AD261" s="678"/>
      <c r="AE261" s="678"/>
      <c r="AF261" s="678"/>
      <c r="AG261" s="691"/>
      <c r="AH261" s="691"/>
      <c r="AI261" s="691"/>
      <c r="AJ261" s="691"/>
      <c r="AK261" s="691"/>
      <c r="AL261" s="702"/>
      <c r="AM261" s="702"/>
      <c r="AN261" s="702"/>
      <c r="AO261" s="702"/>
      <c r="AP261" s="16"/>
      <c r="AQ261" s="104" t="str">
        <f t="shared" si="478"/>
        <v>Jaime Ayala, Unidad de Socioeconomia</v>
      </c>
      <c r="AR261" s="751"/>
      <c r="AS261" s="27"/>
    </row>
    <row r="262" spans="1:45" s="102" customFormat="1" ht="165.75" hidden="1" x14ac:dyDescent="0.2">
      <c r="A262" s="215" t="str">
        <f t="shared" ref="A262:D262" si="616">A200</f>
        <v>E.12</v>
      </c>
      <c r="B262" s="215" t="str">
        <f t="shared" si="616"/>
        <v>L.12.08</v>
      </c>
      <c r="C262" s="351" t="str">
        <f t="shared" si="616"/>
        <v>A.12.08.01.16-O</v>
      </c>
      <c r="D262" s="490" t="str">
        <f t="shared" si="616"/>
        <v>Realizar análisis de laboratorio para apoyar la investigación y responder a la demanda externa</v>
      </c>
      <c r="E262" s="659">
        <v>0</v>
      </c>
      <c r="F262" s="495" t="str">
        <f t="shared" ref="F262:H262" si="617">F200</f>
        <v>Análisis</v>
      </c>
      <c r="G262" s="490" t="str">
        <f t="shared" si="617"/>
        <v>Análisis de laboratorio realizados</v>
      </c>
      <c r="H262" s="490" t="str">
        <f t="shared" si="617"/>
        <v>Informe</v>
      </c>
      <c r="I262" s="729">
        <f t="shared" si="481"/>
        <v>0</v>
      </c>
      <c r="J262" s="729"/>
      <c r="K262" s="108" t="e">
        <f>AJ262*100/AJ246</f>
        <v>#DIV/0!</v>
      </c>
      <c r="L262" s="678"/>
      <c r="M262" s="678"/>
      <c r="N262" s="678"/>
      <c r="O262" s="691"/>
      <c r="P262" s="691"/>
      <c r="Q262" s="691"/>
      <c r="R262" s="678"/>
      <c r="S262" s="678"/>
      <c r="T262" s="678"/>
      <c r="U262" s="691"/>
      <c r="V262" s="691"/>
      <c r="W262" s="691"/>
      <c r="X262" s="678"/>
      <c r="Y262" s="678"/>
      <c r="Z262" s="678"/>
      <c r="AA262" s="691"/>
      <c r="AB262" s="691"/>
      <c r="AC262" s="691"/>
      <c r="AD262" s="678"/>
      <c r="AE262" s="678"/>
      <c r="AF262" s="678"/>
      <c r="AG262" s="691"/>
      <c r="AH262" s="691"/>
      <c r="AI262" s="691"/>
      <c r="AJ262" s="691"/>
      <c r="AK262" s="691"/>
      <c r="AL262" s="702"/>
      <c r="AM262" s="702"/>
      <c r="AN262" s="742"/>
      <c r="AO262" s="702"/>
      <c r="AP262" s="16"/>
      <c r="AQ262" s="104" t="str">
        <f t="shared" si="478"/>
        <v>Claudia Lino, Grecia de Chàvez, Reyna Flor de Serrano, Patricia de Esquivel y Karla Quintanilla:Jefas de Laboratorio de Suelos, Quìmica Agrìcola, Parasitologìa, Alimentos y Biotecnologìa, respectivamente.</v>
      </c>
      <c r="AR262" s="751"/>
      <c r="AS262" s="27"/>
    </row>
    <row r="263" spans="1:45" s="704" customFormat="1" ht="24" customHeight="1" x14ac:dyDescent="0.2">
      <c r="A263" s="1180" t="s">
        <v>454</v>
      </c>
      <c r="B263" s="1181"/>
      <c r="C263" s="1182"/>
      <c r="D263" s="767"/>
      <c r="E263" s="738"/>
      <c r="F263" s="711"/>
      <c r="G263" s="710"/>
      <c r="H263" s="710"/>
      <c r="I263" s="712"/>
      <c r="J263" s="712"/>
      <c r="K263" s="712"/>
      <c r="L263" s="713"/>
      <c r="M263" s="713"/>
      <c r="N263" s="713"/>
      <c r="O263" s="801">
        <f>SUM(O201,O135,O73,O11)</f>
        <v>1314777.5833333333</v>
      </c>
      <c r="P263" s="801">
        <f t="shared" ref="P263:Q263" si="618">SUM(P201,P135,P73,P11)</f>
        <v>649864.58333333337</v>
      </c>
      <c r="Q263" s="801">
        <f t="shared" si="618"/>
        <v>1233773.5833333333</v>
      </c>
      <c r="R263" s="801"/>
      <c r="S263" s="801"/>
      <c r="T263" s="801"/>
      <c r="U263" s="801">
        <f t="shared" ref="U263:W263" si="619">SUM(U201,U135,U73,U11)</f>
        <v>837694.82333333336</v>
      </c>
      <c r="V263" s="801">
        <f t="shared" si="619"/>
        <v>949716.50333333353</v>
      </c>
      <c r="W263" s="801">
        <f t="shared" si="619"/>
        <v>4605585.583333333</v>
      </c>
      <c r="X263" s="801"/>
      <c r="Y263" s="801"/>
      <c r="Z263" s="801"/>
      <c r="AA263" s="801">
        <f t="shared" ref="AA263:AC263" si="620">SUM(AA201,AA135,AA73,AA11)</f>
        <v>2889655.5833333335</v>
      </c>
      <c r="AB263" s="801">
        <f t="shared" si="620"/>
        <v>535080.21333333338</v>
      </c>
      <c r="AC263" s="801">
        <f t="shared" si="620"/>
        <v>1188158.2533333334</v>
      </c>
      <c r="AD263" s="801"/>
      <c r="AE263" s="801"/>
      <c r="AF263" s="801"/>
      <c r="AG263" s="801">
        <f t="shared" ref="AG263:AO263" si="621">SUM(AG201,AG135,AG73,AG11)</f>
        <v>503018.55333333329</v>
      </c>
      <c r="AH263" s="801">
        <f t="shared" si="621"/>
        <v>743559.35333333339</v>
      </c>
      <c r="AI263" s="801">
        <f t="shared" si="621"/>
        <v>2285122.0433333335</v>
      </c>
      <c r="AJ263" s="977">
        <f t="shared" si="621"/>
        <v>17735987</v>
      </c>
      <c r="AK263" s="801">
        <f t="shared" si="621"/>
        <v>9300677</v>
      </c>
      <c r="AL263" s="801">
        <f t="shared" si="621"/>
        <v>0</v>
      </c>
      <c r="AM263" s="801">
        <f t="shared" si="621"/>
        <v>881965</v>
      </c>
      <c r="AN263" s="801">
        <f t="shared" si="621"/>
        <v>6092995</v>
      </c>
      <c r="AO263" s="801">
        <f t="shared" si="621"/>
        <v>1460350</v>
      </c>
      <c r="AP263" s="710"/>
      <c r="AQ263" s="710"/>
      <c r="AR263" s="710"/>
      <c r="AS263" s="714"/>
    </row>
  </sheetData>
  <autoFilter ref="A7:AR263">
    <filterColumn colId="0" showButton="0"/>
    <filterColumn colId="1" showButton="0"/>
    <filterColumn colId="4">
      <filters blank="1">
        <filter val="1"/>
        <filter val="1,080"/>
        <filter val="1,336"/>
        <filter val="1,574"/>
        <filter val="1,640"/>
        <filter val="1,800"/>
        <filter val="100"/>
        <filter val="103"/>
        <filter val="111"/>
        <filter val="114"/>
        <filter val="12"/>
        <filter val="120"/>
        <filter val="123"/>
        <filter val="12500,000"/>
        <filter val="140"/>
        <filter val="15"/>
        <filter val="152"/>
        <filter val="170"/>
        <filter val="171"/>
        <filter val="175"/>
        <filter val="180"/>
        <filter val="185"/>
        <filter val="197"/>
        <filter val="2"/>
        <filter val="2,435"/>
        <filter val="2,700"/>
        <filter val="2,880"/>
        <filter val="20"/>
        <filter val="207"/>
        <filter val="21"/>
        <filter val="22"/>
        <filter val="234"/>
        <filter val="250"/>
        <filter val="269"/>
        <filter val="27"/>
        <filter val="274"/>
        <filter val="29"/>
        <filter val="29,200"/>
        <filter val="299"/>
        <filter val="3,225"/>
        <filter val="3,289"/>
        <filter val="3,407"/>
        <filter val="304"/>
        <filter val="32"/>
        <filter val="333"/>
        <filter val="35"/>
        <filter val="350"/>
        <filter val="36"/>
        <filter val="360"/>
        <filter val="4"/>
        <filter val="406"/>
        <filter val="44"/>
        <filter val="45"/>
        <filter val="5"/>
        <filter val="5,472"/>
        <filter val="5,789"/>
        <filter val="51"/>
        <filter val="53"/>
        <filter val="57"/>
        <filter val="58"/>
        <filter val="630"/>
        <filter val="65"/>
        <filter val="66"/>
        <filter val="69"/>
        <filter val="70"/>
        <filter val="720"/>
        <filter val="77"/>
        <filter val="79"/>
        <filter val="84"/>
        <filter val="896"/>
        <filter val="91,704"/>
      </filters>
    </filterColumn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  <filterColumn colId="20" showButton="0"/>
    <filterColumn colId="21" showButton="0"/>
    <filterColumn colId="22" showButton="0"/>
    <filterColumn colId="23" showButton="0"/>
    <filterColumn colId="24" showButton="0"/>
    <filterColumn colId="25" showButton="0"/>
    <filterColumn colId="26" showButton="0"/>
    <filterColumn colId="27" showButton="0"/>
    <filterColumn colId="28" showButton="0"/>
    <filterColumn colId="29" showButton="0"/>
    <filterColumn colId="30" showButton="0"/>
    <filterColumn colId="31" showButton="0"/>
    <filterColumn colId="32" showButton="0"/>
    <filterColumn colId="33" showButton="0"/>
    <filterColumn colId="36" showButton="0"/>
    <filterColumn colId="37" showButton="0"/>
    <filterColumn colId="38" showButton="0"/>
    <filterColumn colId="39" showButton="0"/>
  </autoFilter>
  <mergeCells count="288">
    <mergeCell ref="AR138:AR139"/>
    <mergeCell ref="AP137:AP139"/>
    <mergeCell ref="AQ137:AQ139"/>
    <mergeCell ref="A138:A139"/>
    <mergeCell ref="B138:B139"/>
    <mergeCell ref="C138:C139"/>
    <mergeCell ref="D138:D139"/>
    <mergeCell ref="G138:G139"/>
    <mergeCell ref="H138:H139"/>
    <mergeCell ref="AP47:AP48"/>
    <mergeCell ref="AQ47:AQ48"/>
    <mergeCell ref="A52:A55"/>
    <mergeCell ref="B52:B55"/>
    <mergeCell ref="C52:C55"/>
    <mergeCell ref="D52:D55"/>
    <mergeCell ref="A47:A48"/>
    <mergeCell ref="B47:B48"/>
    <mergeCell ref="C47:C48"/>
    <mergeCell ref="D47:D48"/>
    <mergeCell ref="G47:G48"/>
    <mergeCell ref="H47:H48"/>
    <mergeCell ref="AP40:AP41"/>
    <mergeCell ref="AQ40:AQ41"/>
    <mergeCell ref="AP31:AP32"/>
    <mergeCell ref="AQ31:AQ32"/>
    <mergeCell ref="A34:A38"/>
    <mergeCell ref="B34:B38"/>
    <mergeCell ref="C34:C38"/>
    <mergeCell ref="D34:D38"/>
    <mergeCell ref="G34:G35"/>
    <mergeCell ref="H34:H35"/>
    <mergeCell ref="A30:A32"/>
    <mergeCell ref="B30:B32"/>
    <mergeCell ref="C30:C32"/>
    <mergeCell ref="D30:D32"/>
    <mergeCell ref="G31:G32"/>
    <mergeCell ref="H31:H32"/>
    <mergeCell ref="A40:A41"/>
    <mergeCell ref="AP34:AP35"/>
    <mergeCell ref="B40:B41"/>
    <mergeCell ref="C40:C41"/>
    <mergeCell ref="D40:D41"/>
    <mergeCell ref="G40:G41"/>
    <mergeCell ref="H40:H41"/>
    <mergeCell ref="AQ34:AQ37"/>
    <mergeCell ref="A19:A20"/>
    <mergeCell ref="B19:B20"/>
    <mergeCell ref="C19:C20"/>
    <mergeCell ref="D19:D20"/>
    <mergeCell ref="G19:G20"/>
    <mergeCell ref="H19:H20"/>
    <mergeCell ref="AP24:AP25"/>
    <mergeCell ref="AQ24:AQ25"/>
    <mergeCell ref="A24:A25"/>
    <mergeCell ref="B24:B25"/>
    <mergeCell ref="C24:C25"/>
    <mergeCell ref="D24:D25"/>
    <mergeCell ref="G24:G25"/>
    <mergeCell ref="H24:H25"/>
    <mergeCell ref="AP19:AP20"/>
    <mergeCell ref="AQ19:AQ20"/>
    <mergeCell ref="AP15:AP16"/>
    <mergeCell ref="AQ15:AQ16"/>
    <mergeCell ref="AJ8:AJ10"/>
    <mergeCell ref="K7:K10"/>
    <mergeCell ref="AS8:AS10"/>
    <mergeCell ref="L9:N9"/>
    <mergeCell ref="O9:Q9"/>
    <mergeCell ref="R9:T9"/>
    <mergeCell ref="U9:W9"/>
    <mergeCell ref="L8:Q8"/>
    <mergeCell ref="R8:W8"/>
    <mergeCell ref="X8:AC8"/>
    <mergeCell ref="AD8:AI8"/>
    <mergeCell ref="C15:C16"/>
    <mergeCell ref="D15:D16"/>
    <mergeCell ref="G15:G16"/>
    <mergeCell ref="H15:H16"/>
    <mergeCell ref="A15:A16"/>
    <mergeCell ref="B15:B16"/>
    <mergeCell ref="A8:A10"/>
    <mergeCell ref="B8:B10"/>
    <mergeCell ref="C8:C10"/>
    <mergeCell ref="A1:AR1"/>
    <mergeCell ref="A2:AR2"/>
    <mergeCell ref="A7:C7"/>
    <mergeCell ref="D7:D10"/>
    <mergeCell ref="E7:E10"/>
    <mergeCell ref="F7:F10"/>
    <mergeCell ref="G7:G10"/>
    <mergeCell ref="H7:H10"/>
    <mergeCell ref="I7:I10"/>
    <mergeCell ref="J7:J10"/>
    <mergeCell ref="AO8:AO10"/>
    <mergeCell ref="L7:AI7"/>
    <mergeCell ref="AK7:AO7"/>
    <mergeCell ref="AP7:AP10"/>
    <mergeCell ref="AQ7:AQ10"/>
    <mergeCell ref="AR7:AR10"/>
    <mergeCell ref="AK8:AK10"/>
    <mergeCell ref="AL8:AL10"/>
    <mergeCell ref="X9:Z9"/>
    <mergeCell ref="AA9:AC9"/>
    <mergeCell ref="AD9:AF9"/>
    <mergeCell ref="AG9:AI9"/>
    <mergeCell ref="AM8:AM10"/>
    <mergeCell ref="AN8:AN10"/>
    <mergeCell ref="AP77:AP78"/>
    <mergeCell ref="AQ77:AQ78"/>
    <mergeCell ref="A81:A82"/>
    <mergeCell ref="B81:B82"/>
    <mergeCell ref="C81:C82"/>
    <mergeCell ref="D81:D82"/>
    <mergeCell ref="G81:G82"/>
    <mergeCell ref="H81:H82"/>
    <mergeCell ref="AP81:AP82"/>
    <mergeCell ref="AQ81:AQ82"/>
    <mergeCell ref="A77:A78"/>
    <mergeCell ref="B77:B78"/>
    <mergeCell ref="C77:C78"/>
    <mergeCell ref="D77:D78"/>
    <mergeCell ref="G77:G78"/>
    <mergeCell ref="H77:H78"/>
    <mergeCell ref="AP86:AP87"/>
    <mergeCell ref="AQ86:AQ87"/>
    <mergeCell ref="A92:A94"/>
    <mergeCell ref="B92:B94"/>
    <mergeCell ref="C92:C94"/>
    <mergeCell ref="D92:D94"/>
    <mergeCell ref="G93:G94"/>
    <mergeCell ref="H93:H94"/>
    <mergeCell ref="AP93:AP94"/>
    <mergeCell ref="AQ93:AQ94"/>
    <mergeCell ref="A86:A87"/>
    <mergeCell ref="B86:B87"/>
    <mergeCell ref="C86:C87"/>
    <mergeCell ref="D86:D87"/>
    <mergeCell ref="G86:G87"/>
    <mergeCell ref="H86:H87"/>
    <mergeCell ref="AP96:AP97"/>
    <mergeCell ref="AQ96:AQ99"/>
    <mergeCell ref="A102:A103"/>
    <mergeCell ref="B102:B103"/>
    <mergeCell ref="C102:C103"/>
    <mergeCell ref="D102:D103"/>
    <mergeCell ref="G102:G103"/>
    <mergeCell ref="H102:H103"/>
    <mergeCell ref="AP102:AP103"/>
    <mergeCell ref="AQ102:AQ103"/>
    <mergeCell ref="A96:A100"/>
    <mergeCell ref="B96:B100"/>
    <mergeCell ref="C96:C100"/>
    <mergeCell ref="D96:D100"/>
    <mergeCell ref="G96:G97"/>
    <mergeCell ref="H96:H97"/>
    <mergeCell ref="AP109:AP110"/>
    <mergeCell ref="AQ109:AQ110"/>
    <mergeCell ref="A114:A117"/>
    <mergeCell ref="B114:B117"/>
    <mergeCell ref="C114:C117"/>
    <mergeCell ref="D114:D117"/>
    <mergeCell ref="A143:A144"/>
    <mergeCell ref="B143:B144"/>
    <mergeCell ref="C143:C144"/>
    <mergeCell ref="D143:D144"/>
    <mergeCell ref="G143:G144"/>
    <mergeCell ref="H143:H144"/>
    <mergeCell ref="AP143:AP144"/>
    <mergeCell ref="AQ143:AQ144"/>
    <mergeCell ref="A109:A110"/>
    <mergeCell ref="B109:B110"/>
    <mergeCell ref="C109:C110"/>
    <mergeCell ref="D109:D110"/>
    <mergeCell ref="G109:G110"/>
    <mergeCell ref="H109:H110"/>
    <mergeCell ref="AP147:AP148"/>
    <mergeCell ref="AQ147:AQ148"/>
    <mergeCell ref="A152:A153"/>
    <mergeCell ref="B152:B153"/>
    <mergeCell ref="C152:C153"/>
    <mergeCell ref="D152:D153"/>
    <mergeCell ref="G152:G153"/>
    <mergeCell ref="H152:H153"/>
    <mergeCell ref="AP152:AP153"/>
    <mergeCell ref="AQ152:AQ153"/>
    <mergeCell ref="A147:A148"/>
    <mergeCell ref="B147:B148"/>
    <mergeCell ref="C147:C148"/>
    <mergeCell ref="D147:D148"/>
    <mergeCell ref="G147:G148"/>
    <mergeCell ref="H147:H148"/>
    <mergeCell ref="AP159:AP160"/>
    <mergeCell ref="AQ159:AQ160"/>
    <mergeCell ref="A162:A166"/>
    <mergeCell ref="B162:B166"/>
    <mergeCell ref="C162:C166"/>
    <mergeCell ref="D162:D166"/>
    <mergeCell ref="G162:G163"/>
    <mergeCell ref="H162:H163"/>
    <mergeCell ref="AP162:AP163"/>
    <mergeCell ref="AQ162:AQ165"/>
    <mergeCell ref="A158:A160"/>
    <mergeCell ref="B158:B160"/>
    <mergeCell ref="C158:C160"/>
    <mergeCell ref="D158:D160"/>
    <mergeCell ref="G159:G160"/>
    <mergeCell ref="H159:H160"/>
    <mergeCell ref="AP168:AP169"/>
    <mergeCell ref="AQ168:AQ169"/>
    <mergeCell ref="A175:A176"/>
    <mergeCell ref="B175:B176"/>
    <mergeCell ref="C175:C176"/>
    <mergeCell ref="D175:D176"/>
    <mergeCell ref="G175:G176"/>
    <mergeCell ref="H175:H176"/>
    <mergeCell ref="AP175:AP176"/>
    <mergeCell ref="AQ175:AQ176"/>
    <mergeCell ref="A168:A169"/>
    <mergeCell ref="B168:B169"/>
    <mergeCell ref="C168:C169"/>
    <mergeCell ref="D168:D169"/>
    <mergeCell ref="G168:G169"/>
    <mergeCell ref="H168:H169"/>
    <mergeCell ref="A180:A183"/>
    <mergeCell ref="B180:B183"/>
    <mergeCell ref="C180:C183"/>
    <mergeCell ref="D180:D183"/>
    <mergeCell ref="A205:A206"/>
    <mergeCell ref="B205:B206"/>
    <mergeCell ref="C205:C206"/>
    <mergeCell ref="D205:D206"/>
    <mergeCell ref="G205:G206"/>
    <mergeCell ref="AP205:AP206"/>
    <mergeCell ref="AQ205:AQ206"/>
    <mergeCell ref="A209:A210"/>
    <mergeCell ref="B209:B210"/>
    <mergeCell ref="C209:C210"/>
    <mergeCell ref="D209:D210"/>
    <mergeCell ref="G209:G210"/>
    <mergeCell ref="H209:H210"/>
    <mergeCell ref="AP209:AP210"/>
    <mergeCell ref="AQ209:AQ210"/>
    <mergeCell ref="H205:H206"/>
    <mergeCell ref="AP214:AP215"/>
    <mergeCell ref="AQ214:AQ215"/>
    <mergeCell ref="A220:A222"/>
    <mergeCell ref="B220:B222"/>
    <mergeCell ref="C220:C222"/>
    <mergeCell ref="D220:D222"/>
    <mergeCell ref="G221:G222"/>
    <mergeCell ref="H221:H222"/>
    <mergeCell ref="AP221:AP222"/>
    <mergeCell ref="AQ221:AQ222"/>
    <mergeCell ref="A214:A215"/>
    <mergeCell ref="B214:B215"/>
    <mergeCell ref="C214:C215"/>
    <mergeCell ref="D214:D215"/>
    <mergeCell ref="G214:G215"/>
    <mergeCell ref="H214:H215"/>
    <mergeCell ref="AP224:AP225"/>
    <mergeCell ref="AQ224:AQ227"/>
    <mergeCell ref="A230:A231"/>
    <mergeCell ref="B230:B231"/>
    <mergeCell ref="C230:C231"/>
    <mergeCell ref="D230:D231"/>
    <mergeCell ref="G230:G231"/>
    <mergeCell ref="H230:H231"/>
    <mergeCell ref="AP230:AP231"/>
    <mergeCell ref="AQ230:AQ231"/>
    <mergeCell ref="A224:A228"/>
    <mergeCell ref="B224:B228"/>
    <mergeCell ref="C224:C228"/>
    <mergeCell ref="D224:D228"/>
    <mergeCell ref="G224:G225"/>
    <mergeCell ref="H224:H225"/>
    <mergeCell ref="A263:C263"/>
    <mergeCell ref="AP237:AP238"/>
    <mergeCell ref="AQ237:AQ238"/>
    <mergeCell ref="A242:A245"/>
    <mergeCell ref="B242:B245"/>
    <mergeCell ref="C242:C245"/>
    <mergeCell ref="D242:D245"/>
    <mergeCell ref="A237:A238"/>
    <mergeCell ref="B237:B238"/>
    <mergeCell ref="C237:C238"/>
    <mergeCell ref="D237:D238"/>
    <mergeCell ref="G237:G238"/>
    <mergeCell ref="H237:H238"/>
  </mergeCells>
  <printOptions horizontalCentered="1"/>
  <pageMargins left="0.98425196850393704" right="0.78740157480314965" top="0.98425196850393704" bottom="0.78740157480314965" header="0.31496062992125984" footer="0.31496062992125984"/>
  <pageSetup paperSize="5" scale="29" fitToWidth="5" fitToHeight="5" orientation="landscape" r:id="rId1"/>
  <headerFooter>
    <oddFooter>Página 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U81"/>
  <sheetViews>
    <sheetView view="pageBreakPreview" topLeftCell="A75" zoomScaleNormal="20" zoomScaleSheetLayoutView="100" workbookViewId="0">
      <selection activeCell="C61" sqref="C61:C76"/>
    </sheetView>
  </sheetViews>
  <sheetFormatPr baseColWidth="10" defaultColWidth="11.42578125" defaultRowHeight="12.75" x14ac:dyDescent="0.2"/>
  <cols>
    <col min="1" max="1" width="5.7109375" style="508" bestFit="1" customWidth="1"/>
    <col min="2" max="2" width="10.85546875" style="508" bestFit="1" customWidth="1"/>
    <col min="3" max="3" width="18.5703125" style="506" customWidth="1"/>
    <col min="4" max="4" width="21.5703125" style="506" customWidth="1"/>
    <col min="5" max="5" width="12.5703125" style="506" customWidth="1"/>
    <col min="6" max="6" width="13.85546875" style="506" customWidth="1"/>
    <col min="7" max="7" width="19.42578125" style="506" customWidth="1"/>
    <col min="8" max="8" width="16" style="506" customWidth="1"/>
    <col min="9" max="9" width="14.140625" style="506" customWidth="1"/>
    <col min="10" max="10" width="13.140625" style="506" customWidth="1"/>
    <col min="11" max="11" width="19.140625" style="506" customWidth="1"/>
    <col min="12" max="14" width="6.7109375" style="506" bestFit="1" customWidth="1"/>
    <col min="15" max="15" width="11.140625" style="506" bestFit="1" customWidth="1"/>
    <col min="16" max="16" width="10.140625" style="506" bestFit="1" customWidth="1"/>
    <col min="17" max="17" width="11.140625" style="506" bestFit="1" customWidth="1"/>
    <col min="18" max="19" width="6.7109375" style="506" bestFit="1" customWidth="1"/>
    <col min="20" max="20" width="8.5703125" style="506" bestFit="1" customWidth="1"/>
    <col min="21" max="21" width="10.140625" style="506" bestFit="1" customWidth="1"/>
    <col min="22" max="23" width="11.140625" style="506" bestFit="1" customWidth="1"/>
    <col min="24" max="24" width="8.5703125" style="506" bestFit="1" customWidth="1"/>
    <col min="25" max="26" width="6.7109375" style="506" bestFit="1" customWidth="1"/>
    <col min="27" max="29" width="11.140625" style="506" bestFit="1" customWidth="1"/>
    <col min="30" max="32" width="6.7109375" style="506" bestFit="1" customWidth="1"/>
    <col min="33" max="33" width="10.140625" style="506" bestFit="1" customWidth="1"/>
    <col min="34" max="35" width="11.140625" style="506" bestFit="1" customWidth="1"/>
    <col min="36" max="36" width="12" style="506" customWidth="1"/>
    <col min="37" max="37" width="11.5703125" style="506" customWidth="1"/>
    <col min="38" max="38" width="9.140625" style="506" bestFit="1" customWidth="1"/>
    <col min="39" max="39" width="12.85546875" style="506" bestFit="1" customWidth="1"/>
    <col min="40" max="40" width="11.5703125" style="506" customWidth="1"/>
    <col min="41" max="41" width="11.140625" style="506" bestFit="1" customWidth="1"/>
    <col min="42" max="42" width="16.42578125" style="506" customWidth="1"/>
    <col min="43" max="43" width="16.85546875" style="506" customWidth="1"/>
    <col min="44" max="44" width="28" style="506" customWidth="1"/>
    <col min="45" max="47" width="11.42578125" style="506"/>
    <col min="48" max="48" width="13.5703125" style="506" bestFit="1" customWidth="1"/>
    <col min="49" max="49" width="13.85546875" style="506" customWidth="1"/>
    <col min="50" max="50" width="11.42578125" style="506"/>
    <col min="51" max="51" width="13.7109375" style="506" customWidth="1"/>
    <col min="52" max="52" width="13.28515625" style="506" customWidth="1"/>
    <col min="53" max="53" width="14.28515625" style="506" customWidth="1"/>
    <col min="54" max="54" width="13.42578125" style="506" customWidth="1"/>
    <col min="55" max="57" width="11.42578125" style="506"/>
    <col min="58" max="58" width="13.28515625" style="506" customWidth="1"/>
    <col min="59" max="59" width="13.42578125" style="506" customWidth="1"/>
    <col min="60" max="64" width="12.85546875" style="506" bestFit="1" customWidth="1"/>
    <col min="65" max="65" width="12.85546875" style="506" customWidth="1"/>
    <col min="66" max="67" width="12.85546875" style="506" bestFit="1" customWidth="1"/>
    <col min="68" max="68" width="13.140625" style="506" bestFit="1" customWidth="1"/>
    <col min="69" max="71" width="12.85546875" style="506" bestFit="1" customWidth="1"/>
    <col min="72" max="74" width="5.28515625" style="506" bestFit="1" customWidth="1"/>
    <col min="75" max="75" width="10.85546875" style="506" bestFit="1" customWidth="1"/>
    <col min="76" max="76" width="5.28515625" style="506" bestFit="1" customWidth="1"/>
    <col min="77" max="77" width="9.85546875" style="506" bestFit="1" customWidth="1"/>
    <col min="78" max="79" width="7.42578125" style="506" bestFit="1" customWidth="1"/>
    <col min="80" max="80" width="12.5703125" style="506" bestFit="1" customWidth="1"/>
    <col min="81" max="81" width="10.85546875" style="506" bestFit="1" customWidth="1"/>
    <col min="82" max="82" width="9.85546875" style="506" bestFit="1" customWidth="1"/>
    <col min="83" max="83" width="12.5703125" style="506" bestFit="1" customWidth="1"/>
    <col min="84" max="84" width="12.140625" style="506" bestFit="1" customWidth="1"/>
    <col min="85" max="85" width="8.140625" style="506" bestFit="1" customWidth="1"/>
    <col min="86" max="86" width="7.42578125" style="506" bestFit="1" customWidth="1"/>
    <col min="87" max="87" width="12.140625" style="506" bestFit="1" customWidth="1"/>
    <col min="88" max="88" width="11.42578125" style="506"/>
    <col min="89" max="89" width="9.85546875" style="506" bestFit="1" customWidth="1"/>
    <col min="90" max="92" width="7.42578125" style="506" bestFit="1" customWidth="1"/>
    <col min="93" max="93" width="10.85546875" style="506" bestFit="1" customWidth="1"/>
    <col min="94" max="94" width="11.42578125" style="506"/>
    <col min="95" max="95" width="10.28515625" style="506" bestFit="1" customWidth="1"/>
    <col min="96" max="96" width="20.7109375" style="506" customWidth="1"/>
    <col min="97" max="97" width="13.28515625" style="506" bestFit="1" customWidth="1"/>
    <col min="98" max="98" width="12.5703125" style="506" bestFit="1" customWidth="1"/>
    <col min="99" max="99" width="27.140625" style="506" customWidth="1"/>
    <col min="100" max="16384" width="11.42578125" style="506"/>
  </cols>
  <sheetData>
    <row r="1" spans="1:99" s="297" customFormat="1" ht="18" x14ac:dyDescent="0.25">
      <c r="A1" s="1190" t="s">
        <v>0</v>
      </c>
      <c r="B1" s="1191"/>
      <c r="C1" s="1191"/>
      <c r="D1" s="1191"/>
      <c r="E1" s="1191"/>
      <c r="F1" s="1191"/>
      <c r="G1" s="1191"/>
      <c r="H1" s="1191"/>
      <c r="I1" s="1191"/>
      <c r="J1" s="1191"/>
      <c r="K1" s="1191"/>
      <c r="L1" s="1191"/>
      <c r="M1" s="1191"/>
      <c r="N1" s="1191"/>
      <c r="O1" s="1191"/>
      <c r="P1" s="1191"/>
      <c r="Q1" s="1191"/>
      <c r="R1" s="1191"/>
      <c r="S1" s="1191"/>
      <c r="T1" s="1191"/>
      <c r="U1" s="1191"/>
      <c r="V1" s="1191"/>
      <c r="W1" s="1191"/>
      <c r="X1" s="1191"/>
      <c r="Y1" s="1191"/>
      <c r="Z1" s="1191"/>
      <c r="AA1" s="1191"/>
      <c r="AB1" s="1191"/>
      <c r="AC1" s="1191"/>
      <c r="AD1" s="1191"/>
      <c r="AE1" s="1191"/>
      <c r="AF1" s="1191"/>
      <c r="AG1" s="1191"/>
      <c r="AH1" s="1191"/>
      <c r="AI1" s="1191"/>
      <c r="AJ1" s="1191"/>
      <c r="AK1" s="1191"/>
      <c r="AL1" s="1191"/>
      <c r="AM1" s="1191"/>
      <c r="AN1" s="1191"/>
      <c r="AO1" s="1191"/>
      <c r="AP1" s="1191"/>
      <c r="AQ1" s="1191"/>
      <c r="AR1" s="1192"/>
    </row>
    <row r="2" spans="1:99" s="297" customFormat="1" ht="18" x14ac:dyDescent="0.25">
      <c r="A2" s="1190" t="s">
        <v>300</v>
      </c>
      <c r="B2" s="1191"/>
      <c r="C2" s="1191"/>
      <c r="D2" s="1191"/>
      <c r="E2" s="1191"/>
      <c r="F2" s="1191"/>
      <c r="G2" s="1191"/>
      <c r="H2" s="1191"/>
      <c r="I2" s="1191"/>
      <c r="J2" s="1191"/>
      <c r="K2" s="1191"/>
      <c r="L2" s="1191"/>
      <c r="M2" s="1191"/>
      <c r="N2" s="1191"/>
      <c r="O2" s="1191"/>
      <c r="P2" s="1191"/>
      <c r="Q2" s="1191"/>
      <c r="R2" s="1191"/>
      <c r="S2" s="1191"/>
      <c r="T2" s="1191"/>
      <c r="U2" s="1191"/>
      <c r="V2" s="1191"/>
      <c r="W2" s="1191"/>
      <c r="X2" s="1191"/>
      <c r="Y2" s="1191"/>
      <c r="Z2" s="1191"/>
      <c r="AA2" s="1191"/>
      <c r="AB2" s="1191"/>
      <c r="AC2" s="1191"/>
      <c r="AD2" s="1191"/>
      <c r="AE2" s="1191"/>
      <c r="AF2" s="1191"/>
      <c r="AG2" s="1191"/>
      <c r="AH2" s="1191"/>
      <c r="AI2" s="1191"/>
      <c r="AJ2" s="1191"/>
      <c r="AK2" s="1191"/>
      <c r="AL2" s="1191"/>
      <c r="AM2" s="1191"/>
      <c r="AN2" s="1191"/>
      <c r="AO2" s="1191"/>
      <c r="AP2" s="1191"/>
      <c r="AQ2" s="1191"/>
      <c r="AR2" s="1192"/>
    </row>
    <row r="3" spans="1:99" s="297" customFormat="1" ht="18" x14ac:dyDescent="0.25">
      <c r="A3" s="298"/>
      <c r="B3" s="299"/>
      <c r="C3" s="299"/>
      <c r="D3" s="300"/>
      <c r="E3" s="300"/>
      <c r="F3" s="300"/>
      <c r="G3" s="300"/>
      <c r="H3" s="300"/>
      <c r="I3" s="300"/>
      <c r="J3" s="300"/>
      <c r="K3" s="300"/>
      <c r="L3" s="300"/>
      <c r="M3" s="300"/>
      <c r="N3" s="300"/>
      <c r="O3" s="300"/>
      <c r="P3" s="300"/>
      <c r="Q3" s="300"/>
      <c r="R3" s="300"/>
      <c r="S3" s="300"/>
      <c r="T3" s="300"/>
      <c r="U3" s="300"/>
      <c r="V3" s="300"/>
      <c r="W3" s="300"/>
      <c r="X3" s="300"/>
      <c r="Y3" s="300"/>
      <c r="Z3" s="300"/>
      <c r="AA3" s="300"/>
      <c r="AB3" s="300"/>
      <c r="AC3" s="300"/>
      <c r="AD3" s="300"/>
      <c r="AE3" s="300"/>
      <c r="AF3" s="300"/>
      <c r="AG3" s="300"/>
      <c r="AH3" s="300"/>
      <c r="AI3" s="300"/>
      <c r="AJ3" s="300"/>
      <c r="AK3" s="300"/>
      <c r="AL3" s="300"/>
      <c r="AM3" s="300"/>
      <c r="AN3" s="300"/>
      <c r="AO3" s="300"/>
      <c r="AP3" s="300"/>
      <c r="AQ3" s="300"/>
      <c r="AR3" s="301"/>
    </row>
    <row r="4" spans="1:99" s="297" customFormat="1" ht="12.75" customHeight="1" x14ac:dyDescent="0.25">
      <c r="A4" s="302"/>
      <c r="B4" s="303"/>
      <c r="C4" s="304"/>
      <c r="D4" s="305" t="s">
        <v>2</v>
      </c>
      <c r="E4" s="306"/>
      <c r="F4" s="306"/>
      <c r="G4" s="306"/>
      <c r="H4" s="306"/>
      <c r="I4" s="306"/>
      <c r="J4" s="306"/>
      <c r="K4" s="307"/>
      <c r="L4" s="307"/>
      <c r="M4" s="307"/>
      <c r="N4" s="307"/>
      <c r="O4" s="307"/>
      <c r="P4" s="307"/>
      <c r="Q4" s="307"/>
      <c r="R4" s="307"/>
      <c r="S4" s="307"/>
      <c r="T4" s="307"/>
      <c r="U4" s="307"/>
      <c r="V4" s="307"/>
      <c r="W4" s="307"/>
      <c r="X4" s="307"/>
      <c r="Y4" s="307"/>
      <c r="Z4" s="307"/>
      <c r="AA4" s="307"/>
      <c r="AB4" s="307"/>
      <c r="AC4" s="307"/>
      <c r="AD4" s="307"/>
      <c r="AE4" s="307"/>
      <c r="AF4" s="307"/>
      <c r="AG4" s="307"/>
      <c r="AH4" s="307"/>
      <c r="AI4" s="307"/>
      <c r="AJ4" s="307"/>
      <c r="AK4" s="307"/>
      <c r="AL4" s="307"/>
      <c r="AM4" s="307"/>
      <c r="AN4" s="307"/>
      <c r="AO4" s="307"/>
      <c r="AP4" s="307"/>
      <c r="AQ4" s="307"/>
      <c r="AR4" s="308"/>
    </row>
    <row r="5" spans="1:99" s="297" customFormat="1" ht="18" x14ac:dyDescent="0.25">
      <c r="A5" s="302"/>
      <c r="B5" s="303"/>
      <c r="C5" s="304"/>
      <c r="D5" s="309" t="s">
        <v>301</v>
      </c>
      <c r="E5" s="306"/>
      <c r="F5" s="306"/>
      <c r="G5" s="306"/>
      <c r="H5" s="306"/>
      <c r="I5" s="306"/>
      <c r="J5" s="306"/>
      <c r="K5" s="307"/>
      <c r="L5" s="307"/>
      <c r="M5" s="307"/>
      <c r="N5" s="307"/>
      <c r="O5" s="307"/>
      <c r="P5" s="307"/>
      <c r="Q5" s="307"/>
      <c r="R5" s="307"/>
      <c r="S5" s="307"/>
      <c r="T5" s="307"/>
      <c r="U5" s="307"/>
      <c r="V5" s="307"/>
      <c r="W5" s="307"/>
      <c r="X5" s="307"/>
      <c r="Y5" s="307"/>
      <c r="Z5" s="307"/>
      <c r="AA5" s="307"/>
      <c r="AB5" s="307"/>
      <c r="AC5" s="307"/>
      <c r="AD5" s="307"/>
      <c r="AE5" s="307"/>
      <c r="AF5" s="307"/>
      <c r="AG5" s="307"/>
      <c r="AH5" s="307"/>
      <c r="AI5" s="307"/>
      <c r="AJ5" s="307"/>
      <c r="AK5" s="307"/>
      <c r="AL5" s="307"/>
      <c r="AM5" s="307"/>
      <c r="AN5" s="307"/>
      <c r="AO5" s="307"/>
      <c r="AP5" s="307"/>
      <c r="AQ5" s="307"/>
      <c r="AR5" s="308"/>
    </row>
    <row r="6" spans="1:99" s="297" customFormat="1" ht="16.5" customHeight="1" thickBot="1" x14ac:dyDescent="0.3">
      <c r="A6" s="310"/>
      <c r="B6" s="311"/>
      <c r="C6" s="312"/>
      <c r="D6" s="309" t="s">
        <v>302</v>
      </c>
      <c r="E6" s="306"/>
      <c r="F6" s="306"/>
      <c r="G6" s="306"/>
      <c r="H6" s="306"/>
      <c r="I6" s="306"/>
      <c r="J6" s="306"/>
      <c r="K6" s="307"/>
      <c r="L6" s="307"/>
      <c r="M6" s="307"/>
      <c r="N6" s="307"/>
      <c r="O6" s="307"/>
      <c r="P6" s="307"/>
      <c r="Q6" s="307"/>
      <c r="R6" s="307"/>
      <c r="S6" s="307"/>
      <c r="T6" s="307"/>
      <c r="U6" s="307"/>
      <c r="V6" s="307"/>
      <c r="W6" s="307"/>
      <c r="X6" s="313"/>
      <c r="Y6" s="313"/>
      <c r="Z6" s="313"/>
      <c r="AA6" s="313"/>
      <c r="AB6" s="313"/>
      <c r="AC6" s="313"/>
      <c r="AD6" s="313"/>
      <c r="AE6" s="313"/>
      <c r="AF6" s="313"/>
      <c r="AG6" s="313"/>
      <c r="AH6" s="313"/>
      <c r="AI6" s="313"/>
      <c r="AJ6" s="313"/>
      <c r="AK6" s="313"/>
      <c r="AL6" s="313"/>
      <c r="AM6" s="313"/>
      <c r="AN6" s="313"/>
      <c r="AO6" s="313"/>
      <c r="AP6" s="313"/>
      <c r="AQ6" s="314"/>
      <c r="AR6" s="315"/>
    </row>
    <row r="7" spans="1:99" s="317" customFormat="1" ht="14.25" customHeight="1" thickTop="1" thickBot="1" x14ac:dyDescent="0.25">
      <c r="A7" s="1193" t="s">
        <v>4</v>
      </c>
      <c r="B7" s="1194"/>
      <c r="C7" s="1195"/>
      <c r="D7" s="1196" t="s">
        <v>5</v>
      </c>
      <c r="E7" s="1199" t="s">
        <v>6</v>
      </c>
      <c r="F7" s="1201" t="s">
        <v>7</v>
      </c>
      <c r="G7" s="1204" t="s">
        <v>8</v>
      </c>
      <c r="H7" s="1204" t="s">
        <v>9</v>
      </c>
      <c r="I7" s="1204" t="s">
        <v>10</v>
      </c>
      <c r="J7" s="1206" t="s">
        <v>11</v>
      </c>
      <c r="K7" s="1206" t="s">
        <v>12</v>
      </c>
      <c r="L7" s="1216" t="s">
        <v>13</v>
      </c>
      <c r="M7" s="1217"/>
      <c r="N7" s="1217"/>
      <c r="O7" s="1217"/>
      <c r="P7" s="1217"/>
      <c r="Q7" s="1217"/>
      <c r="R7" s="1217"/>
      <c r="S7" s="1217"/>
      <c r="T7" s="1217"/>
      <c r="U7" s="1217"/>
      <c r="V7" s="1217"/>
      <c r="W7" s="1217"/>
      <c r="X7" s="1217"/>
      <c r="Y7" s="1217"/>
      <c r="Z7" s="1217"/>
      <c r="AA7" s="1217"/>
      <c r="AB7" s="1217"/>
      <c r="AC7" s="1217"/>
      <c r="AD7" s="1217"/>
      <c r="AE7" s="1217"/>
      <c r="AF7" s="1217"/>
      <c r="AG7" s="1217"/>
      <c r="AH7" s="1217"/>
      <c r="AI7" s="1217"/>
      <c r="AJ7" s="316"/>
      <c r="AK7" s="1204" t="s">
        <v>14</v>
      </c>
      <c r="AL7" s="1204"/>
      <c r="AM7" s="1204"/>
      <c r="AN7" s="1204"/>
      <c r="AO7" s="1204"/>
      <c r="AP7" s="1204" t="s">
        <v>15</v>
      </c>
      <c r="AQ7" s="1204" t="s">
        <v>16</v>
      </c>
      <c r="AR7" s="1206" t="s">
        <v>17</v>
      </c>
      <c r="AS7" s="1199" t="s">
        <v>303</v>
      </c>
      <c r="AT7" s="1199" t="s">
        <v>304</v>
      </c>
      <c r="AU7" s="1199" t="s">
        <v>305</v>
      </c>
      <c r="AV7" s="1199" t="s">
        <v>4</v>
      </c>
      <c r="AW7" s="1196" t="s">
        <v>5</v>
      </c>
      <c r="AX7" s="1199" t="s">
        <v>6</v>
      </c>
      <c r="AY7" s="1201" t="s">
        <v>7</v>
      </c>
      <c r="AZ7" s="1204" t="s">
        <v>8</v>
      </c>
      <c r="BA7" s="1204" t="s">
        <v>9</v>
      </c>
      <c r="BB7" s="1199" t="s">
        <v>306</v>
      </c>
      <c r="BC7" s="1204" t="s">
        <v>14</v>
      </c>
      <c r="BD7" s="1204"/>
      <c r="BE7" s="1204"/>
      <c r="BF7" s="1204"/>
      <c r="BG7" s="1206"/>
      <c r="BH7" s="1222" t="s">
        <v>307</v>
      </c>
      <c r="BI7" s="1222"/>
      <c r="BJ7" s="1222"/>
      <c r="BK7" s="1222"/>
      <c r="BL7" s="1222"/>
      <c r="BM7" s="1222"/>
      <c r="BN7" s="1222"/>
      <c r="BO7" s="1222"/>
      <c r="BP7" s="1222"/>
      <c r="BQ7" s="1222"/>
      <c r="BR7" s="1222"/>
      <c r="BS7" s="1222"/>
    </row>
    <row r="8" spans="1:99" s="317" customFormat="1" ht="14.25" customHeight="1" thickTop="1" thickBot="1" x14ac:dyDescent="0.25">
      <c r="A8" s="1208" t="s">
        <v>18</v>
      </c>
      <c r="B8" s="1210" t="s">
        <v>19</v>
      </c>
      <c r="C8" s="1212" t="s">
        <v>20</v>
      </c>
      <c r="D8" s="1197"/>
      <c r="E8" s="1200"/>
      <c r="F8" s="1202"/>
      <c r="G8" s="1205"/>
      <c r="H8" s="1205"/>
      <c r="I8" s="1205"/>
      <c r="J8" s="1207"/>
      <c r="K8" s="1207"/>
      <c r="L8" s="1214" t="s">
        <v>21</v>
      </c>
      <c r="M8" s="1215"/>
      <c r="N8" s="1215"/>
      <c r="O8" s="1215"/>
      <c r="P8" s="1215"/>
      <c r="Q8" s="1215"/>
      <c r="R8" s="1214" t="s">
        <v>22</v>
      </c>
      <c r="S8" s="1215"/>
      <c r="T8" s="1215"/>
      <c r="U8" s="1215"/>
      <c r="V8" s="1215"/>
      <c r="W8" s="1215"/>
      <c r="X8" s="1214" t="s">
        <v>23</v>
      </c>
      <c r="Y8" s="1215"/>
      <c r="Z8" s="1215"/>
      <c r="AA8" s="1215"/>
      <c r="AB8" s="1215"/>
      <c r="AC8" s="1215"/>
      <c r="AD8" s="1214" t="s">
        <v>24</v>
      </c>
      <c r="AE8" s="1215"/>
      <c r="AF8" s="1215"/>
      <c r="AG8" s="1215"/>
      <c r="AH8" s="1215"/>
      <c r="AI8" s="1215"/>
      <c r="AJ8" s="1218" t="s">
        <v>25</v>
      </c>
      <c r="AK8" s="1225" t="s">
        <v>26</v>
      </c>
      <c r="AL8" s="1223" t="s">
        <v>308</v>
      </c>
      <c r="AM8" s="1223" t="s">
        <v>28</v>
      </c>
      <c r="AN8" s="1223" t="s">
        <v>29</v>
      </c>
      <c r="AO8" s="1213" t="s">
        <v>30</v>
      </c>
      <c r="AP8" s="1205"/>
      <c r="AQ8" s="1205"/>
      <c r="AR8" s="1207"/>
      <c r="AS8" s="1200"/>
      <c r="AT8" s="1200"/>
      <c r="AU8" s="1200"/>
      <c r="AV8" s="1200"/>
      <c r="AW8" s="1197"/>
      <c r="AX8" s="1200"/>
      <c r="AY8" s="1202"/>
      <c r="AZ8" s="1205"/>
      <c r="BA8" s="1205"/>
      <c r="BB8" s="1200"/>
      <c r="BC8" s="1225" t="s">
        <v>26</v>
      </c>
      <c r="BD8" s="1223" t="s">
        <v>308</v>
      </c>
      <c r="BE8" s="1223" t="s">
        <v>28</v>
      </c>
      <c r="BF8" s="1223" t="s">
        <v>29</v>
      </c>
      <c r="BG8" s="1220" t="s">
        <v>30</v>
      </c>
      <c r="BH8" s="1222" t="s">
        <v>309</v>
      </c>
      <c r="BI8" s="1222"/>
      <c r="BJ8" s="1222"/>
      <c r="BK8" s="1222" t="s">
        <v>310</v>
      </c>
      <c r="BL8" s="1222"/>
      <c r="BM8" s="1222"/>
      <c r="BN8" s="1222" t="s">
        <v>311</v>
      </c>
      <c r="BO8" s="1222"/>
      <c r="BP8" s="1222"/>
      <c r="BQ8" s="1222" t="s">
        <v>312</v>
      </c>
      <c r="BR8" s="1222"/>
      <c r="BS8" s="1222"/>
    </row>
    <row r="9" spans="1:99" s="317" customFormat="1" ht="14.25" customHeight="1" thickTop="1" thickBot="1" x14ac:dyDescent="0.25">
      <c r="A9" s="1209"/>
      <c r="B9" s="1211"/>
      <c r="C9" s="1213"/>
      <c r="D9" s="1198"/>
      <c r="E9" s="1200"/>
      <c r="F9" s="1203"/>
      <c r="G9" s="1205"/>
      <c r="H9" s="1205"/>
      <c r="I9" s="1205"/>
      <c r="J9" s="1207"/>
      <c r="K9" s="1207"/>
      <c r="L9" s="1228" t="s">
        <v>31</v>
      </c>
      <c r="M9" s="1229"/>
      <c r="N9" s="1230"/>
      <c r="O9" s="1231" t="s">
        <v>32</v>
      </c>
      <c r="P9" s="1229"/>
      <c r="Q9" s="1230"/>
      <c r="R9" s="1228" t="s">
        <v>31</v>
      </c>
      <c r="S9" s="1229"/>
      <c r="T9" s="1230"/>
      <c r="U9" s="1231" t="s">
        <v>32</v>
      </c>
      <c r="V9" s="1229"/>
      <c r="W9" s="1230"/>
      <c r="X9" s="1228" t="s">
        <v>31</v>
      </c>
      <c r="Y9" s="1229"/>
      <c r="Z9" s="1230"/>
      <c r="AA9" s="1231" t="s">
        <v>32</v>
      </c>
      <c r="AB9" s="1229"/>
      <c r="AC9" s="1230"/>
      <c r="AD9" s="1228" t="s">
        <v>31</v>
      </c>
      <c r="AE9" s="1229"/>
      <c r="AF9" s="1230"/>
      <c r="AG9" s="1231" t="s">
        <v>32</v>
      </c>
      <c r="AH9" s="1229"/>
      <c r="AI9" s="1230"/>
      <c r="AJ9" s="1219"/>
      <c r="AK9" s="1226"/>
      <c r="AL9" s="1224"/>
      <c r="AM9" s="1224"/>
      <c r="AN9" s="1224"/>
      <c r="AO9" s="1232"/>
      <c r="AP9" s="1205"/>
      <c r="AQ9" s="1205"/>
      <c r="AR9" s="1207"/>
      <c r="AS9" s="1200"/>
      <c r="AT9" s="1200"/>
      <c r="AU9" s="1200"/>
      <c r="AV9" s="1200"/>
      <c r="AW9" s="1198"/>
      <c r="AX9" s="1200"/>
      <c r="AY9" s="1203"/>
      <c r="AZ9" s="1205"/>
      <c r="BA9" s="1205"/>
      <c r="BB9" s="1200"/>
      <c r="BC9" s="1226"/>
      <c r="BD9" s="1224"/>
      <c r="BE9" s="1224"/>
      <c r="BF9" s="1224"/>
      <c r="BG9" s="1221"/>
      <c r="BH9" s="1227" t="s">
        <v>313</v>
      </c>
      <c r="BI9" s="1227" t="s">
        <v>314</v>
      </c>
      <c r="BJ9" s="1227" t="s">
        <v>315</v>
      </c>
      <c r="BK9" s="1227" t="s">
        <v>316</v>
      </c>
      <c r="BL9" s="1227" t="s">
        <v>317</v>
      </c>
      <c r="BM9" s="1227" t="s">
        <v>318</v>
      </c>
      <c r="BN9" s="1227" t="s">
        <v>319</v>
      </c>
      <c r="BO9" s="1227" t="s">
        <v>320</v>
      </c>
      <c r="BP9" s="1227" t="s">
        <v>321</v>
      </c>
      <c r="BQ9" s="1227" t="s">
        <v>322</v>
      </c>
      <c r="BR9" s="1227" t="s">
        <v>323</v>
      </c>
      <c r="BS9" s="1227" t="s">
        <v>324</v>
      </c>
      <c r="BT9" s="1229" t="s">
        <v>31</v>
      </c>
      <c r="BU9" s="1229"/>
      <c r="BV9" s="1230"/>
      <c r="BW9" s="1231" t="s">
        <v>32</v>
      </c>
      <c r="BX9" s="1229"/>
      <c r="BY9" s="1230"/>
      <c r="BZ9" s="1228" t="s">
        <v>31</v>
      </c>
      <c r="CA9" s="1229"/>
      <c r="CB9" s="1230"/>
      <c r="CC9" s="1231" t="s">
        <v>32</v>
      </c>
      <c r="CD9" s="1229"/>
      <c r="CE9" s="1230"/>
      <c r="CF9" s="1228" t="s">
        <v>31</v>
      </c>
      <c r="CG9" s="1229"/>
      <c r="CH9" s="1230"/>
      <c r="CI9" s="1231" t="s">
        <v>32</v>
      </c>
      <c r="CJ9" s="1229"/>
      <c r="CK9" s="1230"/>
      <c r="CL9" s="1228" t="s">
        <v>31</v>
      </c>
      <c r="CM9" s="1229"/>
      <c r="CN9" s="1230"/>
      <c r="CO9" s="1231" t="s">
        <v>32</v>
      </c>
      <c r="CP9" s="1229"/>
      <c r="CQ9" s="1230"/>
    </row>
    <row r="10" spans="1:99" s="317" customFormat="1" ht="21" customHeight="1" thickTop="1" x14ac:dyDescent="0.2">
      <c r="A10" s="1209"/>
      <c r="B10" s="1211"/>
      <c r="C10" s="1213"/>
      <c r="D10" s="1198"/>
      <c r="E10" s="1200"/>
      <c r="F10" s="1203"/>
      <c r="G10" s="1205"/>
      <c r="H10" s="1205"/>
      <c r="I10" s="1205"/>
      <c r="J10" s="1207"/>
      <c r="K10" s="1207"/>
      <c r="L10" s="318" t="s">
        <v>33</v>
      </c>
      <c r="M10" s="319" t="s">
        <v>34</v>
      </c>
      <c r="N10" s="319" t="s">
        <v>35</v>
      </c>
      <c r="O10" s="319" t="s">
        <v>33</v>
      </c>
      <c r="P10" s="319" t="s">
        <v>34</v>
      </c>
      <c r="Q10" s="319" t="s">
        <v>35</v>
      </c>
      <c r="R10" s="318" t="s">
        <v>36</v>
      </c>
      <c r="S10" s="319" t="s">
        <v>35</v>
      </c>
      <c r="T10" s="319" t="s">
        <v>37</v>
      </c>
      <c r="U10" s="319" t="s">
        <v>36</v>
      </c>
      <c r="V10" s="319" t="s">
        <v>35</v>
      </c>
      <c r="W10" s="319" t="s">
        <v>37</v>
      </c>
      <c r="X10" s="320" t="s">
        <v>37</v>
      </c>
      <c r="Y10" s="321" t="s">
        <v>36</v>
      </c>
      <c r="Z10" s="321" t="s">
        <v>38</v>
      </c>
      <c r="AA10" s="319" t="s">
        <v>37</v>
      </c>
      <c r="AB10" s="319" t="s">
        <v>36</v>
      </c>
      <c r="AC10" s="319" t="s">
        <v>38</v>
      </c>
      <c r="AD10" s="320" t="s">
        <v>39</v>
      </c>
      <c r="AE10" s="321" t="s">
        <v>40</v>
      </c>
      <c r="AF10" s="321" t="s">
        <v>41</v>
      </c>
      <c r="AG10" s="319" t="s">
        <v>39</v>
      </c>
      <c r="AH10" s="319" t="s">
        <v>40</v>
      </c>
      <c r="AI10" s="319" t="s">
        <v>41</v>
      </c>
      <c r="AJ10" s="1219"/>
      <c r="AK10" s="1226"/>
      <c r="AL10" s="1224"/>
      <c r="AM10" s="1224"/>
      <c r="AN10" s="1224"/>
      <c r="AO10" s="1232"/>
      <c r="AP10" s="1205"/>
      <c r="AQ10" s="1205"/>
      <c r="AR10" s="1207"/>
      <c r="AS10" s="1200"/>
      <c r="AT10" s="1200"/>
      <c r="AU10" s="1200"/>
      <c r="AV10" s="1200"/>
      <c r="AW10" s="1198"/>
      <c r="AX10" s="1200"/>
      <c r="AY10" s="1203"/>
      <c r="AZ10" s="1205"/>
      <c r="BA10" s="1205"/>
      <c r="BB10" s="1200"/>
      <c r="BC10" s="1226"/>
      <c r="BD10" s="1224"/>
      <c r="BE10" s="1224"/>
      <c r="BF10" s="1224"/>
      <c r="BG10" s="1221"/>
      <c r="BH10" s="1227"/>
      <c r="BI10" s="1227"/>
      <c r="BJ10" s="1227"/>
      <c r="BK10" s="1227"/>
      <c r="BL10" s="1227"/>
      <c r="BM10" s="1227"/>
      <c r="BN10" s="1227"/>
      <c r="BO10" s="1227"/>
      <c r="BP10" s="1227"/>
      <c r="BQ10" s="1227"/>
      <c r="BR10" s="1227"/>
      <c r="BS10" s="1227"/>
      <c r="BT10" s="322" t="s">
        <v>33</v>
      </c>
      <c r="BU10" s="319" t="s">
        <v>34</v>
      </c>
      <c r="BV10" s="319" t="s">
        <v>35</v>
      </c>
      <c r="BW10" s="319" t="s">
        <v>33</v>
      </c>
      <c r="BX10" s="319" t="s">
        <v>34</v>
      </c>
      <c r="BY10" s="319" t="s">
        <v>35</v>
      </c>
      <c r="BZ10" s="318" t="s">
        <v>36</v>
      </c>
      <c r="CA10" s="319" t="s">
        <v>35</v>
      </c>
      <c r="CB10" s="319" t="s">
        <v>37</v>
      </c>
      <c r="CC10" s="319" t="s">
        <v>36</v>
      </c>
      <c r="CD10" s="319" t="s">
        <v>35</v>
      </c>
      <c r="CE10" s="319" t="s">
        <v>37</v>
      </c>
      <c r="CF10" s="320" t="s">
        <v>37</v>
      </c>
      <c r="CG10" s="321" t="s">
        <v>36</v>
      </c>
      <c r="CH10" s="321" t="s">
        <v>38</v>
      </c>
      <c r="CI10" s="319" t="s">
        <v>37</v>
      </c>
      <c r="CJ10" s="319" t="s">
        <v>36</v>
      </c>
      <c r="CK10" s="319" t="s">
        <v>38</v>
      </c>
      <c r="CL10" s="320" t="s">
        <v>39</v>
      </c>
      <c r="CM10" s="321" t="s">
        <v>40</v>
      </c>
      <c r="CN10" s="321" t="s">
        <v>41</v>
      </c>
      <c r="CO10" s="319" t="s">
        <v>39</v>
      </c>
      <c r="CP10" s="319" t="s">
        <v>40</v>
      </c>
      <c r="CQ10" s="319" t="s">
        <v>41</v>
      </c>
    </row>
    <row r="11" spans="1:99" s="338" customFormat="1" ht="25.5" x14ac:dyDescent="0.2">
      <c r="A11" s="323" t="s">
        <v>42</v>
      </c>
      <c r="B11" s="323" t="s">
        <v>43</v>
      </c>
      <c r="C11" s="323" t="s">
        <v>325</v>
      </c>
      <c r="D11" s="324" t="s">
        <v>326</v>
      </c>
      <c r="E11" s="325"/>
      <c r="F11" s="326"/>
      <c r="G11" s="327"/>
      <c r="H11" s="327"/>
      <c r="I11" s="328">
        <f>AJ11/$AJ$77*100</f>
        <v>39.942847774257253</v>
      </c>
      <c r="J11" s="328">
        <v>39</v>
      </c>
      <c r="K11" s="329"/>
      <c r="L11" s="330"/>
      <c r="M11" s="330"/>
      <c r="N11" s="330"/>
      <c r="O11" s="331"/>
      <c r="P11" s="331"/>
      <c r="Q11" s="331"/>
      <c r="R11" s="330"/>
      <c r="S11" s="330"/>
      <c r="T11" s="330"/>
      <c r="U11" s="331">
        <v>96419</v>
      </c>
      <c r="V11" s="331">
        <v>96419</v>
      </c>
      <c r="W11" s="331">
        <v>3597883</v>
      </c>
      <c r="X11" s="332"/>
      <c r="Y11" s="332"/>
      <c r="Z11" s="332"/>
      <c r="AA11" s="331">
        <v>3032318</v>
      </c>
      <c r="AB11" s="331">
        <v>972308</v>
      </c>
      <c r="AC11" s="331">
        <v>96419</v>
      </c>
      <c r="AD11" s="332"/>
      <c r="AE11" s="332"/>
      <c r="AF11" s="332"/>
      <c r="AG11" s="331">
        <v>96419</v>
      </c>
      <c r="AH11" s="331">
        <v>96419</v>
      </c>
      <c r="AI11" s="331">
        <v>96407</v>
      </c>
      <c r="AJ11" s="333">
        <v>8181011</v>
      </c>
      <c r="AK11" s="331"/>
      <c r="AL11" s="331"/>
      <c r="AM11" s="331"/>
      <c r="AN11" s="331">
        <v>1643542</v>
      </c>
      <c r="AO11" s="331">
        <v>6537469</v>
      </c>
      <c r="AP11" s="324"/>
      <c r="AQ11" s="324"/>
      <c r="AR11" s="334"/>
      <c r="AS11" s="335">
        <f>SUM(L11,M11,N11,R11,S11,T11,X11,Y11,Z11,AD11,AE11,AF11)-E11</f>
        <v>0</v>
      </c>
      <c r="AT11" s="335">
        <f>SUM(O11,P11,Q11,U11,V11,W11,AA11,AB11,AC11,AG11,AH11,AI11)-AJ11</f>
        <v>0</v>
      </c>
      <c r="AU11" s="335">
        <f>SUM(AK11,AL11,AM11,AN11,AO11)-AJ11</f>
        <v>0</v>
      </c>
      <c r="AV11" s="336" t="s">
        <v>327</v>
      </c>
      <c r="AW11" s="336"/>
      <c r="AX11" s="337">
        <f>+E11</f>
        <v>0</v>
      </c>
      <c r="AY11" s="336"/>
      <c r="AZ11" s="336"/>
      <c r="BA11" s="336"/>
      <c r="BB11" s="335">
        <f>AJ11</f>
        <v>8181011</v>
      </c>
      <c r="BC11" s="335">
        <f t="shared" ref="BC11:BG15" si="0">AK11</f>
        <v>0</v>
      </c>
      <c r="BD11" s="335">
        <f t="shared" si="0"/>
        <v>0</v>
      </c>
      <c r="BE11" s="335">
        <f t="shared" si="0"/>
        <v>0</v>
      </c>
      <c r="BF11" s="335">
        <f t="shared" si="0"/>
        <v>1643542</v>
      </c>
      <c r="BG11" s="335">
        <f t="shared" si="0"/>
        <v>6537469</v>
      </c>
      <c r="BH11" s="336"/>
      <c r="BI11" s="336"/>
      <c r="BJ11" s="336"/>
      <c r="BK11" s="336"/>
      <c r="BL11" s="336"/>
      <c r="BM11" s="336"/>
      <c r="BN11" s="336"/>
      <c r="BO11" s="336"/>
      <c r="BP11" s="336"/>
      <c r="BQ11" s="336"/>
      <c r="BR11" s="336"/>
      <c r="BS11" s="336"/>
      <c r="BT11" s="335">
        <f>+L11</f>
        <v>0</v>
      </c>
      <c r="BU11" s="335">
        <f t="shared" ref="BU11:CJ15" si="1">+M11</f>
        <v>0</v>
      </c>
      <c r="BV11" s="335">
        <f t="shared" si="1"/>
        <v>0</v>
      </c>
      <c r="BW11" s="335">
        <f t="shared" si="1"/>
        <v>0</v>
      </c>
      <c r="BX11" s="335">
        <f t="shared" si="1"/>
        <v>0</v>
      </c>
      <c r="BY11" s="335">
        <f t="shared" si="1"/>
        <v>0</v>
      </c>
      <c r="BZ11" s="335">
        <f t="shared" si="1"/>
        <v>0</v>
      </c>
      <c r="CA11" s="335">
        <f t="shared" si="1"/>
        <v>0</v>
      </c>
      <c r="CB11" s="335">
        <f t="shared" si="1"/>
        <v>0</v>
      </c>
      <c r="CC11" s="335">
        <f t="shared" si="1"/>
        <v>96419</v>
      </c>
      <c r="CD11" s="335">
        <f t="shared" si="1"/>
        <v>96419</v>
      </c>
      <c r="CE11" s="335">
        <f t="shared" si="1"/>
        <v>3597883</v>
      </c>
      <c r="CF11" s="335">
        <f t="shared" si="1"/>
        <v>0</v>
      </c>
      <c r="CG11" s="335">
        <f t="shared" si="1"/>
        <v>0</v>
      </c>
      <c r="CH11" s="335">
        <f t="shared" si="1"/>
        <v>0</v>
      </c>
      <c r="CI11" s="335">
        <f t="shared" si="1"/>
        <v>3032318</v>
      </c>
      <c r="CJ11" s="335">
        <f t="shared" si="1"/>
        <v>972308</v>
      </c>
      <c r="CK11" s="335">
        <f t="shared" ref="CK11:CQ15" si="2">+AC11</f>
        <v>96419</v>
      </c>
      <c r="CL11" s="335">
        <f t="shared" si="2"/>
        <v>0</v>
      </c>
      <c r="CM11" s="335">
        <f t="shared" si="2"/>
        <v>0</v>
      </c>
      <c r="CN11" s="335">
        <f t="shared" si="2"/>
        <v>0</v>
      </c>
      <c r="CO11" s="335">
        <f t="shared" si="2"/>
        <v>96419</v>
      </c>
      <c r="CP11" s="335">
        <f t="shared" si="2"/>
        <v>96419</v>
      </c>
      <c r="CQ11" s="335">
        <f t="shared" si="2"/>
        <v>96407</v>
      </c>
      <c r="CR11" s="336"/>
      <c r="CS11" s="335">
        <f>SUM(L11,M11,N11,R11,S11,T11)</f>
        <v>0</v>
      </c>
    </row>
    <row r="12" spans="1:99" s="338" customFormat="1" ht="38.25" x14ac:dyDescent="0.2">
      <c r="A12" s="339" t="s">
        <v>42</v>
      </c>
      <c r="B12" s="339" t="s">
        <v>43</v>
      </c>
      <c r="C12" s="340" t="s">
        <v>328</v>
      </c>
      <c r="D12" s="341" t="s">
        <v>329</v>
      </c>
      <c r="E12" s="342">
        <f>SUM(L12,M12,N12,R12,S12,T12,X12,Y12,Z12,AD12,AE12,AF12)</f>
        <v>14240466</v>
      </c>
      <c r="F12" s="340" t="s">
        <v>67</v>
      </c>
      <c r="G12" s="341" t="s">
        <v>330</v>
      </c>
      <c r="H12" s="341" t="s">
        <v>331</v>
      </c>
      <c r="I12" s="343">
        <f>AJ12/AJ11*100</f>
        <v>70.51053958978909</v>
      </c>
      <c r="J12" s="344"/>
      <c r="K12" s="343">
        <v>70</v>
      </c>
      <c r="L12" s="345"/>
      <c r="M12" s="345"/>
      <c r="N12" s="345"/>
      <c r="O12" s="346"/>
      <c r="P12" s="347"/>
      <c r="Q12" s="347"/>
      <c r="R12" s="345"/>
      <c r="S12" s="345"/>
      <c r="T12" s="345">
        <v>8544280</v>
      </c>
      <c r="U12" s="347"/>
      <c r="V12" s="347"/>
      <c r="W12" s="347">
        <v>3501464</v>
      </c>
      <c r="X12" s="348">
        <v>5696186</v>
      </c>
      <c r="Y12" s="348"/>
      <c r="Z12" s="348"/>
      <c r="AA12" s="347">
        <v>2267011</v>
      </c>
      <c r="AB12" s="347"/>
      <c r="AC12" s="347"/>
      <c r="AD12" s="348"/>
      <c r="AE12" s="348"/>
      <c r="AF12" s="348"/>
      <c r="AG12" s="347"/>
      <c r="AH12" s="347"/>
      <c r="AI12" s="347"/>
      <c r="AJ12" s="347">
        <v>5768475</v>
      </c>
      <c r="AK12" s="347"/>
      <c r="AL12" s="347"/>
      <c r="AM12" s="347"/>
      <c r="AN12" s="347">
        <v>775783</v>
      </c>
      <c r="AO12" s="349">
        <v>4992692</v>
      </c>
      <c r="AP12" s="1233" t="s">
        <v>86</v>
      </c>
      <c r="AQ12" s="1233" t="s">
        <v>332</v>
      </c>
      <c r="AR12" s="350"/>
      <c r="AS12" s="335">
        <f>SUM(L12,M12,N12,R12,S12,T12,X12,Y12,Z12,AD12,AE12,AF12)-E12</f>
        <v>0</v>
      </c>
      <c r="AT12" s="335">
        <f t="shared" ref="AT12:AT75" si="3">SUM(O12,P12,Q12,U12,V12,W12,AA12,AB12,AC12,AG12,AH12,AI12)-AJ12</f>
        <v>0</v>
      </c>
      <c r="AU12" s="335">
        <f t="shared" ref="AU12:AU75" si="4">SUM(AK12,AL12,AM12,AN12,AO12)-AJ12</f>
        <v>0</v>
      </c>
      <c r="AV12" s="336" t="s">
        <v>327</v>
      </c>
      <c r="AX12" s="337">
        <f>+E12</f>
        <v>14240466</v>
      </c>
      <c r="BB12" s="335">
        <f>AJ12</f>
        <v>5768475</v>
      </c>
      <c r="BC12" s="335">
        <f t="shared" si="0"/>
        <v>0</v>
      </c>
      <c r="BD12" s="335">
        <f t="shared" si="0"/>
        <v>0</v>
      </c>
      <c r="BE12" s="335">
        <f t="shared" si="0"/>
        <v>0</v>
      </c>
      <c r="BF12" s="335">
        <f t="shared" si="0"/>
        <v>775783</v>
      </c>
      <c r="BG12" s="335">
        <f t="shared" si="0"/>
        <v>4992692</v>
      </c>
      <c r="BH12" s="336" t="b">
        <f t="shared" ref="BH12:BJ15" si="5">EXACT(L12&gt;0,O12&gt;0)</f>
        <v>1</v>
      </c>
      <c r="BI12" s="336" t="b">
        <f t="shared" si="5"/>
        <v>1</v>
      </c>
      <c r="BJ12" s="336" t="b">
        <f t="shared" si="5"/>
        <v>1</v>
      </c>
      <c r="BK12" s="336" t="b">
        <f t="shared" ref="BK12:BM15" si="6">EXACT(R12&gt;0,U12&gt;0)</f>
        <v>1</v>
      </c>
      <c r="BL12" s="336" t="b">
        <f t="shared" si="6"/>
        <v>1</v>
      </c>
      <c r="BM12" s="336" t="b">
        <f t="shared" si="6"/>
        <v>1</v>
      </c>
      <c r="BN12" s="336" t="b">
        <f t="shared" ref="BN12:BP15" si="7">EXACT(X12&gt;0,AA12&gt;0)</f>
        <v>1</v>
      </c>
      <c r="BO12" s="336" t="b">
        <f t="shared" si="7"/>
        <v>1</v>
      </c>
      <c r="BP12" s="336" t="b">
        <f t="shared" si="7"/>
        <v>1</v>
      </c>
      <c r="BQ12" s="336" t="b">
        <f t="shared" ref="BQ12:BS15" si="8">EXACT(AD12&gt;0,AG12&gt;0)</f>
        <v>1</v>
      </c>
      <c r="BR12" s="336" t="b">
        <f t="shared" si="8"/>
        <v>1</v>
      </c>
      <c r="BS12" s="336" t="b">
        <f t="shared" si="8"/>
        <v>1</v>
      </c>
      <c r="BT12" s="335">
        <f>+L12</f>
        <v>0</v>
      </c>
      <c r="BU12" s="335">
        <f t="shared" si="1"/>
        <v>0</v>
      </c>
      <c r="BV12" s="335">
        <f t="shared" si="1"/>
        <v>0</v>
      </c>
      <c r="BW12" s="335">
        <f t="shared" si="1"/>
        <v>0</v>
      </c>
      <c r="BX12" s="335">
        <f t="shared" si="1"/>
        <v>0</v>
      </c>
      <c r="BY12" s="335">
        <f t="shared" si="1"/>
        <v>0</v>
      </c>
      <c r="BZ12" s="335">
        <f t="shared" si="1"/>
        <v>0</v>
      </c>
      <c r="CA12" s="335">
        <f t="shared" si="1"/>
        <v>0</v>
      </c>
      <c r="CB12" s="335">
        <f t="shared" si="1"/>
        <v>8544280</v>
      </c>
      <c r="CC12" s="335">
        <f t="shared" si="1"/>
        <v>0</v>
      </c>
      <c r="CD12" s="335">
        <f t="shared" si="1"/>
        <v>0</v>
      </c>
      <c r="CE12" s="335">
        <f t="shared" si="1"/>
        <v>3501464</v>
      </c>
      <c r="CF12" s="335">
        <f t="shared" si="1"/>
        <v>5696186</v>
      </c>
      <c r="CG12" s="335">
        <f t="shared" si="1"/>
        <v>0</v>
      </c>
      <c r="CH12" s="335">
        <f t="shared" si="1"/>
        <v>0</v>
      </c>
      <c r="CI12" s="335">
        <f t="shared" si="1"/>
        <v>2267011</v>
      </c>
      <c r="CJ12" s="335">
        <f t="shared" si="1"/>
        <v>0</v>
      </c>
      <c r="CK12" s="335">
        <f t="shared" si="2"/>
        <v>0</v>
      </c>
      <c r="CL12" s="335">
        <f t="shared" si="2"/>
        <v>0</v>
      </c>
      <c r="CM12" s="335">
        <f t="shared" si="2"/>
        <v>0</v>
      </c>
      <c r="CN12" s="335">
        <f t="shared" si="2"/>
        <v>0</v>
      </c>
      <c r="CO12" s="335">
        <f t="shared" si="2"/>
        <v>0</v>
      </c>
      <c r="CP12" s="335">
        <f t="shared" si="2"/>
        <v>0</v>
      </c>
      <c r="CQ12" s="335">
        <f t="shared" si="2"/>
        <v>0</v>
      </c>
      <c r="CR12" s="336"/>
      <c r="CS12" s="335">
        <f t="shared" ref="CS12:CS75" si="9">SUM(L12,M12,N12,R12,S12,T12)</f>
        <v>8544280</v>
      </c>
      <c r="CT12" s="335" t="s">
        <v>333</v>
      </c>
      <c r="CU12" s="336"/>
    </row>
    <row r="13" spans="1:99" s="338" customFormat="1" ht="63.75" x14ac:dyDescent="0.2">
      <c r="A13" s="351" t="s">
        <v>42</v>
      </c>
      <c r="B13" s="351" t="s">
        <v>43</v>
      </c>
      <c r="C13" s="352" t="s">
        <v>334</v>
      </c>
      <c r="D13" s="353" t="s">
        <v>335</v>
      </c>
      <c r="E13" s="354">
        <v>2300</v>
      </c>
      <c r="F13" s="352" t="s">
        <v>155</v>
      </c>
      <c r="G13" s="353" t="s">
        <v>336</v>
      </c>
      <c r="H13" s="353" t="s">
        <v>337</v>
      </c>
      <c r="I13" s="343">
        <f>AJ13/$AJ$11*100</f>
        <v>18.882470638408872</v>
      </c>
      <c r="J13" s="344"/>
      <c r="K13" s="343">
        <v>19</v>
      </c>
      <c r="L13" s="345"/>
      <c r="M13" s="345"/>
      <c r="N13" s="345"/>
      <c r="O13" s="346"/>
      <c r="P13" s="347"/>
      <c r="Q13" s="347"/>
      <c r="R13" s="345"/>
      <c r="S13" s="345"/>
      <c r="T13" s="345"/>
      <c r="U13" s="347"/>
      <c r="V13" s="347"/>
      <c r="W13" s="347"/>
      <c r="X13" s="348">
        <v>989</v>
      </c>
      <c r="Y13" s="348">
        <v>1311</v>
      </c>
      <c r="Z13" s="348"/>
      <c r="AA13" s="347">
        <v>668888</v>
      </c>
      <c r="AB13" s="347">
        <v>875889</v>
      </c>
      <c r="AC13" s="347"/>
      <c r="AD13" s="348"/>
      <c r="AE13" s="348"/>
      <c r="AF13" s="348"/>
      <c r="AG13" s="347"/>
      <c r="AH13" s="347"/>
      <c r="AI13" s="347"/>
      <c r="AJ13" s="347">
        <v>1544777</v>
      </c>
      <c r="AK13" s="347"/>
      <c r="AL13" s="347"/>
      <c r="AM13" s="347"/>
      <c r="AN13" s="347"/>
      <c r="AO13" s="349">
        <v>1544777</v>
      </c>
      <c r="AP13" s="1234"/>
      <c r="AQ13" s="1234"/>
      <c r="AR13" s="355"/>
      <c r="AS13" s="335">
        <f>SUM(L13,M13,N13,R13,S13,T13,X13,Y13,Z13,AD13,AE13,AF13)-E13</f>
        <v>0</v>
      </c>
      <c r="AT13" s="335">
        <f t="shared" si="3"/>
        <v>0</v>
      </c>
      <c r="AU13" s="335">
        <f t="shared" si="4"/>
        <v>0</v>
      </c>
      <c r="AV13" s="336" t="s">
        <v>327</v>
      </c>
      <c r="AX13" s="337">
        <f>+E13</f>
        <v>2300</v>
      </c>
      <c r="BB13" s="335">
        <f>AJ13</f>
        <v>1544777</v>
      </c>
      <c r="BC13" s="335">
        <f t="shared" si="0"/>
        <v>0</v>
      </c>
      <c r="BD13" s="335">
        <f t="shared" si="0"/>
        <v>0</v>
      </c>
      <c r="BE13" s="335">
        <f t="shared" si="0"/>
        <v>0</v>
      </c>
      <c r="BF13" s="335">
        <f t="shared" si="0"/>
        <v>0</v>
      </c>
      <c r="BG13" s="335">
        <f t="shared" si="0"/>
        <v>1544777</v>
      </c>
      <c r="BH13" s="336" t="b">
        <f t="shared" si="5"/>
        <v>1</v>
      </c>
      <c r="BI13" s="336" t="b">
        <f t="shared" si="5"/>
        <v>1</v>
      </c>
      <c r="BJ13" s="336" t="b">
        <f t="shared" si="5"/>
        <v>1</v>
      </c>
      <c r="BK13" s="336" t="b">
        <f t="shared" si="6"/>
        <v>1</v>
      </c>
      <c r="BL13" s="336" t="b">
        <f t="shared" si="6"/>
        <v>1</v>
      </c>
      <c r="BM13" s="336" t="b">
        <f t="shared" si="6"/>
        <v>1</v>
      </c>
      <c r="BN13" s="336" t="b">
        <f t="shared" si="7"/>
        <v>1</v>
      </c>
      <c r="BO13" s="336" t="b">
        <f t="shared" si="7"/>
        <v>1</v>
      </c>
      <c r="BP13" s="336" t="b">
        <f t="shared" si="7"/>
        <v>1</v>
      </c>
      <c r="BQ13" s="336" t="b">
        <f t="shared" si="8"/>
        <v>1</v>
      </c>
      <c r="BR13" s="336" t="b">
        <f t="shared" si="8"/>
        <v>1</v>
      </c>
      <c r="BS13" s="336" t="b">
        <f t="shared" si="8"/>
        <v>1</v>
      </c>
      <c r="BT13" s="335">
        <f>+L13</f>
        <v>0</v>
      </c>
      <c r="BU13" s="335">
        <f t="shared" si="1"/>
        <v>0</v>
      </c>
      <c r="BV13" s="335">
        <f t="shared" si="1"/>
        <v>0</v>
      </c>
      <c r="BW13" s="335">
        <f t="shared" si="1"/>
        <v>0</v>
      </c>
      <c r="BX13" s="335">
        <f t="shared" si="1"/>
        <v>0</v>
      </c>
      <c r="BY13" s="335">
        <f t="shared" si="1"/>
        <v>0</v>
      </c>
      <c r="BZ13" s="335">
        <f t="shared" si="1"/>
        <v>0</v>
      </c>
      <c r="CA13" s="335">
        <f t="shared" si="1"/>
        <v>0</v>
      </c>
      <c r="CB13" s="335">
        <f t="shared" si="1"/>
        <v>0</v>
      </c>
      <c r="CC13" s="335">
        <f t="shared" si="1"/>
        <v>0</v>
      </c>
      <c r="CD13" s="335">
        <f t="shared" si="1"/>
        <v>0</v>
      </c>
      <c r="CE13" s="335">
        <f t="shared" si="1"/>
        <v>0</v>
      </c>
      <c r="CF13" s="335">
        <f t="shared" si="1"/>
        <v>989</v>
      </c>
      <c r="CG13" s="335">
        <f t="shared" si="1"/>
        <v>1311</v>
      </c>
      <c r="CH13" s="335">
        <f t="shared" si="1"/>
        <v>0</v>
      </c>
      <c r="CI13" s="335">
        <f t="shared" si="1"/>
        <v>668888</v>
      </c>
      <c r="CJ13" s="335">
        <f t="shared" si="1"/>
        <v>875889</v>
      </c>
      <c r="CK13" s="335">
        <f t="shared" si="2"/>
        <v>0</v>
      </c>
      <c r="CL13" s="335">
        <f t="shared" si="2"/>
        <v>0</v>
      </c>
      <c r="CM13" s="335">
        <f t="shared" si="2"/>
        <v>0</v>
      </c>
      <c r="CN13" s="335">
        <f t="shared" si="2"/>
        <v>0</v>
      </c>
      <c r="CO13" s="335">
        <f t="shared" si="2"/>
        <v>0</v>
      </c>
      <c r="CP13" s="335">
        <f t="shared" si="2"/>
        <v>0</v>
      </c>
      <c r="CQ13" s="335">
        <f t="shared" si="2"/>
        <v>0</v>
      </c>
      <c r="CR13" s="336"/>
      <c r="CS13" s="335">
        <f t="shared" si="9"/>
        <v>0</v>
      </c>
      <c r="CT13" s="335" t="s">
        <v>333</v>
      </c>
      <c r="CU13" s="336"/>
    </row>
    <row r="14" spans="1:99" s="338" customFormat="1" ht="63.75" x14ac:dyDescent="0.2">
      <c r="A14" s="1236" t="s">
        <v>42</v>
      </c>
      <c r="B14" s="1236" t="s">
        <v>43</v>
      </c>
      <c r="C14" s="1238" t="s">
        <v>338</v>
      </c>
      <c r="D14" s="1233" t="s">
        <v>339</v>
      </c>
      <c r="E14" s="354">
        <f>MAX((L14+M14+N14),(R14+S14+T14),(X14+Y14+Z14))</f>
        <v>2880</v>
      </c>
      <c r="F14" s="354" t="s">
        <v>76</v>
      </c>
      <c r="G14" s="1233" t="s">
        <v>340</v>
      </c>
      <c r="H14" s="1233" t="s">
        <v>78</v>
      </c>
      <c r="I14" s="1240">
        <f>((AJ14+AJ15)/AJ11)*100</f>
        <v>10.606989771802043</v>
      </c>
      <c r="J14" s="1242"/>
      <c r="K14" s="1240">
        <v>11</v>
      </c>
      <c r="L14" s="345"/>
      <c r="M14" s="345"/>
      <c r="N14" s="345"/>
      <c r="O14" s="346"/>
      <c r="P14" s="347"/>
      <c r="Q14" s="347"/>
      <c r="R14" s="345">
        <v>960</v>
      </c>
      <c r="S14" s="345">
        <v>960</v>
      </c>
      <c r="T14" s="345">
        <v>960</v>
      </c>
      <c r="U14" s="347">
        <v>80510</v>
      </c>
      <c r="V14" s="347">
        <v>80510</v>
      </c>
      <c r="W14" s="347">
        <v>80510</v>
      </c>
      <c r="X14" s="345">
        <v>960</v>
      </c>
      <c r="Y14" s="345">
        <v>960</v>
      </c>
      <c r="Z14" s="345">
        <v>960</v>
      </c>
      <c r="AA14" s="347">
        <v>80510</v>
      </c>
      <c r="AB14" s="347">
        <v>80510</v>
      </c>
      <c r="AC14" s="347">
        <v>80510</v>
      </c>
      <c r="AD14" s="345">
        <v>960</v>
      </c>
      <c r="AE14" s="345">
        <v>960</v>
      </c>
      <c r="AF14" s="345">
        <v>960</v>
      </c>
      <c r="AG14" s="347">
        <v>80510</v>
      </c>
      <c r="AH14" s="347">
        <v>80510</v>
      </c>
      <c r="AI14" s="347">
        <v>80499</v>
      </c>
      <c r="AJ14" s="347">
        <v>724579</v>
      </c>
      <c r="AK14" s="347"/>
      <c r="AL14" s="347"/>
      <c r="AM14" s="347"/>
      <c r="AN14" s="347">
        <v>724579</v>
      </c>
      <c r="AO14" s="349"/>
      <c r="AP14" s="1234"/>
      <c r="AQ14" s="1234"/>
      <c r="AR14" s="356" t="s">
        <v>341</v>
      </c>
      <c r="AS14" s="335">
        <f>MAX((L14+M14+N14),(R14+S14+T14),(X14+Y14+Z14))-E14</f>
        <v>0</v>
      </c>
      <c r="AT14" s="335">
        <f t="shared" si="3"/>
        <v>0</v>
      </c>
      <c r="AU14" s="335">
        <f t="shared" si="4"/>
        <v>0</v>
      </c>
      <c r="AV14" s="336" t="s">
        <v>327</v>
      </c>
      <c r="AX14" s="337">
        <f>+E14</f>
        <v>2880</v>
      </c>
      <c r="BB14" s="335">
        <f>AJ14</f>
        <v>724579</v>
      </c>
      <c r="BC14" s="335">
        <f t="shared" si="0"/>
        <v>0</v>
      </c>
      <c r="BD14" s="335">
        <f t="shared" si="0"/>
        <v>0</v>
      </c>
      <c r="BE14" s="335">
        <f t="shared" si="0"/>
        <v>0</v>
      </c>
      <c r="BF14" s="335">
        <f t="shared" si="0"/>
        <v>724579</v>
      </c>
      <c r="BG14" s="335">
        <f t="shared" si="0"/>
        <v>0</v>
      </c>
      <c r="BH14" s="336" t="b">
        <f t="shared" si="5"/>
        <v>1</v>
      </c>
      <c r="BI14" s="336" t="b">
        <f t="shared" si="5"/>
        <v>1</v>
      </c>
      <c r="BJ14" s="336" t="b">
        <f t="shared" si="5"/>
        <v>1</v>
      </c>
      <c r="BK14" s="336" t="b">
        <f t="shared" si="6"/>
        <v>1</v>
      </c>
      <c r="BL14" s="336" t="b">
        <f t="shared" si="6"/>
        <v>1</v>
      </c>
      <c r="BM14" s="336" t="b">
        <f t="shared" si="6"/>
        <v>1</v>
      </c>
      <c r="BN14" s="336" t="b">
        <f t="shared" si="7"/>
        <v>1</v>
      </c>
      <c r="BO14" s="336" t="b">
        <f t="shared" si="7"/>
        <v>1</v>
      </c>
      <c r="BP14" s="336" t="b">
        <f t="shared" si="7"/>
        <v>1</v>
      </c>
      <c r="BQ14" s="336" t="b">
        <f t="shared" si="8"/>
        <v>1</v>
      </c>
      <c r="BR14" s="336" t="b">
        <f t="shared" si="8"/>
        <v>1</v>
      </c>
      <c r="BS14" s="336" t="b">
        <f t="shared" si="8"/>
        <v>1</v>
      </c>
      <c r="BT14" s="335">
        <f>+L14</f>
        <v>0</v>
      </c>
      <c r="BU14" s="335">
        <f t="shared" si="1"/>
        <v>0</v>
      </c>
      <c r="BV14" s="335">
        <f t="shared" si="1"/>
        <v>0</v>
      </c>
      <c r="BW14" s="335">
        <f t="shared" si="1"/>
        <v>0</v>
      </c>
      <c r="BX14" s="335">
        <f t="shared" si="1"/>
        <v>0</v>
      </c>
      <c r="BY14" s="335">
        <f t="shared" si="1"/>
        <v>0</v>
      </c>
      <c r="BZ14" s="335">
        <f t="shared" si="1"/>
        <v>960</v>
      </c>
      <c r="CA14" s="335">
        <f t="shared" si="1"/>
        <v>960</v>
      </c>
      <c r="CB14" s="335">
        <f t="shared" si="1"/>
        <v>960</v>
      </c>
      <c r="CC14" s="335">
        <f t="shared" si="1"/>
        <v>80510</v>
      </c>
      <c r="CD14" s="335">
        <f t="shared" si="1"/>
        <v>80510</v>
      </c>
      <c r="CE14" s="335">
        <f t="shared" si="1"/>
        <v>80510</v>
      </c>
      <c r="CF14" s="335">
        <f t="shared" si="1"/>
        <v>960</v>
      </c>
      <c r="CG14" s="335">
        <f t="shared" si="1"/>
        <v>960</v>
      </c>
      <c r="CH14" s="335">
        <f t="shared" si="1"/>
        <v>960</v>
      </c>
      <c r="CI14" s="335">
        <f t="shared" si="1"/>
        <v>80510</v>
      </c>
      <c r="CJ14" s="335">
        <f t="shared" si="1"/>
        <v>80510</v>
      </c>
      <c r="CK14" s="335">
        <f t="shared" si="2"/>
        <v>80510</v>
      </c>
      <c r="CL14" s="335">
        <f t="shared" si="2"/>
        <v>960</v>
      </c>
      <c r="CM14" s="335">
        <f t="shared" si="2"/>
        <v>960</v>
      </c>
      <c r="CN14" s="335">
        <f t="shared" si="2"/>
        <v>960</v>
      </c>
      <c r="CO14" s="335">
        <f t="shared" si="2"/>
        <v>80510</v>
      </c>
      <c r="CP14" s="335">
        <f t="shared" si="2"/>
        <v>80510</v>
      </c>
      <c r="CQ14" s="335">
        <f t="shared" si="2"/>
        <v>80499</v>
      </c>
      <c r="CR14" s="336"/>
      <c r="CS14" s="335">
        <f t="shared" si="9"/>
        <v>2880</v>
      </c>
      <c r="CT14" s="335" t="s">
        <v>333</v>
      </c>
      <c r="CU14" s="336"/>
    </row>
    <row r="15" spans="1:99" s="338" customFormat="1" ht="63.75" x14ac:dyDescent="0.2">
      <c r="A15" s="1237"/>
      <c r="B15" s="1237"/>
      <c r="C15" s="1239"/>
      <c r="D15" s="1234"/>
      <c r="E15" s="354">
        <f>MAX((L15+M15+N15),(R15+S15+T15),(X15+Y15+Z15))</f>
        <v>720</v>
      </c>
      <c r="F15" s="357" t="s">
        <v>79</v>
      </c>
      <c r="G15" s="1234"/>
      <c r="H15" s="1234"/>
      <c r="I15" s="1241"/>
      <c r="J15" s="1243"/>
      <c r="K15" s="1241"/>
      <c r="L15" s="345"/>
      <c r="M15" s="345"/>
      <c r="N15" s="345"/>
      <c r="O15" s="346"/>
      <c r="P15" s="347"/>
      <c r="Q15" s="347"/>
      <c r="R15" s="345">
        <v>240</v>
      </c>
      <c r="S15" s="345">
        <v>240</v>
      </c>
      <c r="T15" s="345">
        <v>240</v>
      </c>
      <c r="U15" s="347">
        <v>15909</v>
      </c>
      <c r="V15" s="347">
        <v>15909</v>
      </c>
      <c r="W15" s="347">
        <v>15909</v>
      </c>
      <c r="X15" s="345">
        <v>240</v>
      </c>
      <c r="Y15" s="345">
        <v>240</v>
      </c>
      <c r="Z15" s="345">
        <v>240</v>
      </c>
      <c r="AA15" s="347">
        <v>15909</v>
      </c>
      <c r="AB15" s="347">
        <v>15909</v>
      </c>
      <c r="AC15" s="347">
        <v>15909</v>
      </c>
      <c r="AD15" s="345">
        <v>240</v>
      </c>
      <c r="AE15" s="345">
        <v>240</v>
      </c>
      <c r="AF15" s="345">
        <v>240</v>
      </c>
      <c r="AG15" s="347">
        <v>15909</v>
      </c>
      <c r="AH15" s="347">
        <v>15909</v>
      </c>
      <c r="AI15" s="347">
        <v>15908</v>
      </c>
      <c r="AJ15" s="347">
        <v>143180</v>
      </c>
      <c r="AK15" s="347"/>
      <c r="AL15" s="347"/>
      <c r="AM15" s="347"/>
      <c r="AN15" s="347">
        <v>143180</v>
      </c>
      <c r="AO15" s="349"/>
      <c r="AP15" s="1235"/>
      <c r="AQ15" s="1235"/>
      <c r="AR15" s="356" t="s">
        <v>341</v>
      </c>
      <c r="AS15" s="335">
        <f>MAX((L15+M15+N15),(R15+S15+T15),(X15+Y15+Z15))-E15</f>
        <v>0</v>
      </c>
      <c r="AT15" s="335">
        <f t="shared" si="3"/>
        <v>0</v>
      </c>
      <c r="AU15" s="335">
        <f t="shared" si="4"/>
        <v>0</v>
      </c>
      <c r="AV15" s="336" t="s">
        <v>327</v>
      </c>
      <c r="AX15" s="337">
        <f>+E15</f>
        <v>720</v>
      </c>
      <c r="BB15" s="335">
        <f>AJ15</f>
        <v>143180</v>
      </c>
      <c r="BC15" s="335">
        <f t="shared" si="0"/>
        <v>0</v>
      </c>
      <c r="BD15" s="335">
        <f t="shared" si="0"/>
        <v>0</v>
      </c>
      <c r="BE15" s="335">
        <f t="shared" si="0"/>
        <v>0</v>
      </c>
      <c r="BF15" s="335">
        <f t="shared" si="0"/>
        <v>143180</v>
      </c>
      <c r="BG15" s="335">
        <f t="shared" si="0"/>
        <v>0</v>
      </c>
      <c r="BH15" s="336" t="b">
        <f t="shared" si="5"/>
        <v>1</v>
      </c>
      <c r="BI15" s="336" t="b">
        <f t="shared" si="5"/>
        <v>1</v>
      </c>
      <c r="BJ15" s="336" t="b">
        <f t="shared" si="5"/>
        <v>1</v>
      </c>
      <c r="BK15" s="336" t="b">
        <f t="shared" si="6"/>
        <v>1</v>
      </c>
      <c r="BL15" s="336" t="b">
        <f t="shared" si="6"/>
        <v>1</v>
      </c>
      <c r="BM15" s="336" t="b">
        <f t="shared" si="6"/>
        <v>1</v>
      </c>
      <c r="BN15" s="336" t="b">
        <f t="shared" si="7"/>
        <v>1</v>
      </c>
      <c r="BO15" s="336" t="b">
        <f t="shared" si="7"/>
        <v>1</v>
      </c>
      <c r="BP15" s="336" t="b">
        <f t="shared" si="7"/>
        <v>1</v>
      </c>
      <c r="BQ15" s="336" t="b">
        <f t="shared" si="8"/>
        <v>1</v>
      </c>
      <c r="BR15" s="336" t="b">
        <f t="shared" si="8"/>
        <v>1</v>
      </c>
      <c r="BS15" s="336" t="b">
        <f t="shared" si="8"/>
        <v>1</v>
      </c>
      <c r="BT15" s="335">
        <f>+L15</f>
        <v>0</v>
      </c>
      <c r="BU15" s="335">
        <f t="shared" si="1"/>
        <v>0</v>
      </c>
      <c r="BV15" s="335">
        <f t="shared" si="1"/>
        <v>0</v>
      </c>
      <c r="BW15" s="335">
        <f t="shared" si="1"/>
        <v>0</v>
      </c>
      <c r="BX15" s="335">
        <f t="shared" si="1"/>
        <v>0</v>
      </c>
      <c r="BY15" s="335">
        <f t="shared" si="1"/>
        <v>0</v>
      </c>
      <c r="BZ15" s="335">
        <f t="shared" si="1"/>
        <v>240</v>
      </c>
      <c r="CA15" s="335">
        <f t="shared" si="1"/>
        <v>240</v>
      </c>
      <c r="CB15" s="335">
        <f t="shared" si="1"/>
        <v>240</v>
      </c>
      <c r="CC15" s="335">
        <f t="shared" si="1"/>
        <v>15909</v>
      </c>
      <c r="CD15" s="335">
        <f t="shared" si="1"/>
        <v>15909</v>
      </c>
      <c r="CE15" s="335">
        <f t="shared" si="1"/>
        <v>15909</v>
      </c>
      <c r="CF15" s="335">
        <f t="shared" si="1"/>
        <v>240</v>
      </c>
      <c r="CG15" s="335">
        <f t="shared" si="1"/>
        <v>240</v>
      </c>
      <c r="CH15" s="335">
        <f t="shared" si="1"/>
        <v>240</v>
      </c>
      <c r="CI15" s="335">
        <f t="shared" si="1"/>
        <v>15909</v>
      </c>
      <c r="CJ15" s="335">
        <f t="shared" si="1"/>
        <v>15909</v>
      </c>
      <c r="CK15" s="335">
        <f t="shared" si="2"/>
        <v>15909</v>
      </c>
      <c r="CL15" s="335">
        <f t="shared" si="2"/>
        <v>240</v>
      </c>
      <c r="CM15" s="335">
        <f t="shared" si="2"/>
        <v>240</v>
      </c>
      <c r="CN15" s="335">
        <f t="shared" si="2"/>
        <v>240</v>
      </c>
      <c r="CO15" s="335">
        <f t="shared" si="2"/>
        <v>15909</v>
      </c>
      <c r="CP15" s="335">
        <f t="shared" si="2"/>
        <v>15909</v>
      </c>
      <c r="CQ15" s="335">
        <f t="shared" si="2"/>
        <v>15908</v>
      </c>
      <c r="CR15" s="336"/>
      <c r="CS15" s="335">
        <f t="shared" si="9"/>
        <v>720</v>
      </c>
      <c r="CT15" s="335" t="s">
        <v>333</v>
      </c>
      <c r="CU15" s="336"/>
    </row>
    <row r="16" spans="1:99" s="338" customFormat="1" ht="51" x14ac:dyDescent="0.2">
      <c r="A16" s="358" t="s">
        <v>42</v>
      </c>
      <c r="B16" s="358" t="s">
        <v>43</v>
      </c>
      <c r="C16" s="358" t="s">
        <v>44</v>
      </c>
      <c r="D16" s="359" t="s">
        <v>45</v>
      </c>
      <c r="E16" s="360"/>
      <c r="F16" s="326"/>
      <c r="G16" s="327"/>
      <c r="H16" s="327"/>
      <c r="I16" s="328">
        <f>AJ16/$AJ$77*100</f>
        <v>5.9603183158973589</v>
      </c>
      <c r="J16" s="328">
        <v>6</v>
      </c>
      <c r="K16" s="329"/>
      <c r="L16" s="330"/>
      <c r="M16" s="330"/>
      <c r="N16" s="330"/>
      <c r="O16" s="361">
        <v>93430.35</v>
      </c>
      <c r="P16" s="331">
        <v>140817.9</v>
      </c>
      <c r="Q16" s="331">
        <v>227722.75</v>
      </c>
      <c r="R16" s="330"/>
      <c r="S16" s="330"/>
      <c r="T16" s="330"/>
      <c r="U16" s="331">
        <v>22264</v>
      </c>
      <c r="V16" s="331">
        <v>93429.933601398603</v>
      </c>
      <c r="W16" s="331">
        <v>85560.1</v>
      </c>
      <c r="X16" s="332"/>
      <c r="Y16" s="332"/>
      <c r="Z16" s="332"/>
      <c r="AA16" s="331">
        <v>152706.29999999999</v>
      </c>
      <c r="AB16" s="331">
        <v>42311</v>
      </c>
      <c r="AC16" s="331">
        <v>25584</v>
      </c>
      <c r="AD16" s="332"/>
      <c r="AE16" s="332"/>
      <c r="AF16" s="332"/>
      <c r="AG16" s="331">
        <v>22264</v>
      </c>
      <c r="AH16" s="331">
        <v>28904</v>
      </c>
      <c r="AI16" s="331">
        <v>285785.67000000004</v>
      </c>
      <c r="AJ16" s="333">
        <v>1220780</v>
      </c>
      <c r="AK16" s="331">
        <v>906655</v>
      </c>
      <c r="AL16" s="331"/>
      <c r="AM16" s="331">
        <v>314125</v>
      </c>
      <c r="AN16" s="331"/>
      <c r="AO16" s="362"/>
      <c r="AP16" s="363"/>
      <c r="AQ16" s="324"/>
      <c r="AR16" s="334"/>
      <c r="AS16" s="335">
        <f t="shared" ref="AS16:AS22" si="10">SUM(L16,M16,N16,R16,S16,T16,X16,Y16,Z16,AD16,AE16,AF16)-E16</f>
        <v>0</v>
      </c>
      <c r="AT16" s="335">
        <f t="shared" si="3"/>
        <v>3.6013987846672535E-3</v>
      </c>
      <c r="AU16" s="335">
        <f t="shared" si="4"/>
        <v>0</v>
      </c>
      <c r="AV16" s="336" t="b">
        <f>EXACT(C16,'[10]POA 2017 CENTA'!C11)</f>
        <v>1</v>
      </c>
      <c r="AW16" s="336" t="b">
        <f>EXACT(D16,'[10]POA 2017 CENTA'!D11)</f>
        <v>1</v>
      </c>
      <c r="AX16" s="335">
        <f>E16-'[10]POA 2017 CENTA'!E11</f>
        <v>0</v>
      </c>
      <c r="AY16" s="336" t="b">
        <f>EXACT(F16,'[10]POA 2017 CENTA'!F11)</f>
        <v>1</v>
      </c>
      <c r="AZ16" s="336" t="b">
        <f>EXACT(G16,'[10]POA 2017 CENTA'!G11)</f>
        <v>1</v>
      </c>
      <c r="BA16" s="336" t="b">
        <f>EXACT(H16,'[10]POA 2017 CENTA'!H11)</f>
        <v>1</v>
      </c>
      <c r="BB16" s="335">
        <f>AJ16-'[10]POA 2017 CENTA'!AJ11</f>
        <v>0</v>
      </c>
      <c r="BC16" s="335">
        <f>AK16-'[10]POA 2017 CENTA'!AK11</f>
        <v>0</v>
      </c>
      <c r="BD16" s="335">
        <f>AL16-'[10]POA 2017 CENTA'!AL11</f>
        <v>0</v>
      </c>
      <c r="BE16" s="335">
        <f>AM16-'[10]POA 2017 CENTA'!AM11</f>
        <v>0</v>
      </c>
      <c r="BF16" s="335">
        <f>AN16-'[10]POA 2017 CENTA'!AN11</f>
        <v>0</v>
      </c>
      <c r="BG16" s="335">
        <f>AO16-'[10]POA 2017 CENTA'!AO11</f>
        <v>0</v>
      </c>
      <c r="BT16" s="335">
        <f>L16-'[10]POA 2017 CENTA'!L11</f>
        <v>0</v>
      </c>
      <c r="BU16" s="335">
        <f>M16-'[10]POA 2017 CENTA'!M11</f>
        <v>0</v>
      </c>
      <c r="BV16" s="335">
        <f>N16-'[10]POA 2017 CENTA'!N11</f>
        <v>0</v>
      </c>
      <c r="BW16" s="335">
        <f>O16-'[10]POA 2017 CENTA'!O11</f>
        <v>0</v>
      </c>
      <c r="BX16" s="335">
        <f>P16-'[10]POA 2017 CENTA'!P11</f>
        <v>0</v>
      </c>
      <c r="BY16" s="335">
        <f>Q16-'[10]POA 2017 CENTA'!Q11</f>
        <v>0</v>
      </c>
      <c r="BZ16" s="335">
        <f>R16-'[10]POA 2017 CENTA'!R11</f>
        <v>0</v>
      </c>
      <c r="CA16" s="335">
        <f>S16-'[10]POA 2017 CENTA'!S11</f>
        <v>0</v>
      </c>
      <c r="CB16" s="335">
        <f>T16-'[10]POA 2017 CENTA'!T11</f>
        <v>0</v>
      </c>
      <c r="CC16" s="335">
        <f>U16-'[10]POA 2017 CENTA'!U11</f>
        <v>0</v>
      </c>
      <c r="CD16" s="335">
        <f>V16-'[10]POA 2017 CENTA'!V11</f>
        <v>0</v>
      </c>
      <c r="CE16" s="335">
        <f>W16-'[10]POA 2017 CENTA'!W11</f>
        <v>0</v>
      </c>
      <c r="CF16" s="335">
        <f>X16-'[10]POA 2017 CENTA'!X11</f>
        <v>0</v>
      </c>
      <c r="CG16" s="335">
        <f>Y16-'[10]POA 2017 CENTA'!Y11</f>
        <v>0</v>
      </c>
      <c r="CH16" s="335">
        <f>Z16-'[10]POA 2017 CENTA'!Z11</f>
        <v>0</v>
      </c>
      <c r="CI16" s="335">
        <f>AA16-'[10]POA 2017 CENTA'!AA11</f>
        <v>0</v>
      </c>
      <c r="CJ16" s="335">
        <f>AB16-'[10]POA 2017 CENTA'!AB11</f>
        <v>0</v>
      </c>
      <c r="CK16" s="335">
        <f>AC16-'[10]POA 2017 CENTA'!AC11</f>
        <v>0</v>
      </c>
      <c r="CL16" s="335">
        <f>AD16-'[10]POA 2017 CENTA'!AD11</f>
        <v>0</v>
      </c>
      <c r="CM16" s="335">
        <f>AE16-'[10]POA 2017 CENTA'!AE11</f>
        <v>0</v>
      </c>
      <c r="CN16" s="335">
        <f>AF16-'[10]POA 2017 CENTA'!AF11</f>
        <v>0</v>
      </c>
      <c r="CO16" s="335">
        <f>AG16-'[10]POA 2017 CENTA'!AG11</f>
        <v>0</v>
      </c>
      <c r="CP16" s="335">
        <f>AH16-'[10]POA 2017 CENTA'!AH11</f>
        <v>0</v>
      </c>
      <c r="CQ16" s="335">
        <f>AI16-'[10]POA 2017 CENTA'!AI11</f>
        <v>0</v>
      </c>
      <c r="CS16" s="335">
        <f t="shared" si="9"/>
        <v>0</v>
      </c>
    </row>
    <row r="17" spans="1:99" s="338" customFormat="1" ht="38.25" x14ac:dyDescent="0.2">
      <c r="A17" s="364" t="s">
        <v>42</v>
      </c>
      <c r="B17" s="364" t="s">
        <v>43</v>
      </c>
      <c r="C17" s="364" t="s">
        <v>46</v>
      </c>
      <c r="D17" s="365" t="s">
        <v>47</v>
      </c>
      <c r="E17" s="366">
        <v>2400</v>
      </c>
      <c r="F17" s="367" t="s">
        <v>48</v>
      </c>
      <c r="G17" s="365" t="s">
        <v>49</v>
      </c>
      <c r="H17" s="368" t="s">
        <v>50</v>
      </c>
      <c r="I17" s="343">
        <f>AJ17/$AJ$16*100</f>
        <v>1.631743639312571</v>
      </c>
      <c r="J17" s="369"/>
      <c r="K17" s="369">
        <v>2</v>
      </c>
      <c r="L17" s="370"/>
      <c r="M17" s="371"/>
      <c r="N17" s="371"/>
      <c r="O17" s="346"/>
      <c r="P17" s="372"/>
      <c r="Q17" s="372"/>
      <c r="R17" s="370"/>
      <c r="S17" s="371"/>
      <c r="T17" s="371"/>
      <c r="U17" s="373"/>
      <c r="V17" s="373"/>
      <c r="W17" s="373"/>
      <c r="X17" s="370"/>
      <c r="Y17" s="370">
        <v>400</v>
      </c>
      <c r="Z17" s="371">
        <v>400</v>
      </c>
      <c r="AA17" s="347"/>
      <c r="AB17" s="347">
        <v>3320.0000000000005</v>
      </c>
      <c r="AC17" s="372">
        <v>3320.0000000000005</v>
      </c>
      <c r="AD17" s="370"/>
      <c r="AE17" s="371">
        <v>800</v>
      </c>
      <c r="AF17" s="371">
        <v>800</v>
      </c>
      <c r="AG17" s="374"/>
      <c r="AH17" s="372">
        <v>6640.0000000000009</v>
      </c>
      <c r="AI17" s="372">
        <v>6640.0000000000009</v>
      </c>
      <c r="AJ17" s="372">
        <v>19920.000000000004</v>
      </c>
      <c r="AK17" s="372">
        <v>19920</v>
      </c>
      <c r="AL17" s="375"/>
      <c r="AM17" s="375"/>
      <c r="AN17" s="375"/>
      <c r="AO17" s="349"/>
      <c r="AP17" s="376" t="s">
        <v>51</v>
      </c>
      <c r="AQ17" s="377" t="s">
        <v>342</v>
      </c>
      <c r="AR17" s="378"/>
      <c r="AS17" s="335">
        <f t="shared" si="10"/>
        <v>0</v>
      </c>
      <c r="AT17" s="335">
        <f t="shared" si="3"/>
        <v>0</v>
      </c>
      <c r="AU17" s="335">
        <f t="shared" si="4"/>
        <v>0</v>
      </c>
      <c r="AV17" s="336" t="b">
        <f>EXACT(C17,'[10]POA 2017 CENTA'!C12)</f>
        <v>1</v>
      </c>
      <c r="AW17" s="336" t="b">
        <f>EXACT(D17,'[10]POA 2017 CENTA'!D12)</f>
        <v>1</v>
      </c>
      <c r="AX17" s="335">
        <f>E17-'[10]POA 2017 CENTA'!E12</f>
        <v>0</v>
      </c>
      <c r="AY17" s="336" t="b">
        <f>EXACT(F17,'[10]POA 2017 CENTA'!F12)</f>
        <v>1</v>
      </c>
      <c r="AZ17" s="336" t="b">
        <f>EXACT(G17,'[10]POA 2017 CENTA'!G12)</f>
        <v>1</v>
      </c>
      <c r="BA17" s="336" t="b">
        <f>EXACT(H17,'[10]POA 2017 CENTA'!H12)</f>
        <v>1</v>
      </c>
      <c r="BB17" s="335">
        <f>AJ17-'[10]POA 2017 CENTA'!AJ12</f>
        <v>0</v>
      </c>
      <c r="BC17" s="335">
        <f>AK17-'[10]POA 2017 CENTA'!AK12</f>
        <v>0</v>
      </c>
      <c r="BD17" s="335">
        <f>AL17-'[10]POA 2017 CENTA'!AL12</f>
        <v>0</v>
      </c>
      <c r="BE17" s="335">
        <f>AM17-'[10]POA 2017 CENTA'!AM12</f>
        <v>0</v>
      </c>
      <c r="BF17" s="335">
        <f>AN17-'[10]POA 2017 CENTA'!AN12</f>
        <v>0</v>
      </c>
      <c r="BG17" s="335">
        <f>AO17-'[10]POA 2017 CENTA'!AO12</f>
        <v>0</v>
      </c>
      <c r="BH17" s="336" t="b">
        <f t="shared" ref="BH17:BJ21" si="11">EXACT(L17&gt;0,O17&gt;0)</f>
        <v>1</v>
      </c>
      <c r="BI17" s="336" t="b">
        <f t="shared" si="11"/>
        <v>1</v>
      </c>
      <c r="BJ17" s="336" t="b">
        <f t="shared" si="11"/>
        <v>1</v>
      </c>
      <c r="BK17" s="336" t="b">
        <f t="shared" ref="BK17:BM21" si="12">EXACT(R17&gt;0,U17&gt;0)</f>
        <v>1</v>
      </c>
      <c r="BL17" s="336" t="b">
        <f t="shared" si="12"/>
        <v>1</v>
      </c>
      <c r="BM17" s="336" t="b">
        <f t="shared" si="12"/>
        <v>1</v>
      </c>
      <c r="BN17" s="336" t="b">
        <f t="shared" ref="BN17:BP21" si="13">EXACT(X17&gt;0,AA17&gt;0)</f>
        <v>1</v>
      </c>
      <c r="BO17" s="336" t="b">
        <f t="shared" si="13"/>
        <v>1</v>
      </c>
      <c r="BP17" s="336" t="b">
        <f t="shared" si="13"/>
        <v>1</v>
      </c>
      <c r="BQ17" s="336" t="b">
        <f t="shared" ref="BQ17:BS21" si="14">EXACT(AD17&gt;0,AG17&gt;0)</f>
        <v>1</v>
      </c>
      <c r="BR17" s="336" t="b">
        <f t="shared" si="14"/>
        <v>1</v>
      </c>
      <c r="BS17" s="336" t="b">
        <f t="shared" si="14"/>
        <v>1</v>
      </c>
      <c r="BT17" s="335">
        <f>L17-'[10]POA 2017 CENTA'!L12</f>
        <v>0</v>
      </c>
      <c r="BU17" s="335">
        <f>M17-'[10]POA 2017 CENTA'!M12</f>
        <v>0</v>
      </c>
      <c r="BV17" s="335">
        <f>N17-'[10]POA 2017 CENTA'!N12</f>
        <v>0</v>
      </c>
      <c r="BW17" s="335">
        <f>O17-'[10]POA 2017 CENTA'!O12</f>
        <v>0</v>
      </c>
      <c r="BX17" s="335">
        <f>P17-'[10]POA 2017 CENTA'!P12</f>
        <v>0</v>
      </c>
      <c r="BY17" s="335">
        <f>Q17-'[10]POA 2017 CENTA'!Q12</f>
        <v>0</v>
      </c>
      <c r="BZ17" s="335">
        <f>R17-'[10]POA 2017 CENTA'!R12</f>
        <v>0</v>
      </c>
      <c r="CA17" s="335">
        <f>S17-'[10]POA 2017 CENTA'!S12</f>
        <v>0</v>
      </c>
      <c r="CB17" s="335">
        <f>T17-'[10]POA 2017 CENTA'!T12</f>
        <v>0</v>
      </c>
      <c r="CC17" s="335">
        <f>U17-'[10]POA 2017 CENTA'!U12</f>
        <v>0</v>
      </c>
      <c r="CD17" s="335">
        <f>V17-'[10]POA 2017 CENTA'!V12</f>
        <v>0</v>
      </c>
      <c r="CE17" s="335">
        <f>W17-'[10]POA 2017 CENTA'!W12</f>
        <v>0</v>
      </c>
      <c r="CF17" s="335">
        <f>X17-'[10]POA 2017 CENTA'!X12</f>
        <v>0</v>
      </c>
      <c r="CG17" s="335">
        <f>Y17-'[10]POA 2017 CENTA'!Y12</f>
        <v>0</v>
      </c>
      <c r="CH17" s="335">
        <f>Z17-'[10]POA 2017 CENTA'!Z12</f>
        <v>0</v>
      </c>
      <c r="CI17" s="335">
        <f>AA17-'[10]POA 2017 CENTA'!AA12</f>
        <v>0</v>
      </c>
      <c r="CJ17" s="335">
        <f>AB17-'[10]POA 2017 CENTA'!AB12</f>
        <v>0</v>
      </c>
      <c r="CK17" s="335">
        <f>AC17-'[10]POA 2017 CENTA'!AC12</f>
        <v>0</v>
      </c>
      <c r="CL17" s="335">
        <f>AD17-'[10]POA 2017 CENTA'!AD12</f>
        <v>0</v>
      </c>
      <c r="CM17" s="335">
        <f>AE17-'[10]POA 2017 CENTA'!AE12</f>
        <v>0</v>
      </c>
      <c r="CN17" s="335">
        <f>AF17-'[10]POA 2017 CENTA'!AF12</f>
        <v>0</v>
      </c>
      <c r="CO17" s="335">
        <f>AG17-'[10]POA 2017 CENTA'!AG12</f>
        <v>0</v>
      </c>
      <c r="CP17" s="335">
        <f>AH17-'[10]POA 2017 CENTA'!AH12</f>
        <v>0</v>
      </c>
      <c r="CQ17" s="335">
        <f>AI17-'[10]POA 2017 CENTA'!AI12</f>
        <v>0</v>
      </c>
      <c r="CR17" s="336"/>
      <c r="CS17" s="335">
        <f t="shared" si="9"/>
        <v>0</v>
      </c>
      <c r="CT17" s="335">
        <v>0</v>
      </c>
      <c r="CU17" s="335" t="str">
        <f>IF((CS17-CT17)&gt;0,"CON REPROGRAMACIÓN","SIN")</f>
        <v>SIN</v>
      </c>
    </row>
    <row r="18" spans="1:99" s="338" customFormat="1" ht="38.25" x14ac:dyDescent="0.2">
      <c r="A18" s="364" t="s">
        <v>42</v>
      </c>
      <c r="B18" s="364" t="s">
        <v>43</v>
      </c>
      <c r="C18" s="364" t="s">
        <v>52</v>
      </c>
      <c r="D18" s="365" t="s">
        <v>53</v>
      </c>
      <c r="E18" s="379">
        <v>2320</v>
      </c>
      <c r="F18" s="367" t="s">
        <v>54</v>
      </c>
      <c r="G18" s="365" t="s">
        <v>55</v>
      </c>
      <c r="H18" s="368" t="s">
        <v>50</v>
      </c>
      <c r="I18" s="343">
        <f>AJ18/$AJ$16*100</f>
        <v>75.113042481036715</v>
      </c>
      <c r="J18" s="369"/>
      <c r="K18" s="369">
        <v>75</v>
      </c>
      <c r="L18" s="380">
        <v>180</v>
      </c>
      <c r="M18" s="380">
        <v>300</v>
      </c>
      <c r="N18" s="380">
        <v>520</v>
      </c>
      <c r="O18" s="130">
        <v>71166.350000000006</v>
      </c>
      <c r="P18" s="130">
        <v>118553.9</v>
      </c>
      <c r="Q18" s="130">
        <v>205458.75</v>
      </c>
      <c r="R18" s="380"/>
      <c r="S18" s="380">
        <v>180</v>
      </c>
      <c r="T18" s="129">
        <v>160</v>
      </c>
      <c r="U18" s="130"/>
      <c r="V18" s="130">
        <v>71165.933601398603</v>
      </c>
      <c r="W18" s="130">
        <v>63296.1</v>
      </c>
      <c r="X18" s="380">
        <v>330</v>
      </c>
      <c r="Y18" s="380"/>
      <c r="Z18" s="380"/>
      <c r="AA18" s="130">
        <v>130442.29999999999</v>
      </c>
      <c r="AB18" s="130"/>
      <c r="AC18" s="130"/>
      <c r="AD18" s="381"/>
      <c r="AE18" s="382"/>
      <c r="AF18" s="382">
        <v>650</v>
      </c>
      <c r="AG18" s="374"/>
      <c r="AH18" s="130"/>
      <c r="AI18" s="374">
        <f>256882-0.33</f>
        <v>256881.67</v>
      </c>
      <c r="AJ18" s="349">
        <v>916965</v>
      </c>
      <c r="AK18" s="349">
        <v>602840</v>
      </c>
      <c r="AL18" s="347"/>
      <c r="AM18" s="347">
        <v>314125</v>
      </c>
      <c r="AN18" s="347"/>
      <c r="AO18" s="349"/>
      <c r="AP18" s="353" t="s">
        <v>51</v>
      </c>
      <c r="AQ18" s="377" t="s">
        <v>343</v>
      </c>
      <c r="AR18" s="378"/>
      <c r="AS18" s="335">
        <f t="shared" si="10"/>
        <v>0</v>
      </c>
      <c r="AT18" s="335">
        <f t="shared" si="3"/>
        <v>3.6013986682519317E-3</v>
      </c>
      <c r="AU18" s="335">
        <f t="shared" si="4"/>
        <v>0</v>
      </c>
      <c r="AV18" s="336" t="b">
        <f>EXACT(C18,'[10]POA 2017 CENTA'!C13)</f>
        <v>1</v>
      </c>
      <c r="AW18" s="336" t="b">
        <f>EXACT(D18,'[10]POA 2017 CENTA'!D13)</f>
        <v>1</v>
      </c>
      <c r="AX18" s="335">
        <f>E18-'[10]POA 2017 CENTA'!E13</f>
        <v>0</v>
      </c>
      <c r="AY18" s="336" t="b">
        <f>EXACT(F18,'[10]POA 2017 CENTA'!F13)</f>
        <v>1</v>
      </c>
      <c r="AZ18" s="336" t="b">
        <f>EXACT(G18,'[10]POA 2017 CENTA'!G13)</f>
        <v>1</v>
      </c>
      <c r="BA18" s="336" t="b">
        <f>EXACT(H18,'[10]POA 2017 CENTA'!H13)</f>
        <v>1</v>
      </c>
      <c r="BB18" s="335">
        <f>AJ18-'[10]POA 2017 CENTA'!AJ13</f>
        <v>0</v>
      </c>
      <c r="BC18" s="335">
        <f>AK18-'[10]POA 2017 CENTA'!AK13</f>
        <v>0</v>
      </c>
      <c r="BD18" s="335">
        <f>AL18-'[10]POA 2017 CENTA'!AL13</f>
        <v>0</v>
      </c>
      <c r="BE18" s="335">
        <f>AM18-'[10]POA 2017 CENTA'!AM13</f>
        <v>0</v>
      </c>
      <c r="BF18" s="335">
        <f>AN18-'[10]POA 2017 CENTA'!AN13</f>
        <v>0</v>
      </c>
      <c r="BG18" s="335">
        <f>AO18-'[10]POA 2017 CENTA'!AO13</f>
        <v>0</v>
      </c>
      <c r="BH18" s="336" t="b">
        <f t="shared" si="11"/>
        <v>1</v>
      </c>
      <c r="BI18" s="336" t="b">
        <f t="shared" si="11"/>
        <v>1</v>
      </c>
      <c r="BJ18" s="336" t="b">
        <f t="shared" si="11"/>
        <v>1</v>
      </c>
      <c r="BK18" s="336" t="b">
        <f t="shared" si="12"/>
        <v>1</v>
      </c>
      <c r="BL18" s="336" t="b">
        <f t="shared" si="12"/>
        <v>1</v>
      </c>
      <c r="BM18" s="336" t="b">
        <f t="shared" si="12"/>
        <v>1</v>
      </c>
      <c r="BN18" s="336" t="b">
        <f t="shared" si="13"/>
        <v>1</v>
      </c>
      <c r="BO18" s="336" t="b">
        <f t="shared" si="13"/>
        <v>1</v>
      </c>
      <c r="BP18" s="336" t="b">
        <f t="shared" si="13"/>
        <v>1</v>
      </c>
      <c r="BQ18" s="336" t="b">
        <f t="shared" si="14"/>
        <v>1</v>
      </c>
      <c r="BR18" s="336" t="b">
        <f t="shared" si="14"/>
        <v>1</v>
      </c>
      <c r="BS18" s="336" t="b">
        <f t="shared" si="14"/>
        <v>1</v>
      </c>
      <c r="BT18" s="335">
        <f>L18-'[10]POA 2017 CENTA'!L13</f>
        <v>0</v>
      </c>
      <c r="BU18" s="335">
        <f>M18-'[10]POA 2017 CENTA'!M13</f>
        <v>0</v>
      </c>
      <c r="BV18" s="335">
        <f>N18-'[10]POA 2017 CENTA'!N13</f>
        <v>0</v>
      </c>
      <c r="BW18" s="335">
        <f>O18-'[10]POA 2017 CENTA'!O13</f>
        <v>0</v>
      </c>
      <c r="BX18" s="335">
        <f>P18-'[10]POA 2017 CENTA'!P13</f>
        <v>0</v>
      </c>
      <c r="BY18" s="335">
        <f>Q18-'[10]POA 2017 CENTA'!Q13</f>
        <v>0</v>
      </c>
      <c r="BZ18" s="335">
        <f>R18-'[10]POA 2017 CENTA'!R13</f>
        <v>0</v>
      </c>
      <c r="CA18" s="335">
        <f>S18-'[10]POA 2017 CENTA'!S13</f>
        <v>0</v>
      </c>
      <c r="CB18" s="335">
        <f>T18-'[10]POA 2017 CENTA'!T13</f>
        <v>0</v>
      </c>
      <c r="CC18" s="335">
        <f>U18-'[10]POA 2017 CENTA'!U13</f>
        <v>0</v>
      </c>
      <c r="CD18" s="335">
        <f>V18-'[10]POA 2017 CENTA'!V13</f>
        <v>0</v>
      </c>
      <c r="CE18" s="335">
        <f>W18-'[10]POA 2017 CENTA'!W13</f>
        <v>0</v>
      </c>
      <c r="CF18" s="335">
        <f>X18-'[10]POA 2017 CENTA'!X13</f>
        <v>0</v>
      </c>
      <c r="CG18" s="335">
        <f>Y18-'[10]POA 2017 CENTA'!Y13</f>
        <v>0</v>
      </c>
      <c r="CH18" s="335">
        <f>Z18-'[10]POA 2017 CENTA'!Z13</f>
        <v>0</v>
      </c>
      <c r="CI18" s="335">
        <f>AA18-'[10]POA 2017 CENTA'!AA13</f>
        <v>0</v>
      </c>
      <c r="CJ18" s="335">
        <f>AB18-'[10]POA 2017 CENTA'!AB13</f>
        <v>0</v>
      </c>
      <c r="CK18" s="335">
        <f>AC18-'[10]POA 2017 CENTA'!AC13</f>
        <v>0</v>
      </c>
      <c r="CL18" s="335">
        <f>AD18-'[10]POA 2017 CENTA'!AD13</f>
        <v>0</v>
      </c>
      <c r="CM18" s="335">
        <f>AE18-'[10]POA 2017 CENTA'!AE13</f>
        <v>0</v>
      </c>
      <c r="CN18" s="335">
        <f>AF18-'[10]POA 2017 CENTA'!AF13</f>
        <v>0</v>
      </c>
      <c r="CO18" s="335">
        <f>AG18-'[10]POA 2017 CENTA'!AG13</f>
        <v>0</v>
      </c>
      <c r="CP18" s="335">
        <f>AH18-'[10]POA 2017 CENTA'!AH13</f>
        <v>0</v>
      </c>
      <c r="CQ18" s="335">
        <f>AI18-'[10]POA 2017 CENTA'!AI13</f>
        <v>0</v>
      </c>
      <c r="CS18" s="335">
        <f t="shared" si="9"/>
        <v>1340</v>
      </c>
      <c r="CT18" s="335">
        <v>1392.38</v>
      </c>
      <c r="CU18" s="335" t="str">
        <f>IF((CS18-CT18)&gt;0,"CON REPROGRAMACIÓN","SIN")</f>
        <v>SIN</v>
      </c>
    </row>
    <row r="19" spans="1:99" s="338" customFormat="1" ht="33" customHeight="1" x14ac:dyDescent="0.2">
      <c r="A19" s="1236" t="s">
        <v>42</v>
      </c>
      <c r="B19" s="1236" t="s">
        <v>43</v>
      </c>
      <c r="C19" s="1238" t="s">
        <v>209</v>
      </c>
      <c r="D19" s="1233" t="s">
        <v>210</v>
      </c>
      <c r="E19" s="383">
        <v>2035</v>
      </c>
      <c r="F19" s="354" t="s">
        <v>76</v>
      </c>
      <c r="G19" s="1246" t="s">
        <v>211</v>
      </c>
      <c r="H19" s="1248" t="s">
        <v>50</v>
      </c>
      <c r="I19" s="1240">
        <f>100-I17-I18-I21</f>
        <v>21.885024328707871</v>
      </c>
      <c r="J19" s="1240"/>
      <c r="K19" s="1240">
        <v>22</v>
      </c>
      <c r="L19" s="384">
        <v>1913</v>
      </c>
      <c r="M19" s="384">
        <v>1931</v>
      </c>
      <c r="N19" s="384">
        <v>2035</v>
      </c>
      <c r="O19" s="137">
        <v>18145</v>
      </c>
      <c r="P19" s="137">
        <v>18145</v>
      </c>
      <c r="Q19" s="137">
        <v>18145</v>
      </c>
      <c r="R19" s="384">
        <v>2035</v>
      </c>
      <c r="S19" s="384">
        <v>2035</v>
      </c>
      <c r="T19" s="136">
        <v>2035</v>
      </c>
      <c r="U19" s="137">
        <v>18145</v>
      </c>
      <c r="V19" s="137">
        <v>18145</v>
      </c>
      <c r="W19" s="137">
        <v>18145</v>
      </c>
      <c r="X19" s="384">
        <v>2035</v>
      </c>
      <c r="Y19" s="384">
        <v>2035</v>
      </c>
      <c r="Z19" s="384">
        <v>2035</v>
      </c>
      <c r="AA19" s="137">
        <v>18145</v>
      </c>
      <c r="AB19" s="137">
        <v>18145</v>
      </c>
      <c r="AC19" s="137">
        <v>18145</v>
      </c>
      <c r="AD19" s="385">
        <v>2035</v>
      </c>
      <c r="AE19" s="386">
        <v>2035</v>
      </c>
      <c r="AF19" s="386">
        <v>2035</v>
      </c>
      <c r="AG19" s="387">
        <v>18145</v>
      </c>
      <c r="AH19" s="137">
        <v>18145</v>
      </c>
      <c r="AI19" s="387">
        <v>18145</v>
      </c>
      <c r="AJ19" s="347">
        <v>217740</v>
      </c>
      <c r="AK19" s="347">
        <v>217740</v>
      </c>
      <c r="AL19" s="346"/>
      <c r="AM19" s="346"/>
      <c r="AN19" s="346"/>
      <c r="AO19" s="347"/>
      <c r="AP19" s="1233" t="s">
        <v>344</v>
      </c>
      <c r="AQ19" s="1233" t="s">
        <v>345</v>
      </c>
      <c r="AR19" s="1250" t="s">
        <v>346</v>
      </c>
      <c r="AS19" s="335">
        <f>MAX(L19,M19,N19,R19,S19,T19,X19,Y19,Z19,AD19,AE19,AF19)-E19</f>
        <v>0</v>
      </c>
      <c r="AT19" s="335">
        <f t="shared" si="3"/>
        <v>0</v>
      </c>
      <c r="AU19" s="335">
        <f t="shared" si="4"/>
        <v>0</v>
      </c>
      <c r="AV19" s="336" t="b">
        <f>EXACT(C19,'[10]POA 2017 CENTA'!C14)</f>
        <v>1</v>
      </c>
      <c r="AW19" s="336" t="b">
        <f>EXACT(D19,'[10]POA 2017 CENTA'!D14)</f>
        <v>1</v>
      </c>
      <c r="AX19" s="335">
        <f>E19-'[10]POA 2017 CENTA'!E14</f>
        <v>0</v>
      </c>
      <c r="AY19" s="336" t="b">
        <f>EXACT(F19,'[10]POA 2017 CENTA'!F14)</f>
        <v>1</v>
      </c>
      <c r="AZ19" s="336" t="b">
        <f>EXACT(G19,'[10]POA 2017 CENTA'!G14)</f>
        <v>1</v>
      </c>
      <c r="BA19" s="336" t="b">
        <f>EXACT(H19,'[10]POA 2017 CENTA'!H14)</f>
        <v>1</v>
      </c>
      <c r="BB19" s="335">
        <f>AJ19-'[10]POA 2017 CENTA'!AJ14</f>
        <v>0</v>
      </c>
      <c r="BC19" s="335">
        <f>AK19-'[10]POA 2017 CENTA'!AK14</f>
        <v>0</v>
      </c>
      <c r="BD19" s="335">
        <f>AL19-'[10]POA 2017 CENTA'!AL14</f>
        <v>0</v>
      </c>
      <c r="BE19" s="335">
        <f>AM19-'[10]POA 2017 CENTA'!AM14</f>
        <v>0</v>
      </c>
      <c r="BF19" s="335">
        <f>AN19-'[10]POA 2017 CENTA'!AN14</f>
        <v>0</v>
      </c>
      <c r="BG19" s="335">
        <f>AO19-'[10]POA 2017 CENTA'!AO14</f>
        <v>0</v>
      </c>
      <c r="BH19" s="336" t="b">
        <f t="shared" si="11"/>
        <v>1</v>
      </c>
      <c r="BI19" s="336" t="b">
        <f t="shared" si="11"/>
        <v>1</v>
      </c>
      <c r="BJ19" s="336" t="b">
        <f t="shared" si="11"/>
        <v>1</v>
      </c>
      <c r="BK19" s="336" t="b">
        <f t="shared" si="12"/>
        <v>1</v>
      </c>
      <c r="BL19" s="336" t="b">
        <f t="shared" si="12"/>
        <v>1</v>
      </c>
      <c r="BM19" s="336" t="b">
        <f t="shared" si="12"/>
        <v>1</v>
      </c>
      <c r="BN19" s="336" t="b">
        <f t="shared" si="13"/>
        <v>1</v>
      </c>
      <c r="BO19" s="336" t="b">
        <f t="shared" si="13"/>
        <v>1</v>
      </c>
      <c r="BP19" s="336" t="b">
        <f t="shared" si="13"/>
        <v>1</v>
      </c>
      <c r="BQ19" s="336" t="b">
        <f t="shared" si="14"/>
        <v>1</v>
      </c>
      <c r="BR19" s="336" t="b">
        <f t="shared" si="14"/>
        <v>1</v>
      </c>
      <c r="BS19" s="336" t="b">
        <f t="shared" si="14"/>
        <v>1</v>
      </c>
      <c r="BT19" s="335">
        <f>L19-'[10]POA 2017 CENTA'!L14</f>
        <v>0</v>
      </c>
      <c r="BU19" s="335">
        <f>M19-'[10]POA 2017 CENTA'!M14</f>
        <v>0</v>
      </c>
      <c r="BV19" s="335">
        <f>N19-'[10]POA 2017 CENTA'!N14</f>
        <v>0</v>
      </c>
      <c r="BW19" s="335">
        <f>O19-'[10]POA 2017 CENTA'!O14</f>
        <v>0</v>
      </c>
      <c r="BX19" s="335">
        <f>P19-'[10]POA 2017 CENTA'!P14</f>
        <v>0</v>
      </c>
      <c r="BY19" s="335">
        <f>Q19-'[10]POA 2017 CENTA'!Q14</f>
        <v>0</v>
      </c>
      <c r="BZ19" s="335">
        <f>R19-'[10]POA 2017 CENTA'!R14</f>
        <v>0</v>
      </c>
      <c r="CA19" s="335">
        <f>S19-'[10]POA 2017 CENTA'!S14</f>
        <v>0</v>
      </c>
      <c r="CB19" s="335">
        <f>T19-'[10]POA 2017 CENTA'!T14</f>
        <v>0</v>
      </c>
      <c r="CC19" s="335">
        <f>U19-'[10]POA 2017 CENTA'!U14</f>
        <v>0</v>
      </c>
      <c r="CD19" s="335">
        <f>V19-'[10]POA 2017 CENTA'!V14</f>
        <v>0</v>
      </c>
      <c r="CE19" s="335">
        <f>W19-'[10]POA 2017 CENTA'!W14</f>
        <v>0</v>
      </c>
      <c r="CF19" s="335">
        <f>X19-'[10]POA 2017 CENTA'!X14</f>
        <v>0</v>
      </c>
      <c r="CG19" s="335">
        <f>Y19-'[10]POA 2017 CENTA'!Y14</f>
        <v>0</v>
      </c>
      <c r="CH19" s="335">
        <f>Z19-'[10]POA 2017 CENTA'!Z14</f>
        <v>0</v>
      </c>
      <c r="CI19" s="335">
        <f>AA19-'[10]POA 2017 CENTA'!AA14</f>
        <v>0</v>
      </c>
      <c r="CJ19" s="335">
        <f>AB19-'[10]POA 2017 CENTA'!AB14</f>
        <v>0</v>
      </c>
      <c r="CK19" s="335">
        <f>AC19-'[10]POA 2017 CENTA'!AC14</f>
        <v>0</v>
      </c>
      <c r="CL19" s="335">
        <f>AD19-'[10]POA 2017 CENTA'!AD14</f>
        <v>0</v>
      </c>
      <c r="CM19" s="335">
        <f>AE19-'[10]POA 2017 CENTA'!AE14</f>
        <v>0</v>
      </c>
      <c r="CN19" s="335">
        <f>AF19-'[10]POA 2017 CENTA'!AF14</f>
        <v>0</v>
      </c>
      <c r="CO19" s="335">
        <f>AG19-'[10]POA 2017 CENTA'!AG14</f>
        <v>0</v>
      </c>
      <c r="CP19" s="335">
        <f>AH19-'[10]POA 2017 CENTA'!AH14</f>
        <v>0</v>
      </c>
      <c r="CQ19" s="335">
        <f>AI19-'[10]POA 2017 CENTA'!AI14</f>
        <v>0</v>
      </c>
      <c r="CS19" s="335">
        <f t="shared" si="9"/>
        <v>11984</v>
      </c>
      <c r="CT19" s="335">
        <v>13501</v>
      </c>
      <c r="CU19" s="335" t="str">
        <f t="shared" ref="CU19:CU76" si="15">IF((CS19-CT19)&gt;0,"CON REPROGRAMACIÓN","SIN")</f>
        <v>SIN</v>
      </c>
    </row>
    <row r="20" spans="1:99" s="338" customFormat="1" ht="33" customHeight="1" x14ac:dyDescent="0.2">
      <c r="A20" s="1244"/>
      <c r="B20" s="1244"/>
      <c r="C20" s="1245"/>
      <c r="D20" s="1235"/>
      <c r="E20" s="383">
        <v>462</v>
      </c>
      <c r="F20" s="354" t="s">
        <v>79</v>
      </c>
      <c r="G20" s="1247"/>
      <c r="H20" s="1249"/>
      <c r="I20" s="1241"/>
      <c r="J20" s="1241"/>
      <c r="K20" s="1241"/>
      <c r="L20" s="384">
        <v>447</v>
      </c>
      <c r="M20" s="384">
        <v>451</v>
      </c>
      <c r="N20" s="384">
        <v>462</v>
      </c>
      <c r="O20" s="137">
        <v>4119</v>
      </c>
      <c r="P20" s="137">
        <v>4119</v>
      </c>
      <c r="Q20" s="137">
        <v>4119</v>
      </c>
      <c r="R20" s="384">
        <v>462</v>
      </c>
      <c r="S20" s="384">
        <v>462</v>
      </c>
      <c r="T20" s="136">
        <v>462</v>
      </c>
      <c r="U20" s="137">
        <v>4119</v>
      </c>
      <c r="V20" s="137">
        <v>4119</v>
      </c>
      <c r="W20" s="137">
        <v>4119</v>
      </c>
      <c r="X20" s="384">
        <v>462</v>
      </c>
      <c r="Y20" s="384">
        <v>462</v>
      </c>
      <c r="Z20" s="384">
        <v>462</v>
      </c>
      <c r="AA20" s="137">
        <v>4119</v>
      </c>
      <c r="AB20" s="137">
        <v>4119</v>
      </c>
      <c r="AC20" s="137">
        <v>4119</v>
      </c>
      <c r="AD20" s="385">
        <v>462</v>
      </c>
      <c r="AE20" s="386">
        <v>462</v>
      </c>
      <c r="AF20" s="386">
        <v>462</v>
      </c>
      <c r="AG20" s="387">
        <v>4119</v>
      </c>
      <c r="AH20" s="137">
        <v>4119</v>
      </c>
      <c r="AI20" s="387">
        <v>4119</v>
      </c>
      <c r="AJ20" s="347">
        <v>49428</v>
      </c>
      <c r="AK20" s="347">
        <v>49428</v>
      </c>
      <c r="AL20" s="346"/>
      <c r="AM20" s="346"/>
      <c r="AN20" s="346"/>
      <c r="AO20" s="347"/>
      <c r="AP20" s="1235"/>
      <c r="AQ20" s="1235"/>
      <c r="AR20" s="1251"/>
      <c r="AS20" s="335">
        <f>MAX(L20,M20,N20,R20,S20,T20,X20,Y20,Z20,AD20,AE20,AF20)-E20</f>
        <v>0</v>
      </c>
      <c r="AT20" s="335">
        <f t="shared" si="3"/>
        <v>0</v>
      </c>
      <c r="AU20" s="335">
        <f t="shared" si="4"/>
        <v>0</v>
      </c>
      <c r="AV20" s="336" t="b">
        <f>EXACT(C20,'[10]POA 2017 CENTA'!C15)</f>
        <v>1</v>
      </c>
      <c r="AW20" s="336" t="b">
        <f>EXACT(D20,'[10]POA 2017 CENTA'!D15)</f>
        <v>1</v>
      </c>
      <c r="AX20" s="335">
        <f>E20-'[10]POA 2017 CENTA'!E15</f>
        <v>0</v>
      </c>
      <c r="AY20" s="336" t="b">
        <f>EXACT(F20,'[10]POA 2017 CENTA'!F15)</f>
        <v>1</v>
      </c>
      <c r="AZ20" s="336" t="b">
        <f>EXACT(G20,'[10]POA 2017 CENTA'!G15)</f>
        <v>1</v>
      </c>
      <c r="BA20" s="336" t="b">
        <f>EXACT(H20,'[10]POA 2017 CENTA'!H15)</f>
        <v>1</v>
      </c>
      <c r="BB20" s="335">
        <f>AJ20-'[10]POA 2017 CENTA'!AJ15</f>
        <v>0</v>
      </c>
      <c r="BC20" s="335">
        <f>AK20-'[10]POA 2017 CENTA'!AK15</f>
        <v>0</v>
      </c>
      <c r="BD20" s="335">
        <f>AL20-'[10]POA 2017 CENTA'!AL15</f>
        <v>0</v>
      </c>
      <c r="BE20" s="335">
        <f>AM20-'[10]POA 2017 CENTA'!AM15</f>
        <v>0</v>
      </c>
      <c r="BF20" s="335">
        <f>AN20-'[10]POA 2017 CENTA'!AN15</f>
        <v>0</v>
      </c>
      <c r="BG20" s="335">
        <f>AO20-'[10]POA 2017 CENTA'!AO15</f>
        <v>0</v>
      </c>
      <c r="BH20" s="336" t="b">
        <f t="shared" si="11"/>
        <v>1</v>
      </c>
      <c r="BI20" s="336" t="b">
        <f t="shared" si="11"/>
        <v>1</v>
      </c>
      <c r="BJ20" s="336" t="b">
        <f t="shared" si="11"/>
        <v>1</v>
      </c>
      <c r="BK20" s="336" t="b">
        <f t="shared" si="12"/>
        <v>1</v>
      </c>
      <c r="BL20" s="336" t="b">
        <f t="shared" si="12"/>
        <v>1</v>
      </c>
      <c r="BM20" s="336" t="b">
        <f t="shared" si="12"/>
        <v>1</v>
      </c>
      <c r="BN20" s="336" t="b">
        <f t="shared" si="13"/>
        <v>1</v>
      </c>
      <c r="BO20" s="336" t="b">
        <f t="shared" si="13"/>
        <v>1</v>
      </c>
      <c r="BP20" s="336" t="b">
        <f t="shared" si="13"/>
        <v>1</v>
      </c>
      <c r="BQ20" s="336" t="b">
        <f t="shared" si="14"/>
        <v>1</v>
      </c>
      <c r="BR20" s="336" t="b">
        <f t="shared" si="14"/>
        <v>1</v>
      </c>
      <c r="BS20" s="336" t="b">
        <f t="shared" si="14"/>
        <v>1</v>
      </c>
      <c r="BT20" s="335">
        <f>L20-'[10]POA 2017 CENTA'!L15</f>
        <v>0</v>
      </c>
      <c r="BU20" s="335">
        <f>M20-'[10]POA 2017 CENTA'!M15</f>
        <v>0</v>
      </c>
      <c r="BV20" s="335">
        <f>N20-'[10]POA 2017 CENTA'!N15</f>
        <v>0</v>
      </c>
      <c r="BW20" s="335">
        <f>O20-'[10]POA 2017 CENTA'!O15</f>
        <v>0</v>
      </c>
      <c r="BX20" s="335">
        <f>P20-'[10]POA 2017 CENTA'!P15</f>
        <v>0</v>
      </c>
      <c r="BY20" s="335">
        <f>Q20-'[10]POA 2017 CENTA'!Q15</f>
        <v>0</v>
      </c>
      <c r="BZ20" s="335">
        <f>R20-'[10]POA 2017 CENTA'!R15</f>
        <v>0</v>
      </c>
      <c r="CA20" s="335">
        <f>S20-'[10]POA 2017 CENTA'!S15</f>
        <v>0</v>
      </c>
      <c r="CB20" s="335">
        <f>T20-'[10]POA 2017 CENTA'!T15</f>
        <v>0</v>
      </c>
      <c r="CC20" s="335">
        <f>U20-'[10]POA 2017 CENTA'!U15</f>
        <v>0</v>
      </c>
      <c r="CD20" s="335">
        <f>V20-'[10]POA 2017 CENTA'!V15</f>
        <v>0</v>
      </c>
      <c r="CE20" s="335">
        <f>W20-'[10]POA 2017 CENTA'!W15</f>
        <v>0</v>
      </c>
      <c r="CF20" s="335">
        <f>X20-'[10]POA 2017 CENTA'!X15</f>
        <v>0</v>
      </c>
      <c r="CG20" s="335">
        <f>Y20-'[10]POA 2017 CENTA'!Y15</f>
        <v>0</v>
      </c>
      <c r="CH20" s="335">
        <f>Z20-'[10]POA 2017 CENTA'!Z15</f>
        <v>0</v>
      </c>
      <c r="CI20" s="335">
        <f>AA20-'[10]POA 2017 CENTA'!AA15</f>
        <v>0</v>
      </c>
      <c r="CJ20" s="335">
        <f>AB20-'[10]POA 2017 CENTA'!AB15</f>
        <v>0</v>
      </c>
      <c r="CK20" s="335">
        <f>AC20-'[10]POA 2017 CENTA'!AC15</f>
        <v>0</v>
      </c>
      <c r="CL20" s="335">
        <f>AD20-'[10]POA 2017 CENTA'!AD15</f>
        <v>0</v>
      </c>
      <c r="CM20" s="335">
        <f>AE20-'[10]POA 2017 CENTA'!AE15</f>
        <v>0</v>
      </c>
      <c r="CN20" s="335">
        <f>AF20-'[10]POA 2017 CENTA'!AF15</f>
        <v>0</v>
      </c>
      <c r="CO20" s="335">
        <f>AG20-'[10]POA 2017 CENTA'!AG15</f>
        <v>0</v>
      </c>
      <c r="CP20" s="335">
        <f>AH20-'[10]POA 2017 CENTA'!AH15</f>
        <v>0</v>
      </c>
      <c r="CQ20" s="335">
        <f>AI20-'[10]POA 2017 CENTA'!AI15</f>
        <v>0</v>
      </c>
      <c r="CS20" s="335">
        <f t="shared" si="9"/>
        <v>2746</v>
      </c>
      <c r="CT20" s="335">
        <v>3099</v>
      </c>
      <c r="CU20" s="335" t="str">
        <f t="shared" si="15"/>
        <v>SIN</v>
      </c>
    </row>
    <row r="21" spans="1:99" s="338" customFormat="1" ht="38.25" x14ac:dyDescent="0.2">
      <c r="A21" s="364" t="s">
        <v>42</v>
      </c>
      <c r="B21" s="364" t="s">
        <v>43</v>
      </c>
      <c r="C21" s="364" t="s">
        <v>156</v>
      </c>
      <c r="D21" s="365" t="s">
        <v>347</v>
      </c>
      <c r="E21" s="379">
        <v>2</v>
      </c>
      <c r="F21" s="367" t="s">
        <v>60</v>
      </c>
      <c r="G21" s="388" t="s">
        <v>61</v>
      </c>
      <c r="H21" s="388" t="s">
        <v>62</v>
      </c>
      <c r="I21" s="343">
        <f>AJ21/$AJ$16*100</f>
        <v>1.3701895509428397</v>
      </c>
      <c r="J21" s="389"/>
      <c r="K21" s="389">
        <v>1</v>
      </c>
      <c r="L21" s="384"/>
      <c r="M21" s="384"/>
      <c r="N21" s="384"/>
      <c r="O21" s="137"/>
      <c r="P21" s="137"/>
      <c r="Q21" s="137"/>
      <c r="R21" s="384"/>
      <c r="S21" s="384"/>
      <c r="T21" s="136"/>
      <c r="U21" s="137"/>
      <c r="V21" s="137"/>
      <c r="W21" s="137"/>
      <c r="X21" s="384"/>
      <c r="Y21" s="384">
        <v>2</v>
      </c>
      <c r="Z21" s="384"/>
      <c r="AA21" s="137"/>
      <c r="AB21" s="137">
        <v>16727</v>
      </c>
      <c r="AC21" s="137"/>
      <c r="AD21" s="385"/>
      <c r="AE21" s="386"/>
      <c r="AF21" s="386"/>
      <c r="AG21" s="387"/>
      <c r="AH21" s="137"/>
      <c r="AI21" s="387"/>
      <c r="AJ21" s="390">
        <f>+AB21</f>
        <v>16727</v>
      </c>
      <c r="AK21" s="390">
        <v>16727</v>
      </c>
      <c r="AL21" s="391"/>
      <c r="AM21" s="391"/>
      <c r="AN21" s="391"/>
      <c r="AO21" s="390"/>
      <c r="AP21" s="376" t="s">
        <v>51</v>
      </c>
      <c r="AQ21" s="341" t="s">
        <v>348</v>
      </c>
      <c r="AR21" s="378"/>
      <c r="AS21" s="335">
        <f t="shared" si="10"/>
        <v>0</v>
      </c>
      <c r="AT21" s="335">
        <f t="shared" si="3"/>
        <v>0</v>
      </c>
      <c r="AU21" s="335">
        <f t="shared" si="4"/>
        <v>0</v>
      </c>
      <c r="AV21" s="336" t="b">
        <f>EXACT(C21,'[10]POA 2017 CENTA'!C16)</f>
        <v>1</v>
      </c>
      <c r="AW21" s="336" t="b">
        <f>EXACT(D21,'[10]POA 2017 CENTA'!D16)</f>
        <v>1</v>
      </c>
      <c r="AX21" s="335">
        <f>E21-'[10]POA 2017 CENTA'!E16</f>
        <v>0</v>
      </c>
      <c r="AY21" s="336" t="b">
        <f>EXACT(F21,'[10]POA 2017 CENTA'!F16)</f>
        <v>1</v>
      </c>
      <c r="AZ21" s="336" t="b">
        <f>EXACT(G21,'[10]POA 2017 CENTA'!G16)</f>
        <v>1</v>
      </c>
      <c r="BA21" s="336" t="b">
        <f>EXACT(H21,'[10]POA 2017 CENTA'!H16)</f>
        <v>1</v>
      </c>
      <c r="BB21" s="335">
        <f>AJ21-'[10]POA 2017 CENTA'!AJ16</f>
        <v>0</v>
      </c>
      <c r="BC21" s="335">
        <f>AK21-'[10]POA 2017 CENTA'!AK16</f>
        <v>0</v>
      </c>
      <c r="BD21" s="335">
        <f>AL21-'[10]POA 2017 CENTA'!AL16</f>
        <v>0</v>
      </c>
      <c r="BE21" s="335">
        <f>AM21-'[10]POA 2017 CENTA'!AM16</f>
        <v>0</v>
      </c>
      <c r="BF21" s="335">
        <f>AN21-'[10]POA 2017 CENTA'!AN16</f>
        <v>0</v>
      </c>
      <c r="BG21" s="335">
        <f>AO21-'[10]POA 2017 CENTA'!AO16</f>
        <v>0</v>
      </c>
      <c r="BH21" s="336" t="b">
        <f t="shared" si="11"/>
        <v>1</v>
      </c>
      <c r="BI21" s="336" t="b">
        <f t="shared" si="11"/>
        <v>1</v>
      </c>
      <c r="BJ21" s="336" t="b">
        <f t="shared" si="11"/>
        <v>1</v>
      </c>
      <c r="BK21" s="336" t="b">
        <f t="shared" si="12"/>
        <v>1</v>
      </c>
      <c r="BL21" s="336" t="b">
        <f t="shared" si="12"/>
        <v>1</v>
      </c>
      <c r="BM21" s="336" t="b">
        <f t="shared" si="12"/>
        <v>1</v>
      </c>
      <c r="BN21" s="336" t="b">
        <f t="shared" si="13"/>
        <v>1</v>
      </c>
      <c r="BO21" s="336" t="b">
        <f t="shared" si="13"/>
        <v>1</v>
      </c>
      <c r="BP21" s="336" t="b">
        <f t="shared" si="13"/>
        <v>1</v>
      </c>
      <c r="BQ21" s="336" t="b">
        <f t="shared" si="14"/>
        <v>1</v>
      </c>
      <c r="BR21" s="336" t="b">
        <f t="shared" si="14"/>
        <v>1</v>
      </c>
      <c r="BS21" s="336" t="b">
        <f t="shared" si="14"/>
        <v>1</v>
      </c>
      <c r="BT21" s="335">
        <f>L21-'[10]POA 2017 CENTA'!L16</f>
        <v>0</v>
      </c>
      <c r="BU21" s="335">
        <f>M21-'[10]POA 2017 CENTA'!M16</f>
        <v>0</v>
      </c>
      <c r="BV21" s="335">
        <f>N21-'[10]POA 2017 CENTA'!N16</f>
        <v>0</v>
      </c>
      <c r="BW21" s="335">
        <f>O21-'[10]POA 2017 CENTA'!O16</f>
        <v>0</v>
      </c>
      <c r="BX21" s="335">
        <f>P21-'[10]POA 2017 CENTA'!P16</f>
        <v>0</v>
      </c>
      <c r="BY21" s="335">
        <f>Q21-'[10]POA 2017 CENTA'!Q16</f>
        <v>0</v>
      </c>
      <c r="BZ21" s="335">
        <f>R21-'[10]POA 2017 CENTA'!R16</f>
        <v>0</v>
      </c>
      <c r="CA21" s="335">
        <f>S21-'[10]POA 2017 CENTA'!S16</f>
        <v>0</v>
      </c>
      <c r="CB21" s="335">
        <f>T21-'[10]POA 2017 CENTA'!T16</f>
        <v>0</v>
      </c>
      <c r="CC21" s="335">
        <f>U21-'[10]POA 2017 CENTA'!U16</f>
        <v>0</v>
      </c>
      <c r="CD21" s="335">
        <f>V21-'[10]POA 2017 CENTA'!V16</f>
        <v>0</v>
      </c>
      <c r="CE21" s="335">
        <f>W21-'[10]POA 2017 CENTA'!W16</f>
        <v>0</v>
      </c>
      <c r="CF21" s="335">
        <f>X21-'[10]POA 2017 CENTA'!X16</f>
        <v>0</v>
      </c>
      <c r="CG21" s="335">
        <f>Y21-'[10]POA 2017 CENTA'!Y16</f>
        <v>0</v>
      </c>
      <c r="CH21" s="335">
        <f>Z21-'[10]POA 2017 CENTA'!Z16</f>
        <v>0</v>
      </c>
      <c r="CI21" s="335">
        <f>AA21-'[10]POA 2017 CENTA'!AA16</f>
        <v>0</v>
      </c>
      <c r="CJ21" s="335">
        <f>AB21-'[10]POA 2017 CENTA'!AB16</f>
        <v>0</v>
      </c>
      <c r="CK21" s="335">
        <f>AC21-'[10]POA 2017 CENTA'!AC16</f>
        <v>0</v>
      </c>
      <c r="CL21" s="335">
        <f>AD21-'[10]POA 2017 CENTA'!AD16</f>
        <v>0</v>
      </c>
      <c r="CM21" s="335">
        <f>AE21-'[10]POA 2017 CENTA'!AE16</f>
        <v>0</v>
      </c>
      <c r="CN21" s="335">
        <f>AF21-'[10]POA 2017 CENTA'!AF16</f>
        <v>0</v>
      </c>
      <c r="CO21" s="335">
        <f>AG21-'[10]POA 2017 CENTA'!AG16</f>
        <v>0</v>
      </c>
      <c r="CP21" s="335">
        <f>AH21-'[10]POA 2017 CENTA'!AH16</f>
        <v>0</v>
      </c>
      <c r="CQ21" s="335">
        <f>AI21-'[10]POA 2017 CENTA'!AI16</f>
        <v>0</v>
      </c>
      <c r="CS21" s="335">
        <f t="shared" si="9"/>
        <v>0</v>
      </c>
      <c r="CT21" s="335">
        <v>0</v>
      </c>
      <c r="CU21" s="335" t="str">
        <f t="shared" si="15"/>
        <v>SIN</v>
      </c>
    </row>
    <row r="22" spans="1:99" s="338" customFormat="1" ht="51" x14ac:dyDescent="0.2">
      <c r="A22" s="358"/>
      <c r="B22" s="358" t="s">
        <v>43</v>
      </c>
      <c r="C22" s="358" t="s">
        <v>56</v>
      </c>
      <c r="D22" s="359" t="s">
        <v>57</v>
      </c>
      <c r="E22" s="325"/>
      <c r="F22" s="326"/>
      <c r="G22" s="327"/>
      <c r="H22" s="327"/>
      <c r="I22" s="328">
        <f>AJ22/$AJ$77*100</f>
        <v>0.65150549326933893</v>
      </c>
      <c r="J22" s="392">
        <v>1</v>
      </c>
      <c r="K22" s="393"/>
      <c r="L22" s="151"/>
      <c r="M22" s="151"/>
      <c r="N22" s="151"/>
      <c r="O22" s="152">
        <f>SUM(O23:O25)</f>
        <v>10423</v>
      </c>
      <c r="P22" s="152">
        <f>SUM(P23:P25)</f>
        <v>10423</v>
      </c>
      <c r="Q22" s="152">
        <f>SUM(Q23:Q25)</f>
        <v>10423</v>
      </c>
      <c r="R22" s="151"/>
      <c r="S22" s="151"/>
      <c r="T22" s="151"/>
      <c r="U22" s="152">
        <f>SUM(U23:U25)</f>
        <v>10423</v>
      </c>
      <c r="V22" s="152">
        <f>SUM(V23:V25)</f>
        <v>10423</v>
      </c>
      <c r="W22" s="152">
        <f>SUM(W23:W25)</f>
        <v>10423</v>
      </c>
      <c r="X22" s="394"/>
      <c r="Y22" s="394"/>
      <c r="Z22" s="394"/>
      <c r="AA22" s="152">
        <f>SUM(AA23:AA25)</f>
        <v>10423</v>
      </c>
      <c r="AB22" s="152">
        <f>SUM(AB23:AB25)</f>
        <v>10423</v>
      </c>
      <c r="AC22" s="152">
        <f>SUM(AC23:AC25)</f>
        <v>10423</v>
      </c>
      <c r="AD22" s="394"/>
      <c r="AE22" s="394"/>
      <c r="AF22" s="394"/>
      <c r="AG22" s="152">
        <f>SUM(AG23:AG25)</f>
        <v>10423</v>
      </c>
      <c r="AH22" s="152">
        <f>SUM(AH23:AH25)</f>
        <v>18787</v>
      </c>
      <c r="AI22" s="152">
        <f>SUM(AI23:AI25)</f>
        <v>10423</v>
      </c>
      <c r="AJ22" s="97">
        <f>SUM(AJ23:AJ25)</f>
        <v>133440</v>
      </c>
      <c r="AK22" s="152">
        <f>SUM(AK23:AK25)</f>
        <v>133440</v>
      </c>
      <c r="AL22" s="395"/>
      <c r="AM22" s="395"/>
      <c r="AN22" s="395"/>
      <c r="AO22" s="152"/>
      <c r="AP22" s="324"/>
      <c r="AQ22" s="396"/>
      <c r="AR22" s="334"/>
      <c r="AS22" s="335">
        <f t="shared" si="10"/>
        <v>0</v>
      </c>
      <c r="AT22" s="335">
        <f t="shared" si="3"/>
        <v>0</v>
      </c>
      <c r="AU22" s="335">
        <f t="shared" si="4"/>
        <v>0</v>
      </c>
      <c r="AV22" s="336" t="b">
        <f>EXACT(C22,'[10]POA 2017 CENTA'!C17)</f>
        <v>1</v>
      </c>
      <c r="AW22" s="336" t="b">
        <f>EXACT(D22,'[10]POA 2017 CENTA'!D17)</f>
        <v>1</v>
      </c>
      <c r="AX22" s="335">
        <f>E22-'[10]POA 2017 CENTA'!E17</f>
        <v>0</v>
      </c>
      <c r="AY22" s="336" t="b">
        <f>EXACT(F22,'[10]POA 2017 CENTA'!F17)</f>
        <v>1</v>
      </c>
      <c r="AZ22" s="336" t="b">
        <f>EXACT(G22,'[10]POA 2017 CENTA'!G17)</f>
        <v>1</v>
      </c>
      <c r="BA22" s="336" t="b">
        <f>EXACT(H22,'[10]POA 2017 CENTA'!H17)</f>
        <v>1</v>
      </c>
      <c r="BB22" s="335">
        <f>AJ22-'[10]POA 2017 CENTA'!AJ17</f>
        <v>0</v>
      </c>
      <c r="BC22" s="335">
        <f>AK22-'[10]POA 2017 CENTA'!AK17</f>
        <v>0</v>
      </c>
      <c r="BD22" s="335">
        <f>AL22-'[10]POA 2017 CENTA'!AL17</f>
        <v>0</v>
      </c>
      <c r="BE22" s="335">
        <f>AM22-'[10]POA 2017 CENTA'!AM17</f>
        <v>0</v>
      </c>
      <c r="BF22" s="335">
        <f>AN22-'[10]POA 2017 CENTA'!AN17</f>
        <v>0</v>
      </c>
      <c r="BG22" s="335">
        <f>AO22-'[10]POA 2017 CENTA'!AO17</f>
        <v>0</v>
      </c>
      <c r="BT22" s="335">
        <f>L22-'[10]POA 2017 CENTA'!L17</f>
        <v>0</v>
      </c>
      <c r="BU22" s="335">
        <f>M22-'[10]POA 2017 CENTA'!M17</f>
        <v>0</v>
      </c>
      <c r="BV22" s="335">
        <f>N22-'[10]POA 2017 CENTA'!N17</f>
        <v>0</v>
      </c>
      <c r="BW22" s="335">
        <f>O22-'[10]POA 2017 CENTA'!O17</f>
        <v>0</v>
      </c>
      <c r="BX22" s="335">
        <f>P22-'[10]POA 2017 CENTA'!P17</f>
        <v>0</v>
      </c>
      <c r="BY22" s="335">
        <f>Q22-'[10]POA 2017 CENTA'!Q17</f>
        <v>0</v>
      </c>
      <c r="BZ22" s="335">
        <f>R22-'[10]POA 2017 CENTA'!R17</f>
        <v>0</v>
      </c>
      <c r="CA22" s="335">
        <f>S22-'[10]POA 2017 CENTA'!S17</f>
        <v>0</v>
      </c>
      <c r="CB22" s="335">
        <f>T22-'[10]POA 2017 CENTA'!T17</f>
        <v>0</v>
      </c>
      <c r="CC22" s="335">
        <f>U22-'[10]POA 2017 CENTA'!U17</f>
        <v>0</v>
      </c>
      <c r="CD22" s="335">
        <f>V22-'[10]POA 2017 CENTA'!V17</f>
        <v>0</v>
      </c>
      <c r="CE22" s="335">
        <f>W22-'[10]POA 2017 CENTA'!W17</f>
        <v>0</v>
      </c>
      <c r="CF22" s="335">
        <f>X22-'[10]POA 2017 CENTA'!X17</f>
        <v>0</v>
      </c>
      <c r="CG22" s="335">
        <f>Y22-'[10]POA 2017 CENTA'!Y17</f>
        <v>0</v>
      </c>
      <c r="CH22" s="335">
        <f>Z22-'[10]POA 2017 CENTA'!Z17</f>
        <v>0</v>
      </c>
      <c r="CI22" s="335">
        <f>AA22-'[10]POA 2017 CENTA'!AA17</f>
        <v>0</v>
      </c>
      <c r="CJ22" s="335">
        <f>AB22-'[10]POA 2017 CENTA'!AB17</f>
        <v>0</v>
      </c>
      <c r="CK22" s="335">
        <f>AC22-'[10]POA 2017 CENTA'!AC17</f>
        <v>0</v>
      </c>
      <c r="CL22" s="335">
        <f>AD22-'[10]POA 2017 CENTA'!AD17</f>
        <v>0</v>
      </c>
      <c r="CM22" s="335">
        <f>AE22-'[10]POA 2017 CENTA'!AE17</f>
        <v>0</v>
      </c>
      <c r="CN22" s="335">
        <f>AF22-'[10]POA 2017 CENTA'!AF17</f>
        <v>0</v>
      </c>
      <c r="CO22" s="335">
        <f>AG22-'[10]POA 2017 CENTA'!AG17</f>
        <v>0</v>
      </c>
      <c r="CP22" s="335">
        <f>AH22-'[10]POA 2017 CENTA'!AH17</f>
        <v>0</v>
      </c>
      <c r="CQ22" s="335">
        <f>AI22-'[10]POA 2017 CENTA'!AI17</f>
        <v>0</v>
      </c>
      <c r="CS22" s="335">
        <f t="shared" si="9"/>
        <v>0</v>
      </c>
      <c r="CT22" s="335"/>
      <c r="CU22" s="335" t="str">
        <f t="shared" si="15"/>
        <v>SIN</v>
      </c>
    </row>
    <row r="23" spans="1:99" s="338" customFormat="1" ht="27" customHeight="1" x14ac:dyDescent="0.2">
      <c r="A23" s="1236" t="s">
        <v>42</v>
      </c>
      <c r="B23" s="1236" t="s">
        <v>43</v>
      </c>
      <c r="C23" s="1238" t="s">
        <v>212</v>
      </c>
      <c r="D23" s="1233" t="s">
        <v>213</v>
      </c>
      <c r="E23" s="383">
        <v>930</v>
      </c>
      <c r="F23" s="354" t="s">
        <v>76</v>
      </c>
      <c r="G23" s="1248" t="s">
        <v>214</v>
      </c>
      <c r="H23" s="1233" t="s">
        <v>78</v>
      </c>
      <c r="I23" s="1252">
        <f>100-I25</f>
        <v>93.732014388489205</v>
      </c>
      <c r="J23" s="1252"/>
      <c r="K23" s="1252">
        <v>94</v>
      </c>
      <c r="L23" s="157">
        <v>828</v>
      </c>
      <c r="M23" s="157">
        <v>859</v>
      </c>
      <c r="N23" s="157">
        <v>930</v>
      </c>
      <c r="O23" s="158">
        <v>8105</v>
      </c>
      <c r="P23" s="158">
        <v>8105</v>
      </c>
      <c r="Q23" s="158">
        <v>8105</v>
      </c>
      <c r="R23" s="157">
        <v>930</v>
      </c>
      <c r="S23" s="157">
        <v>930</v>
      </c>
      <c r="T23" s="157">
        <v>930</v>
      </c>
      <c r="U23" s="158">
        <v>8105</v>
      </c>
      <c r="V23" s="158">
        <v>8105</v>
      </c>
      <c r="W23" s="158">
        <v>8105</v>
      </c>
      <c r="X23" s="397">
        <v>930</v>
      </c>
      <c r="Y23" s="397">
        <v>930</v>
      </c>
      <c r="Z23" s="397">
        <v>930</v>
      </c>
      <c r="AA23" s="158">
        <v>8105</v>
      </c>
      <c r="AB23" s="158">
        <v>8105</v>
      </c>
      <c r="AC23" s="158">
        <v>8105</v>
      </c>
      <c r="AD23" s="397">
        <v>930</v>
      </c>
      <c r="AE23" s="397">
        <v>930</v>
      </c>
      <c r="AF23" s="397">
        <v>930</v>
      </c>
      <c r="AG23" s="158">
        <v>8105</v>
      </c>
      <c r="AH23" s="158">
        <v>8105</v>
      </c>
      <c r="AI23" s="158">
        <v>8105</v>
      </c>
      <c r="AJ23" s="160">
        <v>97260</v>
      </c>
      <c r="AK23" s="160">
        <v>97260</v>
      </c>
      <c r="AL23" s="398"/>
      <c r="AM23" s="398"/>
      <c r="AN23" s="398"/>
      <c r="AO23" s="158"/>
      <c r="AP23" s="1233" t="s">
        <v>349</v>
      </c>
      <c r="AQ23" s="1233" t="s">
        <v>350</v>
      </c>
      <c r="AR23" s="1233" t="s">
        <v>351</v>
      </c>
      <c r="AS23" s="335">
        <f>MAX(L23,M23,N23,R23,S23,T23,X23,Y23,Z23,AD23,AE23,AF23)-E23</f>
        <v>0</v>
      </c>
      <c r="AT23" s="335">
        <f t="shared" si="3"/>
        <v>0</v>
      </c>
      <c r="AU23" s="335">
        <f t="shared" si="4"/>
        <v>0</v>
      </c>
      <c r="AV23" s="336" t="b">
        <f>EXACT(C23,'[10]POA 2017 CENTA'!C18)</f>
        <v>1</v>
      </c>
      <c r="AW23" s="336" t="b">
        <f>EXACT(D23,'[10]POA 2017 CENTA'!D18)</f>
        <v>1</v>
      </c>
      <c r="AX23" s="335">
        <f>E23-'[10]POA 2017 CENTA'!E18</f>
        <v>0</v>
      </c>
      <c r="AY23" s="336" t="b">
        <f>EXACT(F23,'[10]POA 2017 CENTA'!F18)</f>
        <v>1</v>
      </c>
      <c r="AZ23" s="336" t="b">
        <f>EXACT(G23,'[10]POA 2017 CENTA'!G18)</f>
        <v>1</v>
      </c>
      <c r="BA23" s="336" t="b">
        <f>EXACT(H23,'[10]POA 2017 CENTA'!H18)</f>
        <v>1</v>
      </c>
      <c r="BB23" s="335">
        <f>AJ23-'[10]POA 2017 CENTA'!AJ18</f>
        <v>0</v>
      </c>
      <c r="BC23" s="335">
        <f>AK23-'[10]POA 2017 CENTA'!AK18</f>
        <v>0</v>
      </c>
      <c r="BD23" s="335">
        <f>AL23-'[10]POA 2017 CENTA'!AL18</f>
        <v>0</v>
      </c>
      <c r="BE23" s="335">
        <f>AM23-'[10]POA 2017 CENTA'!AM18</f>
        <v>0</v>
      </c>
      <c r="BF23" s="335">
        <f>AN23-'[10]POA 2017 CENTA'!AN18</f>
        <v>0</v>
      </c>
      <c r="BG23" s="335">
        <f>AO23-'[10]POA 2017 CENTA'!AO18</f>
        <v>0</v>
      </c>
      <c r="BH23" s="336" t="b">
        <f t="shared" ref="BH23:BJ25" si="16">EXACT(L23&gt;0,O23&gt;0)</f>
        <v>1</v>
      </c>
      <c r="BI23" s="336" t="b">
        <f t="shared" si="16"/>
        <v>1</v>
      </c>
      <c r="BJ23" s="336" t="b">
        <f t="shared" si="16"/>
        <v>1</v>
      </c>
      <c r="BK23" s="336" t="b">
        <f t="shared" ref="BK23:BM25" si="17">EXACT(R23&gt;0,U23&gt;0)</f>
        <v>1</v>
      </c>
      <c r="BL23" s="336" t="b">
        <f t="shared" si="17"/>
        <v>1</v>
      </c>
      <c r="BM23" s="336" t="b">
        <f t="shared" si="17"/>
        <v>1</v>
      </c>
      <c r="BN23" s="336" t="b">
        <f t="shared" ref="BN23:BP25" si="18">EXACT(X23&gt;0,AA23&gt;0)</f>
        <v>1</v>
      </c>
      <c r="BO23" s="336" t="b">
        <f t="shared" si="18"/>
        <v>1</v>
      </c>
      <c r="BP23" s="336" t="b">
        <f t="shared" si="18"/>
        <v>1</v>
      </c>
      <c r="BQ23" s="336" t="b">
        <f t="shared" ref="BQ23:BS25" si="19">EXACT(AD23&gt;0,AG23&gt;0)</f>
        <v>1</v>
      </c>
      <c r="BR23" s="336" t="b">
        <f t="shared" si="19"/>
        <v>1</v>
      </c>
      <c r="BS23" s="336" t="b">
        <f t="shared" si="19"/>
        <v>1</v>
      </c>
      <c r="BT23" s="335">
        <f>L23-'[10]POA 2017 CENTA'!L18</f>
        <v>0</v>
      </c>
      <c r="BU23" s="335">
        <f>M23-'[10]POA 2017 CENTA'!M18</f>
        <v>0</v>
      </c>
      <c r="BV23" s="335">
        <f>N23-'[10]POA 2017 CENTA'!N18</f>
        <v>0</v>
      </c>
      <c r="BW23" s="335">
        <f>O23-'[10]POA 2017 CENTA'!O18</f>
        <v>0</v>
      </c>
      <c r="BX23" s="335">
        <f>P23-'[10]POA 2017 CENTA'!P18</f>
        <v>0</v>
      </c>
      <c r="BY23" s="335">
        <f>Q23-'[10]POA 2017 CENTA'!Q18</f>
        <v>0</v>
      </c>
      <c r="BZ23" s="335">
        <f>R23-'[10]POA 2017 CENTA'!R18</f>
        <v>0</v>
      </c>
      <c r="CA23" s="335">
        <f>S23-'[10]POA 2017 CENTA'!S18</f>
        <v>0</v>
      </c>
      <c r="CB23" s="335">
        <f>T23-'[10]POA 2017 CENTA'!T18</f>
        <v>0</v>
      </c>
      <c r="CC23" s="335">
        <f>U23-'[10]POA 2017 CENTA'!U18</f>
        <v>0</v>
      </c>
      <c r="CD23" s="335">
        <f>V23-'[10]POA 2017 CENTA'!V18</f>
        <v>0</v>
      </c>
      <c r="CE23" s="335">
        <f>W23-'[10]POA 2017 CENTA'!W18</f>
        <v>0</v>
      </c>
      <c r="CF23" s="335">
        <f>X23-'[10]POA 2017 CENTA'!X18</f>
        <v>0</v>
      </c>
      <c r="CG23" s="335">
        <f>Y23-'[10]POA 2017 CENTA'!Y18</f>
        <v>0</v>
      </c>
      <c r="CH23" s="335">
        <f>Z23-'[10]POA 2017 CENTA'!Z18</f>
        <v>0</v>
      </c>
      <c r="CI23" s="335">
        <f>AA23-'[10]POA 2017 CENTA'!AA18</f>
        <v>0</v>
      </c>
      <c r="CJ23" s="335">
        <f>AB23-'[10]POA 2017 CENTA'!AB18</f>
        <v>0</v>
      </c>
      <c r="CK23" s="335">
        <f>AC23-'[10]POA 2017 CENTA'!AC18</f>
        <v>0</v>
      </c>
      <c r="CL23" s="335">
        <f>AD23-'[10]POA 2017 CENTA'!AD18</f>
        <v>0</v>
      </c>
      <c r="CM23" s="335">
        <f>AE23-'[10]POA 2017 CENTA'!AE18</f>
        <v>0</v>
      </c>
      <c r="CN23" s="335">
        <f>AF23-'[10]POA 2017 CENTA'!AF18</f>
        <v>0</v>
      </c>
      <c r="CO23" s="335">
        <f>AG23-'[10]POA 2017 CENTA'!AG18</f>
        <v>0</v>
      </c>
      <c r="CP23" s="335">
        <f>AH23-'[10]POA 2017 CENTA'!AH18</f>
        <v>0</v>
      </c>
      <c r="CQ23" s="335">
        <f>AI23-'[10]POA 2017 CENTA'!AI18</f>
        <v>0</v>
      </c>
      <c r="CS23" s="335">
        <f t="shared" si="9"/>
        <v>5407</v>
      </c>
      <c r="CT23" s="335">
        <v>4645</v>
      </c>
      <c r="CU23" s="335" t="str">
        <f t="shared" si="15"/>
        <v>CON REPROGRAMACIÓN</v>
      </c>
    </row>
    <row r="24" spans="1:99" s="338" customFormat="1" ht="27" customHeight="1" x14ac:dyDescent="0.2">
      <c r="A24" s="1244"/>
      <c r="B24" s="1244"/>
      <c r="C24" s="1245"/>
      <c r="D24" s="1235"/>
      <c r="E24" s="383">
        <v>266</v>
      </c>
      <c r="F24" s="357" t="s">
        <v>79</v>
      </c>
      <c r="G24" s="1249"/>
      <c r="H24" s="1235"/>
      <c r="I24" s="1253"/>
      <c r="J24" s="1253"/>
      <c r="K24" s="1253"/>
      <c r="L24" s="157">
        <v>235</v>
      </c>
      <c r="M24" s="157">
        <v>246</v>
      </c>
      <c r="N24" s="157">
        <v>266</v>
      </c>
      <c r="O24" s="158">
        <v>2318</v>
      </c>
      <c r="P24" s="158">
        <v>2318</v>
      </c>
      <c r="Q24" s="158">
        <v>2318</v>
      </c>
      <c r="R24" s="157">
        <v>266</v>
      </c>
      <c r="S24" s="157">
        <v>266</v>
      </c>
      <c r="T24" s="157">
        <v>266</v>
      </c>
      <c r="U24" s="158">
        <v>2318</v>
      </c>
      <c r="V24" s="158">
        <v>2318</v>
      </c>
      <c r="W24" s="158">
        <v>2318</v>
      </c>
      <c r="X24" s="397">
        <v>266</v>
      </c>
      <c r="Y24" s="397">
        <v>266</v>
      </c>
      <c r="Z24" s="397">
        <v>266</v>
      </c>
      <c r="AA24" s="158">
        <v>2318</v>
      </c>
      <c r="AB24" s="158">
        <v>2318</v>
      </c>
      <c r="AC24" s="158">
        <v>2318</v>
      </c>
      <c r="AD24" s="397">
        <v>266</v>
      </c>
      <c r="AE24" s="397">
        <v>266</v>
      </c>
      <c r="AF24" s="397">
        <v>266</v>
      </c>
      <c r="AG24" s="158">
        <v>2318</v>
      </c>
      <c r="AH24" s="158">
        <v>2318</v>
      </c>
      <c r="AI24" s="158">
        <v>2318</v>
      </c>
      <c r="AJ24" s="160">
        <v>27816</v>
      </c>
      <c r="AK24" s="160">
        <v>27816</v>
      </c>
      <c r="AL24" s="398"/>
      <c r="AM24" s="398"/>
      <c r="AN24" s="398"/>
      <c r="AO24" s="158"/>
      <c r="AP24" s="1235"/>
      <c r="AQ24" s="1235"/>
      <c r="AR24" s="1235"/>
      <c r="AS24" s="335">
        <f>MAX(L24,M24,N24,R24,S24,T24,X24,Y24,Z24,AD24,AE24,AF24)-E24</f>
        <v>0</v>
      </c>
      <c r="AT24" s="335">
        <f t="shared" si="3"/>
        <v>0</v>
      </c>
      <c r="AU24" s="335">
        <f t="shared" si="4"/>
        <v>0</v>
      </c>
      <c r="AV24" s="336" t="b">
        <f>EXACT(C24,'[10]POA 2017 CENTA'!C19)</f>
        <v>1</v>
      </c>
      <c r="AW24" s="336" t="b">
        <f>EXACT(D24,'[10]POA 2017 CENTA'!D19)</f>
        <v>1</v>
      </c>
      <c r="AX24" s="335">
        <f>E24-'[10]POA 2017 CENTA'!E19</f>
        <v>0</v>
      </c>
      <c r="AY24" s="336" t="b">
        <f>EXACT(F24,'[10]POA 2017 CENTA'!F19)</f>
        <v>1</v>
      </c>
      <c r="AZ24" s="336" t="b">
        <f>EXACT(G24,'[10]POA 2017 CENTA'!G19)</f>
        <v>1</v>
      </c>
      <c r="BA24" s="336" t="b">
        <f>EXACT(H24,'[10]POA 2017 CENTA'!H19)</f>
        <v>1</v>
      </c>
      <c r="BB24" s="335">
        <f>AJ24-'[10]POA 2017 CENTA'!AJ19</f>
        <v>0</v>
      </c>
      <c r="BC24" s="335">
        <f>AK24-'[10]POA 2017 CENTA'!AK19</f>
        <v>0</v>
      </c>
      <c r="BD24" s="335">
        <f>AL24-'[10]POA 2017 CENTA'!AL19</f>
        <v>0</v>
      </c>
      <c r="BE24" s="335">
        <f>AM24-'[10]POA 2017 CENTA'!AM19</f>
        <v>0</v>
      </c>
      <c r="BF24" s="335">
        <f>AN24-'[10]POA 2017 CENTA'!AN19</f>
        <v>0</v>
      </c>
      <c r="BG24" s="335">
        <f>AO24-'[10]POA 2017 CENTA'!AO19</f>
        <v>0</v>
      </c>
      <c r="BH24" s="336" t="b">
        <f t="shared" si="16"/>
        <v>1</v>
      </c>
      <c r="BI24" s="336" t="b">
        <f t="shared" si="16"/>
        <v>1</v>
      </c>
      <c r="BJ24" s="336" t="b">
        <f t="shared" si="16"/>
        <v>1</v>
      </c>
      <c r="BK24" s="336" t="b">
        <f t="shared" si="17"/>
        <v>1</v>
      </c>
      <c r="BL24" s="336" t="b">
        <f t="shared" si="17"/>
        <v>1</v>
      </c>
      <c r="BM24" s="336" t="b">
        <f t="shared" si="17"/>
        <v>1</v>
      </c>
      <c r="BN24" s="336" t="b">
        <f t="shared" si="18"/>
        <v>1</v>
      </c>
      <c r="BO24" s="336" t="b">
        <f t="shared" si="18"/>
        <v>1</v>
      </c>
      <c r="BP24" s="336" t="b">
        <f t="shared" si="18"/>
        <v>1</v>
      </c>
      <c r="BQ24" s="336" t="b">
        <f t="shared" si="19"/>
        <v>1</v>
      </c>
      <c r="BR24" s="336" t="b">
        <f t="shared" si="19"/>
        <v>1</v>
      </c>
      <c r="BS24" s="336" t="b">
        <f t="shared" si="19"/>
        <v>1</v>
      </c>
      <c r="BT24" s="335">
        <f>L24-'[10]POA 2017 CENTA'!L19</f>
        <v>0</v>
      </c>
      <c r="BU24" s="335">
        <f>M24-'[10]POA 2017 CENTA'!M19</f>
        <v>0</v>
      </c>
      <c r="BV24" s="335">
        <f>N24-'[10]POA 2017 CENTA'!N19</f>
        <v>0</v>
      </c>
      <c r="BW24" s="335">
        <f>O24-'[10]POA 2017 CENTA'!O19</f>
        <v>0</v>
      </c>
      <c r="BX24" s="335">
        <f>P24-'[10]POA 2017 CENTA'!P19</f>
        <v>0</v>
      </c>
      <c r="BY24" s="335">
        <f>Q24-'[10]POA 2017 CENTA'!Q19</f>
        <v>0</v>
      </c>
      <c r="BZ24" s="335">
        <f>R24-'[10]POA 2017 CENTA'!R19</f>
        <v>0</v>
      </c>
      <c r="CA24" s="335">
        <f>S24-'[10]POA 2017 CENTA'!S19</f>
        <v>0</v>
      </c>
      <c r="CB24" s="335">
        <f>T24-'[10]POA 2017 CENTA'!T19</f>
        <v>0</v>
      </c>
      <c r="CC24" s="335">
        <f>U24-'[10]POA 2017 CENTA'!U19</f>
        <v>0</v>
      </c>
      <c r="CD24" s="335">
        <f>V24-'[10]POA 2017 CENTA'!V19</f>
        <v>0</v>
      </c>
      <c r="CE24" s="335">
        <f>W24-'[10]POA 2017 CENTA'!W19</f>
        <v>0</v>
      </c>
      <c r="CF24" s="335">
        <f>X24-'[10]POA 2017 CENTA'!X19</f>
        <v>0</v>
      </c>
      <c r="CG24" s="335">
        <f>Y24-'[10]POA 2017 CENTA'!Y19</f>
        <v>0</v>
      </c>
      <c r="CH24" s="335">
        <f>Z24-'[10]POA 2017 CENTA'!Z19</f>
        <v>0</v>
      </c>
      <c r="CI24" s="335">
        <f>AA24-'[10]POA 2017 CENTA'!AA19</f>
        <v>0</v>
      </c>
      <c r="CJ24" s="335">
        <f>AB24-'[10]POA 2017 CENTA'!AB19</f>
        <v>0</v>
      </c>
      <c r="CK24" s="335">
        <f>AC24-'[10]POA 2017 CENTA'!AC19</f>
        <v>0</v>
      </c>
      <c r="CL24" s="335">
        <f>AD24-'[10]POA 2017 CENTA'!AD19</f>
        <v>0</v>
      </c>
      <c r="CM24" s="335">
        <f>AE24-'[10]POA 2017 CENTA'!AE19</f>
        <v>0</v>
      </c>
      <c r="CN24" s="335">
        <f>AF24-'[10]POA 2017 CENTA'!AF19</f>
        <v>0</v>
      </c>
      <c r="CO24" s="335">
        <f>AG24-'[10]POA 2017 CENTA'!AG19</f>
        <v>0</v>
      </c>
      <c r="CP24" s="335">
        <f>AH24-'[10]POA 2017 CENTA'!AH19</f>
        <v>0</v>
      </c>
      <c r="CQ24" s="335">
        <f>AI24-'[10]POA 2017 CENTA'!AI19</f>
        <v>0</v>
      </c>
      <c r="CS24" s="335">
        <f t="shared" si="9"/>
        <v>1545</v>
      </c>
      <c r="CT24" s="335">
        <v>1507</v>
      </c>
      <c r="CU24" s="335" t="str">
        <f t="shared" si="15"/>
        <v>CON REPROGRAMACIÓN</v>
      </c>
    </row>
    <row r="25" spans="1:99" s="404" customFormat="1" ht="38.25" x14ac:dyDescent="0.2">
      <c r="A25" s="399" t="s">
        <v>42</v>
      </c>
      <c r="B25" s="399" t="s">
        <v>43</v>
      </c>
      <c r="C25" s="364" t="s">
        <v>58</v>
      </c>
      <c r="D25" s="365" t="s">
        <v>59</v>
      </c>
      <c r="E25" s="400">
        <v>1</v>
      </c>
      <c r="F25" s="367" t="s">
        <v>60</v>
      </c>
      <c r="G25" s="388" t="s">
        <v>61</v>
      </c>
      <c r="H25" s="388" t="s">
        <v>62</v>
      </c>
      <c r="I25" s="343">
        <f>AJ25/AJ22*100</f>
        <v>6.2679856115107917</v>
      </c>
      <c r="J25" s="343"/>
      <c r="K25" s="343">
        <v>6</v>
      </c>
      <c r="L25" s="401"/>
      <c r="M25" s="401"/>
      <c r="N25" s="401"/>
      <c r="O25" s="402"/>
      <c r="P25" s="402"/>
      <c r="Q25" s="402"/>
      <c r="R25" s="401"/>
      <c r="S25" s="401"/>
      <c r="T25" s="401"/>
      <c r="U25" s="402"/>
      <c r="V25" s="402"/>
      <c r="W25" s="402"/>
      <c r="X25" s="401"/>
      <c r="Y25" s="401"/>
      <c r="Z25" s="401"/>
      <c r="AA25" s="402"/>
      <c r="AB25" s="402"/>
      <c r="AC25" s="402"/>
      <c r="AD25" s="401"/>
      <c r="AE25" s="401">
        <v>1</v>
      </c>
      <c r="AF25" s="401"/>
      <c r="AG25" s="402"/>
      <c r="AH25" s="402">
        <v>8364</v>
      </c>
      <c r="AI25" s="402"/>
      <c r="AJ25" s="390">
        <f>+AH25</f>
        <v>8364</v>
      </c>
      <c r="AK25" s="390">
        <v>8364</v>
      </c>
      <c r="AL25" s="402"/>
      <c r="AM25" s="402"/>
      <c r="AN25" s="402"/>
      <c r="AO25" s="402"/>
      <c r="AP25" s="376" t="s">
        <v>51</v>
      </c>
      <c r="AQ25" s="341" t="s">
        <v>352</v>
      </c>
      <c r="AR25" s="403"/>
      <c r="AS25" s="335">
        <f t="shared" ref="AS25:AS37" si="20">SUM(L25,M25,N25,R25,S25,T25,X25,Y25,Z25,AD25,AE25,AF25)-E25</f>
        <v>0</v>
      </c>
      <c r="AT25" s="335">
        <f t="shared" si="3"/>
        <v>0</v>
      </c>
      <c r="AU25" s="335">
        <f t="shared" si="4"/>
        <v>0</v>
      </c>
      <c r="AV25" s="336" t="b">
        <f>EXACT(C25,'[10]POA 2017 CENTA'!C20)</f>
        <v>1</v>
      </c>
      <c r="AW25" s="336" t="b">
        <f>EXACT(D25,'[10]POA 2017 CENTA'!D20)</f>
        <v>1</v>
      </c>
      <c r="AX25" s="335">
        <f>E25-'[10]POA 2017 CENTA'!E20</f>
        <v>0</v>
      </c>
      <c r="AY25" s="336" t="b">
        <f>EXACT(F25,'[10]POA 2017 CENTA'!F20)</f>
        <v>1</v>
      </c>
      <c r="AZ25" s="336" t="b">
        <f>EXACT(G25,'[10]POA 2017 CENTA'!G20)</f>
        <v>1</v>
      </c>
      <c r="BA25" s="336" t="b">
        <f>EXACT(H25,'[10]POA 2017 CENTA'!H20)</f>
        <v>1</v>
      </c>
      <c r="BB25" s="335">
        <f>AJ25-'[10]POA 2017 CENTA'!AJ20</f>
        <v>0</v>
      </c>
      <c r="BC25" s="335">
        <f>AK25-'[10]POA 2017 CENTA'!AK20</f>
        <v>0</v>
      </c>
      <c r="BD25" s="335">
        <f>AL25-'[10]POA 2017 CENTA'!AL20</f>
        <v>0</v>
      </c>
      <c r="BE25" s="335">
        <f>AM25-'[10]POA 2017 CENTA'!AM20</f>
        <v>0</v>
      </c>
      <c r="BF25" s="335">
        <f>AN25-'[10]POA 2017 CENTA'!AN20</f>
        <v>0</v>
      </c>
      <c r="BG25" s="335">
        <f>AO25-'[10]POA 2017 CENTA'!AO20</f>
        <v>0</v>
      </c>
      <c r="BH25" s="336" t="b">
        <f t="shared" si="16"/>
        <v>1</v>
      </c>
      <c r="BI25" s="336" t="b">
        <f t="shared" si="16"/>
        <v>1</v>
      </c>
      <c r="BJ25" s="336" t="b">
        <f t="shared" si="16"/>
        <v>1</v>
      </c>
      <c r="BK25" s="336" t="b">
        <f t="shared" si="17"/>
        <v>1</v>
      </c>
      <c r="BL25" s="336" t="b">
        <f t="shared" si="17"/>
        <v>1</v>
      </c>
      <c r="BM25" s="336" t="b">
        <f t="shared" si="17"/>
        <v>1</v>
      </c>
      <c r="BN25" s="336" t="b">
        <f t="shared" si="18"/>
        <v>1</v>
      </c>
      <c r="BO25" s="336" t="b">
        <f t="shared" si="18"/>
        <v>1</v>
      </c>
      <c r="BP25" s="336" t="b">
        <f t="shared" si="18"/>
        <v>1</v>
      </c>
      <c r="BQ25" s="336" t="b">
        <f t="shared" si="19"/>
        <v>1</v>
      </c>
      <c r="BR25" s="336" t="b">
        <f t="shared" si="19"/>
        <v>1</v>
      </c>
      <c r="BS25" s="336" t="b">
        <f t="shared" si="19"/>
        <v>1</v>
      </c>
      <c r="BT25" s="335">
        <f>L25-'[10]POA 2017 CENTA'!L20</f>
        <v>0</v>
      </c>
      <c r="BU25" s="335">
        <f>M25-'[10]POA 2017 CENTA'!M20</f>
        <v>0</v>
      </c>
      <c r="BV25" s="335">
        <f>N25-'[10]POA 2017 CENTA'!N20</f>
        <v>0</v>
      </c>
      <c r="BW25" s="335">
        <f>O25-'[10]POA 2017 CENTA'!O20</f>
        <v>0</v>
      </c>
      <c r="BX25" s="335">
        <f>P25-'[10]POA 2017 CENTA'!P20</f>
        <v>0</v>
      </c>
      <c r="BY25" s="335">
        <f>Q25-'[10]POA 2017 CENTA'!Q20</f>
        <v>0</v>
      </c>
      <c r="BZ25" s="335">
        <f>R25-'[10]POA 2017 CENTA'!R20</f>
        <v>0</v>
      </c>
      <c r="CA25" s="335">
        <f>S25-'[10]POA 2017 CENTA'!S20</f>
        <v>0</v>
      </c>
      <c r="CB25" s="335">
        <f>T25-'[10]POA 2017 CENTA'!T20</f>
        <v>0</v>
      </c>
      <c r="CC25" s="335">
        <f>U25-'[10]POA 2017 CENTA'!U20</f>
        <v>0</v>
      </c>
      <c r="CD25" s="335">
        <f>V25-'[10]POA 2017 CENTA'!V20</f>
        <v>0</v>
      </c>
      <c r="CE25" s="335">
        <f>W25-'[10]POA 2017 CENTA'!W20</f>
        <v>0</v>
      </c>
      <c r="CF25" s="335">
        <f>X25-'[10]POA 2017 CENTA'!X20</f>
        <v>0</v>
      </c>
      <c r="CG25" s="335">
        <f>Y25-'[10]POA 2017 CENTA'!Y20</f>
        <v>0</v>
      </c>
      <c r="CH25" s="335">
        <f>Z25-'[10]POA 2017 CENTA'!Z20</f>
        <v>0</v>
      </c>
      <c r="CI25" s="335">
        <f>AA25-'[10]POA 2017 CENTA'!AA20</f>
        <v>0</v>
      </c>
      <c r="CJ25" s="335">
        <f>AB25-'[10]POA 2017 CENTA'!AB20</f>
        <v>0</v>
      </c>
      <c r="CK25" s="335">
        <f>AC25-'[10]POA 2017 CENTA'!AC20</f>
        <v>0</v>
      </c>
      <c r="CL25" s="335">
        <f>AD25-'[10]POA 2017 CENTA'!AD20</f>
        <v>0</v>
      </c>
      <c r="CM25" s="335">
        <f>AE25-'[10]POA 2017 CENTA'!AE20</f>
        <v>0</v>
      </c>
      <c r="CN25" s="335">
        <f>AF25-'[10]POA 2017 CENTA'!AF20</f>
        <v>0</v>
      </c>
      <c r="CO25" s="335">
        <f>AG25-'[10]POA 2017 CENTA'!AG20</f>
        <v>0</v>
      </c>
      <c r="CP25" s="335">
        <f>AH25-'[10]POA 2017 CENTA'!AH20</f>
        <v>0</v>
      </c>
      <c r="CQ25" s="335">
        <f>AI25-'[10]POA 2017 CENTA'!AI20</f>
        <v>0</v>
      </c>
      <c r="CS25" s="335">
        <f t="shared" si="9"/>
        <v>0</v>
      </c>
      <c r="CT25" s="335">
        <v>0</v>
      </c>
      <c r="CU25" s="335" t="str">
        <f t="shared" si="15"/>
        <v>SIN</v>
      </c>
    </row>
    <row r="26" spans="1:99" s="404" customFormat="1" ht="51" x14ac:dyDescent="0.2">
      <c r="A26" s="358" t="s">
        <v>42</v>
      </c>
      <c r="B26" s="358" t="s">
        <v>43</v>
      </c>
      <c r="C26" s="358" t="s">
        <v>63</v>
      </c>
      <c r="D26" s="359" t="s">
        <v>64</v>
      </c>
      <c r="E26" s="325"/>
      <c r="F26" s="326"/>
      <c r="G26" s="327"/>
      <c r="H26" s="327"/>
      <c r="I26" s="328">
        <f>AJ26/$AJ$77*100</f>
        <v>1.4390977117627208</v>
      </c>
      <c r="J26" s="405">
        <v>1</v>
      </c>
      <c r="K26" s="406"/>
      <c r="L26" s="394"/>
      <c r="M26" s="394"/>
      <c r="N26" s="394"/>
      <c r="O26" s="407">
        <f>SUM(O27:O30)</f>
        <v>19197</v>
      </c>
      <c r="P26" s="407">
        <f>SUM(P27:P30)</f>
        <v>16707</v>
      </c>
      <c r="Q26" s="407">
        <f>SUM(Q27:Q30)</f>
        <v>31232</v>
      </c>
      <c r="R26" s="394"/>
      <c r="S26" s="394"/>
      <c r="T26" s="394"/>
      <c r="U26" s="407">
        <f>SUM(U27:U30)</f>
        <v>35589</v>
      </c>
      <c r="V26" s="407">
        <f>SUM(V27:V30)</f>
        <v>34033</v>
      </c>
      <c r="W26" s="407">
        <f>SUM(W27:W30)</f>
        <v>32581</v>
      </c>
      <c r="X26" s="394"/>
      <c r="Y26" s="394"/>
      <c r="Z26" s="394"/>
      <c r="AA26" s="407">
        <f>SUM(AA27:AA30)</f>
        <v>23036</v>
      </c>
      <c r="AB26" s="407">
        <f>SUM(AB27:AB30)</f>
        <v>28016</v>
      </c>
      <c r="AC26" s="407">
        <f>SUM(AC27:AC30)</f>
        <v>16707</v>
      </c>
      <c r="AD26" s="394"/>
      <c r="AE26" s="394"/>
      <c r="AF26" s="394"/>
      <c r="AG26" s="407">
        <f>SUM(AG27:AG30)</f>
        <v>16707</v>
      </c>
      <c r="AH26" s="407">
        <f>SUM(AH27:AH30)</f>
        <v>25071</v>
      </c>
      <c r="AI26" s="407">
        <f>SUM(AI27:AI30)</f>
        <v>15877</v>
      </c>
      <c r="AJ26" s="408">
        <f>SUM(AJ27:AJ30)</f>
        <v>294753</v>
      </c>
      <c r="AK26" s="407">
        <f>SUM(AK27:AK30)</f>
        <v>294753</v>
      </c>
      <c r="AL26" s="361"/>
      <c r="AM26" s="395"/>
      <c r="AN26" s="395"/>
      <c r="AO26" s="152"/>
      <c r="AP26" s="363"/>
      <c r="AQ26" s="324"/>
      <c r="AR26" s="409"/>
      <c r="AS26" s="335">
        <f t="shared" si="20"/>
        <v>0</v>
      </c>
      <c r="AT26" s="335">
        <f t="shared" si="3"/>
        <v>0</v>
      </c>
      <c r="AU26" s="335">
        <f t="shared" si="4"/>
        <v>0</v>
      </c>
      <c r="AV26" s="336" t="b">
        <f>EXACT(C26,'[10]POA 2017 CENTA'!C21)</f>
        <v>1</v>
      </c>
      <c r="AW26" s="336" t="b">
        <f>EXACT(D26,'[10]POA 2017 CENTA'!D21)</f>
        <v>1</v>
      </c>
      <c r="AX26" s="335">
        <f>E26-'[10]POA 2017 CENTA'!E21</f>
        <v>0</v>
      </c>
      <c r="AY26" s="336" t="b">
        <f>EXACT(F26,'[10]POA 2017 CENTA'!F21)</f>
        <v>1</v>
      </c>
      <c r="AZ26" s="336" t="b">
        <f>EXACT(G26,'[10]POA 2017 CENTA'!G21)</f>
        <v>1</v>
      </c>
      <c r="BA26" s="336" t="b">
        <f>EXACT(H26,'[10]POA 2017 CENTA'!H21)</f>
        <v>1</v>
      </c>
      <c r="BB26" s="335">
        <f>AJ26-'[10]POA 2017 CENTA'!AJ21</f>
        <v>0</v>
      </c>
      <c r="BC26" s="335">
        <f>AK26-'[10]POA 2017 CENTA'!AK21</f>
        <v>0</v>
      </c>
      <c r="BD26" s="335">
        <f>AL26-'[10]POA 2017 CENTA'!AL21</f>
        <v>0</v>
      </c>
      <c r="BE26" s="335">
        <f>AM26-'[10]POA 2017 CENTA'!AM21</f>
        <v>0</v>
      </c>
      <c r="BF26" s="335">
        <f>AN26-'[10]POA 2017 CENTA'!AN21</f>
        <v>0</v>
      </c>
      <c r="BG26" s="335">
        <f>AO26-'[10]POA 2017 CENTA'!AO21</f>
        <v>0</v>
      </c>
      <c r="BT26" s="335">
        <f>L26-'[10]POA 2017 CENTA'!L21</f>
        <v>0</v>
      </c>
      <c r="BU26" s="335">
        <f>M26-'[10]POA 2017 CENTA'!M21</f>
        <v>0</v>
      </c>
      <c r="BV26" s="335">
        <f>N26-'[10]POA 2017 CENTA'!N21</f>
        <v>0</v>
      </c>
      <c r="BW26" s="335">
        <f>O26-'[10]POA 2017 CENTA'!O21</f>
        <v>0</v>
      </c>
      <c r="BX26" s="335">
        <f>P26-'[10]POA 2017 CENTA'!P21</f>
        <v>0</v>
      </c>
      <c r="BY26" s="335">
        <f>Q26-'[10]POA 2017 CENTA'!Q21</f>
        <v>0</v>
      </c>
      <c r="BZ26" s="335">
        <f>R26-'[10]POA 2017 CENTA'!R21</f>
        <v>0</v>
      </c>
      <c r="CA26" s="335">
        <f>S26-'[10]POA 2017 CENTA'!S21</f>
        <v>0</v>
      </c>
      <c r="CB26" s="335">
        <f>T26-'[10]POA 2017 CENTA'!T21</f>
        <v>0</v>
      </c>
      <c r="CC26" s="335">
        <f>U26-'[10]POA 2017 CENTA'!U21</f>
        <v>0</v>
      </c>
      <c r="CD26" s="335">
        <f>V26-'[10]POA 2017 CENTA'!V21</f>
        <v>0</v>
      </c>
      <c r="CE26" s="335">
        <f>W26-'[10]POA 2017 CENTA'!W21</f>
        <v>0</v>
      </c>
      <c r="CF26" s="335">
        <f>X26-'[10]POA 2017 CENTA'!X21</f>
        <v>0</v>
      </c>
      <c r="CG26" s="335">
        <f>Y26-'[10]POA 2017 CENTA'!Y21</f>
        <v>0</v>
      </c>
      <c r="CH26" s="335">
        <f>Z26-'[10]POA 2017 CENTA'!Z21</f>
        <v>0</v>
      </c>
      <c r="CI26" s="335">
        <f>AA26-'[10]POA 2017 CENTA'!AA21</f>
        <v>0</v>
      </c>
      <c r="CJ26" s="335">
        <f>AB26-'[10]POA 2017 CENTA'!AB21</f>
        <v>0</v>
      </c>
      <c r="CK26" s="335">
        <f>AC26-'[10]POA 2017 CENTA'!AC21</f>
        <v>0</v>
      </c>
      <c r="CL26" s="335">
        <f>AD26-'[10]POA 2017 CENTA'!AD21</f>
        <v>0</v>
      </c>
      <c r="CM26" s="335">
        <f>AE26-'[10]POA 2017 CENTA'!AE21</f>
        <v>0</v>
      </c>
      <c r="CN26" s="335">
        <f>AF26-'[10]POA 2017 CENTA'!AF21</f>
        <v>0</v>
      </c>
      <c r="CO26" s="335">
        <f>AG26-'[10]POA 2017 CENTA'!AG21</f>
        <v>0</v>
      </c>
      <c r="CP26" s="335">
        <f>AH26-'[10]POA 2017 CENTA'!AH21</f>
        <v>0</v>
      </c>
      <c r="CQ26" s="335">
        <f>AI26-'[10]POA 2017 CENTA'!AI21</f>
        <v>0</v>
      </c>
      <c r="CS26" s="335">
        <f t="shared" si="9"/>
        <v>0</v>
      </c>
      <c r="CT26" s="335"/>
      <c r="CU26" s="335" t="str">
        <f t="shared" si="15"/>
        <v>SIN</v>
      </c>
    </row>
    <row r="27" spans="1:99" s="404" customFormat="1" ht="63.75" x14ac:dyDescent="0.2">
      <c r="A27" s="399" t="s">
        <v>42</v>
      </c>
      <c r="B27" s="399" t="s">
        <v>43</v>
      </c>
      <c r="C27" s="352" t="s">
        <v>65</v>
      </c>
      <c r="D27" s="353" t="s">
        <v>66</v>
      </c>
      <c r="E27" s="400">
        <v>26700</v>
      </c>
      <c r="F27" s="410" t="s">
        <v>67</v>
      </c>
      <c r="G27" s="388" t="s">
        <v>68</v>
      </c>
      <c r="H27" s="388" t="s">
        <v>69</v>
      </c>
      <c r="I27" s="343">
        <f>AJ27/$AJ$26*100</f>
        <v>37.592492697275347</v>
      </c>
      <c r="J27" s="343"/>
      <c r="K27" s="343">
        <v>37</v>
      </c>
      <c r="L27" s="411">
        <v>1100</v>
      </c>
      <c r="M27" s="411">
        <v>500</v>
      </c>
      <c r="N27" s="411">
        <v>4000</v>
      </c>
      <c r="O27" s="402">
        <v>4565</v>
      </c>
      <c r="P27" s="402">
        <v>2075</v>
      </c>
      <c r="Q27" s="402">
        <v>16600</v>
      </c>
      <c r="R27" s="411">
        <v>5050</v>
      </c>
      <c r="S27" s="411">
        <v>4675</v>
      </c>
      <c r="T27" s="411">
        <v>4325</v>
      </c>
      <c r="U27" s="402">
        <v>20957</v>
      </c>
      <c r="V27" s="402">
        <v>19401</v>
      </c>
      <c r="W27" s="402">
        <v>17949</v>
      </c>
      <c r="X27" s="411">
        <v>2025</v>
      </c>
      <c r="Y27" s="411">
        <v>3225</v>
      </c>
      <c r="Z27" s="411">
        <v>500</v>
      </c>
      <c r="AA27" s="402">
        <v>8404</v>
      </c>
      <c r="AB27" s="402">
        <v>13384</v>
      </c>
      <c r="AC27" s="402">
        <v>2075</v>
      </c>
      <c r="AD27" s="411">
        <v>500</v>
      </c>
      <c r="AE27" s="411">
        <v>500</v>
      </c>
      <c r="AF27" s="411">
        <v>300</v>
      </c>
      <c r="AG27" s="402">
        <v>2075</v>
      </c>
      <c r="AH27" s="402">
        <v>2075</v>
      </c>
      <c r="AI27" s="402">
        <v>1245</v>
      </c>
      <c r="AJ27" s="402">
        <v>110805</v>
      </c>
      <c r="AK27" s="402">
        <v>110805</v>
      </c>
      <c r="AL27" s="347"/>
      <c r="AM27" s="402"/>
      <c r="AN27" s="402"/>
      <c r="AO27" s="402"/>
      <c r="AP27" s="376" t="s">
        <v>51</v>
      </c>
      <c r="AQ27" s="341" t="s">
        <v>352</v>
      </c>
      <c r="AR27" s="403" t="s">
        <v>281</v>
      </c>
      <c r="AS27" s="335">
        <f t="shared" si="20"/>
        <v>0</v>
      </c>
      <c r="AT27" s="335">
        <f t="shared" si="3"/>
        <v>0</v>
      </c>
      <c r="AU27" s="335">
        <f t="shared" si="4"/>
        <v>0</v>
      </c>
      <c r="AV27" s="336" t="b">
        <f>EXACT(C27,'[10]POA 2017 CENTA'!C22)</f>
        <v>1</v>
      </c>
      <c r="AW27" s="336" t="b">
        <f>EXACT(D27,'[10]POA 2017 CENTA'!D22)</f>
        <v>1</v>
      </c>
      <c r="AX27" s="335">
        <f>E27-'[10]POA 2017 CENTA'!E22</f>
        <v>0</v>
      </c>
      <c r="AY27" s="336" t="b">
        <f>EXACT(F27,'[10]POA 2017 CENTA'!F22)</f>
        <v>1</v>
      </c>
      <c r="AZ27" s="336" t="b">
        <f>EXACT(G27,'[10]POA 2017 CENTA'!G22)</f>
        <v>1</v>
      </c>
      <c r="BA27" s="336" t="b">
        <f>EXACT(H27,'[10]POA 2017 CENTA'!H22)</f>
        <v>1</v>
      </c>
      <c r="BB27" s="335">
        <f>AJ27-'[10]POA 2017 CENTA'!AJ22</f>
        <v>0</v>
      </c>
      <c r="BC27" s="335">
        <f>AK27-'[10]POA 2017 CENTA'!AK22</f>
        <v>0</v>
      </c>
      <c r="BD27" s="335">
        <f>AL27-'[10]POA 2017 CENTA'!AL22</f>
        <v>0</v>
      </c>
      <c r="BE27" s="335">
        <f>AM27-'[10]POA 2017 CENTA'!AM22</f>
        <v>0</v>
      </c>
      <c r="BF27" s="335">
        <f>AN27-'[10]POA 2017 CENTA'!AN22</f>
        <v>0</v>
      </c>
      <c r="BG27" s="335">
        <f>AO27-'[10]POA 2017 CENTA'!AO22</f>
        <v>0</v>
      </c>
      <c r="BH27" s="336" t="b">
        <f t="shared" ref="BH27:BJ30" si="21">EXACT(L27&gt;0,O27&gt;0)</f>
        <v>1</v>
      </c>
      <c r="BI27" s="336" t="b">
        <f t="shared" si="21"/>
        <v>1</v>
      </c>
      <c r="BJ27" s="336" t="b">
        <f t="shared" si="21"/>
        <v>1</v>
      </c>
      <c r="BK27" s="336" t="b">
        <f t="shared" ref="BK27:BM30" si="22">EXACT(R27&gt;0,U27&gt;0)</f>
        <v>1</v>
      </c>
      <c r="BL27" s="336" t="b">
        <f t="shared" si="22"/>
        <v>1</v>
      </c>
      <c r="BM27" s="336" t="b">
        <f t="shared" si="22"/>
        <v>1</v>
      </c>
      <c r="BN27" s="336" t="b">
        <f t="shared" ref="BN27:BP30" si="23">EXACT(X27&gt;0,AA27&gt;0)</f>
        <v>1</v>
      </c>
      <c r="BO27" s="336" t="b">
        <f t="shared" si="23"/>
        <v>1</v>
      </c>
      <c r="BP27" s="336" t="b">
        <f t="shared" si="23"/>
        <v>1</v>
      </c>
      <c r="BQ27" s="336" t="b">
        <f t="shared" ref="BQ27:BS30" si="24">EXACT(AD27&gt;0,AG27&gt;0)</f>
        <v>1</v>
      </c>
      <c r="BR27" s="336" t="b">
        <f t="shared" si="24"/>
        <v>1</v>
      </c>
      <c r="BS27" s="336" t="b">
        <f t="shared" si="24"/>
        <v>1</v>
      </c>
      <c r="BT27" s="335">
        <f>L27-'[10]POA 2017 CENTA'!L22</f>
        <v>0</v>
      </c>
      <c r="BU27" s="335">
        <f>M27-'[10]POA 2017 CENTA'!M22</f>
        <v>0</v>
      </c>
      <c r="BV27" s="335">
        <f>N27-'[10]POA 2017 CENTA'!N22</f>
        <v>0</v>
      </c>
      <c r="BW27" s="335">
        <f>O27-'[10]POA 2017 CENTA'!O22</f>
        <v>0</v>
      </c>
      <c r="BX27" s="335">
        <f>P27-'[10]POA 2017 CENTA'!P22</f>
        <v>0</v>
      </c>
      <c r="BY27" s="335">
        <f>Q27-'[10]POA 2017 CENTA'!Q22</f>
        <v>0</v>
      </c>
      <c r="BZ27" s="335">
        <f>R27-'[10]POA 2017 CENTA'!R22</f>
        <v>0</v>
      </c>
      <c r="CA27" s="335">
        <f>S27-'[10]POA 2017 CENTA'!S22</f>
        <v>0</v>
      </c>
      <c r="CB27" s="335">
        <f>T27-'[10]POA 2017 CENTA'!T22</f>
        <v>0</v>
      </c>
      <c r="CC27" s="335">
        <f>U27-'[10]POA 2017 CENTA'!U22</f>
        <v>0</v>
      </c>
      <c r="CD27" s="335">
        <f>V27-'[10]POA 2017 CENTA'!V22</f>
        <v>0</v>
      </c>
      <c r="CE27" s="335">
        <f>W27-'[10]POA 2017 CENTA'!W22</f>
        <v>0</v>
      </c>
      <c r="CF27" s="335">
        <f>X27-'[10]POA 2017 CENTA'!X22</f>
        <v>0</v>
      </c>
      <c r="CG27" s="335">
        <f>Y27-'[10]POA 2017 CENTA'!Y22</f>
        <v>0</v>
      </c>
      <c r="CH27" s="335">
        <f>Z27-'[10]POA 2017 CENTA'!Z22</f>
        <v>0</v>
      </c>
      <c r="CI27" s="335">
        <f>AA27-'[10]POA 2017 CENTA'!AA22</f>
        <v>0</v>
      </c>
      <c r="CJ27" s="335">
        <f>AB27-'[10]POA 2017 CENTA'!AB22</f>
        <v>0</v>
      </c>
      <c r="CK27" s="335">
        <f>AC27-'[10]POA 2017 CENTA'!AC22</f>
        <v>0</v>
      </c>
      <c r="CL27" s="335">
        <f>AD27-'[10]POA 2017 CENTA'!AD22</f>
        <v>0</v>
      </c>
      <c r="CM27" s="335">
        <f>AE27-'[10]POA 2017 CENTA'!AE22</f>
        <v>0</v>
      </c>
      <c r="CN27" s="335">
        <f>AF27-'[10]POA 2017 CENTA'!AF22</f>
        <v>0</v>
      </c>
      <c r="CO27" s="335">
        <f>AG27-'[10]POA 2017 CENTA'!AG22</f>
        <v>0</v>
      </c>
      <c r="CP27" s="335">
        <f>AH27-'[10]POA 2017 CENTA'!AH22</f>
        <v>0</v>
      </c>
      <c r="CQ27" s="335">
        <f>AI27-'[10]POA 2017 CENTA'!AI22</f>
        <v>0</v>
      </c>
      <c r="CS27" s="335">
        <f t="shared" si="9"/>
        <v>19650</v>
      </c>
      <c r="CT27" s="335">
        <v>19692</v>
      </c>
      <c r="CU27" s="335" t="str">
        <f t="shared" si="15"/>
        <v>SIN</v>
      </c>
    </row>
    <row r="28" spans="1:99" s="404" customFormat="1" ht="30.75" customHeight="1" x14ac:dyDescent="0.2">
      <c r="A28" s="1236" t="s">
        <v>42</v>
      </c>
      <c r="B28" s="1236" t="s">
        <v>43</v>
      </c>
      <c r="C28" s="1238" t="s">
        <v>215</v>
      </c>
      <c r="D28" s="1233" t="s">
        <v>216</v>
      </c>
      <c r="E28" s="383">
        <v>1273</v>
      </c>
      <c r="F28" s="354" t="s">
        <v>76</v>
      </c>
      <c r="G28" s="1248" t="s">
        <v>217</v>
      </c>
      <c r="H28" s="1233" t="s">
        <v>78</v>
      </c>
      <c r="I28" s="1240">
        <f>100-I27-I30</f>
        <v>59.569877151377597</v>
      </c>
      <c r="J28" s="1240"/>
      <c r="K28" s="1240">
        <v>59</v>
      </c>
      <c r="L28" s="411">
        <v>1172</v>
      </c>
      <c r="M28" s="411">
        <v>1215</v>
      </c>
      <c r="N28" s="411">
        <v>1273</v>
      </c>
      <c r="O28" s="398">
        <v>11351</v>
      </c>
      <c r="P28" s="398">
        <v>11351</v>
      </c>
      <c r="Q28" s="398">
        <v>11351</v>
      </c>
      <c r="R28" s="412">
        <v>1273</v>
      </c>
      <c r="S28" s="412">
        <v>1273</v>
      </c>
      <c r="T28" s="412">
        <v>1273</v>
      </c>
      <c r="U28" s="398">
        <v>11351</v>
      </c>
      <c r="V28" s="398">
        <v>11351</v>
      </c>
      <c r="W28" s="398">
        <v>11351</v>
      </c>
      <c r="X28" s="412">
        <v>1273</v>
      </c>
      <c r="Y28" s="412">
        <v>1273</v>
      </c>
      <c r="Z28" s="411">
        <v>1273</v>
      </c>
      <c r="AA28" s="402">
        <v>11351</v>
      </c>
      <c r="AB28" s="402">
        <v>11351</v>
      </c>
      <c r="AC28" s="402">
        <v>11351</v>
      </c>
      <c r="AD28" s="412">
        <v>1273</v>
      </c>
      <c r="AE28" s="412">
        <v>1273</v>
      </c>
      <c r="AF28" s="412">
        <v>1273</v>
      </c>
      <c r="AG28" s="398">
        <v>11351</v>
      </c>
      <c r="AH28" s="398">
        <v>11351</v>
      </c>
      <c r="AI28" s="398">
        <v>11351</v>
      </c>
      <c r="AJ28" s="398">
        <v>136212</v>
      </c>
      <c r="AK28" s="398">
        <v>136212</v>
      </c>
      <c r="AL28" s="347"/>
      <c r="AM28" s="402"/>
      <c r="AN28" s="402"/>
      <c r="AO28" s="402"/>
      <c r="AP28" s="1233" t="s">
        <v>86</v>
      </c>
      <c r="AQ28" s="1233" t="s">
        <v>350</v>
      </c>
      <c r="AR28" s="1233" t="s">
        <v>353</v>
      </c>
      <c r="AS28" s="335">
        <f>MAX(L28,M28,N28,R28,S28,T28,X28,Y28,Z28,AD28,AE28,AF28)-E28</f>
        <v>0</v>
      </c>
      <c r="AT28" s="335">
        <f t="shared" si="3"/>
        <v>0</v>
      </c>
      <c r="AU28" s="335">
        <f t="shared" si="4"/>
        <v>0</v>
      </c>
      <c r="AV28" s="336" t="b">
        <f>EXACT(C28,'[10]POA 2017 CENTA'!C23)</f>
        <v>1</v>
      </c>
      <c r="AW28" s="336" t="b">
        <f>EXACT(D28,'[10]POA 2017 CENTA'!D23)</f>
        <v>1</v>
      </c>
      <c r="AX28" s="335">
        <f>E28-'[10]POA 2017 CENTA'!E23</f>
        <v>0</v>
      </c>
      <c r="AY28" s="336" t="b">
        <f>EXACT(F28,'[10]POA 2017 CENTA'!F23)</f>
        <v>1</v>
      </c>
      <c r="AZ28" s="336" t="b">
        <f>EXACT(G28,'[10]POA 2017 CENTA'!G23)</f>
        <v>1</v>
      </c>
      <c r="BA28" s="336" t="b">
        <f>EXACT(H28,'[10]POA 2017 CENTA'!H23)</f>
        <v>1</v>
      </c>
      <c r="BB28" s="335">
        <f>AJ28-'[10]POA 2017 CENTA'!AJ23</f>
        <v>0</v>
      </c>
      <c r="BC28" s="335">
        <f>AK28-'[10]POA 2017 CENTA'!AK23</f>
        <v>0</v>
      </c>
      <c r="BD28" s="335">
        <f>AL28-'[10]POA 2017 CENTA'!AL23</f>
        <v>0</v>
      </c>
      <c r="BE28" s="335">
        <f>AM28-'[10]POA 2017 CENTA'!AM23</f>
        <v>0</v>
      </c>
      <c r="BF28" s="335">
        <f>AN28-'[10]POA 2017 CENTA'!AN23</f>
        <v>0</v>
      </c>
      <c r="BG28" s="335">
        <f>AO28-'[10]POA 2017 CENTA'!AO23</f>
        <v>0</v>
      </c>
      <c r="BH28" s="336" t="b">
        <f t="shared" si="21"/>
        <v>1</v>
      </c>
      <c r="BI28" s="336" t="b">
        <f t="shared" si="21"/>
        <v>1</v>
      </c>
      <c r="BJ28" s="336" t="b">
        <f t="shared" si="21"/>
        <v>1</v>
      </c>
      <c r="BK28" s="336" t="b">
        <f t="shared" si="22"/>
        <v>1</v>
      </c>
      <c r="BL28" s="336" t="b">
        <f t="shared" si="22"/>
        <v>1</v>
      </c>
      <c r="BM28" s="336" t="b">
        <f t="shared" si="22"/>
        <v>1</v>
      </c>
      <c r="BN28" s="336" t="b">
        <f t="shared" si="23"/>
        <v>1</v>
      </c>
      <c r="BO28" s="336" t="b">
        <f t="shared" si="23"/>
        <v>1</v>
      </c>
      <c r="BP28" s="336" t="b">
        <f t="shared" si="23"/>
        <v>1</v>
      </c>
      <c r="BQ28" s="336" t="b">
        <f t="shared" si="24"/>
        <v>1</v>
      </c>
      <c r="BR28" s="336" t="b">
        <f t="shared" si="24"/>
        <v>1</v>
      </c>
      <c r="BS28" s="336" t="b">
        <f t="shared" si="24"/>
        <v>1</v>
      </c>
      <c r="BT28" s="335">
        <f>L28-'[10]POA 2017 CENTA'!L23</f>
        <v>0</v>
      </c>
      <c r="BU28" s="335">
        <f>M28-'[10]POA 2017 CENTA'!M23</f>
        <v>0</v>
      </c>
      <c r="BV28" s="335">
        <f>N28-'[10]POA 2017 CENTA'!N23</f>
        <v>0</v>
      </c>
      <c r="BW28" s="335">
        <f>O28-'[10]POA 2017 CENTA'!O23</f>
        <v>0</v>
      </c>
      <c r="BX28" s="335">
        <f>P28-'[10]POA 2017 CENTA'!P23</f>
        <v>0</v>
      </c>
      <c r="BY28" s="335">
        <f>Q28-'[10]POA 2017 CENTA'!Q23</f>
        <v>0</v>
      </c>
      <c r="BZ28" s="335">
        <f>R28-'[10]POA 2017 CENTA'!R23</f>
        <v>0</v>
      </c>
      <c r="CA28" s="335">
        <f>S28-'[10]POA 2017 CENTA'!S23</f>
        <v>0</v>
      </c>
      <c r="CB28" s="335">
        <f>T28-'[10]POA 2017 CENTA'!T23</f>
        <v>0</v>
      </c>
      <c r="CC28" s="335">
        <f>U28-'[10]POA 2017 CENTA'!U23</f>
        <v>0</v>
      </c>
      <c r="CD28" s="335">
        <f>V28-'[10]POA 2017 CENTA'!V23</f>
        <v>0</v>
      </c>
      <c r="CE28" s="335">
        <f>W28-'[10]POA 2017 CENTA'!W23</f>
        <v>0</v>
      </c>
      <c r="CF28" s="335">
        <f>X28-'[10]POA 2017 CENTA'!X23</f>
        <v>0</v>
      </c>
      <c r="CG28" s="335">
        <f>Y28-'[10]POA 2017 CENTA'!Y23</f>
        <v>0</v>
      </c>
      <c r="CH28" s="335">
        <f>Z28-'[10]POA 2017 CENTA'!Z23</f>
        <v>0</v>
      </c>
      <c r="CI28" s="335">
        <f>AA28-'[10]POA 2017 CENTA'!AA23</f>
        <v>0</v>
      </c>
      <c r="CJ28" s="335">
        <f>AB28-'[10]POA 2017 CENTA'!AB23</f>
        <v>0</v>
      </c>
      <c r="CK28" s="335">
        <f>AC28-'[10]POA 2017 CENTA'!AC23</f>
        <v>0</v>
      </c>
      <c r="CL28" s="335">
        <f>AD28-'[10]POA 2017 CENTA'!AD23</f>
        <v>0</v>
      </c>
      <c r="CM28" s="335">
        <f>AE28-'[10]POA 2017 CENTA'!AE23</f>
        <v>0</v>
      </c>
      <c r="CN28" s="335">
        <f>AF28-'[10]POA 2017 CENTA'!AF23</f>
        <v>0</v>
      </c>
      <c r="CO28" s="335">
        <f>AG28-'[10]POA 2017 CENTA'!AG23</f>
        <v>0</v>
      </c>
      <c r="CP28" s="335">
        <f>AH28-'[10]POA 2017 CENTA'!AH23</f>
        <v>0</v>
      </c>
      <c r="CQ28" s="335">
        <f>AI28-'[10]POA 2017 CENTA'!AI23</f>
        <v>0</v>
      </c>
      <c r="CS28" s="335">
        <f t="shared" si="9"/>
        <v>7479</v>
      </c>
      <c r="CT28" s="335">
        <v>6680</v>
      </c>
      <c r="CU28" s="335" t="str">
        <f t="shared" si="15"/>
        <v>CON REPROGRAMACIÓN</v>
      </c>
    </row>
    <row r="29" spans="1:99" s="404" customFormat="1" ht="30.75" customHeight="1" x14ac:dyDescent="0.2">
      <c r="A29" s="1244"/>
      <c r="B29" s="1244"/>
      <c r="C29" s="1245"/>
      <c r="D29" s="1235"/>
      <c r="E29" s="383">
        <v>368</v>
      </c>
      <c r="F29" s="357" t="s">
        <v>79</v>
      </c>
      <c r="G29" s="1249"/>
      <c r="H29" s="1235"/>
      <c r="I29" s="1241"/>
      <c r="J29" s="1241"/>
      <c r="K29" s="1241"/>
      <c r="L29" s="411">
        <v>346</v>
      </c>
      <c r="M29" s="411">
        <v>351</v>
      </c>
      <c r="N29" s="411">
        <v>368</v>
      </c>
      <c r="O29" s="398">
        <v>3281</v>
      </c>
      <c r="P29" s="398">
        <v>3281</v>
      </c>
      <c r="Q29" s="398">
        <v>3281</v>
      </c>
      <c r="R29" s="412">
        <v>368</v>
      </c>
      <c r="S29" s="412">
        <v>368</v>
      </c>
      <c r="T29" s="412">
        <v>368</v>
      </c>
      <c r="U29" s="398">
        <v>3281</v>
      </c>
      <c r="V29" s="398">
        <v>3281</v>
      </c>
      <c r="W29" s="398">
        <v>3281</v>
      </c>
      <c r="X29" s="412">
        <v>368</v>
      </c>
      <c r="Y29" s="412">
        <v>368</v>
      </c>
      <c r="Z29" s="411">
        <v>368</v>
      </c>
      <c r="AA29" s="402">
        <v>3281</v>
      </c>
      <c r="AB29" s="402">
        <v>3281</v>
      </c>
      <c r="AC29" s="402">
        <v>3281</v>
      </c>
      <c r="AD29" s="412">
        <v>368</v>
      </c>
      <c r="AE29" s="412">
        <v>368</v>
      </c>
      <c r="AF29" s="412">
        <v>368</v>
      </c>
      <c r="AG29" s="398">
        <v>3281</v>
      </c>
      <c r="AH29" s="398">
        <v>3281</v>
      </c>
      <c r="AI29" s="398">
        <v>3281</v>
      </c>
      <c r="AJ29" s="398">
        <v>39372</v>
      </c>
      <c r="AK29" s="398">
        <v>39372</v>
      </c>
      <c r="AL29" s="347"/>
      <c r="AM29" s="402"/>
      <c r="AN29" s="402"/>
      <c r="AO29" s="402"/>
      <c r="AP29" s="1235"/>
      <c r="AQ29" s="1235"/>
      <c r="AR29" s="1235"/>
      <c r="AS29" s="335">
        <f>MAX(L29,M29,N29,R29,S29,T29,X29,Y29,Z29,AD29,AE29,AF29)-E29</f>
        <v>0</v>
      </c>
      <c r="AT29" s="335">
        <f t="shared" si="3"/>
        <v>0</v>
      </c>
      <c r="AU29" s="335">
        <f t="shared" si="4"/>
        <v>0</v>
      </c>
      <c r="AV29" s="336" t="b">
        <f>EXACT(C29,'[10]POA 2017 CENTA'!C24)</f>
        <v>1</v>
      </c>
      <c r="AW29" s="336" t="b">
        <f>EXACT(D29,'[10]POA 2017 CENTA'!D24)</f>
        <v>1</v>
      </c>
      <c r="AX29" s="335">
        <f>E29-'[10]POA 2017 CENTA'!E24</f>
        <v>0</v>
      </c>
      <c r="AY29" s="336" t="b">
        <f>EXACT(F29,'[10]POA 2017 CENTA'!F24)</f>
        <v>1</v>
      </c>
      <c r="AZ29" s="336" t="b">
        <f>EXACT(G29,'[10]POA 2017 CENTA'!G24)</f>
        <v>1</v>
      </c>
      <c r="BA29" s="336" t="b">
        <f>EXACT(H29,'[10]POA 2017 CENTA'!H24)</f>
        <v>1</v>
      </c>
      <c r="BB29" s="335">
        <f>AJ29-'[10]POA 2017 CENTA'!AJ24</f>
        <v>0</v>
      </c>
      <c r="BC29" s="335">
        <f>AK29-'[10]POA 2017 CENTA'!AK24</f>
        <v>0</v>
      </c>
      <c r="BD29" s="335">
        <f>AL29-'[10]POA 2017 CENTA'!AL24</f>
        <v>0</v>
      </c>
      <c r="BE29" s="335">
        <f>AM29-'[10]POA 2017 CENTA'!AM24</f>
        <v>0</v>
      </c>
      <c r="BF29" s="335">
        <f>AN29-'[10]POA 2017 CENTA'!AN24</f>
        <v>0</v>
      </c>
      <c r="BG29" s="335">
        <f>AO29-'[10]POA 2017 CENTA'!AO24</f>
        <v>0</v>
      </c>
      <c r="BH29" s="336" t="b">
        <f t="shared" si="21"/>
        <v>1</v>
      </c>
      <c r="BI29" s="336" t="b">
        <f t="shared" si="21"/>
        <v>1</v>
      </c>
      <c r="BJ29" s="336" t="b">
        <f t="shared" si="21"/>
        <v>1</v>
      </c>
      <c r="BK29" s="336" t="b">
        <f t="shared" si="22"/>
        <v>1</v>
      </c>
      <c r="BL29" s="336" t="b">
        <f t="shared" si="22"/>
        <v>1</v>
      </c>
      <c r="BM29" s="336" t="b">
        <f t="shared" si="22"/>
        <v>1</v>
      </c>
      <c r="BN29" s="336" t="b">
        <f t="shared" si="23"/>
        <v>1</v>
      </c>
      <c r="BO29" s="336" t="b">
        <f t="shared" si="23"/>
        <v>1</v>
      </c>
      <c r="BP29" s="336" t="b">
        <f t="shared" si="23"/>
        <v>1</v>
      </c>
      <c r="BQ29" s="336" t="b">
        <f t="shared" si="24"/>
        <v>1</v>
      </c>
      <c r="BR29" s="336" t="b">
        <f t="shared" si="24"/>
        <v>1</v>
      </c>
      <c r="BS29" s="336" t="b">
        <f t="shared" si="24"/>
        <v>1</v>
      </c>
      <c r="BT29" s="335">
        <f>L29-'[10]POA 2017 CENTA'!L24</f>
        <v>0</v>
      </c>
      <c r="BU29" s="335">
        <f>M29-'[10]POA 2017 CENTA'!M24</f>
        <v>0</v>
      </c>
      <c r="BV29" s="335">
        <f>N29-'[10]POA 2017 CENTA'!N24</f>
        <v>0</v>
      </c>
      <c r="BW29" s="335">
        <f>O29-'[10]POA 2017 CENTA'!O24</f>
        <v>0</v>
      </c>
      <c r="BX29" s="335">
        <f>P29-'[10]POA 2017 CENTA'!P24</f>
        <v>0</v>
      </c>
      <c r="BY29" s="335">
        <f>Q29-'[10]POA 2017 CENTA'!Q24</f>
        <v>0</v>
      </c>
      <c r="BZ29" s="335">
        <f>R29-'[10]POA 2017 CENTA'!R24</f>
        <v>0</v>
      </c>
      <c r="CA29" s="335">
        <f>S29-'[10]POA 2017 CENTA'!S24</f>
        <v>0</v>
      </c>
      <c r="CB29" s="335">
        <f>T29-'[10]POA 2017 CENTA'!T24</f>
        <v>0</v>
      </c>
      <c r="CC29" s="335">
        <f>U29-'[10]POA 2017 CENTA'!U24</f>
        <v>0</v>
      </c>
      <c r="CD29" s="335">
        <f>V29-'[10]POA 2017 CENTA'!V24</f>
        <v>0</v>
      </c>
      <c r="CE29" s="335">
        <f>W29-'[10]POA 2017 CENTA'!W24</f>
        <v>0</v>
      </c>
      <c r="CF29" s="335">
        <f>X29-'[10]POA 2017 CENTA'!X24</f>
        <v>0</v>
      </c>
      <c r="CG29" s="335">
        <f>Y29-'[10]POA 2017 CENTA'!Y24</f>
        <v>0</v>
      </c>
      <c r="CH29" s="335">
        <f>Z29-'[10]POA 2017 CENTA'!Z24</f>
        <v>0</v>
      </c>
      <c r="CI29" s="335">
        <f>AA29-'[10]POA 2017 CENTA'!AA24</f>
        <v>0</v>
      </c>
      <c r="CJ29" s="335">
        <f>AB29-'[10]POA 2017 CENTA'!AB24</f>
        <v>0</v>
      </c>
      <c r="CK29" s="335">
        <f>AC29-'[10]POA 2017 CENTA'!AC24</f>
        <v>0</v>
      </c>
      <c r="CL29" s="335">
        <f>AD29-'[10]POA 2017 CENTA'!AD24</f>
        <v>0</v>
      </c>
      <c r="CM29" s="335">
        <f>AE29-'[10]POA 2017 CENTA'!AE24</f>
        <v>0</v>
      </c>
      <c r="CN29" s="335">
        <f>AF29-'[10]POA 2017 CENTA'!AF24</f>
        <v>0</v>
      </c>
      <c r="CO29" s="335">
        <f>AG29-'[10]POA 2017 CENTA'!AG24</f>
        <v>0</v>
      </c>
      <c r="CP29" s="335">
        <f>AH29-'[10]POA 2017 CENTA'!AH24</f>
        <v>0</v>
      </c>
      <c r="CQ29" s="335">
        <f>AI29-'[10]POA 2017 CENTA'!AI24</f>
        <v>0</v>
      </c>
      <c r="CS29" s="335">
        <f t="shared" si="9"/>
        <v>2169</v>
      </c>
      <c r="CT29" s="335">
        <v>1779</v>
      </c>
      <c r="CU29" s="335" t="str">
        <f t="shared" si="15"/>
        <v>CON REPROGRAMACIÓN</v>
      </c>
    </row>
    <row r="30" spans="1:99" s="404" customFormat="1" ht="38.25" x14ac:dyDescent="0.2">
      <c r="A30" s="399" t="s">
        <v>42</v>
      </c>
      <c r="B30" s="399" t="s">
        <v>43</v>
      </c>
      <c r="C30" s="352" t="s">
        <v>70</v>
      </c>
      <c r="D30" s="353" t="s">
        <v>71</v>
      </c>
      <c r="E30" s="400">
        <v>1</v>
      </c>
      <c r="F30" s="352" t="s">
        <v>60</v>
      </c>
      <c r="G30" s="388" t="s">
        <v>61</v>
      </c>
      <c r="H30" s="388" t="s">
        <v>62</v>
      </c>
      <c r="I30" s="343">
        <f>AJ30/$AJ$26*100</f>
        <v>2.8376301513470601</v>
      </c>
      <c r="J30" s="343"/>
      <c r="K30" s="343">
        <v>4</v>
      </c>
      <c r="L30" s="413"/>
      <c r="M30" s="413"/>
      <c r="N30" s="413"/>
      <c r="O30" s="346"/>
      <c r="P30" s="346"/>
      <c r="Q30" s="346"/>
      <c r="R30" s="397"/>
      <c r="S30" s="397"/>
      <c r="T30" s="397"/>
      <c r="U30" s="346"/>
      <c r="V30" s="346"/>
      <c r="W30" s="346"/>
      <c r="X30" s="397"/>
      <c r="Y30" s="397"/>
      <c r="Z30" s="401"/>
      <c r="AA30" s="402"/>
      <c r="AB30" s="402"/>
      <c r="AC30" s="402"/>
      <c r="AD30" s="397"/>
      <c r="AE30" s="397">
        <v>1</v>
      </c>
      <c r="AF30" s="397"/>
      <c r="AG30" s="346"/>
      <c r="AH30" s="346">
        <v>8364</v>
      </c>
      <c r="AI30" s="346"/>
      <c r="AJ30" s="346">
        <f>+AH30</f>
        <v>8364</v>
      </c>
      <c r="AK30" s="346">
        <v>8364</v>
      </c>
      <c r="AL30" s="347"/>
      <c r="AM30" s="402"/>
      <c r="AN30" s="402"/>
      <c r="AO30" s="402"/>
      <c r="AP30" s="376" t="s">
        <v>51</v>
      </c>
      <c r="AQ30" s="341" t="s">
        <v>354</v>
      </c>
      <c r="AR30" s="403"/>
      <c r="AS30" s="335">
        <f t="shared" si="20"/>
        <v>0</v>
      </c>
      <c r="AT30" s="335">
        <f t="shared" si="3"/>
        <v>0</v>
      </c>
      <c r="AU30" s="335">
        <f t="shared" si="4"/>
        <v>0</v>
      </c>
      <c r="AV30" s="336" t="b">
        <f>EXACT(C30,'[10]POA 2017 CENTA'!C25)</f>
        <v>1</v>
      </c>
      <c r="AW30" s="336" t="b">
        <f>EXACT(D30,'[10]POA 2017 CENTA'!D25)</f>
        <v>1</v>
      </c>
      <c r="AX30" s="335">
        <f>E30-'[10]POA 2017 CENTA'!E25</f>
        <v>0</v>
      </c>
      <c r="AY30" s="336" t="b">
        <f>EXACT(F30,'[10]POA 2017 CENTA'!F25)</f>
        <v>1</v>
      </c>
      <c r="AZ30" s="336" t="b">
        <f>EXACT(G30,'[10]POA 2017 CENTA'!G25)</f>
        <v>1</v>
      </c>
      <c r="BA30" s="336" t="b">
        <f>EXACT(H30,'[10]POA 2017 CENTA'!H25)</f>
        <v>1</v>
      </c>
      <c r="BB30" s="335">
        <f>AJ30-'[10]POA 2017 CENTA'!AJ25</f>
        <v>0</v>
      </c>
      <c r="BC30" s="335">
        <f>AK30-'[10]POA 2017 CENTA'!AK25</f>
        <v>0</v>
      </c>
      <c r="BD30" s="335">
        <f>AL30-'[10]POA 2017 CENTA'!AL25</f>
        <v>0</v>
      </c>
      <c r="BE30" s="335">
        <f>AM30-'[10]POA 2017 CENTA'!AM25</f>
        <v>0</v>
      </c>
      <c r="BF30" s="335">
        <f>AN30-'[10]POA 2017 CENTA'!AN25</f>
        <v>0</v>
      </c>
      <c r="BG30" s="335">
        <f>AO30-'[10]POA 2017 CENTA'!AO25</f>
        <v>0</v>
      </c>
      <c r="BH30" s="336" t="b">
        <f t="shared" si="21"/>
        <v>1</v>
      </c>
      <c r="BI30" s="336" t="b">
        <f t="shared" si="21"/>
        <v>1</v>
      </c>
      <c r="BJ30" s="336" t="b">
        <f t="shared" si="21"/>
        <v>1</v>
      </c>
      <c r="BK30" s="336" t="b">
        <f t="shared" si="22"/>
        <v>1</v>
      </c>
      <c r="BL30" s="336" t="b">
        <f t="shared" si="22"/>
        <v>1</v>
      </c>
      <c r="BM30" s="336" t="b">
        <f t="shared" si="22"/>
        <v>1</v>
      </c>
      <c r="BN30" s="336" t="b">
        <f t="shared" si="23"/>
        <v>1</v>
      </c>
      <c r="BO30" s="336" t="b">
        <f t="shared" si="23"/>
        <v>1</v>
      </c>
      <c r="BP30" s="336" t="b">
        <f t="shared" si="23"/>
        <v>1</v>
      </c>
      <c r="BQ30" s="336" t="b">
        <f t="shared" si="24"/>
        <v>1</v>
      </c>
      <c r="BR30" s="336" t="b">
        <f t="shared" si="24"/>
        <v>1</v>
      </c>
      <c r="BS30" s="336" t="b">
        <f t="shared" si="24"/>
        <v>1</v>
      </c>
      <c r="BT30" s="335">
        <f>L30-'[10]POA 2017 CENTA'!L25</f>
        <v>0</v>
      </c>
      <c r="BU30" s="335">
        <f>M30-'[10]POA 2017 CENTA'!M25</f>
        <v>0</v>
      </c>
      <c r="BV30" s="335">
        <f>N30-'[10]POA 2017 CENTA'!N25</f>
        <v>0</v>
      </c>
      <c r="BW30" s="335">
        <f>O30-'[10]POA 2017 CENTA'!O25</f>
        <v>0</v>
      </c>
      <c r="BX30" s="335">
        <f>P30-'[10]POA 2017 CENTA'!P25</f>
        <v>0</v>
      </c>
      <c r="BY30" s="335">
        <f>Q30-'[10]POA 2017 CENTA'!Q25</f>
        <v>0</v>
      </c>
      <c r="BZ30" s="335">
        <f>R30-'[10]POA 2017 CENTA'!R25</f>
        <v>0</v>
      </c>
      <c r="CA30" s="335">
        <f>S30-'[10]POA 2017 CENTA'!S25</f>
        <v>0</v>
      </c>
      <c r="CB30" s="335">
        <f>T30-'[10]POA 2017 CENTA'!T25</f>
        <v>0</v>
      </c>
      <c r="CC30" s="335">
        <f>U30-'[10]POA 2017 CENTA'!U25</f>
        <v>0</v>
      </c>
      <c r="CD30" s="335">
        <f>V30-'[10]POA 2017 CENTA'!V25</f>
        <v>0</v>
      </c>
      <c r="CE30" s="335">
        <f>W30-'[10]POA 2017 CENTA'!W25</f>
        <v>0</v>
      </c>
      <c r="CF30" s="335">
        <f>X30-'[10]POA 2017 CENTA'!X25</f>
        <v>0</v>
      </c>
      <c r="CG30" s="335">
        <f>Y30-'[10]POA 2017 CENTA'!Y25</f>
        <v>0</v>
      </c>
      <c r="CH30" s="335">
        <f>Z30-'[10]POA 2017 CENTA'!Z25</f>
        <v>0</v>
      </c>
      <c r="CI30" s="335">
        <f>AA30-'[10]POA 2017 CENTA'!AA25</f>
        <v>0</v>
      </c>
      <c r="CJ30" s="335">
        <f>AB30-'[10]POA 2017 CENTA'!AB25</f>
        <v>0</v>
      </c>
      <c r="CK30" s="335">
        <f>AC30-'[10]POA 2017 CENTA'!AC25</f>
        <v>0</v>
      </c>
      <c r="CL30" s="335">
        <f>AD30-'[10]POA 2017 CENTA'!AD25</f>
        <v>0</v>
      </c>
      <c r="CM30" s="335">
        <f>AE30-'[10]POA 2017 CENTA'!AE25</f>
        <v>0</v>
      </c>
      <c r="CN30" s="335">
        <f>AF30-'[10]POA 2017 CENTA'!AF25</f>
        <v>0</v>
      </c>
      <c r="CO30" s="335">
        <f>AG30-'[10]POA 2017 CENTA'!AG25</f>
        <v>0</v>
      </c>
      <c r="CP30" s="335">
        <f>AH30-'[10]POA 2017 CENTA'!AH25</f>
        <v>0</v>
      </c>
      <c r="CQ30" s="335">
        <f>AI30-'[10]POA 2017 CENTA'!AI25</f>
        <v>0</v>
      </c>
      <c r="CS30" s="335">
        <f t="shared" si="9"/>
        <v>0</v>
      </c>
      <c r="CT30" s="335">
        <v>0</v>
      </c>
      <c r="CU30" s="335" t="str">
        <f t="shared" si="15"/>
        <v>SIN</v>
      </c>
    </row>
    <row r="31" spans="1:99" s="404" customFormat="1" ht="51" x14ac:dyDescent="0.2">
      <c r="A31" s="414" t="s">
        <v>42</v>
      </c>
      <c r="B31" s="414" t="s">
        <v>43</v>
      </c>
      <c r="C31" s="415" t="s">
        <v>167</v>
      </c>
      <c r="D31" s="324" t="s">
        <v>169</v>
      </c>
      <c r="E31" s="325"/>
      <c r="F31" s="416"/>
      <c r="G31" s="327"/>
      <c r="H31" s="327"/>
      <c r="I31" s="328">
        <f>AJ31/$AJ$77*100</f>
        <v>4.0836270576324572E-2</v>
      </c>
      <c r="J31" s="328">
        <v>1</v>
      </c>
      <c r="K31" s="329"/>
      <c r="L31" s="417"/>
      <c r="M31" s="417"/>
      <c r="N31" s="417"/>
      <c r="O31" s="361"/>
      <c r="P31" s="361"/>
      <c r="Q31" s="361"/>
      <c r="R31" s="394"/>
      <c r="S31" s="394"/>
      <c r="T31" s="394"/>
      <c r="U31" s="361"/>
      <c r="V31" s="361"/>
      <c r="W31" s="361"/>
      <c r="X31" s="394"/>
      <c r="Y31" s="394"/>
      <c r="Z31" s="68"/>
      <c r="AA31" s="395"/>
      <c r="AB31" s="395"/>
      <c r="AC31" s="395"/>
      <c r="AD31" s="394"/>
      <c r="AE31" s="394"/>
      <c r="AF31" s="394"/>
      <c r="AG31" s="361"/>
      <c r="AH31" s="361"/>
      <c r="AI31" s="361">
        <f>SUM(AI32)</f>
        <v>8364</v>
      </c>
      <c r="AJ31" s="418">
        <f>SUM(AJ32)</f>
        <v>8364</v>
      </c>
      <c r="AK31" s="361">
        <f>SUM(AK32)</f>
        <v>8364</v>
      </c>
      <c r="AL31" s="331"/>
      <c r="AM31" s="407"/>
      <c r="AN31" s="407"/>
      <c r="AO31" s="407"/>
      <c r="AP31" s="363"/>
      <c r="AQ31" s="396"/>
      <c r="AR31" s="419"/>
      <c r="AS31" s="335">
        <f t="shared" si="20"/>
        <v>0</v>
      </c>
      <c r="AT31" s="335">
        <f t="shared" si="3"/>
        <v>0</v>
      </c>
      <c r="AU31" s="335">
        <f t="shared" si="4"/>
        <v>0</v>
      </c>
      <c r="AV31" s="336" t="b">
        <f>EXACT(C31,'[10]POA 2017 CENTA'!C26)</f>
        <v>1</v>
      </c>
      <c r="AW31" s="336" t="b">
        <f>EXACT(D31,'[10]POA 2017 CENTA'!D26)</f>
        <v>1</v>
      </c>
      <c r="AX31" s="335">
        <f>E31-'[10]POA 2017 CENTA'!E26</f>
        <v>0</v>
      </c>
      <c r="AY31" s="336" t="b">
        <f>EXACT(F31,'[10]POA 2017 CENTA'!F26)</f>
        <v>1</v>
      </c>
      <c r="AZ31" s="336" t="b">
        <f>EXACT(G31,'[10]POA 2017 CENTA'!G26)</f>
        <v>1</v>
      </c>
      <c r="BA31" s="336" t="b">
        <f>EXACT(H31,'[10]POA 2017 CENTA'!H26)</f>
        <v>1</v>
      </c>
      <c r="BB31" s="335">
        <f>AJ31-'[10]POA 2017 CENTA'!AJ26</f>
        <v>0</v>
      </c>
      <c r="BC31" s="335">
        <f>AK31-'[10]POA 2017 CENTA'!AK26</f>
        <v>0</v>
      </c>
      <c r="BD31" s="335">
        <f>AL31-'[10]POA 2017 CENTA'!AL26</f>
        <v>0</v>
      </c>
      <c r="BE31" s="335">
        <f>AM31-'[10]POA 2017 CENTA'!AM26</f>
        <v>0</v>
      </c>
      <c r="BF31" s="335">
        <f>AN31-'[10]POA 2017 CENTA'!AN26</f>
        <v>0</v>
      </c>
      <c r="BG31" s="335">
        <f>AO31-'[10]POA 2017 CENTA'!AO26</f>
        <v>0</v>
      </c>
      <c r="BT31" s="335">
        <f>L31-'[10]POA 2017 CENTA'!L26</f>
        <v>0</v>
      </c>
      <c r="BU31" s="335">
        <f>M31-'[10]POA 2017 CENTA'!M26</f>
        <v>0</v>
      </c>
      <c r="BV31" s="335">
        <f>N31-'[10]POA 2017 CENTA'!N26</f>
        <v>0</v>
      </c>
      <c r="BW31" s="335">
        <f>O31-'[10]POA 2017 CENTA'!O26</f>
        <v>0</v>
      </c>
      <c r="BX31" s="335">
        <f>P31-'[10]POA 2017 CENTA'!P26</f>
        <v>0</v>
      </c>
      <c r="BY31" s="335">
        <f>Q31-'[10]POA 2017 CENTA'!Q26</f>
        <v>0</v>
      </c>
      <c r="BZ31" s="335">
        <f>R31-'[10]POA 2017 CENTA'!R26</f>
        <v>0</v>
      </c>
      <c r="CA31" s="335">
        <f>S31-'[10]POA 2017 CENTA'!S26</f>
        <v>0</v>
      </c>
      <c r="CB31" s="335">
        <f>T31-'[10]POA 2017 CENTA'!T26</f>
        <v>0</v>
      </c>
      <c r="CC31" s="335">
        <f>U31-'[10]POA 2017 CENTA'!U26</f>
        <v>0</v>
      </c>
      <c r="CD31" s="335">
        <f>V31-'[10]POA 2017 CENTA'!V26</f>
        <v>0</v>
      </c>
      <c r="CE31" s="335">
        <f>W31-'[10]POA 2017 CENTA'!W26</f>
        <v>0</v>
      </c>
      <c r="CF31" s="335">
        <f>X31-'[10]POA 2017 CENTA'!X26</f>
        <v>0</v>
      </c>
      <c r="CG31" s="335">
        <f>Y31-'[10]POA 2017 CENTA'!Y26</f>
        <v>0</v>
      </c>
      <c r="CH31" s="335">
        <f>Z31-'[10]POA 2017 CENTA'!Z26</f>
        <v>0</v>
      </c>
      <c r="CI31" s="335">
        <f>AA31-'[10]POA 2017 CENTA'!AA26</f>
        <v>0</v>
      </c>
      <c r="CJ31" s="335">
        <f>AB31-'[10]POA 2017 CENTA'!AB26</f>
        <v>0</v>
      </c>
      <c r="CK31" s="335">
        <f>AC31-'[10]POA 2017 CENTA'!AC26</f>
        <v>0</v>
      </c>
      <c r="CL31" s="335">
        <f>AD31-'[10]POA 2017 CENTA'!AD26</f>
        <v>0</v>
      </c>
      <c r="CM31" s="335">
        <f>AE31-'[10]POA 2017 CENTA'!AE26</f>
        <v>0</v>
      </c>
      <c r="CN31" s="335">
        <f>AF31-'[10]POA 2017 CENTA'!AF26</f>
        <v>0</v>
      </c>
      <c r="CO31" s="335">
        <f>AG31-'[10]POA 2017 CENTA'!AG26</f>
        <v>0</v>
      </c>
      <c r="CP31" s="335">
        <f>AH31-'[10]POA 2017 CENTA'!AH26</f>
        <v>0</v>
      </c>
      <c r="CQ31" s="335">
        <f>AI31-'[10]POA 2017 CENTA'!AI26</f>
        <v>0</v>
      </c>
      <c r="CS31" s="335">
        <f t="shared" si="9"/>
        <v>0</v>
      </c>
      <c r="CT31" s="335"/>
      <c r="CU31" s="335" t="str">
        <f t="shared" si="15"/>
        <v>SIN</v>
      </c>
    </row>
    <row r="32" spans="1:99" s="404" customFormat="1" ht="46.5" customHeight="1" x14ac:dyDescent="0.2">
      <c r="A32" s="399" t="s">
        <v>42</v>
      </c>
      <c r="B32" s="399" t="s">
        <v>43</v>
      </c>
      <c r="C32" s="352" t="s">
        <v>168</v>
      </c>
      <c r="D32" s="353" t="s">
        <v>170</v>
      </c>
      <c r="E32" s="400">
        <v>1</v>
      </c>
      <c r="F32" s="410" t="s">
        <v>60</v>
      </c>
      <c r="G32" s="388" t="s">
        <v>61</v>
      </c>
      <c r="H32" s="388" t="s">
        <v>62</v>
      </c>
      <c r="I32" s="343">
        <f>AJ32/$AJ$31*100</f>
        <v>100</v>
      </c>
      <c r="J32" s="343"/>
      <c r="K32" s="343">
        <v>100</v>
      </c>
      <c r="L32" s="413"/>
      <c r="M32" s="413"/>
      <c r="N32" s="413"/>
      <c r="O32" s="346"/>
      <c r="P32" s="346"/>
      <c r="Q32" s="346"/>
      <c r="R32" s="397"/>
      <c r="S32" s="397"/>
      <c r="T32" s="397"/>
      <c r="U32" s="346"/>
      <c r="V32" s="346"/>
      <c r="W32" s="346"/>
      <c r="X32" s="397"/>
      <c r="Y32" s="397"/>
      <c r="Z32" s="401"/>
      <c r="AA32" s="398"/>
      <c r="AB32" s="398"/>
      <c r="AC32" s="398"/>
      <c r="AD32" s="397"/>
      <c r="AE32" s="397"/>
      <c r="AF32" s="397">
        <v>1</v>
      </c>
      <c r="AG32" s="346"/>
      <c r="AH32" s="346"/>
      <c r="AI32" s="346">
        <v>8364</v>
      </c>
      <c r="AJ32" s="346">
        <f>+AI32</f>
        <v>8364</v>
      </c>
      <c r="AK32" s="346">
        <v>8364</v>
      </c>
      <c r="AL32" s="347"/>
      <c r="AM32" s="402"/>
      <c r="AN32" s="402"/>
      <c r="AO32" s="402"/>
      <c r="AP32" s="376" t="s">
        <v>103</v>
      </c>
      <c r="AQ32" s="341" t="s">
        <v>355</v>
      </c>
      <c r="AR32" s="403"/>
      <c r="AS32" s="335">
        <f t="shared" si="20"/>
        <v>0</v>
      </c>
      <c r="AT32" s="335">
        <f t="shared" si="3"/>
        <v>0</v>
      </c>
      <c r="AU32" s="335">
        <f t="shared" si="4"/>
        <v>0</v>
      </c>
      <c r="AV32" s="336" t="b">
        <f>EXACT(C32,'[10]POA 2017 CENTA'!C27)</f>
        <v>1</v>
      </c>
      <c r="AW32" s="336" t="b">
        <f>EXACT(D32,'[10]POA 2017 CENTA'!D27)</f>
        <v>1</v>
      </c>
      <c r="AX32" s="335">
        <f>E32-'[10]POA 2017 CENTA'!E27</f>
        <v>0</v>
      </c>
      <c r="AY32" s="336" t="b">
        <f>EXACT(F32,'[10]POA 2017 CENTA'!F27)</f>
        <v>1</v>
      </c>
      <c r="AZ32" s="336" t="b">
        <f>EXACT(G32,'[10]POA 2017 CENTA'!G27)</f>
        <v>1</v>
      </c>
      <c r="BA32" s="336" t="b">
        <f>EXACT(H32,'[10]POA 2017 CENTA'!H27)</f>
        <v>1</v>
      </c>
      <c r="BB32" s="335">
        <f>AJ32-'[10]POA 2017 CENTA'!AJ27</f>
        <v>0</v>
      </c>
      <c r="BC32" s="335">
        <f>AK32-'[10]POA 2017 CENTA'!AK27</f>
        <v>0</v>
      </c>
      <c r="BD32" s="335">
        <f>AL32-'[10]POA 2017 CENTA'!AL27</f>
        <v>0</v>
      </c>
      <c r="BE32" s="335">
        <f>AM32-'[10]POA 2017 CENTA'!AM27</f>
        <v>0</v>
      </c>
      <c r="BF32" s="335">
        <f>AN32-'[10]POA 2017 CENTA'!AN27</f>
        <v>0</v>
      </c>
      <c r="BG32" s="335">
        <f>AO32-'[10]POA 2017 CENTA'!AO27</f>
        <v>0</v>
      </c>
      <c r="BH32" s="336" t="b">
        <f>EXACT(L32&gt;0,O32&gt;0)</f>
        <v>1</v>
      </c>
      <c r="BI32" s="336" t="b">
        <f>EXACT(M32&gt;0,P32&gt;0)</f>
        <v>1</v>
      </c>
      <c r="BJ32" s="336" t="b">
        <f>EXACT(N32&gt;0,Q32&gt;0)</f>
        <v>1</v>
      </c>
      <c r="BK32" s="336" t="b">
        <f>EXACT(R32&gt;0,U32&gt;0)</f>
        <v>1</v>
      </c>
      <c r="BL32" s="336" t="b">
        <f>EXACT(S32&gt;0,V32&gt;0)</f>
        <v>1</v>
      </c>
      <c r="BM32" s="336" t="b">
        <f>EXACT(T32&gt;0,W32&gt;0)</f>
        <v>1</v>
      </c>
      <c r="BN32" s="336" t="b">
        <f>EXACT(X32&gt;0,AA32&gt;0)</f>
        <v>1</v>
      </c>
      <c r="BO32" s="336" t="b">
        <f>EXACT(Y32&gt;0,AB32&gt;0)</f>
        <v>1</v>
      </c>
      <c r="BP32" s="336" t="b">
        <f>EXACT(Z32&gt;0,AC32&gt;0)</f>
        <v>1</v>
      </c>
      <c r="BQ32" s="336" t="b">
        <f>EXACT(AD32&gt;0,AG32&gt;0)</f>
        <v>1</v>
      </c>
      <c r="BR32" s="336" t="b">
        <f>EXACT(AE32&gt;0,AH32&gt;0)</f>
        <v>1</v>
      </c>
      <c r="BS32" s="336" t="b">
        <f>EXACT(AF32&gt;0,AI32&gt;0)</f>
        <v>1</v>
      </c>
      <c r="BT32" s="335">
        <f>L32-'[10]POA 2017 CENTA'!L27</f>
        <v>0</v>
      </c>
      <c r="BU32" s="335">
        <f>M32-'[10]POA 2017 CENTA'!M27</f>
        <v>0</v>
      </c>
      <c r="BV32" s="335">
        <f>N32-'[10]POA 2017 CENTA'!N27</f>
        <v>0</v>
      </c>
      <c r="BW32" s="335">
        <f>O32-'[10]POA 2017 CENTA'!O27</f>
        <v>0</v>
      </c>
      <c r="BX32" s="335">
        <f>P32-'[10]POA 2017 CENTA'!P27</f>
        <v>0</v>
      </c>
      <c r="BY32" s="335">
        <f>Q32-'[10]POA 2017 CENTA'!Q27</f>
        <v>0</v>
      </c>
      <c r="BZ32" s="335">
        <f>R32-'[10]POA 2017 CENTA'!R27</f>
        <v>0</v>
      </c>
      <c r="CA32" s="335">
        <f>S32-'[10]POA 2017 CENTA'!S27</f>
        <v>0</v>
      </c>
      <c r="CB32" s="335">
        <f>T32-'[10]POA 2017 CENTA'!T27</f>
        <v>0</v>
      </c>
      <c r="CC32" s="335">
        <f>U32-'[10]POA 2017 CENTA'!U27</f>
        <v>0</v>
      </c>
      <c r="CD32" s="335">
        <f>V32-'[10]POA 2017 CENTA'!V27</f>
        <v>0</v>
      </c>
      <c r="CE32" s="335">
        <f>W32-'[10]POA 2017 CENTA'!W27</f>
        <v>0</v>
      </c>
      <c r="CF32" s="335">
        <f>X32-'[10]POA 2017 CENTA'!X27</f>
        <v>0</v>
      </c>
      <c r="CG32" s="335">
        <f>Y32-'[10]POA 2017 CENTA'!Y27</f>
        <v>0</v>
      </c>
      <c r="CH32" s="335">
        <f>Z32-'[10]POA 2017 CENTA'!Z27</f>
        <v>0</v>
      </c>
      <c r="CI32" s="335">
        <f>AA32-'[10]POA 2017 CENTA'!AA27</f>
        <v>0</v>
      </c>
      <c r="CJ32" s="335">
        <f>AB32-'[10]POA 2017 CENTA'!AB27</f>
        <v>0</v>
      </c>
      <c r="CK32" s="335">
        <f>AC32-'[10]POA 2017 CENTA'!AC27</f>
        <v>0</v>
      </c>
      <c r="CL32" s="335">
        <f>AD32-'[10]POA 2017 CENTA'!AD27</f>
        <v>0</v>
      </c>
      <c r="CM32" s="335">
        <f>AE32-'[10]POA 2017 CENTA'!AE27</f>
        <v>0</v>
      </c>
      <c r="CN32" s="335">
        <f>AF32-'[10]POA 2017 CENTA'!AF27</f>
        <v>0</v>
      </c>
      <c r="CO32" s="335">
        <f>AG32-'[10]POA 2017 CENTA'!AG27</f>
        <v>0</v>
      </c>
      <c r="CP32" s="335">
        <f>AH32-'[10]POA 2017 CENTA'!AH27</f>
        <v>0</v>
      </c>
      <c r="CQ32" s="335">
        <f>AI32-'[10]POA 2017 CENTA'!AI27</f>
        <v>0</v>
      </c>
      <c r="CS32" s="335">
        <f t="shared" si="9"/>
        <v>0</v>
      </c>
      <c r="CT32" s="335">
        <v>0</v>
      </c>
      <c r="CU32" s="335" t="str">
        <f t="shared" si="15"/>
        <v>SIN</v>
      </c>
    </row>
    <row r="33" spans="1:99" s="338" customFormat="1" ht="25.5" x14ac:dyDescent="0.2">
      <c r="A33" s="358" t="s">
        <v>42</v>
      </c>
      <c r="B33" s="358" t="s">
        <v>43</v>
      </c>
      <c r="C33" s="358" t="s">
        <v>72</v>
      </c>
      <c r="D33" s="359" t="s">
        <v>73</v>
      </c>
      <c r="E33" s="325"/>
      <c r="F33" s="326"/>
      <c r="G33" s="327"/>
      <c r="H33" s="327"/>
      <c r="I33" s="328">
        <f>AJ33/$AJ$77*100</f>
        <v>0.48171566237954178</v>
      </c>
      <c r="J33" s="420">
        <v>1</v>
      </c>
      <c r="K33" s="393"/>
      <c r="L33" s="68"/>
      <c r="M33" s="68"/>
      <c r="N33" s="68"/>
      <c r="O33" s="152">
        <f>SUM(O34:O36)</f>
        <v>7525</v>
      </c>
      <c r="P33" s="152">
        <f>SUM(P34:P36)</f>
        <v>7525</v>
      </c>
      <c r="Q33" s="152">
        <f>SUM(Q34:Q36)</f>
        <v>7525</v>
      </c>
      <c r="R33" s="68"/>
      <c r="S33" s="68"/>
      <c r="T33" s="68"/>
      <c r="U33" s="152">
        <f>SUM(U34:U36)</f>
        <v>7525</v>
      </c>
      <c r="V33" s="152">
        <f>SUM(V34:V36)</f>
        <v>7525</v>
      </c>
      <c r="W33" s="152">
        <f>SUM(W34:W36)</f>
        <v>7525</v>
      </c>
      <c r="X33" s="68"/>
      <c r="Y33" s="68"/>
      <c r="Z33" s="68"/>
      <c r="AA33" s="152">
        <f>SUM(AA34:AA36)</f>
        <v>7525</v>
      </c>
      <c r="AB33" s="152">
        <f>SUM(AB34:AB36)</f>
        <v>7525</v>
      </c>
      <c r="AC33" s="152">
        <f>SUM(AC34:AC36)</f>
        <v>7525</v>
      </c>
      <c r="AD33" s="68"/>
      <c r="AE33" s="68"/>
      <c r="AF33" s="68"/>
      <c r="AG33" s="152">
        <f>SUM(AG34:AG36)</f>
        <v>7525</v>
      </c>
      <c r="AH33" s="152">
        <f>SUM(AH34:AH36)</f>
        <v>15889</v>
      </c>
      <c r="AI33" s="152">
        <f>SUM(AI34:AI36)</f>
        <v>7525</v>
      </c>
      <c r="AJ33" s="97">
        <f>SUM(AJ34:AJ36)</f>
        <v>98664</v>
      </c>
      <c r="AK33" s="152">
        <f>SUM(AK34:AK36)</f>
        <v>98664</v>
      </c>
      <c r="AL33" s="407"/>
      <c r="AM33" s="407"/>
      <c r="AN33" s="407"/>
      <c r="AO33" s="407"/>
      <c r="AP33" s="324"/>
      <c r="AQ33" s="324"/>
      <c r="AR33" s="334"/>
      <c r="AS33" s="335">
        <f t="shared" si="20"/>
        <v>0</v>
      </c>
      <c r="AT33" s="335">
        <f t="shared" si="3"/>
        <v>0</v>
      </c>
      <c r="AU33" s="335">
        <f t="shared" si="4"/>
        <v>0</v>
      </c>
      <c r="AV33" s="336" t="b">
        <f>EXACT(C33,'[10]POA 2017 CENTA'!C28)</f>
        <v>1</v>
      </c>
      <c r="AW33" s="336" t="b">
        <f>EXACT(D33,'[10]POA 2017 CENTA'!D28)</f>
        <v>1</v>
      </c>
      <c r="AX33" s="335">
        <f>E33-'[10]POA 2017 CENTA'!E28</f>
        <v>0</v>
      </c>
      <c r="AY33" s="336" t="b">
        <f>EXACT(F33,'[10]POA 2017 CENTA'!F28)</f>
        <v>1</v>
      </c>
      <c r="AZ33" s="336" t="b">
        <f>EXACT(G33,'[10]POA 2017 CENTA'!G28)</f>
        <v>1</v>
      </c>
      <c r="BA33" s="336" t="b">
        <f>EXACT(H33,'[10]POA 2017 CENTA'!H28)</f>
        <v>1</v>
      </c>
      <c r="BB33" s="335">
        <f>AJ33-'[10]POA 2017 CENTA'!AJ28</f>
        <v>0</v>
      </c>
      <c r="BC33" s="335">
        <f>AK33-'[10]POA 2017 CENTA'!AK28</f>
        <v>0</v>
      </c>
      <c r="BD33" s="335">
        <f>AL33-'[10]POA 2017 CENTA'!AL28</f>
        <v>0</v>
      </c>
      <c r="BE33" s="335">
        <f>AM33-'[10]POA 2017 CENTA'!AM28</f>
        <v>0</v>
      </c>
      <c r="BF33" s="335">
        <f>AN33-'[10]POA 2017 CENTA'!AN28</f>
        <v>0</v>
      </c>
      <c r="BG33" s="335">
        <f>AO33-'[10]POA 2017 CENTA'!AO28</f>
        <v>0</v>
      </c>
      <c r="BT33" s="335">
        <f>L33-'[10]POA 2017 CENTA'!L28</f>
        <v>0</v>
      </c>
      <c r="BU33" s="335">
        <f>M33-'[10]POA 2017 CENTA'!M28</f>
        <v>0</v>
      </c>
      <c r="BV33" s="335">
        <f>N33-'[10]POA 2017 CENTA'!N28</f>
        <v>0</v>
      </c>
      <c r="BW33" s="335">
        <f>O33-'[10]POA 2017 CENTA'!O28</f>
        <v>0</v>
      </c>
      <c r="BX33" s="335">
        <f>P33-'[10]POA 2017 CENTA'!P28</f>
        <v>0</v>
      </c>
      <c r="BY33" s="335">
        <f>Q33-'[10]POA 2017 CENTA'!Q28</f>
        <v>0</v>
      </c>
      <c r="BZ33" s="335">
        <f>R33-'[10]POA 2017 CENTA'!R28</f>
        <v>0</v>
      </c>
      <c r="CA33" s="335">
        <f>S33-'[10]POA 2017 CENTA'!S28</f>
        <v>0</v>
      </c>
      <c r="CB33" s="335">
        <f>T33-'[10]POA 2017 CENTA'!T28</f>
        <v>0</v>
      </c>
      <c r="CC33" s="335">
        <f>U33-'[10]POA 2017 CENTA'!U28</f>
        <v>0</v>
      </c>
      <c r="CD33" s="335">
        <f>V33-'[10]POA 2017 CENTA'!V28</f>
        <v>0</v>
      </c>
      <c r="CE33" s="335">
        <f>W33-'[10]POA 2017 CENTA'!W28</f>
        <v>0</v>
      </c>
      <c r="CF33" s="335">
        <f>X33-'[10]POA 2017 CENTA'!X28</f>
        <v>0</v>
      </c>
      <c r="CG33" s="335">
        <f>Y33-'[10]POA 2017 CENTA'!Y28</f>
        <v>0</v>
      </c>
      <c r="CH33" s="335">
        <f>Z33-'[10]POA 2017 CENTA'!Z28</f>
        <v>0</v>
      </c>
      <c r="CI33" s="335">
        <f>AA33-'[10]POA 2017 CENTA'!AA28</f>
        <v>0</v>
      </c>
      <c r="CJ33" s="335">
        <f>AB33-'[10]POA 2017 CENTA'!AB28</f>
        <v>0</v>
      </c>
      <c r="CK33" s="335">
        <f>AC33-'[10]POA 2017 CENTA'!AC28</f>
        <v>0</v>
      </c>
      <c r="CL33" s="335">
        <f>AD33-'[10]POA 2017 CENTA'!AD28</f>
        <v>0</v>
      </c>
      <c r="CM33" s="335">
        <f>AE33-'[10]POA 2017 CENTA'!AE28</f>
        <v>0</v>
      </c>
      <c r="CN33" s="335">
        <f>AF33-'[10]POA 2017 CENTA'!AF28</f>
        <v>0</v>
      </c>
      <c r="CO33" s="335">
        <f>AG33-'[10]POA 2017 CENTA'!AG28</f>
        <v>0</v>
      </c>
      <c r="CP33" s="335">
        <f>AH33-'[10]POA 2017 CENTA'!AH28</f>
        <v>0</v>
      </c>
      <c r="CQ33" s="335">
        <f>AI33-'[10]POA 2017 CENTA'!AI28</f>
        <v>0</v>
      </c>
      <c r="CS33" s="335">
        <f t="shared" si="9"/>
        <v>0</v>
      </c>
      <c r="CT33" s="335"/>
      <c r="CU33" s="335" t="str">
        <f t="shared" si="15"/>
        <v>SIN</v>
      </c>
    </row>
    <row r="34" spans="1:99" s="338" customFormat="1" ht="38.25" x14ac:dyDescent="0.2">
      <c r="A34" s="1236" t="s">
        <v>42</v>
      </c>
      <c r="B34" s="1236" t="s">
        <v>43</v>
      </c>
      <c r="C34" s="1238" t="s">
        <v>74</v>
      </c>
      <c r="D34" s="1233" t="s">
        <v>75</v>
      </c>
      <c r="E34" s="400">
        <v>1</v>
      </c>
      <c r="F34" s="410" t="s">
        <v>60</v>
      </c>
      <c r="G34" s="388" t="s">
        <v>61</v>
      </c>
      <c r="H34" s="388" t="s">
        <v>62</v>
      </c>
      <c r="I34" s="343">
        <f>AJ34/$AJ$33*100</f>
        <v>8.4772561420578931</v>
      </c>
      <c r="J34" s="421"/>
      <c r="K34" s="421">
        <v>8</v>
      </c>
      <c r="L34" s="401"/>
      <c r="M34" s="401"/>
      <c r="N34" s="401"/>
      <c r="O34" s="402"/>
      <c r="P34" s="402"/>
      <c r="Q34" s="402"/>
      <c r="R34" s="401"/>
      <c r="S34" s="401"/>
      <c r="T34" s="401"/>
      <c r="U34" s="402"/>
      <c r="V34" s="402"/>
      <c r="W34" s="402"/>
      <c r="X34" s="401"/>
      <c r="Y34" s="401"/>
      <c r="Z34" s="401"/>
      <c r="AA34" s="402"/>
      <c r="AB34" s="402"/>
      <c r="AC34" s="402"/>
      <c r="AD34" s="401"/>
      <c r="AE34" s="401">
        <v>1</v>
      </c>
      <c r="AF34" s="401"/>
      <c r="AG34" s="346"/>
      <c r="AH34" s="346">
        <v>8364</v>
      </c>
      <c r="AI34" s="402"/>
      <c r="AJ34" s="347">
        <v>8364</v>
      </c>
      <c r="AK34" s="347">
        <v>8364</v>
      </c>
      <c r="AL34" s="402"/>
      <c r="AM34" s="402"/>
      <c r="AN34" s="402"/>
      <c r="AO34" s="402"/>
      <c r="AP34" s="376" t="s">
        <v>51</v>
      </c>
      <c r="AQ34" s="353" t="s">
        <v>356</v>
      </c>
      <c r="AR34" s="356"/>
      <c r="AS34" s="335">
        <f t="shared" si="20"/>
        <v>0</v>
      </c>
      <c r="AT34" s="335">
        <f t="shared" si="3"/>
        <v>0</v>
      </c>
      <c r="AU34" s="335">
        <f t="shared" si="4"/>
        <v>0</v>
      </c>
      <c r="AV34" s="336" t="b">
        <f>EXACT(C34,'[10]POA 2017 CENTA'!C29)</f>
        <v>1</v>
      </c>
      <c r="AW34" s="336" t="b">
        <f>EXACT(D34,'[10]POA 2017 CENTA'!D29)</f>
        <v>1</v>
      </c>
      <c r="AX34" s="335">
        <f>E34-'[10]POA 2017 CENTA'!E29</f>
        <v>0</v>
      </c>
      <c r="AY34" s="336" t="b">
        <f>EXACT(F34,'[10]POA 2017 CENTA'!F29)</f>
        <v>1</v>
      </c>
      <c r="AZ34" s="336" t="b">
        <f>EXACT(G34,'[10]POA 2017 CENTA'!G29)</f>
        <v>1</v>
      </c>
      <c r="BA34" s="336" t="b">
        <f>EXACT(H34,'[10]POA 2017 CENTA'!H29)</f>
        <v>1</v>
      </c>
      <c r="BB34" s="335">
        <f>AJ34-'[10]POA 2017 CENTA'!AJ29</f>
        <v>0</v>
      </c>
      <c r="BC34" s="335">
        <f>AK34-'[10]POA 2017 CENTA'!AK29</f>
        <v>0</v>
      </c>
      <c r="BD34" s="335">
        <f>AL34-'[10]POA 2017 CENTA'!AL29</f>
        <v>0</v>
      </c>
      <c r="BE34" s="335">
        <f>AM34-'[10]POA 2017 CENTA'!AM29</f>
        <v>0</v>
      </c>
      <c r="BF34" s="335">
        <f>AN34-'[10]POA 2017 CENTA'!AN29</f>
        <v>0</v>
      </c>
      <c r="BG34" s="335">
        <f>AO34-'[10]POA 2017 CENTA'!AO29</f>
        <v>0</v>
      </c>
      <c r="BH34" s="336" t="b">
        <f t="shared" ref="BH34:BJ36" si="25">EXACT(L34&gt;0,O34&gt;0)</f>
        <v>1</v>
      </c>
      <c r="BI34" s="336" t="b">
        <f t="shared" si="25"/>
        <v>1</v>
      </c>
      <c r="BJ34" s="336" t="b">
        <f t="shared" si="25"/>
        <v>1</v>
      </c>
      <c r="BK34" s="336" t="b">
        <f t="shared" ref="BK34:BM36" si="26">EXACT(R34&gt;0,U34&gt;0)</f>
        <v>1</v>
      </c>
      <c r="BL34" s="336" t="b">
        <f t="shared" si="26"/>
        <v>1</v>
      </c>
      <c r="BM34" s="336" t="b">
        <f t="shared" si="26"/>
        <v>1</v>
      </c>
      <c r="BN34" s="336" t="b">
        <f t="shared" ref="BN34:BP36" si="27">EXACT(X34&gt;0,AA34&gt;0)</f>
        <v>1</v>
      </c>
      <c r="BO34" s="336" t="b">
        <f t="shared" si="27"/>
        <v>1</v>
      </c>
      <c r="BP34" s="336" t="b">
        <f t="shared" si="27"/>
        <v>1</v>
      </c>
      <c r="BQ34" s="336" t="b">
        <f t="shared" ref="BQ34:BS36" si="28">EXACT(AD34&gt;0,AG34&gt;0)</f>
        <v>1</v>
      </c>
      <c r="BR34" s="336" t="b">
        <f t="shared" si="28"/>
        <v>1</v>
      </c>
      <c r="BS34" s="336" t="b">
        <f t="shared" si="28"/>
        <v>1</v>
      </c>
      <c r="BT34" s="335">
        <f>L34-'[10]POA 2017 CENTA'!L29</f>
        <v>0</v>
      </c>
      <c r="BU34" s="335">
        <f>M34-'[10]POA 2017 CENTA'!M29</f>
        <v>0</v>
      </c>
      <c r="BV34" s="335">
        <f>N34-'[10]POA 2017 CENTA'!N29</f>
        <v>0</v>
      </c>
      <c r="BW34" s="335">
        <f>O34-'[10]POA 2017 CENTA'!O29</f>
        <v>0</v>
      </c>
      <c r="BX34" s="335">
        <f>P34-'[10]POA 2017 CENTA'!P29</f>
        <v>0</v>
      </c>
      <c r="BY34" s="335">
        <f>Q34-'[10]POA 2017 CENTA'!Q29</f>
        <v>0</v>
      </c>
      <c r="BZ34" s="335">
        <f>R34-'[10]POA 2017 CENTA'!R29</f>
        <v>0</v>
      </c>
      <c r="CA34" s="335">
        <f>S34-'[10]POA 2017 CENTA'!S29</f>
        <v>0</v>
      </c>
      <c r="CB34" s="335">
        <f>T34-'[10]POA 2017 CENTA'!T29</f>
        <v>0</v>
      </c>
      <c r="CC34" s="335">
        <f>U34-'[10]POA 2017 CENTA'!U29</f>
        <v>0</v>
      </c>
      <c r="CD34" s="335">
        <f>V34-'[10]POA 2017 CENTA'!V29</f>
        <v>0</v>
      </c>
      <c r="CE34" s="335">
        <f>W34-'[10]POA 2017 CENTA'!W29</f>
        <v>0</v>
      </c>
      <c r="CF34" s="335">
        <f>X34-'[10]POA 2017 CENTA'!X29</f>
        <v>0</v>
      </c>
      <c r="CG34" s="335">
        <f>Y34-'[10]POA 2017 CENTA'!Y29</f>
        <v>0</v>
      </c>
      <c r="CH34" s="335">
        <f>Z34-'[10]POA 2017 CENTA'!Z29</f>
        <v>0</v>
      </c>
      <c r="CI34" s="335">
        <f>AA34-'[10]POA 2017 CENTA'!AA29</f>
        <v>0</v>
      </c>
      <c r="CJ34" s="335">
        <f>AB34-'[10]POA 2017 CENTA'!AB29</f>
        <v>0</v>
      </c>
      <c r="CK34" s="335">
        <f>AC34-'[10]POA 2017 CENTA'!AC29</f>
        <v>0</v>
      </c>
      <c r="CL34" s="335">
        <f>AD34-'[10]POA 2017 CENTA'!AD29</f>
        <v>0</v>
      </c>
      <c r="CM34" s="335">
        <f>AE34-'[10]POA 2017 CENTA'!AE29</f>
        <v>0</v>
      </c>
      <c r="CN34" s="335">
        <f>AF34-'[10]POA 2017 CENTA'!AF29</f>
        <v>0</v>
      </c>
      <c r="CO34" s="335">
        <f>AG34-'[10]POA 2017 CENTA'!AG29</f>
        <v>0</v>
      </c>
      <c r="CP34" s="335">
        <f>AH34-'[10]POA 2017 CENTA'!AH29</f>
        <v>0</v>
      </c>
      <c r="CQ34" s="335">
        <f>AI34-'[10]POA 2017 CENTA'!AI29</f>
        <v>0</v>
      </c>
      <c r="CS34" s="335">
        <f t="shared" si="9"/>
        <v>0</v>
      </c>
      <c r="CT34" s="335">
        <v>0</v>
      </c>
      <c r="CU34" s="335" t="str">
        <f t="shared" si="15"/>
        <v>SIN</v>
      </c>
    </row>
    <row r="35" spans="1:99" s="338" customFormat="1" ht="32.25" customHeight="1" x14ac:dyDescent="0.2">
      <c r="A35" s="1237"/>
      <c r="B35" s="1237"/>
      <c r="C35" s="1239"/>
      <c r="D35" s="1234"/>
      <c r="E35" s="400">
        <v>731</v>
      </c>
      <c r="F35" s="410" t="s">
        <v>76</v>
      </c>
      <c r="G35" s="1248" t="s">
        <v>77</v>
      </c>
      <c r="H35" s="1254" t="s">
        <v>78</v>
      </c>
      <c r="I35" s="1252">
        <f>100-I34</f>
        <v>91.522743857942103</v>
      </c>
      <c r="J35" s="1252"/>
      <c r="K35" s="1252">
        <v>92</v>
      </c>
      <c r="L35" s="401">
        <v>731</v>
      </c>
      <c r="M35" s="401">
        <v>731</v>
      </c>
      <c r="N35" s="401">
        <v>731</v>
      </c>
      <c r="O35" s="402">
        <v>6518</v>
      </c>
      <c r="P35" s="402">
        <v>6518</v>
      </c>
      <c r="Q35" s="402">
        <v>6518</v>
      </c>
      <c r="R35" s="401">
        <v>731</v>
      </c>
      <c r="S35" s="401">
        <v>731</v>
      </c>
      <c r="T35" s="401">
        <v>731</v>
      </c>
      <c r="U35" s="402">
        <v>6518</v>
      </c>
      <c r="V35" s="402">
        <v>6518</v>
      </c>
      <c r="W35" s="402">
        <v>6518</v>
      </c>
      <c r="X35" s="401">
        <v>731</v>
      </c>
      <c r="Y35" s="401">
        <v>731</v>
      </c>
      <c r="Z35" s="401">
        <v>731</v>
      </c>
      <c r="AA35" s="402">
        <v>6518</v>
      </c>
      <c r="AB35" s="402">
        <v>6518</v>
      </c>
      <c r="AC35" s="402">
        <v>6518</v>
      </c>
      <c r="AD35" s="401">
        <v>731</v>
      </c>
      <c r="AE35" s="401">
        <v>731</v>
      </c>
      <c r="AF35" s="401">
        <v>731</v>
      </c>
      <c r="AG35" s="402">
        <v>6518</v>
      </c>
      <c r="AH35" s="402">
        <v>6518</v>
      </c>
      <c r="AI35" s="402">
        <v>6518</v>
      </c>
      <c r="AJ35" s="347">
        <v>78216</v>
      </c>
      <c r="AK35" s="347">
        <v>78216</v>
      </c>
      <c r="AL35" s="402"/>
      <c r="AM35" s="402"/>
      <c r="AN35" s="402"/>
      <c r="AO35" s="402"/>
      <c r="AP35" s="1233" t="s">
        <v>242</v>
      </c>
      <c r="AQ35" s="1233" t="s">
        <v>345</v>
      </c>
      <c r="AR35" s="1256" t="s">
        <v>357</v>
      </c>
      <c r="AS35" s="335">
        <f t="shared" ref="AS35:AS44" si="29">MAX(L35,M35,N35,R35,S35,T35,X35,Y35,Z35,AD35,AE35,AF35)-E35</f>
        <v>0</v>
      </c>
      <c r="AT35" s="335">
        <f t="shared" si="3"/>
        <v>0</v>
      </c>
      <c r="AU35" s="335">
        <f t="shared" si="4"/>
        <v>0</v>
      </c>
      <c r="AV35" s="336" t="b">
        <f>EXACT(C35,'[10]POA 2017 CENTA'!C30)</f>
        <v>1</v>
      </c>
      <c r="AW35" s="336" t="b">
        <f>EXACT(D35,'[10]POA 2017 CENTA'!D30)</f>
        <v>1</v>
      </c>
      <c r="AX35" s="335">
        <f>E35-'[10]POA 2017 CENTA'!E30</f>
        <v>0</v>
      </c>
      <c r="AY35" s="336" t="b">
        <f>EXACT(F35,'[10]POA 2017 CENTA'!F30)</f>
        <v>1</v>
      </c>
      <c r="AZ35" s="336" t="b">
        <f>EXACT(G35,'[10]POA 2017 CENTA'!G30)</f>
        <v>1</v>
      </c>
      <c r="BA35" s="336" t="b">
        <f>EXACT(H35,'[10]POA 2017 CENTA'!H30)</f>
        <v>1</v>
      </c>
      <c r="BB35" s="335">
        <f>AJ35-'[10]POA 2017 CENTA'!AJ30</f>
        <v>0</v>
      </c>
      <c r="BC35" s="335">
        <f>AK35-'[10]POA 2017 CENTA'!AK30</f>
        <v>0</v>
      </c>
      <c r="BD35" s="335">
        <f>AL35-'[10]POA 2017 CENTA'!AL30</f>
        <v>0</v>
      </c>
      <c r="BE35" s="335">
        <f>AM35-'[10]POA 2017 CENTA'!AM30</f>
        <v>0</v>
      </c>
      <c r="BF35" s="335">
        <f>AN35-'[10]POA 2017 CENTA'!AN30</f>
        <v>0</v>
      </c>
      <c r="BG35" s="335">
        <f>AO35-'[10]POA 2017 CENTA'!AO30</f>
        <v>0</v>
      </c>
      <c r="BH35" s="336" t="b">
        <f t="shared" si="25"/>
        <v>1</v>
      </c>
      <c r="BI35" s="336" t="b">
        <f t="shared" si="25"/>
        <v>1</v>
      </c>
      <c r="BJ35" s="336" t="b">
        <f t="shared" si="25"/>
        <v>1</v>
      </c>
      <c r="BK35" s="336" t="b">
        <f t="shared" si="26"/>
        <v>1</v>
      </c>
      <c r="BL35" s="336" t="b">
        <f t="shared" si="26"/>
        <v>1</v>
      </c>
      <c r="BM35" s="336" t="b">
        <f t="shared" si="26"/>
        <v>1</v>
      </c>
      <c r="BN35" s="336" t="b">
        <f t="shared" si="27"/>
        <v>1</v>
      </c>
      <c r="BO35" s="336" t="b">
        <f t="shared" si="27"/>
        <v>1</v>
      </c>
      <c r="BP35" s="336" t="b">
        <f t="shared" si="27"/>
        <v>1</v>
      </c>
      <c r="BQ35" s="336" t="b">
        <f t="shared" si="28"/>
        <v>1</v>
      </c>
      <c r="BR35" s="336" t="b">
        <f t="shared" si="28"/>
        <v>1</v>
      </c>
      <c r="BS35" s="336" t="b">
        <f t="shared" si="28"/>
        <v>1</v>
      </c>
      <c r="BT35" s="335">
        <f>L35-'[10]POA 2017 CENTA'!L30</f>
        <v>0</v>
      </c>
      <c r="BU35" s="335">
        <f>M35-'[10]POA 2017 CENTA'!M30</f>
        <v>0</v>
      </c>
      <c r="BV35" s="335">
        <f>N35-'[10]POA 2017 CENTA'!N30</f>
        <v>0</v>
      </c>
      <c r="BW35" s="335">
        <f>O35-'[10]POA 2017 CENTA'!O30</f>
        <v>0</v>
      </c>
      <c r="BX35" s="335">
        <f>P35-'[10]POA 2017 CENTA'!P30</f>
        <v>0</v>
      </c>
      <c r="BY35" s="335">
        <f>Q35-'[10]POA 2017 CENTA'!Q30</f>
        <v>0</v>
      </c>
      <c r="BZ35" s="335">
        <f>R35-'[10]POA 2017 CENTA'!R30</f>
        <v>0</v>
      </c>
      <c r="CA35" s="335">
        <f>S35-'[10]POA 2017 CENTA'!S30</f>
        <v>0</v>
      </c>
      <c r="CB35" s="335">
        <f>T35-'[10]POA 2017 CENTA'!T30</f>
        <v>0</v>
      </c>
      <c r="CC35" s="335">
        <f>U35-'[10]POA 2017 CENTA'!U30</f>
        <v>0</v>
      </c>
      <c r="CD35" s="335">
        <f>V35-'[10]POA 2017 CENTA'!V30</f>
        <v>0</v>
      </c>
      <c r="CE35" s="335">
        <f>W35-'[10]POA 2017 CENTA'!W30</f>
        <v>0</v>
      </c>
      <c r="CF35" s="335">
        <f>X35-'[10]POA 2017 CENTA'!X30</f>
        <v>0</v>
      </c>
      <c r="CG35" s="335">
        <f>Y35-'[10]POA 2017 CENTA'!Y30</f>
        <v>0</v>
      </c>
      <c r="CH35" s="335">
        <f>Z35-'[10]POA 2017 CENTA'!Z30</f>
        <v>0</v>
      </c>
      <c r="CI35" s="335">
        <f>AA35-'[10]POA 2017 CENTA'!AA30</f>
        <v>0</v>
      </c>
      <c r="CJ35" s="335">
        <f>AB35-'[10]POA 2017 CENTA'!AB30</f>
        <v>0</v>
      </c>
      <c r="CK35" s="335">
        <f>AC35-'[10]POA 2017 CENTA'!AC30</f>
        <v>0</v>
      </c>
      <c r="CL35" s="335">
        <f>AD35-'[10]POA 2017 CENTA'!AD30</f>
        <v>0</v>
      </c>
      <c r="CM35" s="335">
        <f>AE35-'[10]POA 2017 CENTA'!AE30</f>
        <v>0</v>
      </c>
      <c r="CN35" s="335">
        <f>AF35-'[10]POA 2017 CENTA'!AF30</f>
        <v>0</v>
      </c>
      <c r="CO35" s="335">
        <f>AG35-'[10]POA 2017 CENTA'!AG30</f>
        <v>0</v>
      </c>
      <c r="CP35" s="335">
        <f>AH35-'[10]POA 2017 CENTA'!AH30</f>
        <v>0</v>
      </c>
      <c r="CQ35" s="335">
        <f>AI35-'[10]POA 2017 CENTA'!AI30</f>
        <v>0</v>
      </c>
      <c r="CS35" s="335">
        <f t="shared" si="9"/>
        <v>4386</v>
      </c>
      <c r="CT35" s="335">
        <v>4522</v>
      </c>
      <c r="CU35" s="335" t="str">
        <f t="shared" si="15"/>
        <v>SIN</v>
      </c>
    </row>
    <row r="36" spans="1:99" s="338" customFormat="1" ht="32.25" customHeight="1" x14ac:dyDescent="0.2">
      <c r="A36" s="1244"/>
      <c r="B36" s="1244"/>
      <c r="C36" s="1245"/>
      <c r="D36" s="1235"/>
      <c r="E36" s="422">
        <v>113</v>
      </c>
      <c r="F36" s="410" t="s">
        <v>79</v>
      </c>
      <c r="G36" s="1249"/>
      <c r="H36" s="1255"/>
      <c r="I36" s="1253"/>
      <c r="J36" s="1253"/>
      <c r="K36" s="1253"/>
      <c r="L36" s="423">
        <v>113</v>
      </c>
      <c r="M36" s="423">
        <v>113</v>
      </c>
      <c r="N36" s="423">
        <v>113</v>
      </c>
      <c r="O36" s="424">
        <v>1007</v>
      </c>
      <c r="P36" s="424">
        <v>1007</v>
      </c>
      <c r="Q36" s="424">
        <v>1007</v>
      </c>
      <c r="R36" s="423">
        <v>113</v>
      </c>
      <c r="S36" s="423">
        <v>113</v>
      </c>
      <c r="T36" s="423">
        <v>113</v>
      </c>
      <c r="U36" s="424">
        <v>1007</v>
      </c>
      <c r="V36" s="424">
        <v>1007</v>
      </c>
      <c r="W36" s="424">
        <v>1007</v>
      </c>
      <c r="X36" s="423">
        <v>113</v>
      </c>
      <c r="Y36" s="423">
        <v>113</v>
      </c>
      <c r="Z36" s="423">
        <v>113</v>
      </c>
      <c r="AA36" s="424">
        <v>1007</v>
      </c>
      <c r="AB36" s="424">
        <v>1007</v>
      </c>
      <c r="AC36" s="424">
        <v>1007</v>
      </c>
      <c r="AD36" s="423">
        <v>113</v>
      </c>
      <c r="AE36" s="423">
        <v>113</v>
      </c>
      <c r="AF36" s="423">
        <v>113</v>
      </c>
      <c r="AG36" s="424">
        <v>1007</v>
      </c>
      <c r="AH36" s="424">
        <v>1007</v>
      </c>
      <c r="AI36" s="424">
        <v>1007</v>
      </c>
      <c r="AJ36" s="390">
        <v>12084</v>
      </c>
      <c r="AK36" s="390">
        <v>12084</v>
      </c>
      <c r="AL36" s="424"/>
      <c r="AM36" s="424"/>
      <c r="AN36" s="424"/>
      <c r="AO36" s="424"/>
      <c r="AP36" s="1235"/>
      <c r="AQ36" s="1235"/>
      <c r="AR36" s="1257"/>
      <c r="AS36" s="335">
        <f t="shared" si="29"/>
        <v>0</v>
      </c>
      <c r="AT36" s="335">
        <f t="shared" si="3"/>
        <v>0</v>
      </c>
      <c r="AU36" s="335">
        <f t="shared" si="4"/>
        <v>0</v>
      </c>
      <c r="AV36" s="336" t="b">
        <f>EXACT(C36,'[10]POA 2017 CENTA'!C31)</f>
        <v>1</v>
      </c>
      <c r="AW36" s="336" t="b">
        <f>EXACT(D36,'[10]POA 2017 CENTA'!D31)</f>
        <v>1</v>
      </c>
      <c r="AX36" s="335">
        <f>E36-'[10]POA 2017 CENTA'!E31</f>
        <v>0</v>
      </c>
      <c r="AY36" s="336" t="b">
        <f>EXACT(F36,'[10]POA 2017 CENTA'!F31)</f>
        <v>1</v>
      </c>
      <c r="AZ36" s="336" t="b">
        <f>EXACT(G36,'[10]POA 2017 CENTA'!G31)</f>
        <v>1</v>
      </c>
      <c r="BA36" s="336" t="b">
        <f>EXACT(H36,'[10]POA 2017 CENTA'!H31)</f>
        <v>1</v>
      </c>
      <c r="BB36" s="335">
        <f>AJ36-'[10]POA 2017 CENTA'!AJ31</f>
        <v>0</v>
      </c>
      <c r="BC36" s="335">
        <f>AK36-'[10]POA 2017 CENTA'!AK31</f>
        <v>0</v>
      </c>
      <c r="BD36" s="335">
        <f>AL36-'[10]POA 2017 CENTA'!AL31</f>
        <v>0</v>
      </c>
      <c r="BE36" s="335">
        <f>AM36-'[10]POA 2017 CENTA'!AM31</f>
        <v>0</v>
      </c>
      <c r="BF36" s="335">
        <f>AN36-'[10]POA 2017 CENTA'!AN31</f>
        <v>0</v>
      </c>
      <c r="BG36" s="335">
        <f>AO36-'[10]POA 2017 CENTA'!AO31</f>
        <v>0</v>
      </c>
      <c r="BH36" s="336" t="b">
        <f t="shared" si="25"/>
        <v>1</v>
      </c>
      <c r="BI36" s="336" t="b">
        <f t="shared" si="25"/>
        <v>1</v>
      </c>
      <c r="BJ36" s="336" t="b">
        <f t="shared" si="25"/>
        <v>1</v>
      </c>
      <c r="BK36" s="336" t="b">
        <f t="shared" si="26"/>
        <v>1</v>
      </c>
      <c r="BL36" s="336" t="b">
        <f t="shared" si="26"/>
        <v>1</v>
      </c>
      <c r="BM36" s="336" t="b">
        <f t="shared" si="26"/>
        <v>1</v>
      </c>
      <c r="BN36" s="336" t="b">
        <f t="shared" si="27"/>
        <v>1</v>
      </c>
      <c r="BO36" s="336" t="b">
        <f t="shared" si="27"/>
        <v>1</v>
      </c>
      <c r="BP36" s="336" t="b">
        <f t="shared" si="27"/>
        <v>1</v>
      </c>
      <c r="BQ36" s="336" t="b">
        <f t="shared" si="28"/>
        <v>1</v>
      </c>
      <c r="BR36" s="336" t="b">
        <f t="shared" si="28"/>
        <v>1</v>
      </c>
      <c r="BS36" s="336" t="b">
        <f t="shared" si="28"/>
        <v>1</v>
      </c>
      <c r="BT36" s="335">
        <f>L36-'[10]POA 2017 CENTA'!L31</f>
        <v>0</v>
      </c>
      <c r="BU36" s="335">
        <f>M36-'[10]POA 2017 CENTA'!M31</f>
        <v>0</v>
      </c>
      <c r="BV36" s="335">
        <f>N36-'[10]POA 2017 CENTA'!N31</f>
        <v>0</v>
      </c>
      <c r="BW36" s="335">
        <f>O36-'[10]POA 2017 CENTA'!O31</f>
        <v>0</v>
      </c>
      <c r="BX36" s="335">
        <f>P36-'[10]POA 2017 CENTA'!P31</f>
        <v>0</v>
      </c>
      <c r="BY36" s="335">
        <f>Q36-'[10]POA 2017 CENTA'!Q31</f>
        <v>0</v>
      </c>
      <c r="BZ36" s="335">
        <f>R36-'[10]POA 2017 CENTA'!R31</f>
        <v>0</v>
      </c>
      <c r="CA36" s="335">
        <f>S36-'[10]POA 2017 CENTA'!S31</f>
        <v>0</v>
      </c>
      <c r="CB36" s="335">
        <f>T36-'[10]POA 2017 CENTA'!T31</f>
        <v>0</v>
      </c>
      <c r="CC36" s="335">
        <f>U36-'[10]POA 2017 CENTA'!U31</f>
        <v>0</v>
      </c>
      <c r="CD36" s="335">
        <f>V36-'[10]POA 2017 CENTA'!V31</f>
        <v>0</v>
      </c>
      <c r="CE36" s="335">
        <f>W36-'[10]POA 2017 CENTA'!W31</f>
        <v>0</v>
      </c>
      <c r="CF36" s="335">
        <f>X36-'[10]POA 2017 CENTA'!X31</f>
        <v>0</v>
      </c>
      <c r="CG36" s="335">
        <f>Y36-'[10]POA 2017 CENTA'!Y31</f>
        <v>0</v>
      </c>
      <c r="CH36" s="335">
        <f>Z36-'[10]POA 2017 CENTA'!Z31</f>
        <v>0</v>
      </c>
      <c r="CI36" s="335">
        <f>AA36-'[10]POA 2017 CENTA'!AA31</f>
        <v>0</v>
      </c>
      <c r="CJ36" s="335">
        <f>AB36-'[10]POA 2017 CENTA'!AB31</f>
        <v>0</v>
      </c>
      <c r="CK36" s="335">
        <f>AC36-'[10]POA 2017 CENTA'!AC31</f>
        <v>0</v>
      </c>
      <c r="CL36" s="335">
        <f>AD36-'[10]POA 2017 CENTA'!AD31</f>
        <v>0</v>
      </c>
      <c r="CM36" s="335">
        <f>AE36-'[10]POA 2017 CENTA'!AE31</f>
        <v>0</v>
      </c>
      <c r="CN36" s="335">
        <f>AF36-'[10]POA 2017 CENTA'!AF31</f>
        <v>0</v>
      </c>
      <c r="CO36" s="335">
        <f>AG36-'[10]POA 2017 CENTA'!AG31</f>
        <v>0</v>
      </c>
      <c r="CP36" s="335">
        <f>AH36-'[10]POA 2017 CENTA'!AH31</f>
        <v>0</v>
      </c>
      <c r="CQ36" s="335">
        <f>AI36-'[10]POA 2017 CENTA'!AI31</f>
        <v>0</v>
      </c>
      <c r="CS36" s="335">
        <f t="shared" si="9"/>
        <v>678</v>
      </c>
      <c r="CT36" s="335">
        <v>720</v>
      </c>
      <c r="CU36" s="335" t="str">
        <f t="shared" si="15"/>
        <v>SIN</v>
      </c>
    </row>
    <row r="37" spans="1:99" s="338" customFormat="1" ht="25.5" x14ac:dyDescent="0.2">
      <c r="A37" s="358" t="s">
        <v>42</v>
      </c>
      <c r="B37" s="358" t="s">
        <v>80</v>
      </c>
      <c r="C37" s="358" t="s">
        <v>81</v>
      </c>
      <c r="D37" s="359" t="s">
        <v>82</v>
      </c>
      <c r="E37" s="325"/>
      <c r="F37" s="326"/>
      <c r="G37" s="327"/>
      <c r="H37" s="327"/>
      <c r="I37" s="328">
        <f>AJ37/$AJ$77*100</f>
        <v>16.432912706075719</v>
      </c>
      <c r="J37" s="425">
        <v>15</v>
      </c>
      <c r="K37" s="393"/>
      <c r="L37" s="330"/>
      <c r="M37" s="330"/>
      <c r="N37" s="330"/>
      <c r="O37" s="152">
        <f>SUM(O38:O41)</f>
        <v>250932</v>
      </c>
      <c r="P37" s="152">
        <v>250932</v>
      </c>
      <c r="Q37" s="152">
        <v>251863</v>
      </c>
      <c r="R37" s="330"/>
      <c r="S37" s="330"/>
      <c r="T37" s="330"/>
      <c r="U37" s="152">
        <v>250932</v>
      </c>
      <c r="V37" s="152">
        <v>250935</v>
      </c>
      <c r="W37" s="152">
        <v>251863</v>
      </c>
      <c r="X37" s="330"/>
      <c r="Y37" s="330"/>
      <c r="Z37" s="330"/>
      <c r="AA37" s="152">
        <v>250932</v>
      </c>
      <c r="AB37" s="152">
        <v>250932</v>
      </c>
      <c r="AC37" s="152">
        <v>251863</v>
      </c>
      <c r="AD37" s="330"/>
      <c r="AE37" s="330"/>
      <c r="AF37" s="330"/>
      <c r="AG37" s="152">
        <v>250932</v>
      </c>
      <c r="AH37" s="152">
        <v>605500</v>
      </c>
      <c r="AI37" s="152">
        <v>248139</v>
      </c>
      <c r="AJ37" s="152">
        <v>3365755</v>
      </c>
      <c r="AK37" s="152">
        <v>3011187</v>
      </c>
      <c r="AL37" s="152"/>
      <c r="AM37" s="152"/>
      <c r="AN37" s="152"/>
      <c r="AO37" s="152">
        <v>354568</v>
      </c>
      <c r="AP37" s="359"/>
      <c r="AQ37" s="324"/>
      <c r="AR37" s="334"/>
      <c r="AS37" s="335">
        <f t="shared" si="20"/>
        <v>0</v>
      </c>
      <c r="AT37" s="335">
        <f t="shared" si="3"/>
        <v>0</v>
      </c>
      <c r="AU37" s="335">
        <f t="shared" si="4"/>
        <v>0</v>
      </c>
      <c r="AV37" s="336" t="b">
        <f>EXACT(C37,'[10]POA 2017 CENTA'!C32)</f>
        <v>1</v>
      </c>
      <c r="AW37" s="336" t="b">
        <f>EXACT(D37,'[10]POA 2017 CENTA'!D32)</f>
        <v>1</v>
      </c>
      <c r="AX37" s="335">
        <f>E37-'[10]POA 2017 CENTA'!E32</f>
        <v>0</v>
      </c>
      <c r="AY37" s="336" t="b">
        <f>EXACT(F37,'[10]POA 2017 CENTA'!F32)</f>
        <v>1</v>
      </c>
      <c r="AZ37" s="336" t="b">
        <f>EXACT(G37,'[10]POA 2017 CENTA'!G32)</f>
        <v>1</v>
      </c>
      <c r="BA37" s="336" t="b">
        <f>EXACT(H37,'[10]POA 2017 CENTA'!H32)</f>
        <v>1</v>
      </c>
      <c r="BB37" s="335">
        <f>AJ37-'[10]POA 2017 CENTA'!AJ32</f>
        <v>354568</v>
      </c>
      <c r="BC37" s="335">
        <f>AK37-'[10]POA 2017 CENTA'!AK32</f>
        <v>0</v>
      </c>
      <c r="BD37" s="335">
        <f>AL37-'[10]POA 2017 CENTA'!AL32</f>
        <v>0</v>
      </c>
      <c r="BE37" s="335">
        <f>AM37-'[10]POA 2017 CENTA'!AM32</f>
        <v>0</v>
      </c>
      <c r="BF37" s="335">
        <f>AN37-'[10]POA 2017 CENTA'!AN32</f>
        <v>0</v>
      </c>
      <c r="BG37" s="335">
        <f>AO37-'[10]POA 2017 CENTA'!AO32</f>
        <v>354568</v>
      </c>
      <c r="BT37" s="335">
        <f>L37-'[10]POA 2017 CENTA'!L32</f>
        <v>0</v>
      </c>
      <c r="BU37" s="335">
        <f>M37-'[10]POA 2017 CENTA'!M32</f>
        <v>0</v>
      </c>
      <c r="BV37" s="335">
        <f>N37-'[10]POA 2017 CENTA'!N32</f>
        <v>0</v>
      </c>
      <c r="BW37" s="335">
        <f>O37-'[10]POA 2017 CENTA'!O32</f>
        <v>0</v>
      </c>
      <c r="BX37" s="335">
        <f>P37-'[10]POA 2017 CENTA'!P32</f>
        <v>0</v>
      </c>
      <c r="BY37" s="335">
        <f>Q37-'[10]POA 2017 CENTA'!Q32</f>
        <v>0</v>
      </c>
      <c r="BZ37" s="335">
        <f>R37-'[10]POA 2017 CENTA'!R32</f>
        <v>0</v>
      </c>
      <c r="CA37" s="335">
        <f>S37-'[10]POA 2017 CENTA'!S32</f>
        <v>0</v>
      </c>
      <c r="CB37" s="335">
        <f>T37-'[10]POA 2017 CENTA'!T32</f>
        <v>0</v>
      </c>
      <c r="CC37" s="335">
        <f>U37-'[10]POA 2017 CENTA'!U32</f>
        <v>0</v>
      </c>
      <c r="CD37" s="335">
        <f>V37-'[10]POA 2017 CENTA'!V32</f>
        <v>0</v>
      </c>
      <c r="CE37" s="335">
        <f>W37-'[10]POA 2017 CENTA'!W32</f>
        <v>0</v>
      </c>
      <c r="CF37" s="335">
        <f>X37-'[10]POA 2017 CENTA'!X32</f>
        <v>0</v>
      </c>
      <c r="CG37" s="335">
        <f>Y37-'[10]POA 2017 CENTA'!Y32</f>
        <v>0</v>
      </c>
      <c r="CH37" s="335">
        <f>Z37-'[10]POA 2017 CENTA'!Z32</f>
        <v>0</v>
      </c>
      <c r="CI37" s="335">
        <f>AA37-'[10]POA 2017 CENTA'!AA32</f>
        <v>0</v>
      </c>
      <c r="CJ37" s="335">
        <f>AB37-'[10]POA 2017 CENTA'!AB32</f>
        <v>0</v>
      </c>
      <c r="CK37" s="335">
        <f>AC37-'[10]POA 2017 CENTA'!AC32</f>
        <v>0</v>
      </c>
      <c r="CL37" s="335">
        <f>AD37-'[10]POA 2017 CENTA'!AD32</f>
        <v>0</v>
      </c>
      <c r="CM37" s="335">
        <f>AE37-'[10]POA 2017 CENTA'!AE32</f>
        <v>0</v>
      </c>
      <c r="CN37" s="335">
        <f>AF37-'[10]POA 2017 CENTA'!AF32</f>
        <v>0</v>
      </c>
      <c r="CO37" s="335">
        <f>AG37-'[10]POA 2017 CENTA'!AG32</f>
        <v>0</v>
      </c>
      <c r="CP37" s="335">
        <f>AH37-'[10]POA 2017 CENTA'!AH32</f>
        <v>354568</v>
      </c>
      <c r="CQ37" s="335">
        <f>AI37-'[10]POA 2017 CENTA'!AI32</f>
        <v>0</v>
      </c>
      <c r="CS37" s="335">
        <f t="shared" si="9"/>
        <v>0</v>
      </c>
      <c r="CT37" s="335"/>
      <c r="CU37" s="335" t="str">
        <f t="shared" si="15"/>
        <v>SIN</v>
      </c>
    </row>
    <row r="38" spans="1:99" s="338" customFormat="1" ht="44.25" customHeight="1" x14ac:dyDescent="0.2">
      <c r="A38" s="1258" t="s">
        <v>42</v>
      </c>
      <c r="B38" s="1258" t="s">
        <v>80</v>
      </c>
      <c r="C38" s="1261" t="s">
        <v>83</v>
      </c>
      <c r="D38" s="1254" t="s">
        <v>84</v>
      </c>
      <c r="E38" s="400">
        <v>18792</v>
      </c>
      <c r="F38" s="410" t="s">
        <v>76</v>
      </c>
      <c r="G38" s="1254" t="s">
        <v>279</v>
      </c>
      <c r="H38" s="1254" t="s">
        <v>85</v>
      </c>
      <c r="I38" s="1240">
        <f>100-I40-I41</f>
        <v>98.923153943171741</v>
      </c>
      <c r="J38" s="1240"/>
      <c r="K38" s="1240">
        <v>98</v>
      </c>
      <c r="L38" s="345">
        <v>17088</v>
      </c>
      <c r="M38" s="345">
        <v>17882</v>
      </c>
      <c r="N38" s="345">
        <v>18792</v>
      </c>
      <c r="O38" s="347">
        <v>168903</v>
      </c>
      <c r="P38" s="347">
        <v>168903</v>
      </c>
      <c r="Q38" s="347">
        <v>168903</v>
      </c>
      <c r="R38" s="345">
        <v>18792</v>
      </c>
      <c r="S38" s="345">
        <v>18792</v>
      </c>
      <c r="T38" s="345">
        <v>18792</v>
      </c>
      <c r="U38" s="347">
        <v>168903</v>
      </c>
      <c r="V38" s="347">
        <v>168906</v>
      </c>
      <c r="W38" s="347">
        <v>168903</v>
      </c>
      <c r="X38" s="345">
        <v>18792</v>
      </c>
      <c r="Y38" s="345">
        <v>18792</v>
      </c>
      <c r="Z38" s="345">
        <v>18792</v>
      </c>
      <c r="AA38" s="347">
        <v>168903</v>
      </c>
      <c r="AB38" s="347">
        <v>168903</v>
      </c>
      <c r="AC38" s="347">
        <v>168903</v>
      </c>
      <c r="AD38" s="345">
        <v>18792</v>
      </c>
      <c r="AE38" s="345">
        <v>18792</v>
      </c>
      <c r="AF38" s="345">
        <v>18792</v>
      </c>
      <c r="AG38" s="347">
        <v>168903</v>
      </c>
      <c r="AH38" s="347">
        <v>410009</v>
      </c>
      <c r="AI38" s="347">
        <v>165179</v>
      </c>
      <c r="AJ38" s="347">
        <v>2264221</v>
      </c>
      <c r="AK38" s="347">
        <v>2023115</v>
      </c>
      <c r="AL38" s="347"/>
      <c r="AM38" s="347"/>
      <c r="AN38" s="347"/>
      <c r="AO38" s="347">
        <v>241106</v>
      </c>
      <c r="AP38" s="1254" t="s">
        <v>86</v>
      </c>
      <c r="AQ38" s="1233" t="s">
        <v>345</v>
      </c>
      <c r="AR38" s="1265" t="s">
        <v>358</v>
      </c>
      <c r="AS38" s="335">
        <f t="shared" si="29"/>
        <v>0</v>
      </c>
      <c r="AT38" s="335">
        <f t="shared" si="3"/>
        <v>0</v>
      </c>
      <c r="AU38" s="335">
        <f t="shared" si="4"/>
        <v>0</v>
      </c>
      <c r="AV38" s="336" t="b">
        <f>EXACT(C38,'[10]POA 2017 CENTA'!C33)</f>
        <v>1</v>
      </c>
      <c r="AW38" s="336" t="b">
        <f>EXACT(D38,'[10]POA 2017 CENTA'!D33)</f>
        <v>1</v>
      </c>
      <c r="AX38" s="335">
        <f>E38-'[10]POA 2017 CENTA'!E33</f>
        <v>0</v>
      </c>
      <c r="AY38" s="336" t="b">
        <f>EXACT(F38,'[10]POA 2017 CENTA'!F33)</f>
        <v>1</v>
      </c>
      <c r="AZ38" s="336" t="b">
        <f>EXACT(G38,'[10]POA 2017 CENTA'!G33)</f>
        <v>1</v>
      </c>
      <c r="BA38" s="336" t="b">
        <f>EXACT(H38,'[10]POA 2017 CENTA'!H33)</f>
        <v>1</v>
      </c>
      <c r="BB38" s="335">
        <f>AJ38-'[10]POA 2017 CENTA'!AJ33</f>
        <v>241106</v>
      </c>
      <c r="BC38" s="335">
        <f>AK38-'[10]POA 2017 CENTA'!AK33</f>
        <v>0</v>
      </c>
      <c r="BD38" s="335">
        <f>AL38-'[10]POA 2017 CENTA'!AL33</f>
        <v>0</v>
      </c>
      <c r="BE38" s="335">
        <f>AM38-'[10]POA 2017 CENTA'!AM33</f>
        <v>0</v>
      </c>
      <c r="BF38" s="335">
        <f>AN38-'[10]POA 2017 CENTA'!AN33</f>
        <v>0</v>
      </c>
      <c r="BG38" s="335">
        <f>AO38-'[10]POA 2017 CENTA'!AO33</f>
        <v>241106</v>
      </c>
      <c r="BH38" s="336" t="b">
        <f t="shared" ref="BH38:BJ41" si="30">EXACT(L38&gt;0,O38&gt;0)</f>
        <v>1</v>
      </c>
      <c r="BI38" s="336" t="b">
        <f t="shared" si="30"/>
        <v>1</v>
      </c>
      <c r="BJ38" s="336" t="b">
        <f t="shared" si="30"/>
        <v>1</v>
      </c>
      <c r="BK38" s="336" t="b">
        <f t="shared" ref="BK38:BM41" si="31">EXACT(R38&gt;0,U38&gt;0)</f>
        <v>1</v>
      </c>
      <c r="BL38" s="336" t="b">
        <f t="shared" si="31"/>
        <v>1</v>
      </c>
      <c r="BM38" s="336" t="b">
        <f t="shared" si="31"/>
        <v>1</v>
      </c>
      <c r="BN38" s="336" t="b">
        <f t="shared" ref="BN38:BP41" si="32">EXACT(X38&gt;0,AA38&gt;0)</f>
        <v>1</v>
      </c>
      <c r="BO38" s="336" t="b">
        <f t="shared" si="32"/>
        <v>1</v>
      </c>
      <c r="BP38" s="336" t="b">
        <f t="shared" si="32"/>
        <v>1</v>
      </c>
      <c r="BQ38" s="336" t="b">
        <f t="shared" ref="BQ38:BS41" si="33">EXACT(AD38&gt;0,AG38&gt;0)</f>
        <v>1</v>
      </c>
      <c r="BR38" s="336" t="b">
        <f t="shared" si="33"/>
        <v>1</v>
      </c>
      <c r="BS38" s="336" t="b">
        <f t="shared" si="33"/>
        <v>1</v>
      </c>
      <c r="BT38" s="335">
        <f>L38-'[10]POA 2017 CENTA'!L33</f>
        <v>0</v>
      </c>
      <c r="BU38" s="335">
        <f>M38-'[10]POA 2017 CENTA'!M33</f>
        <v>0</v>
      </c>
      <c r="BV38" s="335">
        <f>N38-'[10]POA 2017 CENTA'!N33</f>
        <v>0</v>
      </c>
      <c r="BW38" s="335">
        <f>O38-'[10]POA 2017 CENTA'!O33</f>
        <v>0</v>
      </c>
      <c r="BX38" s="335">
        <f>P38-'[10]POA 2017 CENTA'!P33</f>
        <v>0</v>
      </c>
      <c r="BY38" s="335">
        <f>Q38-'[10]POA 2017 CENTA'!Q33</f>
        <v>0</v>
      </c>
      <c r="BZ38" s="335">
        <f>R38-'[10]POA 2017 CENTA'!R33</f>
        <v>0</v>
      </c>
      <c r="CA38" s="335">
        <f>S38-'[10]POA 2017 CENTA'!S33</f>
        <v>0</v>
      </c>
      <c r="CB38" s="335">
        <f>T38-'[10]POA 2017 CENTA'!T33</f>
        <v>0</v>
      </c>
      <c r="CC38" s="335">
        <f>U38-'[10]POA 2017 CENTA'!U33</f>
        <v>0</v>
      </c>
      <c r="CD38" s="335">
        <f>V38-'[10]POA 2017 CENTA'!V33</f>
        <v>0</v>
      </c>
      <c r="CE38" s="335">
        <f>W38-'[10]POA 2017 CENTA'!W33</f>
        <v>0</v>
      </c>
      <c r="CF38" s="335">
        <f>X38-'[10]POA 2017 CENTA'!X33</f>
        <v>0</v>
      </c>
      <c r="CG38" s="335">
        <f>Y38-'[10]POA 2017 CENTA'!Y33</f>
        <v>0</v>
      </c>
      <c r="CH38" s="335">
        <f>Z38-'[10]POA 2017 CENTA'!Z33</f>
        <v>0</v>
      </c>
      <c r="CI38" s="335">
        <f>AA38-'[10]POA 2017 CENTA'!AA33</f>
        <v>0</v>
      </c>
      <c r="CJ38" s="335">
        <f>AB38-'[10]POA 2017 CENTA'!AB33</f>
        <v>0</v>
      </c>
      <c r="CK38" s="335">
        <f>AC38-'[10]POA 2017 CENTA'!AC33</f>
        <v>0</v>
      </c>
      <c r="CL38" s="335">
        <f>AD38-'[10]POA 2017 CENTA'!AD33</f>
        <v>0</v>
      </c>
      <c r="CM38" s="335">
        <f>AE38-'[10]POA 2017 CENTA'!AE33</f>
        <v>0</v>
      </c>
      <c r="CN38" s="335">
        <f>AF38-'[10]POA 2017 CENTA'!AF33</f>
        <v>0</v>
      </c>
      <c r="CO38" s="335">
        <f>AG38-'[10]POA 2017 CENTA'!AG33</f>
        <v>0</v>
      </c>
      <c r="CP38" s="335">
        <f>AH38-'[10]POA 2017 CENTA'!AH33</f>
        <v>241106</v>
      </c>
      <c r="CQ38" s="335">
        <f>AI38-'[10]POA 2017 CENTA'!AI33</f>
        <v>0</v>
      </c>
      <c r="CS38" s="335">
        <f t="shared" si="9"/>
        <v>110138</v>
      </c>
      <c r="CT38" s="335">
        <v>104082</v>
      </c>
      <c r="CU38" s="335" t="str">
        <f t="shared" si="15"/>
        <v>CON REPROGRAMACIÓN</v>
      </c>
    </row>
    <row r="39" spans="1:99" s="338" customFormat="1" ht="44.25" customHeight="1" x14ac:dyDescent="0.2">
      <c r="A39" s="1259"/>
      <c r="B39" s="1259"/>
      <c r="C39" s="1262"/>
      <c r="D39" s="1264"/>
      <c r="E39" s="400">
        <v>8825</v>
      </c>
      <c r="F39" s="410" t="s">
        <v>79</v>
      </c>
      <c r="G39" s="1255"/>
      <c r="H39" s="1255"/>
      <c r="I39" s="1241"/>
      <c r="J39" s="1241"/>
      <c r="K39" s="1241"/>
      <c r="L39" s="397">
        <v>8310</v>
      </c>
      <c r="M39" s="397">
        <v>8561</v>
      </c>
      <c r="N39" s="345">
        <v>8825</v>
      </c>
      <c r="O39" s="346">
        <v>79319</v>
      </c>
      <c r="P39" s="346">
        <v>79319</v>
      </c>
      <c r="Q39" s="346">
        <v>79319</v>
      </c>
      <c r="R39" s="397">
        <v>8825</v>
      </c>
      <c r="S39" s="397">
        <v>8825</v>
      </c>
      <c r="T39" s="345">
        <v>8825</v>
      </c>
      <c r="U39" s="346">
        <v>79319</v>
      </c>
      <c r="V39" s="346">
        <v>79319</v>
      </c>
      <c r="W39" s="346">
        <v>79319</v>
      </c>
      <c r="X39" s="397">
        <v>8825</v>
      </c>
      <c r="Y39" s="397">
        <v>8825</v>
      </c>
      <c r="Z39" s="345">
        <v>8825</v>
      </c>
      <c r="AA39" s="346">
        <v>79319</v>
      </c>
      <c r="AB39" s="346">
        <v>79319</v>
      </c>
      <c r="AC39" s="346">
        <v>79319</v>
      </c>
      <c r="AD39" s="397">
        <v>8825</v>
      </c>
      <c r="AE39" s="397">
        <v>8825</v>
      </c>
      <c r="AF39" s="397">
        <v>8825</v>
      </c>
      <c r="AG39" s="346">
        <v>79319</v>
      </c>
      <c r="AH39" s="346">
        <v>192781</v>
      </c>
      <c r="AI39" s="346">
        <v>79319</v>
      </c>
      <c r="AJ39" s="347">
        <v>1065290</v>
      </c>
      <c r="AK39" s="347">
        <v>951828</v>
      </c>
      <c r="AL39" s="346"/>
      <c r="AM39" s="346"/>
      <c r="AN39" s="346"/>
      <c r="AO39" s="346">
        <v>113462</v>
      </c>
      <c r="AP39" s="1267"/>
      <c r="AQ39" s="1235"/>
      <c r="AR39" s="1266"/>
      <c r="AS39" s="335">
        <f t="shared" si="29"/>
        <v>0</v>
      </c>
      <c r="AT39" s="335">
        <f t="shared" si="3"/>
        <v>0</v>
      </c>
      <c r="AU39" s="335">
        <f t="shared" si="4"/>
        <v>0</v>
      </c>
      <c r="AV39" s="336" t="b">
        <f>EXACT(C39,'[10]POA 2017 CENTA'!C34)</f>
        <v>1</v>
      </c>
      <c r="AW39" s="336" t="b">
        <f>EXACT(D39,'[10]POA 2017 CENTA'!D34)</f>
        <v>1</v>
      </c>
      <c r="AX39" s="335">
        <f>E39-'[10]POA 2017 CENTA'!E34</f>
        <v>0</v>
      </c>
      <c r="AY39" s="336" t="b">
        <f>EXACT(F39,'[10]POA 2017 CENTA'!F34)</f>
        <v>1</v>
      </c>
      <c r="AZ39" s="336" t="b">
        <f>EXACT(G39,'[10]POA 2017 CENTA'!G34)</f>
        <v>1</v>
      </c>
      <c r="BA39" s="336" t="b">
        <f>EXACT(H39,'[10]POA 2017 CENTA'!H34)</f>
        <v>1</v>
      </c>
      <c r="BB39" s="335">
        <f>AJ39-'[10]POA 2017 CENTA'!AJ34</f>
        <v>113462</v>
      </c>
      <c r="BC39" s="335">
        <f>AK39-'[10]POA 2017 CENTA'!AK34</f>
        <v>0</v>
      </c>
      <c r="BD39" s="335">
        <f>AL39-'[10]POA 2017 CENTA'!AL34</f>
        <v>0</v>
      </c>
      <c r="BE39" s="335">
        <f>AM39-'[10]POA 2017 CENTA'!AM34</f>
        <v>0</v>
      </c>
      <c r="BF39" s="335">
        <f>AN39-'[10]POA 2017 CENTA'!AN34</f>
        <v>0</v>
      </c>
      <c r="BG39" s="335">
        <f>AO39-'[10]POA 2017 CENTA'!AO34</f>
        <v>113462</v>
      </c>
      <c r="BH39" s="336" t="b">
        <f t="shared" si="30"/>
        <v>1</v>
      </c>
      <c r="BI39" s="336" t="b">
        <f t="shared" si="30"/>
        <v>1</v>
      </c>
      <c r="BJ39" s="336" t="b">
        <f t="shared" si="30"/>
        <v>1</v>
      </c>
      <c r="BK39" s="336" t="b">
        <f t="shared" si="31"/>
        <v>1</v>
      </c>
      <c r="BL39" s="336" t="b">
        <f t="shared" si="31"/>
        <v>1</v>
      </c>
      <c r="BM39" s="336" t="b">
        <f t="shared" si="31"/>
        <v>1</v>
      </c>
      <c r="BN39" s="336" t="b">
        <f t="shared" si="32"/>
        <v>1</v>
      </c>
      <c r="BO39" s="336" t="b">
        <f t="shared" si="32"/>
        <v>1</v>
      </c>
      <c r="BP39" s="336" t="b">
        <f t="shared" si="32"/>
        <v>1</v>
      </c>
      <c r="BQ39" s="336" t="b">
        <f t="shared" si="33"/>
        <v>1</v>
      </c>
      <c r="BR39" s="336" t="b">
        <f t="shared" si="33"/>
        <v>1</v>
      </c>
      <c r="BS39" s="336" t="b">
        <f t="shared" si="33"/>
        <v>1</v>
      </c>
      <c r="BT39" s="335">
        <f>L39-'[10]POA 2017 CENTA'!L34</f>
        <v>0</v>
      </c>
      <c r="BU39" s="335">
        <f>M39-'[10]POA 2017 CENTA'!M34</f>
        <v>0</v>
      </c>
      <c r="BV39" s="335">
        <f>N39-'[10]POA 2017 CENTA'!N34</f>
        <v>0</v>
      </c>
      <c r="BW39" s="335">
        <f>O39-'[10]POA 2017 CENTA'!O34</f>
        <v>0</v>
      </c>
      <c r="BX39" s="335">
        <f>P39-'[10]POA 2017 CENTA'!P34</f>
        <v>0</v>
      </c>
      <c r="BY39" s="335">
        <f>Q39-'[10]POA 2017 CENTA'!Q34</f>
        <v>0</v>
      </c>
      <c r="BZ39" s="335">
        <f>R39-'[10]POA 2017 CENTA'!R34</f>
        <v>0</v>
      </c>
      <c r="CA39" s="335">
        <f>S39-'[10]POA 2017 CENTA'!S34</f>
        <v>0</v>
      </c>
      <c r="CB39" s="335">
        <f>T39-'[10]POA 2017 CENTA'!T34</f>
        <v>0</v>
      </c>
      <c r="CC39" s="335">
        <f>U39-'[10]POA 2017 CENTA'!U34</f>
        <v>0</v>
      </c>
      <c r="CD39" s="335">
        <f>V39-'[10]POA 2017 CENTA'!V34</f>
        <v>0</v>
      </c>
      <c r="CE39" s="335">
        <f>W39-'[10]POA 2017 CENTA'!W34</f>
        <v>0</v>
      </c>
      <c r="CF39" s="335">
        <f>X39-'[10]POA 2017 CENTA'!X34</f>
        <v>0</v>
      </c>
      <c r="CG39" s="335">
        <f>Y39-'[10]POA 2017 CENTA'!Y34</f>
        <v>0</v>
      </c>
      <c r="CH39" s="335">
        <f>Z39-'[10]POA 2017 CENTA'!Z34</f>
        <v>0</v>
      </c>
      <c r="CI39" s="335">
        <f>AA39-'[10]POA 2017 CENTA'!AA34</f>
        <v>0</v>
      </c>
      <c r="CJ39" s="335">
        <f>AB39-'[10]POA 2017 CENTA'!AB34</f>
        <v>0</v>
      </c>
      <c r="CK39" s="335">
        <f>AC39-'[10]POA 2017 CENTA'!AC34</f>
        <v>0</v>
      </c>
      <c r="CL39" s="335">
        <f>AD39-'[10]POA 2017 CENTA'!AD34</f>
        <v>0</v>
      </c>
      <c r="CM39" s="335">
        <f>AE39-'[10]POA 2017 CENTA'!AE34</f>
        <v>0</v>
      </c>
      <c r="CN39" s="335">
        <f>AF39-'[10]POA 2017 CENTA'!AF34</f>
        <v>0</v>
      </c>
      <c r="CO39" s="335">
        <f>AG39-'[10]POA 2017 CENTA'!AG34</f>
        <v>0</v>
      </c>
      <c r="CP39" s="335">
        <f>AH39-'[10]POA 2017 CENTA'!AH34</f>
        <v>113462</v>
      </c>
      <c r="CQ39" s="335">
        <f>AI39-'[10]POA 2017 CENTA'!AI34</f>
        <v>0</v>
      </c>
      <c r="CS39" s="335">
        <f t="shared" si="9"/>
        <v>52171</v>
      </c>
      <c r="CT39" s="335">
        <v>54186</v>
      </c>
      <c r="CU39" s="335" t="str">
        <f t="shared" si="15"/>
        <v>SIN</v>
      </c>
    </row>
    <row r="40" spans="1:99" s="338" customFormat="1" ht="38.25" x14ac:dyDescent="0.2">
      <c r="A40" s="1259"/>
      <c r="B40" s="1259"/>
      <c r="C40" s="1262"/>
      <c r="D40" s="1264"/>
      <c r="E40" s="400">
        <v>4</v>
      </c>
      <c r="F40" s="410" t="s">
        <v>50</v>
      </c>
      <c r="G40" s="426" t="s">
        <v>218</v>
      </c>
      <c r="H40" s="426" t="s">
        <v>219</v>
      </c>
      <c r="I40" s="343">
        <f>AJ40/$AJ$37*100</f>
        <v>0.11064382285698156</v>
      </c>
      <c r="J40" s="427"/>
      <c r="K40" s="427">
        <v>1</v>
      </c>
      <c r="L40" s="397"/>
      <c r="M40" s="397"/>
      <c r="N40" s="345">
        <v>1</v>
      </c>
      <c r="O40" s="346"/>
      <c r="P40" s="346"/>
      <c r="Q40" s="346">
        <v>931</v>
      </c>
      <c r="R40" s="397"/>
      <c r="S40" s="397"/>
      <c r="T40" s="345">
        <v>1</v>
      </c>
      <c r="U40" s="346"/>
      <c r="V40" s="346"/>
      <c r="W40" s="346">
        <v>931</v>
      </c>
      <c r="X40" s="397"/>
      <c r="Y40" s="397"/>
      <c r="Z40" s="345">
        <v>1</v>
      </c>
      <c r="AA40" s="346"/>
      <c r="AB40" s="346"/>
      <c r="AC40" s="346">
        <v>931</v>
      </c>
      <c r="AD40" s="397"/>
      <c r="AE40" s="397"/>
      <c r="AF40" s="397">
        <v>1</v>
      </c>
      <c r="AG40" s="346"/>
      <c r="AH40" s="346"/>
      <c r="AI40" s="346">
        <v>931</v>
      </c>
      <c r="AJ40" s="346">
        <v>3724</v>
      </c>
      <c r="AK40" s="346">
        <v>3724</v>
      </c>
      <c r="AL40" s="346"/>
      <c r="AM40" s="346"/>
      <c r="AN40" s="346"/>
      <c r="AO40" s="346"/>
      <c r="AP40" s="426" t="s">
        <v>86</v>
      </c>
      <c r="AQ40" s="1233" t="s">
        <v>345</v>
      </c>
      <c r="AR40" s="428" t="s">
        <v>359</v>
      </c>
      <c r="AS40" s="335">
        <f>SUM(L40,M40,N40,R40,S40,T40,X40,Y40,Z40,AD40,AE40,AF40)-E40</f>
        <v>0</v>
      </c>
      <c r="AT40" s="335">
        <f t="shared" si="3"/>
        <v>0</v>
      </c>
      <c r="AU40" s="335">
        <f t="shared" si="4"/>
        <v>0</v>
      </c>
      <c r="AV40" s="336" t="b">
        <f>EXACT(C40,'[10]POA 2017 CENTA'!C35)</f>
        <v>1</v>
      </c>
      <c r="AW40" s="336" t="b">
        <f>EXACT(D40,'[10]POA 2017 CENTA'!D35)</f>
        <v>1</v>
      </c>
      <c r="AX40" s="335">
        <f>E40-'[10]POA 2017 CENTA'!E35</f>
        <v>0</v>
      </c>
      <c r="AY40" s="336" t="b">
        <f>EXACT(F40,'[10]POA 2017 CENTA'!F35)</f>
        <v>1</v>
      </c>
      <c r="AZ40" s="336" t="b">
        <f>EXACT(G40,'[10]POA 2017 CENTA'!G35)</f>
        <v>1</v>
      </c>
      <c r="BA40" s="336" t="b">
        <f>EXACT(H40,'[10]POA 2017 CENTA'!H35)</f>
        <v>1</v>
      </c>
      <c r="BB40" s="335">
        <f>AJ40-'[10]POA 2017 CENTA'!AJ35</f>
        <v>0</v>
      </c>
      <c r="BC40" s="335">
        <f>AK40-'[10]POA 2017 CENTA'!AK35</f>
        <v>0</v>
      </c>
      <c r="BD40" s="335">
        <f>AL40-'[10]POA 2017 CENTA'!AL35</f>
        <v>0</v>
      </c>
      <c r="BE40" s="335">
        <f>AM40-'[10]POA 2017 CENTA'!AM35</f>
        <v>0</v>
      </c>
      <c r="BF40" s="335">
        <f>AN40-'[10]POA 2017 CENTA'!AN35</f>
        <v>0</v>
      </c>
      <c r="BG40" s="335">
        <f>AO40-'[10]POA 2017 CENTA'!AO35</f>
        <v>0</v>
      </c>
      <c r="BH40" s="336" t="b">
        <f t="shared" si="30"/>
        <v>1</v>
      </c>
      <c r="BI40" s="336" t="b">
        <f t="shared" si="30"/>
        <v>1</v>
      </c>
      <c r="BJ40" s="336" t="b">
        <f t="shared" si="30"/>
        <v>1</v>
      </c>
      <c r="BK40" s="336" t="b">
        <f t="shared" si="31"/>
        <v>1</v>
      </c>
      <c r="BL40" s="336" t="b">
        <f t="shared" si="31"/>
        <v>1</v>
      </c>
      <c r="BM40" s="336" t="b">
        <f t="shared" si="31"/>
        <v>1</v>
      </c>
      <c r="BN40" s="336" t="b">
        <f t="shared" si="32"/>
        <v>1</v>
      </c>
      <c r="BO40" s="336" t="b">
        <f t="shared" si="32"/>
        <v>1</v>
      </c>
      <c r="BP40" s="336" t="b">
        <f t="shared" si="32"/>
        <v>1</v>
      </c>
      <c r="BQ40" s="336" t="b">
        <f t="shared" si="33"/>
        <v>1</v>
      </c>
      <c r="BR40" s="336" t="b">
        <f t="shared" si="33"/>
        <v>1</v>
      </c>
      <c r="BS40" s="336" t="b">
        <f t="shared" si="33"/>
        <v>1</v>
      </c>
      <c r="BT40" s="335">
        <f>L40-'[10]POA 2017 CENTA'!L35</f>
        <v>0</v>
      </c>
      <c r="BU40" s="335">
        <f>M40-'[10]POA 2017 CENTA'!M35</f>
        <v>0</v>
      </c>
      <c r="BV40" s="335">
        <f>N40-'[10]POA 2017 CENTA'!N35</f>
        <v>0</v>
      </c>
      <c r="BW40" s="335">
        <f>O40-'[10]POA 2017 CENTA'!O35</f>
        <v>0</v>
      </c>
      <c r="BX40" s="335">
        <f>P40-'[10]POA 2017 CENTA'!P35</f>
        <v>0</v>
      </c>
      <c r="BY40" s="335">
        <f>Q40-'[10]POA 2017 CENTA'!Q35</f>
        <v>0</v>
      </c>
      <c r="BZ40" s="335">
        <f>R40-'[10]POA 2017 CENTA'!R35</f>
        <v>0</v>
      </c>
      <c r="CA40" s="335">
        <f>S40-'[10]POA 2017 CENTA'!S35</f>
        <v>0</v>
      </c>
      <c r="CB40" s="335">
        <f>T40-'[10]POA 2017 CENTA'!T35</f>
        <v>0</v>
      </c>
      <c r="CC40" s="335">
        <f>U40-'[10]POA 2017 CENTA'!U35</f>
        <v>0</v>
      </c>
      <c r="CD40" s="335">
        <f>V40-'[10]POA 2017 CENTA'!V35</f>
        <v>0</v>
      </c>
      <c r="CE40" s="335">
        <f>W40-'[10]POA 2017 CENTA'!W35</f>
        <v>0</v>
      </c>
      <c r="CF40" s="335">
        <f>X40-'[10]POA 2017 CENTA'!X35</f>
        <v>0</v>
      </c>
      <c r="CG40" s="335">
        <f>Y40-'[10]POA 2017 CENTA'!Y35</f>
        <v>0</v>
      </c>
      <c r="CH40" s="335">
        <f>Z40-'[10]POA 2017 CENTA'!Z35</f>
        <v>0</v>
      </c>
      <c r="CI40" s="335">
        <f>AA40-'[10]POA 2017 CENTA'!AA35</f>
        <v>0</v>
      </c>
      <c r="CJ40" s="335">
        <f>AB40-'[10]POA 2017 CENTA'!AB35</f>
        <v>0</v>
      </c>
      <c r="CK40" s="335">
        <f>AC40-'[10]POA 2017 CENTA'!AC35</f>
        <v>0</v>
      </c>
      <c r="CL40" s="335">
        <f>AD40-'[10]POA 2017 CENTA'!AD35</f>
        <v>0</v>
      </c>
      <c r="CM40" s="335">
        <f>AE40-'[10]POA 2017 CENTA'!AE35</f>
        <v>0</v>
      </c>
      <c r="CN40" s="335">
        <f>AF40-'[10]POA 2017 CENTA'!AF35</f>
        <v>0</v>
      </c>
      <c r="CO40" s="335">
        <f>AG40-'[10]POA 2017 CENTA'!AG35</f>
        <v>0</v>
      </c>
      <c r="CP40" s="335">
        <f>AH40-'[10]POA 2017 CENTA'!AH35</f>
        <v>0</v>
      </c>
      <c r="CQ40" s="335">
        <f>AI40-'[10]POA 2017 CENTA'!AI35</f>
        <v>0</v>
      </c>
      <c r="CS40" s="335">
        <f t="shared" si="9"/>
        <v>2</v>
      </c>
      <c r="CT40" s="335">
        <v>5</v>
      </c>
      <c r="CU40" s="335" t="str">
        <f t="shared" si="15"/>
        <v>SIN</v>
      </c>
    </row>
    <row r="41" spans="1:99" s="338" customFormat="1" ht="89.25" x14ac:dyDescent="0.2">
      <c r="A41" s="1260"/>
      <c r="B41" s="1260"/>
      <c r="C41" s="1263"/>
      <c r="D41" s="1255"/>
      <c r="E41" s="400">
        <v>304</v>
      </c>
      <c r="F41" s="410" t="s">
        <v>155</v>
      </c>
      <c r="G41" s="426" t="s">
        <v>360</v>
      </c>
      <c r="H41" s="426" t="s">
        <v>165</v>
      </c>
      <c r="I41" s="343">
        <f>AJ41/$AJ$37*100</f>
        <v>0.96620223397127836</v>
      </c>
      <c r="J41" s="427"/>
      <c r="K41" s="427">
        <v>1</v>
      </c>
      <c r="L41" s="397">
        <v>304</v>
      </c>
      <c r="M41" s="397">
        <v>304</v>
      </c>
      <c r="N41" s="345">
        <v>304</v>
      </c>
      <c r="O41" s="346">
        <v>2710</v>
      </c>
      <c r="P41" s="346">
        <v>2710</v>
      </c>
      <c r="Q41" s="346">
        <v>2710</v>
      </c>
      <c r="R41" s="397">
        <v>304</v>
      </c>
      <c r="S41" s="397">
        <v>304</v>
      </c>
      <c r="T41" s="345">
        <v>304</v>
      </c>
      <c r="U41" s="346">
        <v>2710</v>
      </c>
      <c r="V41" s="346">
        <v>2710</v>
      </c>
      <c r="W41" s="346">
        <v>2710</v>
      </c>
      <c r="X41" s="397">
        <v>304</v>
      </c>
      <c r="Y41" s="397">
        <v>304</v>
      </c>
      <c r="Z41" s="345">
        <v>304</v>
      </c>
      <c r="AA41" s="346">
        <v>2710</v>
      </c>
      <c r="AB41" s="346">
        <v>2710</v>
      </c>
      <c r="AC41" s="346">
        <v>2710</v>
      </c>
      <c r="AD41" s="397">
        <v>304</v>
      </c>
      <c r="AE41" s="397">
        <v>304</v>
      </c>
      <c r="AF41" s="397">
        <v>304</v>
      </c>
      <c r="AG41" s="346">
        <v>2710</v>
      </c>
      <c r="AH41" s="346">
        <v>2710</v>
      </c>
      <c r="AI41" s="346">
        <v>2710</v>
      </c>
      <c r="AJ41" s="346">
        <v>32520</v>
      </c>
      <c r="AK41" s="346">
        <v>32520</v>
      </c>
      <c r="AL41" s="346"/>
      <c r="AM41" s="346"/>
      <c r="AN41" s="346"/>
      <c r="AO41" s="346"/>
      <c r="AP41" s="388" t="s">
        <v>86</v>
      </c>
      <c r="AQ41" s="1235"/>
      <c r="AR41" s="428" t="s">
        <v>361</v>
      </c>
      <c r="AS41" s="335">
        <f t="shared" si="29"/>
        <v>0</v>
      </c>
      <c r="AT41" s="335">
        <f t="shared" si="3"/>
        <v>0</v>
      </c>
      <c r="AU41" s="335">
        <f t="shared" si="4"/>
        <v>0</v>
      </c>
      <c r="AV41" s="336" t="b">
        <f>EXACT(C41,'[10]POA 2017 CENTA'!C36)</f>
        <v>1</v>
      </c>
      <c r="AW41" s="336" t="b">
        <f>EXACT(D41,'[10]POA 2017 CENTA'!D36)</f>
        <v>1</v>
      </c>
      <c r="AX41" s="335">
        <f>E41-'[10]POA 2017 CENTA'!E36</f>
        <v>0</v>
      </c>
      <c r="AY41" s="336" t="b">
        <f>EXACT(F41,'[10]POA 2017 CENTA'!F36)</f>
        <v>1</v>
      </c>
      <c r="AZ41" s="336" t="b">
        <f>EXACT(G41,'[10]POA 2017 CENTA'!G36)</f>
        <v>0</v>
      </c>
      <c r="BA41" s="336" t="b">
        <f>EXACT(H41,'[10]POA 2017 CENTA'!H36)</f>
        <v>0</v>
      </c>
      <c r="BB41" s="335">
        <f>AJ41-'[10]POA 2017 CENTA'!AJ36</f>
        <v>0</v>
      </c>
      <c r="BC41" s="335">
        <f>AK41-'[10]POA 2017 CENTA'!AK36</f>
        <v>0</v>
      </c>
      <c r="BD41" s="335">
        <f>AL41-'[10]POA 2017 CENTA'!AL36</f>
        <v>0</v>
      </c>
      <c r="BE41" s="335">
        <f>AM41-'[10]POA 2017 CENTA'!AM36</f>
        <v>0</v>
      </c>
      <c r="BF41" s="335">
        <f>AN41-'[10]POA 2017 CENTA'!AN36</f>
        <v>0</v>
      </c>
      <c r="BG41" s="335">
        <f>AO41-'[10]POA 2017 CENTA'!AO36</f>
        <v>0</v>
      </c>
      <c r="BH41" s="336" t="b">
        <f t="shared" si="30"/>
        <v>1</v>
      </c>
      <c r="BI41" s="336" t="b">
        <f t="shared" si="30"/>
        <v>1</v>
      </c>
      <c r="BJ41" s="336" t="b">
        <f t="shared" si="30"/>
        <v>1</v>
      </c>
      <c r="BK41" s="336" t="b">
        <f t="shared" si="31"/>
        <v>1</v>
      </c>
      <c r="BL41" s="336" t="b">
        <f t="shared" si="31"/>
        <v>1</v>
      </c>
      <c r="BM41" s="336" t="b">
        <f t="shared" si="31"/>
        <v>1</v>
      </c>
      <c r="BN41" s="336" t="b">
        <f t="shared" si="32"/>
        <v>1</v>
      </c>
      <c r="BO41" s="336" t="b">
        <f t="shared" si="32"/>
        <v>1</v>
      </c>
      <c r="BP41" s="336" t="b">
        <f t="shared" si="32"/>
        <v>1</v>
      </c>
      <c r="BQ41" s="336" t="b">
        <f t="shared" si="33"/>
        <v>1</v>
      </c>
      <c r="BR41" s="336" t="b">
        <f t="shared" si="33"/>
        <v>1</v>
      </c>
      <c r="BS41" s="336" t="b">
        <f t="shared" si="33"/>
        <v>1</v>
      </c>
      <c r="BT41" s="335">
        <f>L41-'[10]POA 2017 CENTA'!L36</f>
        <v>0</v>
      </c>
      <c r="BU41" s="335">
        <f>M41-'[10]POA 2017 CENTA'!M36</f>
        <v>0</v>
      </c>
      <c r="BV41" s="335">
        <f>N41-'[10]POA 2017 CENTA'!N36</f>
        <v>0</v>
      </c>
      <c r="BW41" s="335">
        <f>O41-'[10]POA 2017 CENTA'!O36</f>
        <v>0</v>
      </c>
      <c r="BX41" s="335">
        <f>P41-'[10]POA 2017 CENTA'!P36</f>
        <v>0</v>
      </c>
      <c r="BY41" s="335">
        <f>Q41-'[10]POA 2017 CENTA'!Q36</f>
        <v>0</v>
      </c>
      <c r="BZ41" s="335">
        <f>R41-'[10]POA 2017 CENTA'!R36</f>
        <v>0</v>
      </c>
      <c r="CA41" s="335">
        <f>S41-'[10]POA 2017 CENTA'!S36</f>
        <v>0</v>
      </c>
      <c r="CB41" s="335">
        <f>T41-'[10]POA 2017 CENTA'!T36</f>
        <v>0</v>
      </c>
      <c r="CC41" s="335">
        <f>U41-'[10]POA 2017 CENTA'!U36</f>
        <v>0</v>
      </c>
      <c r="CD41" s="335">
        <f>V41-'[10]POA 2017 CENTA'!V36</f>
        <v>0</v>
      </c>
      <c r="CE41" s="335">
        <f>W41-'[10]POA 2017 CENTA'!W36</f>
        <v>0</v>
      </c>
      <c r="CF41" s="335">
        <f>X41-'[10]POA 2017 CENTA'!X36</f>
        <v>0</v>
      </c>
      <c r="CG41" s="335">
        <f>Y41-'[10]POA 2017 CENTA'!Y36</f>
        <v>0</v>
      </c>
      <c r="CH41" s="335">
        <f>Z41-'[10]POA 2017 CENTA'!Z36</f>
        <v>0</v>
      </c>
      <c r="CI41" s="335">
        <f>AA41-'[10]POA 2017 CENTA'!AA36</f>
        <v>0</v>
      </c>
      <c r="CJ41" s="335">
        <f>AB41-'[10]POA 2017 CENTA'!AB36</f>
        <v>0</v>
      </c>
      <c r="CK41" s="335">
        <f>AC41-'[10]POA 2017 CENTA'!AC36</f>
        <v>0</v>
      </c>
      <c r="CL41" s="335">
        <f>AD41-'[10]POA 2017 CENTA'!AD36</f>
        <v>0</v>
      </c>
      <c r="CM41" s="335">
        <f>AE41-'[10]POA 2017 CENTA'!AE36</f>
        <v>0</v>
      </c>
      <c r="CN41" s="335">
        <f>AF41-'[10]POA 2017 CENTA'!AF36</f>
        <v>0</v>
      </c>
      <c r="CO41" s="335">
        <f>AG41-'[10]POA 2017 CENTA'!AG36</f>
        <v>0</v>
      </c>
      <c r="CP41" s="335">
        <f>AH41-'[10]POA 2017 CENTA'!AH36</f>
        <v>0</v>
      </c>
      <c r="CQ41" s="335">
        <f>AI41-'[10]POA 2017 CENTA'!AI36</f>
        <v>0</v>
      </c>
      <c r="CS41" s="335">
        <f t="shared" si="9"/>
        <v>1824</v>
      </c>
      <c r="CT41" s="335">
        <v>1444</v>
      </c>
      <c r="CU41" s="335" t="str">
        <f t="shared" si="15"/>
        <v>CON REPROGRAMACIÓN</v>
      </c>
    </row>
    <row r="42" spans="1:99" s="338" customFormat="1" ht="25.5" x14ac:dyDescent="0.2">
      <c r="A42" s="429" t="s">
        <v>42</v>
      </c>
      <c r="B42" s="429" t="s">
        <v>200</v>
      </c>
      <c r="C42" s="429" t="s">
        <v>201</v>
      </c>
      <c r="D42" s="430" t="s">
        <v>202</v>
      </c>
      <c r="E42" s="325"/>
      <c r="F42" s="416"/>
      <c r="G42" s="431"/>
      <c r="H42" s="431"/>
      <c r="I42" s="328">
        <f>AJ42/$AJ$77*100</f>
        <v>0.59060261914582479</v>
      </c>
      <c r="J42" s="405">
        <v>1</v>
      </c>
      <c r="K42" s="432"/>
      <c r="L42" s="394"/>
      <c r="M42" s="394"/>
      <c r="N42" s="330"/>
      <c r="O42" s="361">
        <f>SUM(O43:O44)</f>
        <v>20161</v>
      </c>
      <c r="P42" s="361">
        <v>20161</v>
      </c>
      <c r="Q42" s="361">
        <v>20161</v>
      </c>
      <c r="R42" s="394"/>
      <c r="S42" s="394"/>
      <c r="T42" s="330"/>
      <c r="U42" s="361">
        <v>20161</v>
      </c>
      <c r="V42" s="361"/>
      <c r="W42" s="361"/>
      <c r="X42" s="394"/>
      <c r="Y42" s="394"/>
      <c r="Z42" s="330"/>
      <c r="AA42" s="361"/>
      <c r="AB42" s="361"/>
      <c r="AC42" s="361"/>
      <c r="AD42" s="394"/>
      <c r="AE42" s="394"/>
      <c r="AF42" s="394"/>
      <c r="AG42" s="361"/>
      <c r="AH42" s="361">
        <v>20161</v>
      </c>
      <c r="AI42" s="361">
        <v>20161</v>
      </c>
      <c r="AJ42" s="418">
        <v>120966</v>
      </c>
      <c r="AK42" s="361">
        <v>120966</v>
      </c>
      <c r="AL42" s="361"/>
      <c r="AM42" s="361"/>
      <c r="AN42" s="361"/>
      <c r="AO42" s="361"/>
      <c r="AP42" s="430"/>
      <c r="AQ42" s="363"/>
      <c r="AR42" s="433"/>
      <c r="AS42" s="335">
        <f>SUM(L42,M42,N42,R42,S42,T42,X42,Y42,Z42,AD42,AE42,AF42)-E42</f>
        <v>0</v>
      </c>
      <c r="AT42" s="335">
        <f t="shared" si="3"/>
        <v>0</v>
      </c>
      <c r="AU42" s="335">
        <f t="shared" si="4"/>
        <v>0</v>
      </c>
      <c r="AV42" s="336" t="b">
        <f>EXACT(C42,'[10]POA 2017 CENTA'!C37)</f>
        <v>1</v>
      </c>
      <c r="AW42" s="336" t="b">
        <f>EXACT(D42,'[10]POA 2017 CENTA'!D37)</f>
        <v>1</v>
      </c>
      <c r="AX42" s="335">
        <f>E42-'[10]POA 2017 CENTA'!E37</f>
        <v>0</v>
      </c>
      <c r="AY42" s="336" t="b">
        <f>EXACT(F42,'[10]POA 2017 CENTA'!F37)</f>
        <v>1</v>
      </c>
      <c r="AZ42" s="336" t="b">
        <f>EXACT(G42,'[10]POA 2017 CENTA'!G37)</f>
        <v>1</v>
      </c>
      <c r="BA42" s="336" t="b">
        <f>EXACT(H42,'[10]POA 2017 CENTA'!H37)</f>
        <v>1</v>
      </c>
      <c r="BB42" s="335">
        <f>AJ42-'[10]POA 2017 CENTA'!AJ37</f>
        <v>0</v>
      </c>
      <c r="BC42" s="335">
        <f>AK42-'[10]POA 2017 CENTA'!AK37</f>
        <v>0</v>
      </c>
      <c r="BD42" s="335">
        <f>AL42-'[10]POA 2017 CENTA'!AL37</f>
        <v>0</v>
      </c>
      <c r="BE42" s="335">
        <f>AM42-'[10]POA 2017 CENTA'!AM37</f>
        <v>0</v>
      </c>
      <c r="BF42" s="335">
        <f>AN42-'[10]POA 2017 CENTA'!AN37</f>
        <v>0</v>
      </c>
      <c r="BG42" s="335">
        <f>AO42-'[10]POA 2017 CENTA'!AO37</f>
        <v>0</v>
      </c>
      <c r="BT42" s="335">
        <f>L42-'[10]POA 2017 CENTA'!L37</f>
        <v>0</v>
      </c>
      <c r="BU42" s="335">
        <f>M42-'[10]POA 2017 CENTA'!M37</f>
        <v>0</v>
      </c>
      <c r="BV42" s="335">
        <f>N42-'[10]POA 2017 CENTA'!N37</f>
        <v>0</v>
      </c>
      <c r="BW42" s="335">
        <f>O42-'[10]POA 2017 CENTA'!O37</f>
        <v>0</v>
      </c>
      <c r="BX42" s="335">
        <f>P42-'[10]POA 2017 CENTA'!P37</f>
        <v>0</v>
      </c>
      <c r="BY42" s="335">
        <f>Q42-'[10]POA 2017 CENTA'!Q37</f>
        <v>0</v>
      </c>
      <c r="BZ42" s="335">
        <f>R42-'[10]POA 2017 CENTA'!R37</f>
        <v>0</v>
      </c>
      <c r="CA42" s="335">
        <f>S42-'[10]POA 2017 CENTA'!S37</f>
        <v>0</v>
      </c>
      <c r="CB42" s="335">
        <f>T42-'[10]POA 2017 CENTA'!T37</f>
        <v>0</v>
      </c>
      <c r="CC42" s="335">
        <f>U42-'[10]POA 2017 CENTA'!U37</f>
        <v>0</v>
      </c>
      <c r="CD42" s="335">
        <f>V42-'[10]POA 2017 CENTA'!V37</f>
        <v>0</v>
      </c>
      <c r="CE42" s="335">
        <f>W42-'[10]POA 2017 CENTA'!W37</f>
        <v>0</v>
      </c>
      <c r="CF42" s="335">
        <f>X42-'[10]POA 2017 CENTA'!X37</f>
        <v>0</v>
      </c>
      <c r="CG42" s="335">
        <f>Y42-'[10]POA 2017 CENTA'!Y37</f>
        <v>0</v>
      </c>
      <c r="CH42" s="335">
        <f>Z42-'[10]POA 2017 CENTA'!Z37</f>
        <v>0</v>
      </c>
      <c r="CI42" s="335">
        <f>AA42-'[10]POA 2017 CENTA'!AA37</f>
        <v>0</v>
      </c>
      <c r="CJ42" s="335">
        <f>AB42-'[10]POA 2017 CENTA'!AB37</f>
        <v>0</v>
      </c>
      <c r="CK42" s="335">
        <f>AC42-'[10]POA 2017 CENTA'!AC37</f>
        <v>0</v>
      </c>
      <c r="CL42" s="335">
        <f>AD42-'[10]POA 2017 CENTA'!AD37</f>
        <v>0</v>
      </c>
      <c r="CM42" s="335">
        <f>AE42-'[10]POA 2017 CENTA'!AE37</f>
        <v>0</v>
      </c>
      <c r="CN42" s="335">
        <f>AF42-'[10]POA 2017 CENTA'!AF37</f>
        <v>0</v>
      </c>
      <c r="CO42" s="335">
        <f>AG42-'[10]POA 2017 CENTA'!AG37</f>
        <v>0</v>
      </c>
      <c r="CP42" s="335">
        <f>AH42-'[10]POA 2017 CENTA'!AH37</f>
        <v>0</v>
      </c>
      <c r="CQ42" s="335">
        <f>AI42-'[10]POA 2017 CENTA'!AI37</f>
        <v>0</v>
      </c>
      <c r="CS42" s="335">
        <f t="shared" si="9"/>
        <v>0</v>
      </c>
      <c r="CT42" s="335"/>
      <c r="CU42" s="335" t="str">
        <f t="shared" si="15"/>
        <v>SIN</v>
      </c>
    </row>
    <row r="43" spans="1:99" s="338" customFormat="1" ht="31.5" customHeight="1" x14ac:dyDescent="0.2">
      <c r="A43" s="1236" t="s">
        <v>42</v>
      </c>
      <c r="B43" s="1236" t="s">
        <v>200</v>
      </c>
      <c r="C43" s="1238" t="s">
        <v>220</v>
      </c>
      <c r="D43" s="1233" t="s">
        <v>221</v>
      </c>
      <c r="E43" s="342">
        <v>916</v>
      </c>
      <c r="F43" s="354" t="s">
        <v>76</v>
      </c>
      <c r="G43" s="1233" t="s">
        <v>222</v>
      </c>
      <c r="H43" s="1233" t="s">
        <v>78</v>
      </c>
      <c r="I43" s="1240">
        <v>100</v>
      </c>
      <c r="J43" s="1240"/>
      <c r="K43" s="1240">
        <v>100</v>
      </c>
      <c r="L43" s="434">
        <v>853</v>
      </c>
      <c r="M43" s="434">
        <v>875</v>
      </c>
      <c r="N43" s="434">
        <v>916</v>
      </c>
      <c r="O43" s="398">
        <v>17589</v>
      </c>
      <c r="P43" s="398">
        <v>17589</v>
      </c>
      <c r="Q43" s="398">
        <v>17589</v>
      </c>
      <c r="R43" s="434">
        <v>916</v>
      </c>
      <c r="S43" s="434"/>
      <c r="T43" s="434"/>
      <c r="U43" s="398">
        <v>17589</v>
      </c>
      <c r="V43" s="398"/>
      <c r="W43" s="398"/>
      <c r="X43" s="434"/>
      <c r="Y43" s="434"/>
      <c r="Z43" s="434"/>
      <c r="AA43" s="398"/>
      <c r="AB43" s="398"/>
      <c r="AC43" s="398"/>
      <c r="AD43" s="434"/>
      <c r="AE43" s="434">
        <v>916</v>
      </c>
      <c r="AF43" s="434">
        <v>916</v>
      </c>
      <c r="AG43" s="398"/>
      <c r="AH43" s="398">
        <v>17589</v>
      </c>
      <c r="AI43" s="398">
        <v>17589</v>
      </c>
      <c r="AJ43" s="402">
        <v>105534</v>
      </c>
      <c r="AK43" s="398">
        <v>105534</v>
      </c>
      <c r="AL43" s="398"/>
      <c r="AM43" s="398"/>
      <c r="AN43" s="398"/>
      <c r="AO43" s="398"/>
      <c r="AP43" s="1233" t="s">
        <v>86</v>
      </c>
      <c r="AQ43" s="1233" t="s">
        <v>350</v>
      </c>
      <c r="AR43" s="1233" t="s">
        <v>362</v>
      </c>
      <c r="AS43" s="335">
        <f t="shared" si="29"/>
        <v>0</v>
      </c>
      <c r="AT43" s="335">
        <f t="shared" si="3"/>
        <v>0</v>
      </c>
      <c r="AU43" s="335">
        <f t="shared" si="4"/>
        <v>0</v>
      </c>
      <c r="AV43" s="336" t="b">
        <f>EXACT(C43,'[10]POA 2017 CENTA'!C38)</f>
        <v>1</v>
      </c>
      <c r="AW43" s="336" t="b">
        <f>EXACT(D43,'[10]POA 2017 CENTA'!D38)</f>
        <v>1</v>
      </c>
      <c r="AX43" s="335">
        <f>E43-'[10]POA 2017 CENTA'!E38</f>
        <v>0</v>
      </c>
      <c r="AY43" s="336" t="b">
        <f>EXACT(F43,'[10]POA 2017 CENTA'!F38)</f>
        <v>1</v>
      </c>
      <c r="AZ43" s="336" t="b">
        <f>EXACT(G43,'[10]POA 2017 CENTA'!G38)</f>
        <v>1</v>
      </c>
      <c r="BA43" s="336" t="b">
        <f>EXACT(H43,'[10]POA 2017 CENTA'!H38)</f>
        <v>1</v>
      </c>
      <c r="BB43" s="335">
        <f>AJ43-'[10]POA 2017 CENTA'!AJ38</f>
        <v>0</v>
      </c>
      <c r="BC43" s="335">
        <f>AK43-'[10]POA 2017 CENTA'!AK38</f>
        <v>0</v>
      </c>
      <c r="BD43" s="335">
        <f>AL43-'[10]POA 2017 CENTA'!AL38</f>
        <v>0</v>
      </c>
      <c r="BE43" s="335">
        <f>AM43-'[10]POA 2017 CENTA'!AM38</f>
        <v>0</v>
      </c>
      <c r="BF43" s="335">
        <f>AN43-'[10]POA 2017 CENTA'!AN38</f>
        <v>0</v>
      </c>
      <c r="BG43" s="335">
        <f>AO43-'[10]POA 2017 CENTA'!AO38</f>
        <v>0</v>
      </c>
      <c r="BH43" s="336" t="b">
        <f t="shared" ref="BH43:BJ44" si="34">EXACT(L43&gt;0,O43&gt;0)</f>
        <v>1</v>
      </c>
      <c r="BI43" s="336" t="b">
        <f t="shared" si="34"/>
        <v>1</v>
      </c>
      <c r="BJ43" s="336" t="b">
        <f t="shared" si="34"/>
        <v>1</v>
      </c>
      <c r="BK43" s="336" t="b">
        <f t="shared" ref="BK43:BM44" si="35">EXACT(R43&gt;0,U43&gt;0)</f>
        <v>1</v>
      </c>
      <c r="BL43" s="336" t="b">
        <f t="shared" si="35"/>
        <v>1</v>
      </c>
      <c r="BM43" s="336" t="b">
        <f t="shared" si="35"/>
        <v>1</v>
      </c>
      <c r="BN43" s="336" t="b">
        <f t="shared" ref="BN43:BP44" si="36">EXACT(X43&gt;0,AA43&gt;0)</f>
        <v>1</v>
      </c>
      <c r="BO43" s="336" t="b">
        <f t="shared" si="36"/>
        <v>1</v>
      </c>
      <c r="BP43" s="336" t="b">
        <f t="shared" si="36"/>
        <v>1</v>
      </c>
      <c r="BQ43" s="336" t="b">
        <f t="shared" ref="BQ43:BS44" si="37">EXACT(AD43&gt;0,AG43&gt;0)</f>
        <v>1</v>
      </c>
      <c r="BR43" s="336" t="b">
        <f t="shared" si="37"/>
        <v>1</v>
      </c>
      <c r="BS43" s="336" t="b">
        <f t="shared" si="37"/>
        <v>1</v>
      </c>
      <c r="BT43" s="335">
        <f>L43-'[10]POA 2017 CENTA'!L38</f>
        <v>0</v>
      </c>
      <c r="BU43" s="335">
        <f>M43-'[10]POA 2017 CENTA'!M38</f>
        <v>0</v>
      </c>
      <c r="BV43" s="335">
        <f>N43-'[10]POA 2017 CENTA'!N38</f>
        <v>0</v>
      </c>
      <c r="BW43" s="335">
        <f>O43-'[10]POA 2017 CENTA'!O38</f>
        <v>0</v>
      </c>
      <c r="BX43" s="335">
        <f>P43-'[10]POA 2017 CENTA'!P38</f>
        <v>0</v>
      </c>
      <c r="BY43" s="335">
        <f>Q43-'[10]POA 2017 CENTA'!Q38</f>
        <v>0</v>
      </c>
      <c r="BZ43" s="335">
        <f>R43-'[10]POA 2017 CENTA'!R38</f>
        <v>0</v>
      </c>
      <c r="CA43" s="335">
        <f>S43-'[10]POA 2017 CENTA'!S38</f>
        <v>0</v>
      </c>
      <c r="CB43" s="335">
        <f>T43-'[10]POA 2017 CENTA'!T38</f>
        <v>0</v>
      </c>
      <c r="CC43" s="335">
        <f>U43-'[10]POA 2017 CENTA'!U38</f>
        <v>0</v>
      </c>
      <c r="CD43" s="335">
        <f>V43-'[10]POA 2017 CENTA'!V38</f>
        <v>0</v>
      </c>
      <c r="CE43" s="335">
        <f>W43-'[10]POA 2017 CENTA'!W38</f>
        <v>0</v>
      </c>
      <c r="CF43" s="335">
        <f>X43-'[10]POA 2017 CENTA'!X38</f>
        <v>0</v>
      </c>
      <c r="CG43" s="335">
        <f>Y43-'[10]POA 2017 CENTA'!Y38</f>
        <v>0</v>
      </c>
      <c r="CH43" s="335">
        <f>Z43-'[10]POA 2017 CENTA'!Z38</f>
        <v>0</v>
      </c>
      <c r="CI43" s="335">
        <f>AA43-'[10]POA 2017 CENTA'!AA38</f>
        <v>0</v>
      </c>
      <c r="CJ43" s="335">
        <f>AB43-'[10]POA 2017 CENTA'!AB38</f>
        <v>0</v>
      </c>
      <c r="CK43" s="335">
        <f>AC43-'[10]POA 2017 CENTA'!AC38</f>
        <v>0</v>
      </c>
      <c r="CL43" s="335">
        <f>AD43-'[10]POA 2017 CENTA'!AD38</f>
        <v>0</v>
      </c>
      <c r="CM43" s="335">
        <f>AE43-'[10]POA 2017 CENTA'!AE38</f>
        <v>0</v>
      </c>
      <c r="CN43" s="335">
        <f>AF43-'[10]POA 2017 CENTA'!AF38</f>
        <v>0</v>
      </c>
      <c r="CO43" s="335">
        <f>AG43-'[10]POA 2017 CENTA'!AG38</f>
        <v>0</v>
      </c>
      <c r="CP43" s="335">
        <f>AH43-'[10]POA 2017 CENTA'!AH38</f>
        <v>0</v>
      </c>
      <c r="CQ43" s="335">
        <f>AI43-'[10]POA 2017 CENTA'!AI38</f>
        <v>0</v>
      </c>
      <c r="CS43" s="335">
        <f t="shared" si="9"/>
        <v>3560</v>
      </c>
      <c r="CT43" s="335">
        <v>2967</v>
      </c>
      <c r="CU43" s="335" t="str">
        <f t="shared" si="15"/>
        <v>CON REPROGRAMACIÓN</v>
      </c>
    </row>
    <row r="44" spans="1:99" s="338" customFormat="1" ht="31.5" customHeight="1" x14ac:dyDescent="0.2">
      <c r="A44" s="1244"/>
      <c r="B44" s="1244"/>
      <c r="C44" s="1245"/>
      <c r="D44" s="1235"/>
      <c r="E44" s="354">
        <v>134</v>
      </c>
      <c r="F44" s="357" t="s">
        <v>79</v>
      </c>
      <c r="G44" s="1235"/>
      <c r="H44" s="1235"/>
      <c r="I44" s="1241"/>
      <c r="J44" s="1241"/>
      <c r="K44" s="1241"/>
      <c r="L44" s="434">
        <v>117</v>
      </c>
      <c r="M44" s="434">
        <v>129</v>
      </c>
      <c r="N44" s="434">
        <v>134</v>
      </c>
      <c r="O44" s="398">
        <v>2572</v>
      </c>
      <c r="P44" s="398">
        <v>2572</v>
      </c>
      <c r="Q44" s="398">
        <v>2572</v>
      </c>
      <c r="R44" s="434">
        <v>134</v>
      </c>
      <c r="S44" s="434"/>
      <c r="T44" s="434"/>
      <c r="U44" s="398">
        <v>2572</v>
      </c>
      <c r="V44" s="398"/>
      <c r="W44" s="398"/>
      <c r="X44" s="434"/>
      <c r="Y44" s="434"/>
      <c r="Z44" s="434"/>
      <c r="AA44" s="398"/>
      <c r="AB44" s="398"/>
      <c r="AC44" s="398"/>
      <c r="AD44" s="434"/>
      <c r="AE44" s="434">
        <v>134</v>
      </c>
      <c r="AF44" s="434">
        <v>134</v>
      </c>
      <c r="AG44" s="398"/>
      <c r="AH44" s="398">
        <v>2572</v>
      </c>
      <c r="AI44" s="398">
        <v>2572</v>
      </c>
      <c r="AJ44" s="402">
        <v>15432</v>
      </c>
      <c r="AK44" s="398">
        <v>15432</v>
      </c>
      <c r="AL44" s="398"/>
      <c r="AM44" s="398"/>
      <c r="AN44" s="398"/>
      <c r="AO44" s="398"/>
      <c r="AP44" s="1235"/>
      <c r="AQ44" s="1235"/>
      <c r="AR44" s="1235"/>
      <c r="AS44" s="335">
        <f t="shared" si="29"/>
        <v>0</v>
      </c>
      <c r="AT44" s="335">
        <f t="shared" si="3"/>
        <v>0</v>
      </c>
      <c r="AU44" s="335">
        <f t="shared" si="4"/>
        <v>0</v>
      </c>
      <c r="AV44" s="336" t="b">
        <f>EXACT(C44,'[10]POA 2017 CENTA'!C39)</f>
        <v>1</v>
      </c>
      <c r="AW44" s="336" t="b">
        <f>EXACT(D44,'[10]POA 2017 CENTA'!D39)</f>
        <v>1</v>
      </c>
      <c r="AX44" s="335">
        <f>E44-'[10]POA 2017 CENTA'!E39</f>
        <v>0</v>
      </c>
      <c r="AY44" s="336" t="b">
        <f>EXACT(F44,'[10]POA 2017 CENTA'!F39)</f>
        <v>1</v>
      </c>
      <c r="AZ44" s="336" t="b">
        <f>EXACT(G44,'[10]POA 2017 CENTA'!G39)</f>
        <v>1</v>
      </c>
      <c r="BA44" s="336" t="b">
        <f>EXACT(H44,'[10]POA 2017 CENTA'!H39)</f>
        <v>1</v>
      </c>
      <c r="BB44" s="335">
        <f>AJ44-'[10]POA 2017 CENTA'!AJ39</f>
        <v>0</v>
      </c>
      <c r="BC44" s="335">
        <f>AK44-'[10]POA 2017 CENTA'!AK39</f>
        <v>0</v>
      </c>
      <c r="BD44" s="335">
        <f>AL44-'[10]POA 2017 CENTA'!AL39</f>
        <v>0</v>
      </c>
      <c r="BE44" s="335">
        <f>AM44-'[10]POA 2017 CENTA'!AM39</f>
        <v>0</v>
      </c>
      <c r="BF44" s="335">
        <f>AN44-'[10]POA 2017 CENTA'!AN39</f>
        <v>0</v>
      </c>
      <c r="BG44" s="335">
        <f>AO44-'[10]POA 2017 CENTA'!AO39</f>
        <v>0</v>
      </c>
      <c r="BH44" s="336" t="b">
        <f t="shared" si="34"/>
        <v>1</v>
      </c>
      <c r="BI44" s="336" t="b">
        <f t="shared" si="34"/>
        <v>1</v>
      </c>
      <c r="BJ44" s="336" t="b">
        <f t="shared" si="34"/>
        <v>1</v>
      </c>
      <c r="BK44" s="336" t="b">
        <f t="shared" si="35"/>
        <v>1</v>
      </c>
      <c r="BL44" s="336" t="b">
        <f t="shared" si="35"/>
        <v>1</v>
      </c>
      <c r="BM44" s="336" t="b">
        <f t="shared" si="35"/>
        <v>1</v>
      </c>
      <c r="BN44" s="336" t="b">
        <f t="shared" si="36"/>
        <v>1</v>
      </c>
      <c r="BO44" s="336" t="b">
        <f t="shared" si="36"/>
        <v>1</v>
      </c>
      <c r="BP44" s="336" t="b">
        <f t="shared" si="36"/>
        <v>1</v>
      </c>
      <c r="BQ44" s="336" t="b">
        <f t="shared" si="37"/>
        <v>1</v>
      </c>
      <c r="BR44" s="336" t="b">
        <f t="shared" si="37"/>
        <v>1</v>
      </c>
      <c r="BS44" s="336" t="b">
        <f t="shared" si="37"/>
        <v>1</v>
      </c>
      <c r="BT44" s="335">
        <f>L44-'[10]POA 2017 CENTA'!L39</f>
        <v>0</v>
      </c>
      <c r="BU44" s="335">
        <f>M44-'[10]POA 2017 CENTA'!M39</f>
        <v>0</v>
      </c>
      <c r="BV44" s="335">
        <f>N44-'[10]POA 2017 CENTA'!N39</f>
        <v>0</v>
      </c>
      <c r="BW44" s="335">
        <f>O44-'[10]POA 2017 CENTA'!O39</f>
        <v>0</v>
      </c>
      <c r="BX44" s="335">
        <f>P44-'[10]POA 2017 CENTA'!P39</f>
        <v>0</v>
      </c>
      <c r="BY44" s="335">
        <f>Q44-'[10]POA 2017 CENTA'!Q39</f>
        <v>0</v>
      </c>
      <c r="BZ44" s="335">
        <f>R44-'[10]POA 2017 CENTA'!R39</f>
        <v>0</v>
      </c>
      <c r="CA44" s="335">
        <f>S44-'[10]POA 2017 CENTA'!S39</f>
        <v>0</v>
      </c>
      <c r="CB44" s="335">
        <f>T44-'[10]POA 2017 CENTA'!T39</f>
        <v>0</v>
      </c>
      <c r="CC44" s="335">
        <f>U44-'[10]POA 2017 CENTA'!U39</f>
        <v>0</v>
      </c>
      <c r="CD44" s="335">
        <f>V44-'[10]POA 2017 CENTA'!V39</f>
        <v>0</v>
      </c>
      <c r="CE44" s="335">
        <f>W44-'[10]POA 2017 CENTA'!W39</f>
        <v>0</v>
      </c>
      <c r="CF44" s="335">
        <f>X44-'[10]POA 2017 CENTA'!X39</f>
        <v>0</v>
      </c>
      <c r="CG44" s="335">
        <f>Y44-'[10]POA 2017 CENTA'!Y39</f>
        <v>0</v>
      </c>
      <c r="CH44" s="335">
        <f>Z44-'[10]POA 2017 CENTA'!Z39</f>
        <v>0</v>
      </c>
      <c r="CI44" s="335">
        <f>AA44-'[10]POA 2017 CENTA'!AA39</f>
        <v>0</v>
      </c>
      <c r="CJ44" s="335">
        <f>AB44-'[10]POA 2017 CENTA'!AB39</f>
        <v>0</v>
      </c>
      <c r="CK44" s="335">
        <f>AC44-'[10]POA 2017 CENTA'!AC39</f>
        <v>0</v>
      </c>
      <c r="CL44" s="335">
        <f>AD44-'[10]POA 2017 CENTA'!AD39</f>
        <v>0</v>
      </c>
      <c r="CM44" s="335">
        <f>AE44-'[10]POA 2017 CENTA'!AE39</f>
        <v>0</v>
      </c>
      <c r="CN44" s="335">
        <f>AF44-'[10]POA 2017 CENTA'!AF39</f>
        <v>0</v>
      </c>
      <c r="CO44" s="335">
        <f>AG44-'[10]POA 2017 CENTA'!AG39</f>
        <v>0</v>
      </c>
      <c r="CP44" s="335">
        <f>AH44-'[10]POA 2017 CENTA'!AH39</f>
        <v>0</v>
      </c>
      <c r="CQ44" s="335">
        <f>AI44-'[10]POA 2017 CENTA'!AI39</f>
        <v>0</v>
      </c>
      <c r="CS44" s="335">
        <f t="shared" si="9"/>
        <v>514</v>
      </c>
      <c r="CT44" s="335">
        <v>417</v>
      </c>
      <c r="CU44" s="335" t="str">
        <f t="shared" si="15"/>
        <v>CON REPROGRAMACIÓN</v>
      </c>
    </row>
    <row r="45" spans="1:99" s="338" customFormat="1" ht="51" x14ac:dyDescent="0.2">
      <c r="A45" s="414" t="s">
        <v>42</v>
      </c>
      <c r="B45" s="414" t="s">
        <v>87</v>
      </c>
      <c r="C45" s="414" t="s">
        <v>88</v>
      </c>
      <c r="D45" s="359" t="s">
        <v>89</v>
      </c>
      <c r="E45" s="325"/>
      <c r="F45" s="326"/>
      <c r="G45" s="327"/>
      <c r="H45" s="327"/>
      <c r="I45" s="328">
        <f>AJ45/$AJ$77*100</f>
        <v>6.4203366580424213E-3</v>
      </c>
      <c r="J45" s="328">
        <v>1</v>
      </c>
      <c r="K45" s="329"/>
      <c r="L45" s="330"/>
      <c r="M45" s="330"/>
      <c r="N45" s="330"/>
      <c r="O45" s="154">
        <f>SUM(O46)</f>
        <v>1315</v>
      </c>
      <c r="P45" s="331"/>
      <c r="Q45" s="331"/>
      <c r="R45" s="330"/>
      <c r="S45" s="330"/>
      <c r="T45" s="330"/>
      <c r="U45" s="331"/>
      <c r="V45" s="331"/>
      <c r="W45" s="331"/>
      <c r="X45" s="330"/>
      <c r="Y45" s="330"/>
      <c r="Z45" s="330"/>
      <c r="AA45" s="331"/>
      <c r="AB45" s="331"/>
      <c r="AC45" s="331"/>
      <c r="AD45" s="330"/>
      <c r="AE45" s="330"/>
      <c r="AF45" s="330"/>
      <c r="AG45" s="331"/>
      <c r="AH45" s="331"/>
      <c r="AI45" s="331"/>
      <c r="AJ45" s="97">
        <v>1315</v>
      </c>
      <c r="AK45" s="152">
        <v>1315</v>
      </c>
      <c r="AL45" s="331"/>
      <c r="AM45" s="331"/>
      <c r="AN45" s="331"/>
      <c r="AO45" s="331"/>
      <c r="AP45" s="430"/>
      <c r="AQ45" s="363"/>
      <c r="AR45" s="409"/>
      <c r="AS45" s="335">
        <f t="shared" ref="AS45:AS77" si="38">SUM(L45,M45,N45,R45,S45,T45,X45,Y45,Z45,AD45,AE45,AF45)-E45</f>
        <v>0</v>
      </c>
      <c r="AT45" s="335">
        <f t="shared" si="3"/>
        <v>0</v>
      </c>
      <c r="AU45" s="335">
        <f t="shared" si="4"/>
        <v>0</v>
      </c>
      <c r="AV45" s="336" t="b">
        <f>EXACT(C45,'[10]POA 2017 CENTA'!C40)</f>
        <v>1</v>
      </c>
      <c r="AW45" s="336" t="b">
        <f>EXACT(D45,'[10]POA 2017 CENTA'!D40)</f>
        <v>0</v>
      </c>
      <c r="AX45" s="335">
        <f>E45-'[10]POA 2017 CENTA'!E40</f>
        <v>0</v>
      </c>
      <c r="AY45" s="336" t="b">
        <f>EXACT(F45,'[10]POA 2017 CENTA'!F40)</f>
        <v>1</v>
      </c>
      <c r="AZ45" s="336" t="b">
        <f>EXACT(G45,'[10]POA 2017 CENTA'!G40)</f>
        <v>1</v>
      </c>
      <c r="BA45" s="336" t="b">
        <f>EXACT(H45,'[10]POA 2017 CENTA'!H40)</f>
        <v>1</v>
      </c>
      <c r="BB45" s="335">
        <f>AJ45-'[10]POA 2017 CENTA'!AJ40</f>
        <v>0</v>
      </c>
      <c r="BC45" s="335">
        <f>AK45-'[10]POA 2017 CENTA'!AK40</f>
        <v>0</v>
      </c>
      <c r="BD45" s="335">
        <f>AL45-'[10]POA 2017 CENTA'!AL40</f>
        <v>0</v>
      </c>
      <c r="BE45" s="335">
        <f>AM45-'[10]POA 2017 CENTA'!AM40</f>
        <v>0</v>
      </c>
      <c r="BF45" s="335">
        <f>AN45-'[10]POA 2017 CENTA'!AN40</f>
        <v>0</v>
      </c>
      <c r="BG45" s="335">
        <f>AO45-'[10]POA 2017 CENTA'!AO40</f>
        <v>0</v>
      </c>
      <c r="BT45" s="335">
        <f>L45-'[10]POA 2017 CENTA'!L40</f>
        <v>0</v>
      </c>
      <c r="BU45" s="335">
        <f>M45-'[10]POA 2017 CENTA'!M40</f>
        <v>0</v>
      </c>
      <c r="BV45" s="335">
        <f>N45-'[10]POA 2017 CENTA'!N40</f>
        <v>0</v>
      </c>
      <c r="BW45" s="335">
        <f>O45-'[10]POA 2017 CENTA'!O40</f>
        <v>0</v>
      </c>
      <c r="BX45" s="335">
        <f>P45-'[10]POA 2017 CENTA'!P40</f>
        <v>0</v>
      </c>
      <c r="BY45" s="335">
        <f>Q45-'[10]POA 2017 CENTA'!Q40</f>
        <v>0</v>
      </c>
      <c r="BZ45" s="335">
        <f>R45-'[10]POA 2017 CENTA'!R40</f>
        <v>0</v>
      </c>
      <c r="CA45" s="335">
        <f>S45-'[10]POA 2017 CENTA'!S40</f>
        <v>0</v>
      </c>
      <c r="CB45" s="335">
        <f>T45-'[10]POA 2017 CENTA'!T40</f>
        <v>0</v>
      </c>
      <c r="CC45" s="335">
        <f>U45-'[10]POA 2017 CENTA'!U40</f>
        <v>0</v>
      </c>
      <c r="CD45" s="335">
        <f>V45-'[10]POA 2017 CENTA'!V40</f>
        <v>0</v>
      </c>
      <c r="CE45" s="335">
        <f>W45-'[10]POA 2017 CENTA'!W40</f>
        <v>0</v>
      </c>
      <c r="CF45" s="335">
        <f>X45-'[10]POA 2017 CENTA'!X40</f>
        <v>0</v>
      </c>
      <c r="CG45" s="335">
        <f>Y45-'[10]POA 2017 CENTA'!Y40</f>
        <v>0</v>
      </c>
      <c r="CH45" s="335">
        <f>Z45-'[10]POA 2017 CENTA'!Z40</f>
        <v>0</v>
      </c>
      <c r="CI45" s="335">
        <f>AA45-'[10]POA 2017 CENTA'!AA40</f>
        <v>0</v>
      </c>
      <c r="CJ45" s="335">
        <f>AB45-'[10]POA 2017 CENTA'!AB40</f>
        <v>0</v>
      </c>
      <c r="CK45" s="335">
        <f>AC45-'[10]POA 2017 CENTA'!AC40</f>
        <v>0</v>
      </c>
      <c r="CL45" s="335">
        <f>AD45-'[10]POA 2017 CENTA'!AD40</f>
        <v>0</v>
      </c>
      <c r="CM45" s="335">
        <f>AE45-'[10]POA 2017 CENTA'!AE40</f>
        <v>0</v>
      </c>
      <c r="CN45" s="335">
        <f>AF45-'[10]POA 2017 CENTA'!AF40</f>
        <v>0</v>
      </c>
      <c r="CO45" s="335">
        <f>AG45-'[10]POA 2017 CENTA'!AG40</f>
        <v>0</v>
      </c>
      <c r="CP45" s="335">
        <f>AH45-'[10]POA 2017 CENTA'!AH40</f>
        <v>0</v>
      </c>
      <c r="CQ45" s="335">
        <f>AI45-'[10]POA 2017 CENTA'!AI40</f>
        <v>0</v>
      </c>
      <c r="CS45" s="335">
        <f t="shared" si="9"/>
        <v>0</v>
      </c>
      <c r="CT45" s="335"/>
      <c r="CU45" s="335" t="str">
        <f t="shared" si="15"/>
        <v>SIN</v>
      </c>
    </row>
    <row r="46" spans="1:99" s="338" customFormat="1" ht="89.25" x14ac:dyDescent="0.2">
      <c r="A46" s="399" t="s">
        <v>42</v>
      </c>
      <c r="B46" s="435" t="s">
        <v>87</v>
      </c>
      <c r="C46" s="364" t="s">
        <v>90</v>
      </c>
      <c r="D46" s="436" t="s">
        <v>91</v>
      </c>
      <c r="E46" s="400">
        <v>1</v>
      </c>
      <c r="F46" s="410" t="s">
        <v>92</v>
      </c>
      <c r="G46" s="436" t="s">
        <v>93</v>
      </c>
      <c r="H46" s="437" t="s">
        <v>50</v>
      </c>
      <c r="I46" s="438">
        <v>100</v>
      </c>
      <c r="J46" s="438"/>
      <c r="K46" s="438">
        <v>100</v>
      </c>
      <c r="L46" s="439">
        <v>1</v>
      </c>
      <c r="M46" s="439"/>
      <c r="N46" s="439"/>
      <c r="O46" s="440">
        <v>1315</v>
      </c>
      <c r="P46" s="440"/>
      <c r="Q46" s="440"/>
      <c r="R46" s="439"/>
      <c r="S46" s="439"/>
      <c r="T46" s="439"/>
      <c r="U46" s="440"/>
      <c r="V46" s="440"/>
      <c r="W46" s="440"/>
      <c r="X46" s="439"/>
      <c r="Y46" s="439"/>
      <c r="Z46" s="439"/>
      <c r="AA46" s="440"/>
      <c r="AB46" s="440"/>
      <c r="AC46" s="440"/>
      <c r="AD46" s="439"/>
      <c r="AE46" s="441"/>
      <c r="AF46" s="441"/>
      <c r="AG46" s="442"/>
      <c r="AH46" s="442"/>
      <c r="AI46" s="442"/>
      <c r="AJ46" s="402">
        <v>1315</v>
      </c>
      <c r="AK46" s="402">
        <v>1315</v>
      </c>
      <c r="AL46" s="443"/>
      <c r="AM46" s="443"/>
      <c r="AN46" s="443"/>
      <c r="AO46" s="443"/>
      <c r="AP46" s="444" t="s">
        <v>51</v>
      </c>
      <c r="AQ46" s="444" t="s">
        <v>363</v>
      </c>
      <c r="AR46" s="445" t="s">
        <v>364</v>
      </c>
      <c r="AS46" s="335">
        <f t="shared" si="38"/>
        <v>0</v>
      </c>
      <c r="AT46" s="335">
        <f t="shared" si="3"/>
        <v>0</v>
      </c>
      <c r="AU46" s="335">
        <f t="shared" si="4"/>
        <v>0</v>
      </c>
      <c r="AV46" s="336" t="b">
        <f>EXACT(C46,'[10]POA 2017 CENTA'!C41)</f>
        <v>1</v>
      </c>
      <c r="AW46" s="336" t="b">
        <f>EXACT(D46,'[10]POA 2017 CENTA'!D41)</f>
        <v>1</v>
      </c>
      <c r="AX46" s="335">
        <f>E46-'[10]POA 2017 CENTA'!E41</f>
        <v>0</v>
      </c>
      <c r="AY46" s="336" t="b">
        <f>EXACT(F46,'[10]POA 2017 CENTA'!F41)</f>
        <v>1</v>
      </c>
      <c r="AZ46" s="336" t="b">
        <f>EXACT(G46,'[10]POA 2017 CENTA'!G41)</f>
        <v>1</v>
      </c>
      <c r="BA46" s="336" t="b">
        <f>EXACT(H46,'[10]POA 2017 CENTA'!H41)</f>
        <v>1</v>
      </c>
      <c r="BB46" s="335">
        <f>AJ46-'[10]POA 2017 CENTA'!AJ41</f>
        <v>0</v>
      </c>
      <c r="BC46" s="335">
        <f>AK46-'[10]POA 2017 CENTA'!AK41</f>
        <v>0</v>
      </c>
      <c r="BD46" s="335">
        <f>AL46-'[10]POA 2017 CENTA'!AL41</f>
        <v>0</v>
      </c>
      <c r="BE46" s="335">
        <f>AM46-'[10]POA 2017 CENTA'!AM41</f>
        <v>0</v>
      </c>
      <c r="BF46" s="335">
        <f>AN46-'[10]POA 2017 CENTA'!AN41</f>
        <v>0</v>
      </c>
      <c r="BG46" s="335">
        <f>AO46-'[10]POA 2017 CENTA'!AO41</f>
        <v>0</v>
      </c>
      <c r="BH46" s="336" t="b">
        <f>EXACT(L46&gt;0,O46&gt;0)</f>
        <v>1</v>
      </c>
      <c r="BI46" s="336" t="b">
        <f>EXACT(M46&gt;0,P46&gt;0)</f>
        <v>1</v>
      </c>
      <c r="BJ46" s="336" t="b">
        <f>EXACT(N46&gt;0,Q46&gt;0)</f>
        <v>1</v>
      </c>
      <c r="BK46" s="336" t="b">
        <f>EXACT(R46&gt;0,U46&gt;0)</f>
        <v>1</v>
      </c>
      <c r="BL46" s="336" t="b">
        <f>EXACT(S46&gt;0,V46&gt;0)</f>
        <v>1</v>
      </c>
      <c r="BM46" s="336" t="b">
        <f>EXACT(T46&gt;0,W46&gt;0)</f>
        <v>1</v>
      </c>
      <c r="BN46" s="336" t="b">
        <f>EXACT(X46&gt;0,AA46&gt;0)</f>
        <v>1</v>
      </c>
      <c r="BO46" s="336" t="b">
        <f>EXACT(Y46&gt;0,AB46&gt;0)</f>
        <v>1</v>
      </c>
      <c r="BP46" s="336" t="b">
        <f>EXACT(Z46&gt;0,AC46&gt;0)</f>
        <v>1</v>
      </c>
      <c r="BQ46" s="336" t="b">
        <f>EXACT(AD46&gt;0,AG46&gt;0)</f>
        <v>1</v>
      </c>
      <c r="BR46" s="336" t="b">
        <f>EXACT(AE46&gt;0,AH46&gt;0)</f>
        <v>1</v>
      </c>
      <c r="BS46" s="336" t="b">
        <f>EXACT(AF46&gt;0,AI46&gt;0)</f>
        <v>1</v>
      </c>
      <c r="BT46" s="335">
        <f>L46-'[10]POA 2017 CENTA'!L41</f>
        <v>0</v>
      </c>
      <c r="BU46" s="335">
        <f>M46-'[10]POA 2017 CENTA'!M41</f>
        <v>0</v>
      </c>
      <c r="BV46" s="335">
        <f>N46-'[10]POA 2017 CENTA'!N41</f>
        <v>0</v>
      </c>
      <c r="BW46" s="335">
        <f>O46-'[10]POA 2017 CENTA'!O41</f>
        <v>0</v>
      </c>
      <c r="BX46" s="335">
        <f>P46-'[10]POA 2017 CENTA'!P41</f>
        <v>0</v>
      </c>
      <c r="BY46" s="335">
        <f>Q46-'[10]POA 2017 CENTA'!Q41</f>
        <v>0</v>
      </c>
      <c r="BZ46" s="335">
        <f>R46-'[10]POA 2017 CENTA'!R41</f>
        <v>0</v>
      </c>
      <c r="CA46" s="335">
        <f>S46-'[10]POA 2017 CENTA'!S41</f>
        <v>0</v>
      </c>
      <c r="CB46" s="335">
        <f>T46-'[10]POA 2017 CENTA'!T41</f>
        <v>0</v>
      </c>
      <c r="CC46" s="335">
        <f>U46-'[10]POA 2017 CENTA'!U41</f>
        <v>0</v>
      </c>
      <c r="CD46" s="335">
        <f>V46-'[10]POA 2017 CENTA'!V41</f>
        <v>0</v>
      </c>
      <c r="CE46" s="335">
        <f>W46-'[10]POA 2017 CENTA'!W41</f>
        <v>0</v>
      </c>
      <c r="CF46" s="335">
        <f>X46-'[10]POA 2017 CENTA'!X41</f>
        <v>0</v>
      </c>
      <c r="CG46" s="335">
        <f>Y46-'[10]POA 2017 CENTA'!Y41</f>
        <v>0</v>
      </c>
      <c r="CH46" s="335">
        <f>Z46-'[10]POA 2017 CENTA'!Z41</f>
        <v>0</v>
      </c>
      <c r="CI46" s="335">
        <f>AA46-'[10]POA 2017 CENTA'!AA41</f>
        <v>0</v>
      </c>
      <c r="CJ46" s="335">
        <f>AB46-'[10]POA 2017 CENTA'!AB41</f>
        <v>0</v>
      </c>
      <c r="CK46" s="335">
        <f>AC46-'[10]POA 2017 CENTA'!AC41</f>
        <v>0</v>
      </c>
      <c r="CL46" s="335">
        <f>AD46-'[10]POA 2017 CENTA'!AD41</f>
        <v>0</v>
      </c>
      <c r="CM46" s="335">
        <f>AE46-'[10]POA 2017 CENTA'!AE41</f>
        <v>0</v>
      </c>
      <c r="CN46" s="335">
        <f>AF46-'[10]POA 2017 CENTA'!AF41</f>
        <v>0</v>
      </c>
      <c r="CO46" s="335">
        <f>AG46-'[10]POA 2017 CENTA'!AG41</f>
        <v>0</v>
      </c>
      <c r="CP46" s="335">
        <f>AH46-'[10]POA 2017 CENTA'!AH41</f>
        <v>0</v>
      </c>
      <c r="CQ46" s="335">
        <f>AI46-'[10]POA 2017 CENTA'!AI41</f>
        <v>0</v>
      </c>
      <c r="CS46" s="335">
        <f t="shared" si="9"/>
        <v>1</v>
      </c>
      <c r="CT46" s="335">
        <v>1</v>
      </c>
      <c r="CU46" s="335" t="str">
        <f t="shared" si="15"/>
        <v>SIN</v>
      </c>
    </row>
    <row r="47" spans="1:99" s="338" customFormat="1" ht="51" x14ac:dyDescent="0.2">
      <c r="A47" s="323" t="s">
        <v>157</v>
      </c>
      <c r="B47" s="429" t="s">
        <v>203</v>
      </c>
      <c r="C47" s="429" t="s">
        <v>365</v>
      </c>
      <c r="D47" s="324" t="s">
        <v>205</v>
      </c>
      <c r="E47" s="446"/>
      <c r="F47" s="447"/>
      <c r="G47" s="324"/>
      <c r="H47" s="324"/>
      <c r="I47" s="328">
        <f>AJ47/$AJ$77*100</f>
        <v>0.59059285437524223</v>
      </c>
      <c r="J47" s="420">
        <v>1</v>
      </c>
      <c r="K47" s="448"/>
      <c r="L47" s="68"/>
      <c r="M47" s="68"/>
      <c r="N47" s="68"/>
      <c r="O47" s="152"/>
      <c r="P47" s="152"/>
      <c r="Q47" s="152">
        <f>SUM(Q48)</f>
        <v>30241</v>
      </c>
      <c r="R47" s="68"/>
      <c r="S47" s="68"/>
      <c r="T47" s="68"/>
      <c r="U47" s="152"/>
      <c r="V47" s="152"/>
      <c r="W47" s="152">
        <v>30241</v>
      </c>
      <c r="X47" s="68"/>
      <c r="Y47" s="68"/>
      <c r="Z47" s="68"/>
      <c r="AA47" s="152"/>
      <c r="AB47" s="152"/>
      <c r="AC47" s="152">
        <v>30241</v>
      </c>
      <c r="AD47" s="68"/>
      <c r="AE47" s="68"/>
      <c r="AF47" s="68"/>
      <c r="AG47" s="152"/>
      <c r="AH47" s="152"/>
      <c r="AI47" s="152">
        <v>30241</v>
      </c>
      <c r="AJ47" s="97">
        <v>120964</v>
      </c>
      <c r="AK47" s="152">
        <v>120964</v>
      </c>
      <c r="AL47" s="449"/>
      <c r="AM47" s="449"/>
      <c r="AN47" s="449"/>
      <c r="AO47" s="449"/>
      <c r="AP47" s="450"/>
      <c r="AQ47" s="450"/>
      <c r="AR47" s="450"/>
      <c r="AS47" s="335">
        <f t="shared" si="38"/>
        <v>0</v>
      </c>
      <c r="AT47" s="335">
        <f t="shared" si="3"/>
        <v>0</v>
      </c>
      <c r="AU47" s="335">
        <f t="shared" si="4"/>
        <v>0</v>
      </c>
      <c r="AV47" s="336" t="b">
        <f>EXACT(C47,'[10]POA 2017 CENTA'!C42)</f>
        <v>1</v>
      </c>
      <c r="AW47" s="336" t="b">
        <f>EXACT(D47,'[10]POA 2017 CENTA'!D42)</f>
        <v>1</v>
      </c>
      <c r="AX47" s="335">
        <f>E47-'[10]POA 2017 CENTA'!E42</f>
        <v>0</v>
      </c>
      <c r="AY47" s="336" t="b">
        <f>EXACT(F47,'[10]POA 2017 CENTA'!F42)</f>
        <v>1</v>
      </c>
      <c r="AZ47" s="336" t="b">
        <f>EXACT(G47,'[10]POA 2017 CENTA'!G42)</f>
        <v>1</v>
      </c>
      <c r="BA47" s="336" t="b">
        <f>EXACT(H47,'[10]POA 2017 CENTA'!H42)</f>
        <v>1</v>
      </c>
      <c r="BB47" s="335">
        <f>AJ47-'[10]POA 2017 CENTA'!AJ42</f>
        <v>0</v>
      </c>
      <c r="BC47" s="335">
        <f>AK47-'[10]POA 2017 CENTA'!AK42</f>
        <v>0</v>
      </c>
      <c r="BD47" s="335">
        <f>AL47-'[10]POA 2017 CENTA'!AL42</f>
        <v>0</v>
      </c>
      <c r="BE47" s="335">
        <f>AM47-'[10]POA 2017 CENTA'!AM42</f>
        <v>0</v>
      </c>
      <c r="BF47" s="335">
        <f>AN47-'[10]POA 2017 CENTA'!AN42</f>
        <v>0</v>
      </c>
      <c r="BG47" s="335">
        <f>AO47-'[10]POA 2017 CENTA'!AO42</f>
        <v>0</v>
      </c>
      <c r="BT47" s="335">
        <f>L47-'[10]POA 2017 CENTA'!L42</f>
        <v>0</v>
      </c>
      <c r="BU47" s="335">
        <f>M47-'[10]POA 2017 CENTA'!M42</f>
        <v>0</v>
      </c>
      <c r="BV47" s="335">
        <f>N47-'[10]POA 2017 CENTA'!N42</f>
        <v>0</v>
      </c>
      <c r="BW47" s="335">
        <f>O47-'[10]POA 2017 CENTA'!O42</f>
        <v>-30241</v>
      </c>
      <c r="BX47" s="335">
        <f>P47-'[10]POA 2017 CENTA'!P42</f>
        <v>0</v>
      </c>
      <c r="BY47" s="335">
        <f>Q47-'[10]POA 2017 CENTA'!Q42</f>
        <v>30241</v>
      </c>
      <c r="BZ47" s="335">
        <f>R47-'[10]POA 2017 CENTA'!R42</f>
        <v>0</v>
      </c>
      <c r="CA47" s="335">
        <f>S47-'[10]POA 2017 CENTA'!S42</f>
        <v>0</v>
      </c>
      <c r="CB47" s="335">
        <f>T47-'[10]POA 2017 CENTA'!T42</f>
        <v>0</v>
      </c>
      <c r="CC47" s="335">
        <f>U47-'[10]POA 2017 CENTA'!U42</f>
        <v>-30241</v>
      </c>
      <c r="CD47" s="335">
        <f>V47-'[10]POA 2017 CENTA'!V42</f>
        <v>0</v>
      </c>
      <c r="CE47" s="335">
        <f>W47-'[10]POA 2017 CENTA'!W42</f>
        <v>30241</v>
      </c>
      <c r="CF47" s="335">
        <f>X47-'[10]POA 2017 CENTA'!X42</f>
        <v>0</v>
      </c>
      <c r="CG47" s="335">
        <f>Y47-'[10]POA 2017 CENTA'!Y42</f>
        <v>0</v>
      </c>
      <c r="CH47" s="335">
        <f>Z47-'[10]POA 2017 CENTA'!Z42</f>
        <v>0</v>
      </c>
      <c r="CI47" s="335">
        <f>AA47-'[10]POA 2017 CENTA'!AA42</f>
        <v>-30241</v>
      </c>
      <c r="CJ47" s="335">
        <f>AB47-'[10]POA 2017 CENTA'!AB42</f>
        <v>0</v>
      </c>
      <c r="CK47" s="335">
        <f>AC47-'[10]POA 2017 CENTA'!AC42</f>
        <v>30241</v>
      </c>
      <c r="CL47" s="335">
        <f>AD47-'[10]POA 2017 CENTA'!AD42</f>
        <v>0</v>
      </c>
      <c r="CM47" s="335">
        <f>AE47-'[10]POA 2017 CENTA'!AE42</f>
        <v>0</v>
      </c>
      <c r="CN47" s="335">
        <f>AF47-'[10]POA 2017 CENTA'!AF42</f>
        <v>0</v>
      </c>
      <c r="CO47" s="335">
        <f>AG47-'[10]POA 2017 CENTA'!AG42</f>
        <v>-30241</v>
      </c>
      <c r="CP47" s="335">
        <f>AH47-'[10]POA 2017 CENTA'!AH42</f>
        <v>0</v>
      </c>
      <c r="CQ47" s="335">
        <f>AI47-'[10]POA 2017 CENTA'!AI42</f>
        <v>30241</v>
      </c>
      <c r="CS47" s="335">
        <f t="shared" si="9"/>
        <v>0</v>
      </c>
      <c r="CT47" s="335"/>
      <c r="CU47" s="335" t="str">
        <f t="shared" si="15"/>
        <v>SIN</v>
      </c>
    </row>
    <row r="48" spans="1:99" s="338" customFormat="1" ht="51" x14ac:dyDescent="0.2">
      <c r="A48" s="351" t="s">
        <v>157</v>
      </c>
      <c r="B48" s="339" t="s">
        <v>203</v>
      </c>
      <c r="C48" s="352" t="s">
        <v>223</v>
      </c>
      <c r="D48" s="451" t="s">
        <v>224</v>
      </c>
      <c r="E48" s="354">
        <v>701</v>
      </c>
      <c r="F48" s="354" t="s">
        <v>79</v>
      </c>
      <c r="G48" s="353" t="s">
        <v>225</v>
      </c>
      <c r="H48" s="452" t="s">
        <v>50</v>
      </c>
      <c r="I48" s="453">
        <v>100</v>
      </c>
      <c r="J48" s="421"/>
      <c r="K48" s="453">
        <v>100</v>
      </c>
      <c r="L48" s="401"/>
      <c r="M48" s="401"/>
      <c r="N48" s="401">
        <v>181</v>
      </c>
      <c r="O48" s="402"/>
      <c r="P48" s="402"/>
      <c r="Q48" s="402">
        <v>30241</v>
      </c>
      <c r="R48" s="401"/>
      <c r="S48" s="401"/>
      <c r="T48" s="401">
        <v>180</v>
      </c>
      <c r="U48" s="402"/>
      <c r="V48" s="402"/>
      <c r="W48" s="402">
        <v>30241</v>
      </c>
      <c r="X48" s="401"/>
      <c r="Y48" s="401"/>
      <c r="Z48" s="401">
        <v>170</v>
      </c>
      <c r="AA48" s="402"/>
      <c r="AB48" s="402"/>
      <c r="AC48" s="402">
        <v>30241</v>
      </c>
      <c r="AD48" s="401"/>
      <c r="AE48" s="401"/>
      <c r="AF48" s="401">
        <v>170</v>
      </c>
      <c r="AG48" s="402"/>
      <c r="AH48" s="402"/>
      <c r="AI48" s="402">
        <v>30241</v>
      </c>
      <c r="AJ48" s="402">
        <v>120964</v>
      </c>
      <c r="AK48" s="402">
        <v>120964</v>
      </c>
      <c r="AL48" s="454"/>
      <c r="AM48" s="454"/>
      <c r="AN48" s="454"/>
      <c r="AO48" s="454"/>
      <c r="AP48" s="455" t="s">
        <v>366</v>
      </c>
      <c r="AQ48" s="341" t="s">
        <v>350</v>
      </c>
      <c r="AR48" s="455" t="s">
        <v>367</v>
      </c>
      <c r="AS48" s="335">
        <f t="shared" si="38"/>
        <v>0</v>
      </c>
      <c r="AT48" s="335">
        <f t="shared" si="3"/>
        <v>0</v>
      </c>
      <c r="AU48" s="335">
        <f t="shared" si="4"/>
        <v>0</v>
      </c>
      <c r="AV48" s="336" t="b">
        <f>EXACT(C48,'[10]POA 2017 CENTA'!C43)</f>
        <v>1</v>
      </c>
      <c r="AW48" s="336" t="b">
        <f>EXACT(D48,'[10]POA 2017 CENTA'!D43)</f>
        <v>1</v>
      </c>
      <c r="AX48" s="335">
        <f>E48-'[10]POA 2017 CENTA'!E43</f>
        <v>0</v>
      </c>
      <c r="AY48" s="336" t="b">
        <f>EXACT(F48,'[10]POA 2017 CENTA'!F43)</f>
        <v>1</v>
      </c>
      <c r="AZ48" s="336" t="b">
        <f>EXACT(G48,'[10]POA 2017 CENTA'!G43)</f>
        <v>1</v>
      </c>
      <c r="BA48" s="336" t="b">
        <f>EXACT(H48,'[10]POA 2017 CENTA'!H43)</f>
        <v>1</v>
      </c>
      <c r="BB48" s="335">
        <f>AJ48-'[10]POA 2017 CENTA'!AJ43</f>
        <v>0</v>
      </c>
      <c r="BC48" s="335">
        <f>AK48-'[10]POA 2017 CENTA'!AK43</f>
        <v>0</v>
      </c>
      <c r="BD48" s="335">
        <f>AL48-'[10]POA 2017 CENTA'!AL43</f>
        <v>0</v>
      </c>
      <c r="BE48" s="335">
        <f>AM48-'[10]POA 2017 CENTA'!AM43</f>
        <v>0</v>
      </c>
      <c r="BF48" s="335">
        <f>AN48-'[10]POA 2017 CENTA'!AN43</f>
        <v>0</v>
      </c>
      <c r="BG48" s="335">
        <f>AO48-'[10]POA 2017 CENTA'!AO43</f>
        <v>0</v>
      </c>
      <c r="BH48" s="336" t="b">
        <f>EXACT(L48&gt;0,O48&gt;0)</f>
        <v>1</v>
      </c>
      <c r="BI48" s="336" t="b">
        <f>EXACT(M48&gt;0,P48&gt;0)</f>
        <v>1</v>
      </c>
      <c r="BJ48" s="336" t="b">
        <f>EXACT(N48&gt;0,Q48&gt;0)</f>
        <v>1</v>
      </c>
      <c r="BK48" s="336" t="b">
        <f>EXACT(R48&gt;0,U48&gt;0)</f>
        <v>1</v>
      </c>
      <c r="BL48" s="336" t="b">
        <f>EXACT(S48&gt;0,V48&gt;0)</f>
        <v>1</v>
      </c>
      <c r="BM48" s="336" t="b">
        <f>EXACT(T48&gt;0,W48&gt;0)</f>
        <v>1</v>
      </c>
      <c r="BN48" s="336" t="b">
        <f>EXACT(X48&gt;0,AA48&gt;0)</f>
        <v>1</v>
      </c>
      <c r="BO48" s="336" t="b">
        <f>EXACT(Y48&gt;0,AB48&gt;0)</f>
        <v>1</v>
      </c>
      <c r="BP48" s="336" t="b">
        <f>EXACT(Z48&gt;0,AC48&gt;0)</f>
        <v>1</v>
      </c>
      <c r="BQ48" s="336" t="b">
        <f>EXACT(AD48&gt;0,AG48&gt;0)</f>
        <v>1</v>
      </c>
      <c r="BR48" s="336" t="b">
        <f>EXACT(AE48&gt;0,AH48&gt;0)</f>
        <v>1</v>
      </c>
      <c r="BS48" s="336" t="b">
        <f>EXACT(AF48&gt;0,AI48&gt;0)</f>
        <v>1</v>
      </c>
      <c r="BT48" s="335">
        <f>L48-'[10]POA 2017 CENTA'!L43</f>
        <v>0</v>
      </c>
      <c r="BU48" s="335">
        <f>M48-'[10]POA 2017 CENTA'!M43</f>
        <v>0</v>
      </c>
      <c r="BV48" s="335">
        <f>N48-'[10]POA 2017 CENTA'!N43</f>
        <v>0</v>
      </c>
      <c r="BW48" s="335">
        <f>O48-'[10]POA 2017 CENTA'!O43</f>
        <v>-30241</v>
      </c>
      <c r="BX48" s="335">
        <f>P48-'[10]POA 2017 CENTA'!P43</f>
        <v>0</v>
      </c>
      <c r="BY48" s="335">
        <f>Q48-'[10]POA 2017 CENTA'!Q43</f>
        <v>30241</v>
      </c>
      <c r="BZ48" s="335">
        <f>R48-'[10]POA 2017 CENTA'!R43</f>
        <v>0</v>
      </c>
      <c r="CA48" s="335">
        <f>S48-'[10]POA 2017 CENTA'!S43</f>
        <v>0</v>
      </c>
      <c r="CB48" s="335">
        <f>T48-'[10]POA 2017 CENTA'!T43</f>
        <v>0</v>
      </c>
      <c r="CC48" s="335">
        <f>U48-'[10]POA 2017 CENTA'!U43</f>
        <v>-30241</v>
      </c>
      <c r="CD48" s="335">
        <f>V48-'[10]POA 2017 CENTA'!V43</f>
        <v>0</v>
      </c>
      <c r="CE48" s="335">
        <f>W48-'[10]POA 2017 CENTA'!W43</f>
        <v>30241</v>
      </c>
      <c r="CF48" s="335">
        <f>X48-'[10]POA 2017 CENTA'!X43</f>
        <v>0</v>
      </c>
      <c r="CG48" s="335">
        <f>Y48-'[10]POA 2017 CENTA'!Y43</f>
        <v>0</v>
      </c>
      <c r="CH48" s="335">
        <f>Z48-'[10]POA 2017 CENTA'!Z43</f>
        <v>0</v>
      </c>
      <c r="CI48" s="335">
        <f>AA48-'[10]POA 2017 CENTA'!AA43</f>
        <v>-30241</v>
      </c>
      <c r="CJ48" s="335">
        <f>AB48-'[10]POA 2017 CENTA'!AB43</f>
        <v>0</v>
      </c>
      <c r="CK48" s="335">
        <f>AC48-'[10]POA 2017 CENTA'!AC43</f>
        <v>30241</v>
      </c>
      <c r="CL48" s="335">
        <f>AD48-'[10]POA 2017 CENTA'!AD43</f>
        <v>0</v>
      </c>
      <c r="CM48" s="335">
        <f>AE48-'[10]POA 2017 CENTA'!AE43</f>
        <v>0</v>
      </c>
      <c r="CN48" s="335">
        <f>AF48-'[10]POA 2017 CENTA'!AF43</f>
        <v>0</v>
      </c>
      <c r="CO48" s="335">
        <f>AG48-'[10]POA 2017 CENTA'!AG43</f>
        <v>-30241</v>
      </c>
      <c r="CP48" s="335">
        <f>AH48-'[10]POA 2017 CENTA'!AH43</f>
        <v>0</v>
      </c>
      <c r="CQ48" s="335">
        <f>AI48-'[10]POA 2017 CENTA'!AI43</f>
        <v>30241</v>
      </c>
      <c r="CS48" s="335">
        <f t="shared" si="9"/>
        <v>361</v>
      </c>
      <c r="CT48" s="335">
        <v>1170</v>
      </c>
      <c r="CU48" s="335" t="str">
        <f t="shared" si="15"/>
        <v>SIN</v>
      </c>
    </row>
    <row r="49" spans="1:99" s="338" customFormat="1" ht="38.25" x14ac:dyDescent="0.2">
      <c r="A49" s="323" t="s">
        <v>157</v>
      </c>
      <c r="B49" s="429" t="s">
        <v>206</v>
      </c>
      <c r="C49" s="323" t="s">
        <v>368</v>
      </c>
      <c r="D49" s="324" t="s">
        <v>208</v>
      </c>
      <c r="E49" s="446"/>
      <c r="F49" s="447"/>
      <c r="G49" s="324"/>
      <c r="H49" s="324"/>
      <c r="I49" s="328">
        <f>AJ49/$AJ$77*100</f>
        <v>0.59059285437524223</v>
      </c>
      <c r="J49" s="420">
        <v>1</v>
      </c>
      <c r="K49" s="456"/>
      <c r="L49" s="68"/>
      <c r="M49" s="68"/>
      <c r="N49" s="68"/>
      <c r="O49" s="152"/>
      <c r="P49" s="152"/>
      <c r="Q49" s="152">
        <f>SUM(Q50:Q51)</f>
        <v>30241</v>
      </c>
      <c r="R49" s="68"/>
      <c r="S49" s="68"/>
      <c r="T49" s="68"/>
      <c r="U49" s="152"/>
      <c r="V49" s="152"/>
      <c r="W49" s="152">
        <v>30241</v>
      </c>
      <c r="X49" s="68"/>
      <c r="Y49" s="68"/>
      <c r="Z49" s="68"/>
      <c r="AA49" s="152"/>
      <c r="AB49" s="152"/>
      <c r="AC49" s="152">
        <v>30241</v>
      </c>
      <c r="AD49" s="68"/>
      <c r="AE49" s="68"/>
      <c r="AF49" s="68"/>
      <c r="AG49" s="152"/>
      <c r="AH49" s="152"/>
      <c r="AI49" s="152">
        <v>30241</v>
      </c>
      <c r="AJ49" s="97">
        <v>120964</v>
      </c>
      <c r="AK49" s="152">
        <v>120964</v>
      </c>
      <c r="AL49" s="449"/>
      <c r="AM49" s="449"/>
      <c r="AN49" s="449"/>
      <c r="AO49" s="449"/>
      <c r="AP49" s="457"/>
      <c r="AQ49" s="324"/>
      <c r="AR49" s="457"/>
      <c r="AS49" s="335">
        <f t="shared" si="38"/>
        <v>0</v>
      </c>
      <c r="AT49" s="335">
        <f t="shared" si="3"/>
        <v>0</v>
      </c>
      <c r="AU49" s="335">
        <f t="shared" si="4"/>
        <v>0</v>
      </c>
      <c r="AV49" s="336" t="b">
        <f>EXACT(C49,'[10]POA 2017 CENTA'!C44)</f>
        <v>1</v>
      </c>
      <c r="AW49" s="336" t="b">
        <f>EXACT(D49,'[10]POA 2017 CENTA'!D44)</f>
        <v>1</v>
      </c>
      <c r="AX49" s="335">
        <f>E49-'[10]POA 2017 CENTA'!E44</f>
        <v>0</v>
      </c>
      <c r="AY49" s="336" t="b">
        <f>EXACT(F49,'[10]POA 2017 CENTA'!F44)</f>
        <v>1</v>
      </c>
      <c r="AZ49" s="336" t="b">
        <f>EXACT(G49,'[10]POA 2017 CENTA'!G44)</f>
        <v>1</v>
      </c>
      <c r="BA49" s="336" t="b">
        <f>EXACT(H49,'[10]POA 2017 CENTA'!H44)</f>
        <v>1</v>
      </c>
      <c r="BB49" s="335">
        <f>AJ49-'[10]POA 2017 CENTA'!AJ44</f>
        <v>0</v>
      </c>
      <c r="BC49" s="335">
        <f>AK49-'[10]POA 2017 CENTA'!AK44</f>
        <v>0</v>
      </c>
      <c r="BD49" s="335">
        <f>AL49-'[10]POA 2017 CENTA'!AL44</f>
        <v>0</v>
      </c>
      <c r="BE49" s="335">
        <f>AM49-'[10]POA 2017 CENTA'!AM44</f>
        <v>0</v>
      </c>
      <c r="BF49" s="335">
        <f>AN49-'[10]POA 2017 CENTA'!AN44</f>
        <v>0</v>
      </c>
      <c r="BG49" s="335">
        <f>AO49-'[10]POA 2017 CENTA'!AO44</f>
        <v>0</v>
      </c>
      <c r="BT49" s="335">
        <f>L49-'[10]POA 2017 CENTA'!L44</f>
        <v>0</v>
      </c>
      <c r="BU49" s="335">
        <f>M49-'[10]POA 2017 CENTA'!M44</f>
        <v>0</v>
      </c>
      <c r="BV49" s="335">
        <f>N49-'[10]POA 2017 CENTA'!N44</f>
        <v>0</v>
      </c>
      <c r="BW49" s="335">
        <f>O49-'[10]POA 2017 CENTA'!O44</f>
        <v>-30241</v>
      </c>
      <c r="BX49" s="335">
        <f>P49-'[10]POA 2017 CENTA'!P44</f>
        <v>0</v>
      </c>
      <c r="BY49" s="335">
        <f>Q49-'[10]POA 2017 CENTA'!Q44</f>
        <v>30241</v>
      </c>
      <c r="BZ49" s="335">
        <f>R49-'[10]POA 2017 CENTA'!R44</f>
        <v>0</v>
      </c>
      <c r="CA49" s="335">
        <f>S49-'[10]POA 2017 CENTA'!S44</f>
        <v>0</v>
      </c>
      <c r="CB49" s="335">
        <f>T49-'[10]POA 2017 CENTA'!T44</f>
        <v>0</v>
      </c>
      <c r="CC49" s="335">
        <f>U49-'[10]POA 2017 CENTA'!U44</f>
        <v>-30241</v>
      </c>
      <c r="CD49" s="335">
        <f>V49-'[10]POA 2017 CENTA'!V44</f>
        <v>0</v>
      </c>
      <c r="CE49" s="335">
        <f>W49-'[10]POA 2017 CENTA'!W44</f>
        <v>30241</v>
      </c>
      <c r="CF49" s="335">
        <f>X49-'[10]POA 2017 CENTA'!X44</f>
        <v>0</v>
      </c>
      <c r="CG49" s="335">
        <f>Y49-'[10]POA 2017 CENTA'!Y44</f>
        <v>0</v>
      </c>
      <c r="CH49" s="335">
        <f>Z49-'[10]POA 2017 CENTA'!Z44</f>
        <v>0</v>
      </c>
      <c r="CI49" s="335">
        <f>AA49-'[10]POA 2017 CENTA'!AA44</f>
        <v>-30241</v>
      </c>
      <c r="CJ49" s="335">
        <f>AB49-'[10]POA 2017 CENTA'!AB44</f>
        <v>0</v>
      </c>
      <c r="CK49" s="335">
        <f>AC49-'[10]POA 2017 CENTA'!AC44</f>
        <v>30241</v>
      </c>
      <c r="CL49" s="335">
        <f>AD49-'[10]POA 2017 CENTA'!AD44</f>
        <v>0</v>
      </c>
      <c r="CM49" s="335">
        <f>AE49-'[10]POA 2017 CENTA'!AE44</f>
        <v>0</v>
      </c>
      <c r="CN49" s="335">
        <f>AF49-'[10]POA 2017 CENTA'!AF44</f>
        <v>0</v>
      </c>
      <c r="CO49" s="335">
        <f>AG49-'[10]POA 2017 CENTA'!AG44</f>
        <v>-30241</v>
      </c>
      <c r="CP49" s="335">
        <f>AH49-'[10]POA 2017 CENTA'!AH44</f>
        <v>0</v>
      </c>
      <c r="CQ49" s="335">
        <f>AI49-'[10]POA 2017 CENTA'!AI44</f>
        <v>30241</v>
      </c>
      <c r="CS49" s="335">
        <f t="shared" si="9"/>
        <v>0</v>
      </c>
      <c r="CT49" s="335"/>
      <c r="CU49" s="335" t="str">
        <f t="shared" si="15"/>
        <v>SIN</v>
      </c>
    </row>
    <row r="50" spans="1:99" s="338" customFormat="1" ht="31.5" customHeight="1" x14ac:dyDescent="0.2">
      <c r="A50" s="1236" t="s">
        <v>157</v>
      </c>
      <c r="B50" s="1236" t="s">
        <v>206</v>
      </c>
      <c r="C50" s="1238" t="s">
        <v>226</v>
      </c>
      <c r="D50" s="1233" t="s">
        <v>227</v>
      </c>
      <c r="E50" s="354">
        <v>1283</v>
      </c>
      <c r="F50" s="354" t="s">
        <v>76</v>
      </c>
      <c r="G50" s="1233" t="s">
        <v>228</v>
      </c>
      <c r="H50" s="1248" t="s">
        <v>50</v>
      </c>
      <c r="I50" s="1270">
        <v>100</v>
      </c>
      <c r="J50" s="1252"/>
      <c r="K50" s="1270">
        <v>100</v>
      </c>
      <c r="L50" s="401"/>
      <c r="M50" s="401"/>
      <c r="N50" s="401">
        <v>271</v>
      </c>
      <c r="O50" s="402"/>
      <c r="P50" s="402"/>
      <c r="Q50" s="402">
        <v>22515</v>
      </c>
      <c r="R50" s="401"/>
      <c r="S50" s="401"/>
      <c r="T50" s="401">
        <v>396</v>
      </c>
      <c r="U50" s="402"/>
      <c r="V50" s="402"/>
      <c r="W50" s="402">
        <v>22515</v>
      </c>
      <c r="X50" s="401"/>
      <c r="Y50" s="401"/>
      <c r="Z50" s="401">
        <v>335</v>
      </c>
      <c r="AA50" s="402"/>
      <c r="AB50" s="402"/>
      <c r="AC50" s="402">
        <v>22515</v>
      </c>
      <c r="AD50" s="401"/>
      <c r="AE50" s="401"/>
      <c r="AF50" s="401">
        <v>281</v>
      </c>
      <c r="AG50" s="402"/>
      <c r="AH50" s="402"/>
      <c r="AI50" s="402">
        <v>22515</v>
      </c>
      <c r="AJ50" s="402">
        <v>90060</v>
      </c>
      <c r="AK50" s="398">
        <v>90060</v>
      </c>
      <c r="AL50" s="454"/>
      <c r="AM50" s="454"/>
      <c r="AN50" s="454"/>
      <c r="AO50" s="454"/>
      <c r="AP50" s="1268" t="s">
        <v>51</v>
      </c>
      <c r="AQ50" s="1233" t="s">
        <v>350</v>
      </c>
      <c r="AR50" s="1268" t="s">
        <v>369</v>
      </c>
      <c r="AS50" s="335">
        <f t="shared" si="38"/>
        <v>0</v>
      </c>
      <c r="AT50" s="335">
        <f t="shared" si="3"/>
        <v>0</v>
      </c>
      <c r="AU50" s="335">
        <f t="shared" si="4"/>
        <v>0</v>
      </c>
      <c r="AV50" s="336" t="b">
        <f>EXACT(C50,'[10]POA 2017 CENTA'!C45)</f>
        <v>1</v>
      </c>
      <c r="AW50" s="336" t="b">
        <f>EXACT(D50,'[10]POA 2017 CENTA'!D45)</f>
        <v>1</v>
      </c>
      <c r="AX50" s="335">
        <f>E50-'[10]POA 2017 CENTA'!E45</f>
        <v>0</v>
      </c>
      <c r="AY50" s="336" t="b">
        <f>EXACT(F50,'[10]POA 2017 CENTA'!F45)</f>
        <v>1</v>
      </c>
      <c r="AZ50" s="336" t="b">
        <f>EXACT(G50,'[10]POA 2017 CENTA'!G45)</f>
        <v>1</v>
      </c>
      <c r="BA50" s="336" t="b">
        <f>EXACT(H50,'[10]POA 2017 CENTA'!H45)</f>
        <v>1</v>
      </c>
      <c r="BB50" s="335">
        <f>AJ50-'[10]POA 2017 CENTA'!AJ45</f>
        <v>0</v>
      </c>
      <c r="BC50" s="335">
        <f>AK50-'[10]POA 2017 CENTA'!AK45</f>
        <v>0</v>
      </c>
      <c r="BD50" s="335">
        <f>AL50-'[10]POA 2017 CENTA'!AL45</f>
        <v>0</v>
      </c>
      <c r="BE50" s="335">
        <f>AM50-'[10]POA 2017 CENTA'!AM45</f>
        <v>0</v>
      </c>
      <c r="BF50" s="335">
        <f>AN50-'[10]POA 2017 CENTA'!AN45</f>
        <v>0</v>
      </c>
      <c r="BG50" s="335">
        <f>AO50-'[10]POA 2017 CENTA'!AO45</f>
        <v>0</v>
      </c>
      <c r="BH50" s="336" t="b">
        <f t="shared" ref="BH50:BJ51" si="39">EXACT(L50&gt;0,O50&gt;0)</f>
        <v>1</v>
      </c>
      <c r="BI50" s="336" t="b">
        <f t="shared" si="39"/>
        <v>1</v>
      </c>
      <c r="BJ50" s="336" t="b">
        <f t="shared" si="39"/>
        <v>1</v>
      </c>
      <c r="BK50" s="336" t="b">
        <f t="shared" ref="BK50:BM51" si="40">EXACT(R50&gt;0,U50&gt;0)</f>
        <v>1</v>
      </c>
      <c r="BL50" s="336" t="b">
        <f t="shared" si="40"/>
        <v>1</v>
      </c>
      <c r="BM50" s="336" t="b">
        <f t="shared" si="40"/>
        <v>1</v>
      </c>
      <c r="BN50" s="336" t="b">
        <f t="shared" ref="BN50:BP51" si="41">EXACT(X50&gt;0,AA50&gt;0)</f>
        <v>1</v>
      </c>
      <c r="BO50" s="336" t="b">
        <f t="shared" si="41"/>
        <v>1</v>
      </c>
      <c r="BP50" s="336" t="b">
        <f t="shared" si="41"/>
        <v>1</v>
      </c>
      <c r="BQ50" s="336" t="b">
        <f t="shared" ref="BQ50:BS51" si="42">EXACT(AD50&gt;0,AG50&gt;0)</f>
        <v>1</v>
      </c>
      <c r="BR50" s="336" t="b">
        <f t="shared" si="42"/>
        <v>1</v>
      </c>
      <c r="BS50" s="336" t="b">
        <f t="shared" si="42"/>
        <v>1</v>
      </c>
      <c r="BT50" s="335">
        <f>L50-'[10]POA 2017 CENTA'!L45</f>
        <v>0</v>
      </c>
      <c r="BU50" s="335">
        <f>M50-'[10]POA 2017 CENTA'!M45</f>
        <v>0</v>
      </c>
      <c r="BV50" s="335">
        <f>N50-'[10]POA 2017 CENTA'!N45</f>
        <v>0</v>
      </c>
      <c r="BW50" s="335">
        <f>O50-'[10]POA 2017 CENTA'!O45</f>
        <v>-22515</v>
      </c>
      <c r="BX50" s="335">
        <f>P50-'[10]POA 2017 CENTA'!P45</f>
        <v>0</v>
      </c>
      <c r="BY50" s="335">
        <f>Q50-'[10]POA 2017 CENTA'!Q45</f>
        <v>22515</v>
      </c>
      <c r="BZ50" s="335">
        <f>R50-'[10]POA 2017 CENTA'!R45</f>
        <v>0</v>
      </c>
      <c r="CA50" s="335">
        <f>S50-'[10]POA 2017 CENTA'!S45</f>
        <v>0</v>
      </c>
      <c r="CB50" s="335">
        <f>T50-'[10]POA 2017 CENTA'!T45</f>
        <v>0</v>
      </c>
      <c r="CC50" s="335">
        <f>U50-'[10]POA 2017 CENTA'!U45</f>
        <v>-22515</v>
      </c>
      <c r="CD50" s="335">
        <f>V50-'[10]POA 2017 CENTA'!V45</f>
        <v>0</v>
      </c>
      <c r="CE50" s="335">
        <f>W50-'[10]POA 2017 CENTA'!W45</f>
        <v>22515</v>
      </c>
      <c r="CF50" s="335">
        <f>X50-'[10]POA 2017 CENTA'!X45</f>
        <v>0</v>
      </c>
      <c r="CG50" s="335">
        <f>Y50-'[10]POA 2017 CENTA'!Y45</f>
        <v>0</v>
      </c>
      <c r="CH50" s="335">
        <f>Z50-'[10]POA 2017 CENTA'!Z45</f>
        <v>0</v>
      </c>
      <c r="CI50" s="335">
        <f>AA50-'[10]POA 2017 CENTA'!AA45</f>
        <v>-22515</v>
      </c>
      <c r="CJ50" s="335">
        <f>AB50-'[10]POA 2017 CENTA'!AB45</f>
        <v>0</v>
      </c>
      <c r="CK50" s="335">
        <f>AC50-'[10]POA 2017 CENTA'!AC45</f>
        <v>22515</v>
      </c>
      <c r="CL50" s="335">
        <f>AD50-'[10]POA 2017 CENTA'!AD45</f>
        <v>0</v>
      </c>
      <c r="CM50" s="335">
        <f>AE50-'[10]POA 2017 CENTA'!AE45</f>
        <v>0</v>
      </c>
      <c r="CN50" s="335">
        <f>AF50-'[10]POA 2017 CENTA'!AF45</f>
        <v>0</v>
      </c>
      <c r="CO50" s="335">
        <f>AG50-'[10]POA 2017 CENTA'!AG45</f>
        <v>-22515</v>
      </c>
      <c r="CP50" s="335">
        <f>AH50-'[10]POA 2017 CENTA'!AH45</f>
        <v>0</v>
      </c>
      <c r="CQ50" s="335">
        <f>AI50-'[10]POA 2017 CENTA'!AI45</f>
        <v>22515</v>
      </c>
      <c r="CS50" s="335">
        <f t="shared" si="9"/>
        <v>667</v>
      </c>
      <c r="CT50" s="335">
        <v>789</v>
      </c>
      <c r="CU50" s="335" t="str">
        <f t="shared" si="15"/>
        <v>SIN</v>
      </c>
    </row>
    <row r="51" spans="1:99" s="338" customFormat="1" ht="31.5" customHeight="1" x14ac:dyDescent="0.2">
      <c r="A51" s="1244"/>
      <c r="B51" s="1244"/>
      <c r="C51" s="1245"/>
      <c r="D51" s="1235"/>
      <c r="E51" s="354">
        <v>475</v>
      </c>
      <c r="F51" s="354" t="s">
        <v>79</v>
      </c>
      <c r="G51" s="1235"/>
      <c r="H51" s="1249"/>
      <c r="I51" s="1272"/>
      <c r="J51" s="1253"/>
      <c r="K51" s="1272"/>
      <c r="L51" s="401"/>
      <c r="M51" s="401"/>
      <c r="N51" s="401">
        <v>93</v>
      </c>
      <c r="O51" s="402"/>
      <c r="P51" s="402"/>
      <c r="Q51" s="402">
        <v>7726</v>
      </c>
      <c r="R51" s="401"/>
      <c r="S51" s="401"/>
      <c r="T51" s="401">
        <v>156</v>
      </c>
      <c r="U51" s="402"/>
      <c r="V51" s="402"/>
      <c r="W51" s="402">
        <v>7726</v>
      </c>
      <c r="X51" s="401"/>
      <c r="Y51" s="401"/>
      <c r="Z51" s="401">
        <v>123</v>
      </c>
      <c r="AA51" s="402"/>
      <c r="AB51" s="402"/>
      <c r="AC51" s="402">
        <v>7726</v>
      </c>
      <c r="AD51" s="401"/>
      <c r="AE51" s="401"/>
      <c r="AF51" s="401">
        <v>103</v>
      </c>
      <c r="AG51" s="402"/>
      <c r="AH51" s="402"/>
      <c r="AI51" s="402">
        <v>7726</v>
      </c>
      <c r="AJ51" s="402">
        <v>30904</v>
      </c>
      <c r="AK51" s="398">
        <v>30904</v>
      </c>
      <c r="AL51" s="458"/>
      <c r="AM51" s="458"/>
      <c r="AN51" s="458"/>
      <c r="AO51" s="458"/>
      <c r="AP51" s="1269"/>
      <c r="AQ51" s="1235"/>
      <c r="AR51" s="1269"/>
      <c r="AS51" s="335">
        <f t="shared" si="38"/>
        <v>0</v>
      </c>
      <c r="AT51" s="335">
        <f t="shared" si="3"/>
        <v>0</v>
      </c>
      <c r="AU51" s="335">
        <f t="shared" si="4"/>
        <v>0</v>
      </c>
      <c r="AV51" s="336" t="b">
        <f>EXACT(C51,'[10]POA 2017 CENTA'!C46)</f>
        <v>1</v>
      </c>
      <c r="AW51" s="336" t="b">
        <f>EXACT(D51,'[10]POA 2017 CENTA'!D46)</f>
        <v>1</v>
      </c>
      <c r="AX51" s="335">
        <f>E51-'[10]POA 2017 CENTA'!E46</f>
        <v>0</v>
      </c>
      <c r="AY51" s="336" t="b">
        <f>EXACT(F51,'[10]POA 2017 CENTA'!F46)</f>
        <v>1</v>
      </c>
      <c r="AZ51" s="336" t="b">
        <f>EXACT(G51,'[10]POA 2017 CENTA'!G46)</f>
        <v>1</v>
      </c>
      <c r="BA51" s="336" t="b">
        <f>EXACT(H51,'[10]POA 2017 CENTA'!H46)</f>
        <v>1</v>
      </c>
      <c r="BB51" s="335">
        <f>AJ51-'[10]POA 2017 CENTA'!AJ46</f>
        <v>0</v>
      </c>
      <c r="BC51" s="335">
        <f>AK51-'[10]POA 2017 CENTA'!AK46</f>
        <v>0</v>
      </c>
      <c r="BD51" s="335">
        <f>AL51-'[10]POA 2017 CENTA'!AL46</f>
        <v>0</v>
      </c>
      <c r="BE51" s="335">
        <f>AM51-'[10]POA 2017 CENTA'!AM46</f>
        <v>0</v>
      </c>
      <c r="BF51" s="335">
        <f>AN51-'[10]POA 2017 CENTA'!AN46</f>
        <v>0</v>
      </c>
      <c r="BG51" s="335">
        <f>AO51-'[10]POA 2017 CENTA'!AO46</f>
        <v>0</v>
      </c>
      <c r="BH51" s="336" t="b">
        <f t="shared" si="39"/>
        <v>1</v>
      </c>
      <c r="BI51" s="336" t="b">
        <f t="shared" si="39"/>
        <v>1</v>
      </c>
      <c r="BJ51" s="336" t="b">
        <f t="shared" si="39"/>
        <v>1</v>
      </c>
      <c r="BK51" s="336" t="b">
        <f t="shared" si="40"/>
        <v>1</v>
      </c>
      <c r="BL51" s="336" t="b">
        <f t="shared" si="40"/>
        <v>1</v>
      </c>
      <c r="BM51" s="336" t="b">
        <f t="shared" si="40"/>
        <v>1</v>
      </c>
      <c r="BN51" s="336" t="b">
        <f t="shared" si="41"/>
        <v>1</v>
      </c>
      <c r="BO51" s="336" t="b">
        <f t="shared" si="41"/>
        <v>1</v>
      </c>
      <c r="BP51" s="336" t="b">
        <f t="shared" si="41"/>
        <v>1</v>
      </c>
      <c r="BQ51" s="336" t="b">
        <f t="shared" si="42"/>
        <v>1</v>
      </c>
      <c r="BR51" s="336" t="b">
        <f t="shared" si="42"/>
        <v>1</v>
      </c>
      <c r="BS51" s="336" t="b">
        <f t="shared" si="42"/>
        <v>1</v>
      </c>
      <c r="BT51" s="335">
        <f>L51-'[10]POA 2017 CENTA'!L46</f>
        <v>0</v>
      </c>
      <c r="BU51" s="335">
        <f>M51-'[10]POA 2017 CENTA'!M46</f>
        <v>0</v>
      </c>
      <c r="BV51" s="335">
        <f>N51-'[10]POA 2017 CENTA'!N46</f>
        <v>0</v>
      </c>
      <c r="BW51" s="335">
        <f>O51-'[10]POA 2017 CENTA'!O46</f>
        <v>-7726</v>
      </c>
      <c r="BX51" s="335">
        <f>P51-'[10]POA 2017 CENTA'!P46</f>
        <v>0</v>
      </c>
      <c r="BY51" s="335">
        <f>Q51-'[10]POA 2017 CENTA'!Q46</f>
        <v>7726</v>
      </c>
      <c r="BZ51" s="335">
        <f>R51-'[10]POA 2017 CENTA'!R46</f>
        <v>0</v>
      </c>
      <c r="CA51" s="335">
        <f>S51-'[10]POA 2017 CENTA'!S46</f>
        <v>0</v>
      </c>
      <c r="CB51" s="335">
        <f>T51-'[10]POA 2017 CENTA'!T46</f>
        <v>0</v>
      </c>
      <c r="CC51" s="335">
        <f>U51-'[10]POA 2017 CENTA'!U46</f>
        <v>-7726</v>
      </c>
      <c r="CD51" s="335">
        <f>V51-'[10]POA 2017 CENTA'!V46</f>
        <v>0</v>
      </c>
      <c r="CE51" s="335">
        <f>W51-'[10]POA 2017 CENTA'!W46</f>
        <v>7726</v>
      </c>
      <c r="CF51" s="335">
        <f>X51-'[10]POA 2017 CENTA'!X46</f>
        <v>0</v>
      </c>
      <c r="CG51" s="335">
        <f>Y51-'[10]POA 2017 CENTA'!Y46</f>
        <v>0</v>
      </c>
      <c r="CH51" s="335">
        <f>Z51-'[10]POA 2017 CENTA'!Z46</f>
        <v>0</v>
      </c>
      <c r="CI51" s="335">
        <f>AA51-'[10]POA 2017 CENTA'!AA46</f>
        <v>-7726</v>
      </c>
      <c r="CJ51" s="335">
        <f>AB51-'[10]POA 2017 CENTA'!AB46</f>
        <v>0</v>
      </c>
      <c r="CK51" s="335">
        <f>AC51-'[10]POA 2017 CENTA'!AC46</f>
        <v>7726</v>
      </c>
      <c r="CL51" s="335">
        <f>AD51-'[10]POA 2017 CENTA'!AD46</f>
        <v>0</v>
      </c>
      <c r="CM51" s="335">
        <f>AE51-'[10]POA 2017 CENTA'!AE46</f>
        <v>0</v>
      </c>
      <c r="CN51" s="335">
        <f>AF51-'[10]POA 2017 CENTA'!AF46</f>
        <v>0</v>
      </c>
      <c r="CO51" s="335">
        <f>AG51-'[10]POA 2017 CENTA'!AG46</f>
        <v>-7726</v>
      </c>
      <c r="CP51" s="335">
        <f>AH51-'[10]POA 2017 CENTA'!AH46</f>
        <v>0</v>
      </c>
      <c r="CQ51" s="335">
        <f>AI51-'[10]POA 2017 CENTA'!AI46</f>
        <v>7726</v>
      </c>
      <c r="CS51" s="335">
        <f t="shared" si="9"/>
        <v>249</v>
      </c>
      <c r="CT51" s="335">
        <v>496</v>
      </c>
      <c r="CU51" s="335" t="str">
        <f t="shared" si="15"/>
        <v>SIN</v>
      </c>
    </row>
    <row r="52" spans="1:99" s="338" customFormat="1" ht="51" x14ac:dyDescent="0.2">
      <c r="A52" s="323" t="s">
        <v>157</v>
      </c>
      <c r="B52" s="323" t="s">
        <v>158</v>
      </c>
      <c r="C52" s="429" t="s">
        <v>370</v>
      </c>
      <c r="D52" s="225" t="s">
        <v>171</v>
      </c>
      <c r="E52" s="446"/>
      <c r="F52" s="447"/>
      <c r="G52" s="324"/>
      <c r="H52" s="324"/>
      <c r="I52" s="328">
        <f>AJ52/$AJ$77*100</f>
        <v>6.4203366580424213E-3</v>
      </c>
      <c r="J52" s="420">
        <v>1</v>
      </c>
      <c r="K52" s="459"/>
      <c r="L52" s="68"/>
      <c r="M52" s="68"/>
      <c r="N52" s="68"/>
      <c r="O52" s="154">
        <f>SUM(O53)</f>
        <v>1315</v>
      </c>
      <c r="P52" s="154"/>
      <c r="Q52" s="154"/>
      <c r="R52" s="68"/>
      <c r="S52" s="68"/>
      <c r="T52" s="68"/>
      <c r="U52" s="154"/>
      <c r="V52" s="154"/>
      <c r="W52" s="154"/>
      <c r="X52" s="68"/>
      <c r="Y52" s="68"/>
      <c r="Z52" s="68"/>
      <c r="AA52" s="154"/>
      <c r="AB52" s="154"/>
      <c r="AC52" s="154"/>
      <c r="AD52" s="68"/>
      <c r="AE52" s="68"/>
      <c r="AF52" s="68"/>
      <c r="AG52" s="154"/>
      <c r="AH52" s="154"/>
      <c r="AI52" s="154"/>
      <c r="AJ52" s="153">
        <v>1315</v>
      </c>
      <c r="AK52" s="154">
        <v>1315</v>
      </c>
      <c r="AL52" s="460"/>
      <c r="AM52" s="460"/>
      <c r="AN52" s="460"/>
      <c r="AO52" s="460"/>
      <c r="AP52" s="457"/>
      <c r="AQ52" s="461"/>
      <c r="AR52" s="461"/>
      <c r="AS52" s="335">
        <f t="shared" si="38"/>
        <v>0</v>
      </c>
      <c r="AT52" s="335">
        <f t="shared" si="3"/>
        <v>0</v>
      </c>
      <c r="AU52" s="335">
        <f t="shared" si="4"/>
        <v>0</v>
      </c>
      <c r="AV52" s="336" t="b">
        <f>EXACT(C52,'[10]POA 2017 CENTA'!C47)</f>
        <v>1</v>
      </c>
      <c r="AW52" s="336" t="b">
        <f>EXACT(D52,'[10]POA 2017 CENTA'!D47)</f>
        <v>0</v>
      </c>
      <c r="AX52" s="335">
        <f>E52-'[10]POA 2017 CENTA'!E47</f>
        <v>0</v>
      </c>
      <c r="AY52" s="336" t="b">
        <f>EXACT(F52,'[10]POA 2017 CENTA'!F47)</f>
        <v>1</v>
      </c>
      <c r="AZ52" s="336" t="b">
        <f>EXACT(G52,'[10]POA 2017 CENTA'!G47)</f>
        <v>1</v>
      </c>
      <c r="BA52" s="336" t="b">
        <f>EXACT(H52,'[10]POA 2017 CENTA'!H47)</f>
        <v>1</v>
      </c>
      <c r="BB52" s="335">
        <f>AJ52-'[10]POA 2017 CENTA'!AJ47</f>
        <v>0</v>
      </c>
      <c r="BC52" s="335">
        <f>AK52-'[10]POA 2017 CENTA'!AK47</f>
        <v>0</v>
      </c>
      <c r="BD52" s="335">
        <f>AL52-'[10]POA 2017 CENTA'!AL47</f>
        <v>0</v>
      </c>
      <c r="BE52" s="335">
        <f>AM52-'[10]POA 2017 CENTA'!AM47</f>
        <v>0</v>
      </c>
      <c r="BF52" s="335">
        <f>AN52-'[10]POA 2017 CENTA'!AN47</f>
        <v>0</v>
      </c>
      <c r="BG52" s="335">
        <f>AO52-'[10]POA 2017 CENTA'!AO47</f>
        <v>0</v>
      </c>
      <c r="BT52" s="335">
        <f>L52-'[10]POA 2017 CENTA'!L47</f>
        <v>0</v>
      </c>
      <c r="BU52" s="335">
        <f>M52-'[10]POA 2017 CENTA'!M47</f>
        <v>0</v>
      </c>
      <c r="BV52" s="335">
        <f>N52-'[10]POA 2017 CENTA'!N47</f>
        <v>0</v>
      </c>
      <c r="BW52" s="335">
        <f>O52-'[10]POA 2017 CENTA'!O47</f>
        <v>0</v>
      </c>
      <c r="BX52" s="335">
        <f>P52-'[10]POA 2017 CENTA'!P47</f>
        <v>0</v>
      </c>
      <c r="BY52" s="335">
        <f>Q52-'[10]POA 2017 CENTA'!Q47</f>
        <v>0</v>
      </c>
      <c r="BZ52" s="335">
        <f>R52-'[10]POA 2017 CENTA'!R47</f>
        <v>0</v>
      </c>
      <c r="CA52" s="335">
        <f>S52-'[10]POA 2017 CENTA'!S47</f>
        <v>0</v>
      </c>
      <c r="CB52" s="335">
        <f>T52-'[10]POA 2017 CENTA'!T47</f>
        <v>0</v>
      </c>
      <c r="CC52" s="335">
        <f>U52-'[10]POA 2017 CENTA'!U47</f>
        <v>0</v>
      </c>
      <c r="CD52" s="335">
        <f>V52-'[10]POA 2017 CENTA'!V47</f>
        <v>0</v>
      </c>
      <c r="CE52" s="335">
        <f>W52-'[10]POA 2017 CENTA'!W47</f>
        <v>0</v>
      </c>
      <c r="CF52" s="335">
        <f>X52-'[10]POA 2017 CENTA'!X47</f>
        <v>0</v>
      </c>
      <c r="CG52" s="335">
        <f>Y52-'[10]POA 2017 CENTA'!Y47</f>
        <v>0</v>
      </c>
      <c r="CH52" s="335">
        <f>Z52-'[10]POA 2017 CENTA'!Z47</f>
        <v>0</v>
      </c>
      <c r="CI52" s="335">
        <f>AA52-'[10]POA 2017 CENTA'!AA47</f>
        <v>0</v>
      </c>
      <c r="CJ52" s="335">
        <f>AB52-'[10]POA 2017 CENTA'!AB47</f>
        <v>0</v>
      </c>
      <c r="CK52" s="335">
        <f>AC52-'[10]POA 2017 CENTA'!AC47</f>
        <v>0</v>
      </c>
      <c r="CL52" s="335">
        <f>AD52-'[10]POA 2017 CENTA'!AD47</f>
        <v>0</v>
      </c>
      <c r="CM52" s="335">
        <f>AE52-'[10]POA 2017 CENTA'!AE47</f>
        <v>0</v>
      </c>
      <c r="CN52" s="335">
        <f>AF52-'[10]POA 2017 CENTA'!AF47</f>
        <v>0</v>
      </c>
      <c r="CO52" s="335">
        <f>AG52-'[10]POA 2017 CENTA'!AG47</f>
        <v>0</v>
      </c>
      <c r="CP52" s="335">
        <f>AH52-'[10]POA 2017 CENTA'!AH47</f>
        <v>0</v>
      </c>
      <c r="CQ52" s="335">
        <f>AI52-'[10]POA 2017 CENTA'!AI47</f>
        <v>0</v>
      </c>
      <c r="CS52" s="335">
        <f t="shared" si="9"/>
        <v>0</v>
      </c>
      <c r="CT52" s="335"/>
      <c r="CU52" s="335" t="str">
        <f t="shared" si="15"/>
        <v>SIN</v>
      </c>
    </row>
    <row r="53" spans="1:99" s="338" customFormat="1" ht="63.75" x14ac:dyDescent="0.2">
      <c r="A53" s="351" t="s">
        <v>157</v>
      </c>
      <c r="B53" s="339" t="s">
        <v>158</v>
      </c>
      <c r="C53" s="352" t="s">
        <v>160</v>
      </c>
      <c r="D53" s="353" t="s">
        <v>161</v>
      </c>
      <c r="E53" s="354">
        <v>1</v>
      </c>
      <c r="F53" s="354" t="s">
        <v>371</v>
      </c>
      <c r="G53" s="452" t="s">
        <v>162</v>
      </c>
      <c r="H53" s="452" t="s">
        <v>50</v>
      </c>
      <c r="I53" s="453">
        <v>100</v>
      </c>
      <c r="J53" s="421"/>
      <c r="K53" s="453">
        <v>100</v>
      </c>
      <c r="L53" s="401">
        <v>1</v>
      </c>
      <c r="M53" s="401"/>
      <c r="N53" s="401"/>
      <c r="O53" s="402">
        <v>1315</v>
      </c>
      <c r="P53" s="402"/>
      <c r="Q53" s="402"/>
      <c r="R53" s="401"/>
      <c r="S53" s="401"/>
      <c r="T53" s="401"/>
      <c r="U53" s="402"/>
      <c r="V53" s="402"/>
      <c r="W53" s="402"/>
      <c r="X53" s="401"/>
      <c r="Y53" s="401"/>
      <c r="Z53" s="401"/>
      <c r="AA53" s="402"/>
      <c r="AB53" s="402"/>
      <c r="AC53" s="402"/>
      <c r="AD53" s="462"/>
      <c r="AE53" s="382"/>
      <c r="AF53" s="382"/>
      <c r="AG53" s="374"/>
      <c r="AH53" s="402"/>
      <c r="AI53" s="374"/>
      <c r="AJ53" s="402">
        <v>1315</v>
      </c>
      <c r="AK53" s="440">
        <v>1315</v>
      </c>
      <c r="AL53" s="454"/>
      <c r="AM53" s="454"/>
      <c r="AN53" s="454"/>
      <c r="AO53" s="454"/>
      <c r="AP53" s="455" t="s">
        <v>51</v>
      </c>
      <c r="AQ53" s="455" t="s">
        <v>372</v>
      </c>
      <c r="AR53" s="455" t="s">
        <v>373</v>
      </c>
      <c r="AS53" s="335">
        <f t="shared" si="38"/>
        <v>0</v>
      </c>
      <c r="AT53" s="335">
        <f t="shared" si="3"/>
        <v>0</v>
      </c>
      <c r="AU53" s="335">
        <f t="shared" si="4"/>
        <v>0</v>
      </c>
      <c r="AV53" s="336" t="b">
        <f>EXACT(C53,'[10]POA 2017 CENTA'!C48)</f>
        <v>1</v>
      </c>
      <c r="AW53" s="336" t="b">
        <f>EXACT(D53,'[10]POA 2017 CENTA'!D48)</f>
        <v>1</v>
      </c>
      <c r="AX53" s="335">
        <f>E53-'[10]POA 2017 CENTA'!E48</f>
        <v>0</v>
      </c>
      <c r="AY53" s="336" t="b">
        <f>EXACT(F53,'[10]POA 2017 CENTA'!F48)</f>
        <v>1</v>
      </c>
      <c r="AZ53" s="336" t="b">
        <f>EXACT(G53,'[10]POA 2017 CENTA'!G48)</f>
        <v>1</v>
      </c>
      <c r="BA53" s="336" t="b">
        <f>EXACT(H53,'[10]POA 2017 CENTA'!H48)</f>
        <v>1</v>
      </c>
      <c r="BB53" s="335">
        <f>AJ53-'[10]POA 2017 CENTA'!AJ48</f>
        <v>0</v>
      </c>
      <c r="BC53" s="335">
        <f>AK53-'[10]POA 2017 CENTA'!AK48</f>
        <v>0</v>
      </c>
      <c r="BD53" s="335">
        <f>AL53-'[10]POA 2017 CENTA'!AL48</f>
        <v>0</v>
      </c>
      <c r="BE53" s="335">
        <f>AM53-'[10]POA 2017 CENTA'!AM48</f>
        <v>0</v>
      </c>
      <c r="BF53" s="335">
        <f>AN53-'[10]POA 2017 CENTA'!AN48</f>
        <v>0</v>
      </c>
      <c r="BG53" s="335">
        <f>AO53-'[10]POA 2017 CENTA'!AO48</f>
        <v>0</v>
      </c>
      <c r="BH53" s="336" t="b">
        <f>EXACT(L53&gt;0,O53&gt;0)</f>
        <v>1</v>
      </c>
      <c r="BI53" s="336" t="b">
        <f>EXACT(M53&gt;0,P53&gt;0)</f>
        <v>1</v>
      </c>
      <c r="BJ53" s="336" t="b">
        <f>EXACT(N53&gt;0,Q53&gt;0)</f>
        <v>1</v>
      </c>
      <c r="BK53" s="336" t="b">
        <f>EXACT(R53&gt;0,U53&gt;0)</f>
        <v>1</v>
      </c>
      <c r="BL53" s="336" t="b">
        <f>EXACT(S53&gt;0,V53&gt;0)</f>
        <v>1</v>
      </c>
      <c r="BM53" s="336" t="b">
        <f>EXACT(T53&gt;0,W53&gt;0)</f>
        <v>1</v>
      </c>
      <c r="BN53" s="336" t="b">
        <f>EXACT(X53&gt;0,AA53&gt;0)</f>
        <v>1</v>
      </c>
      <c r="BO53" s="336" t="b">
        <f>EXACT(Y53&gt;0,AB53&gt;0)</f>
        <v>1</v>
      </c>
      <c r="BP53" s="336" t="b">
        <f>EXACT(Z53&gt;0,AC53&gt;0)</f>
        <v>1</v>
      </c>
      <c r="BQ53" s="336" t="b">
        <f>EXACT(AD53&gt;0,AG53&gt;0)</f>
        <v>1</v>
      </c>
      <c r="BR53" s="336" t="b">
        <f>EXACT(AE53&gt;0,AH53&gt;0)</f>
        <v>1</v>
      </c>
      <c r="BS53" s="336" t="b">
        <f>EXACT(AF53&gt;0,AI53&gt;0)</f>
        <v>1</v>
      </c>
      <c r="BT53" s="335">
        <f>L53-'[10]POA 2017 CENTA'!L48</f>
        <v>0</v>
      </c>
      <c r="BU53" s="335">
        <f>M53-'[10]POA 2017 CENTA'!M48</f>
        <v>0</v>
      </c>
      <c r="BV53" s="335">
        <f>N53-'[10]POA 2017 CENTA'!N48</f>
        <v>0</v>
      </c>
      <c r="BW53" s="335">
        <f>O53-'[10]POA 2017 CENTA'!O48</f>
        <v>0</v>
      </c>
      <c r="BX53" s="335">
        <f>P53-'[10]POA 2017 CENTA'!P48</f>
        <v>0</v>
      </c>
      <c r="BY53" s="335">
        <f>Q53-'[10]POA 2017 CENTA'!Q48</f>
        <v>0</v>
      </c>
      <c r="BZ53" s="335">
        <f>R53-'[10]POA 2017 CENTA'!R48</f>
        <v>0</v>
      </c>
      <c r="CA53" s="335">
        <f>S53-'[10]POA 2017 CENTA'!S48</f>
        <v>0</v>
      </c>
      <c r="CB53" s="335">
        <f>T53-'[10]POA 2017 CENTA'!T48</f>
        <v>0</v>
      </c>
      <c r="CC53" s="335">
        <f>U53-'[10]POA 2017 CENTA'!U48</f>
        <v>0</v>
      </c>
      <c r="CD53" s="335">
        <f>V53-'[10]POA 2017 CENTA'!V48</f>
        <v>0</v>
      </c>
      <c r="CE53" s="335">
        <f>W53-'[10]POA 2017 CENTA'!W48</f>
        <v>0</v>
      </c>
      <c r="CF53" s="335">
        <f>X53-'[10]POA 2017 CENTA'!X48</f>
        <v>0</v>
      </c>
      <c r="CG53" s="335">
        <f>Y53-'[10]POA 2017 CENTA'!Y48</f>
        <v>0</v>
      </c>
      <c r="CH53" s="335">
        <f>Z53-'[10]POA 2017 CENTA'!Z48</f>
        <v>0</v>
      </c>
      <c r="CI53" s="335">
        <f>AA53-'[10]POA 2017 CENTA'!AA48</f>
        <v>0</v>
      </c>
      <c r="CJ53" s="335">
        <f>AB53-'[10]POA 2017 CENTA'!AB48</f>
        <v>0</v>
      </c>
      <c r="CK53" s="335">
        <f>AC53-'[10]POA 2017 CENTA'!AC48</f>
        <v>0</v>
      </c>
      <c r="CL53" s="335">
        <f>AD53-'[10]POA 2017 CENTA'!AD48</f>
        <v>0</v>
      </c>
      <c r="CM53" s="335">
        <f>AE53-'[10]POA 2017 CENTA'!AE48</f>
        <v>0</v>
      </c>
      <c r="CN53" s="335">
        <f>AF53-'[10]POA 2017 CENTA'!AF48</f>
        <v>0</v>
      </c>
      <c r="CO53" s="335">
        <f>AG53-'[10]POA 2017 CENTA'!AG48</f>
        <v>0</v>
      </c>
      <c r="CP53" s="335">
        <f>AH53-'[10]POA 2017 CENTA'!AH48</f>
        <v>0</v>
      </c>
      <c r="CQ53" s="335">
        <f>AI53-'[10]POA 2017 CENTA'!AI48</f>
        <v>0</v>
      </c>
      <c r="CS53" s="335">
        <f t="shared" si="9"/>
        <v>1</v>
      </c>
      <c r="CT53" s="335">
        <v>2</v>
      </c>
      <c r="CU53" s="335" t="str">
        <f t="shared" si="15"/>
        <v>SIN</v>
      </c>
    </row>
    <row r="54" spans="1:99" s="338" customFormat="1" ht="38.25" x14ac:dyDescent="0.2">
      <c r="A54" s="414" t="s">
        <v>196</v>
      </c>
      <c r="B54" s="358" t="s">
        <v>197</v>
      </c>
      <c r="C54" s="415" t="s">
        <v>198</v>
      </c>
      <c r="D54" s="463" t="s">
        <v>199</v>
      </c>
      <c r="E54" s="325"/>
      <c r="F54" s="416"/>
      <c r="G54" s="464"/>
      <c r="H54" s="465"/>
      <c r="I54" s="328">
        <f>AJ54/$AJ$77*100</f>
        <v>8.7061620389465926</v>
      </c>
      <c r="J54" s="466">
        <v>8</v>
      </c>
      <c r="K54" s="467"/>
      <c r="L54" s="65"/>
      <c r="M54" s="65"/>
      <c r="N54" s="65"/>
      <c r="O54" s="407">
        <f>SUM(O55:O59)</f>
        <v>12000</v>
      </c>
      <c r="P54" s="407">
        <f>SUM(P55:P59)</f>
        <v>21500</v>
      </c>
      <c r="Q54" s="407">
        <f>SUM(Q55:Q59)</f>
        <v>362622.58999999997</v>
      </c>
      <c r="R54" s="65"/>
      <c r="S54" s="65"/>
      <c r="T54" s="68"/>
      <c r="U54" s="407">
        <f>SUM(U55:U59)</f>
        <v>15500</v>
      </c>
      <c r="V54" s="407">
        <f>SUM(V55:V59)</f>
        <v>32500</v>
      </c>
      <c r="W54" s="407">
        <f>SUM(W55:W59)</f>
        <v>428028.5</v>
      </c>
      <c r="X54" s="65"/>
      <c r="Y54" s="65"/>
      <c r="Z54" s="65"/>
      <c r="AA54" s="407">
        <f>SUM(AA55:AA59)</f>
        <v>13990</v>
      </c>
      <c r="AB54" s="407">
        <f>SUM(AB55:AB59)</f>
        <v>27500</v>
      </c>
      <c r="AC54" s="407">
        <f>SUM(AC55:AC59)</f>
        <v>516582</v>
      </c>
      <c r="AD54" s="68"/>
      <c r="AE54" s="65"/>
      <c r="AF54" s="65"/>
      <c r="AG54" s="407">
        <f>SUM(AG55:AG59)</f>
        <v>15223.16</v>
      </c>
      <c r="AH54" s="407">
        <f>SUM(AH55:AH59)</f>
        <v>52211.28</v>
      </c>
      <c r="AI54" s="407">
        <f>SUM(AI55:AI59)</f>
        <v>285520.46999999997</v>
      </c>
      <c r="AJ54" s="408">
        <f>SUM(AJ55:AJ59)</f>
        <v>1783178</v>
      </c>
      <c r="AK54" s="407">
        <f>SUM(AK55:AK59)</f>
        <v>8364</v>
      </c>
      <c r="AL54" s="449"/>
      <c r="AM54" s="449"/>
      <c r="AN54" s="407">
        <f>SUM(AN55:AN59)</f>
        <v>1081144</v>
      </c>
      <c r="AO54" s="407">
        <f>SUM(AO55:AO59)</f>
        <v>693670</v>
      </c>
      <c r="AP54" s="468"/>
      <c r="AQ54" s="468"/>
      <c r="AR54" s="469"/>
      <c r="AS54" s="335">
        <f t="shared" si="38"/>
        <v>0</v>
      </c>
      <c r="AT54" s="335">
        <f t="shared" si="3"/>
        <v>0</v>
      </c>
      <c r="AU54" s="335">
        <f t="shared" si="4"/>
        <v>0</v>
      </c>
      <c r="AV54" s="336" t="b">
        <f>EXACT(C54,'[10]POA 2017 CENTA'!C49)</f>
        <v>1</v>
      </c>
      <c r="AW54" s="336" t="b">
        <f>EXACT(D54,'[10]POA 2017 CENTA'!D49)</f>
        <v>1</v>
      </c>
      <c r="AX54" s="335">
        <f>E54-'[10]POA 2017 CENTA'!E49</f>
        <v>0</v>
      </c>
      <c r="AY54" s="336" t="b">
        <f>EXACT(F54,'[10]POA 2017 CENTA'!F49)</f>
        <v>1</v>
      </c>
      <c r="AZ54" s="336" t="b">
        <f>EXACT(G54,'[10]POA 2017 CENTA'!G49)</f>
        <v>1</v>
      </c>
      <c r="BA54" s="336" t="b">
        <f>EXACT(H54,'[10]POA 2017 CENTA'!H49)</f>
        <v>1</v>
      </c>
      <c r="BB54" s="335">
        <f>AJ54-'[10]POA 2017 CENTA'!AJ49</f>
        <v>0</v>
      </c>
      <c r="BC54" s="335">
        <f>AK54-'[10]POA 2017 CENTA'!AK49</f>
        <v>0</v>
      </c>
      <c r="BD54" s="335">
        <f>AL54-'[10]POA 2017 CENTA'!AL49</f>
        <v>0</v>
      </c>
      <c r="BE54" s="335">
        <f>AM54-'[10]POA 2017 CENTA'!AM49</f>
        <v>0</v>
      </c>
      <c r="BF54" s="335">
        <f>AN54-'[10]POA 2017 CENTA'!AN49</f>
        <v>0</v>
      </c>
      <c r="BG54" s="335">
        <f>AO54-'[10]POA 2017 CENTA'!AO49</f>
        <v>0</v>
      </c>
      <c r="BT54" s="335">
        <f>L54-'[10]POA 2017 CENTA'!L49</f>
        <v>0</v>
      </c>
      <c r="BU54" s="335">
        <f>M54-'[10]POA 2017 CENTA'!M49</f>
        <v>0</v>
      </c>
      <c r="BV54" s="335">
        <f>N54-'[10]POA 2017 CENTA'!N49</f>
        <v>0</v>
      </c>
      <c r="BW54" s="335">
        <f>O54-'[10]POA 2017 CENTA'!O49</f>
        <v>0</v>
      </c>
      <c r="BX54" s="335">
        <f>P54-'[10]POA 2017 CENTA'!P49</f>
        <v>0</v>
      </c>
      <c r="BY54" s="335">
        <f>Q54-'[10]POA 2017 CENTA'!Q49</f>
        <v>0</v>
      </c>
      <c r="BZ54" s="335">
        <f>R54-'[10]POA 2017 CENTA'!R49</f>
        <v>0</v>
      </c>
      <c r="CA54" s="335">
        <f>S54-'[10]POA 2017 CENTA'!S49</f>
        <v>0</v>
      </c>
      <c r="CB54" s="335">
        <f>T54-'[10]POA 2017 CENTA'!T49</f>
        <v>0</v>
      </c>
      <c r="CC54" s="335">
        <f>U54-'[10]POA 2017 CENTA'!U49</f>
        <v>0</v>
      </c>
      <c r="CD54" s="335">
        <f>V54-'[10]POA 2017 CENTA'!V49</f>
        <v>0</v>
      </c>
      <c r="CE54" s="335">
        <f>W54-'[10]POA 2017 CENTA'!W49</f>
        <v>0</v>
      </c>
      <c r="CF54" s="335">
        <f>X54-'[10]POA 2017 CENTA'!X49</f>
        <v>0</v>
      </c>
      <c r="CG54" s="335">
        <f>Y54-'[10]POA 2017 CENTA'!Y49</f>
        <v>0</v>
      </c>
      <c r="CH54" s="335">
        <f>Z54-'[10]POA 2017 CENTA'!Z49</f>
        <v>0</v>
      </c>
      <c r="CI54" s="335">
        <f>AA54-'[10]POA 2017 CENTA'!AA49</f>
        <v>0</v>
      </c>
      <c r="CJ54" s="335">
        <f>AB54-'[10]POA 2017 CENTA'!AB49</f>
        <v>0</v>
      </c>
      <c r="CK54" s="335">
        <f>AC54-'[10]POA 2017 CENTA'!AC49</f>
        <v>0</v>
      </c>
      <c r="CL54" s="335">
        <f>AD54-'[10]POA 2017 CENTA'!AD49</f>
        <v>0</v>
      </c>
      <c r="CM54" s="335">
        <f>AE54-'[10]POA 2017 CENTA'!AE49</f>
        <v>0</v>
      </c>
      <c r="CN54" s="335">
        <f>AF54-'[10]POA 2017 CENTA'!AF49</f>
        <v>0</v>
      </c>
      <c r="CO54" s="335">
        <f>AG54-'[10]POA 2017 CENTA'!AG49</f>
        <v>0</v>
      </c>
      <c r="CP54" s="335">
        <f>AH54-'[10]POA 2017 CENTA'!AH49</f>
        <v>0</v>
      </c>
      <c r="CQ54" s="335">
        <f>AI54-'[10]POA 2017 CENTA'!AI49</f>
        <v>0</v>
      </c>
      <c r="CS54" s="335">
        <f t="shared" si="9"/>
        <v>0</v>
      </c>
      <c r="CT54" s="335"/>
      <c r="CU54" s="335" t="str">
        <f t="shared" si="15"/>
        <v>SIN</v>
      </c>
    </row>
    <row r="55" spans="1:99" s="338" customFormat="1" ht="38.25" x14ac:dyDescent="0.2">
      <c r="A55" s="1276" t="s">
        <v>196</v>
      </c>
      <c r="B55" s="1258" t="s">
        <v>197</v>
      </c>
      <c r="C55" s="1279" t="s">
        <v>229</v>
      </c>
      <c r="D55" s="1282" t="s">
        <v>230</v>
      </c>
      <c r="E55" s="400">
        <v>1</v>
      </c>
      <c r="F55" s="410" t="s">
        <v>60</v>
      </c>
      <c r="G55" s="388" t="s">
        <v>61</v>
      </c>
      <c r="H55" s="388" t="s">
        <v>62</v>
      </c>
      <c r="I55" s="343">
        <f>AJ55/$AJ$54*100</f>
        <v>0.46905020138202697</v>
      </c>
      <c r="J55" s="438"/>
      <c r="K55" s="438">
        <v>1</v>
      </c>
      <c r="L55" s="439"/>
      <c r="M55" s="439"/>
      <c r="N55" s="439"/>
      <c r="O55" s="440"/>
      <c r="P55" s="440"/>
      <c r="Q55" s="440"/>
      <c r="R55" s="439"/>
      <c r="S55" s="439"/>
      <c r="T55" s="439"/>
      <c r="U55" s="440"/>
      <c r="V55" s="440"/>
      <c r="W55" s="440"/>
      <c r="X55" s="439"/>
      <c r="Y55" s="439"/>
      <c r="Z55" s="439"/>
      <c r="AA55" s="440"/>
      <c r="AB55" s="440"/>
      <c r="AC55" s="440"/>
      <c r="AD55" s="439"/>
      <c r="AE55" s="439">
        <v>1</v>
      </c>
      <c r="AF55" s="439"/>
      <c r="AG55" s="440"/>
      <c r="AH55" s="440">
        <v>8364</v>
      </c>
      <c r="AI55" s="440"/>
      <c r="AJ55" s="402">
        <f>+AH55</f>
        <v>8364</v>
      </c>
      <c r="AK55" s="402">
        <v>8364</v>
      </c>
      <c r="AL55" s="443"/>
      <c r="AM55" s="443"/>
      <c r="AN55" s="443"/>
      <c r="AO55" s="443"/>
      <c r="AP55" s="444" t="s">
        <v>51</v>
      </c>
      <c r="AQ55" s="444" t="s">
        <v>374</v>
      </c>
      <c r="AR55" s="445"/>
      <c r="AS55" s="335">
        <f t="shared" si="38"/>
        <v>0</v>
      </c>
      <c r="AT55" s="335">
        <f t="shared" si="3"/>
        <v>0</v>
      </c>
      <c r="AU55" s="335">
        <f t="shared" si="4"/>
        <v>0</v>
      </c>
      <c r="AV55" s="336" t="b">
        <f>EXACT(C55,'[10]POA 2017 CENTA'!C50)</f>
        <v>1</v>
      </c>
      <c r="AW55" s="336" t="b">
        <f>EXACT(D55,'[10]POA 2017 CENTA'!D50)</f>
        <v>1</v>
      </c>
      <c r="AX55" s="335">
        <f>E55-'[10]POA 2017 CENTA'!E50</f>
        <v>0</v>
      </c>
      <c r="AY55" s="336" t="b">
        <f>EXACT(F55,'[10]POA 2017 CENTA'!F50)</f>
        <v>1</v>
      </c>
      <c r="AZ55" s="336" t="b">
        <f>EXACT(G55,'[10]POA 2017 CENTA'!G50)</f>
        <v>1</v>
      </c>
      <c r="BA55" s="336" t="b">
        <f>EXACT(H55,'[10]POA 2017 CENTA'!H50)</f>
        <v>1</v>
      </c>
      <c r="BB55" s="335">
        <f>AJ55-'[10]POA 2017 CENTA'!AJ50</f>
        <v>0</v>
      </c>
      <c r="BC55" s="335">
        <f>AK55-'[10]POA 2017 CENTA'!AK50</f>
        <v>0</v>
      </c>
      <c r="BD55" s="335">
        <f>AL55-'[10]POA 2017 CENTA'!AL50</f>
        <v>0</v>
      </c>
      <c r="BE55" s="335">
        <f>AM55-'[10]POA 2017 CENTA'!AM50</f>
        <v>0</v>
      </c>
      <c r="BF55" s="335">
        <f>AN55-'[10]POA 2017 CENTA'!AN50</f>
        <v>0</v>
      </c>
      <c r="BG55" s="335">
        <f>AO55-'[10]POA 2017 CENTA'!AO50</f>
        <v>0</v>
      </c>
      <c r="BH55" s="336" t="b">
        <f t="shared" ref="BH55:BJ59" si="43">EXACT(L55&gt;0,O55&gt;0)</f>
        <v>1</v>
      </c>
      <c r="BI55" s="336" t="b">
        <f t="shared" si="43"/>
        <v>1</v>
      </c>
      <c r="BJ55" s="336" t="b">
        <f t="shared" si="43"/>
        <v>1</v>
      </c>
      <c r="BK55" s="336" t="b">
        <f t="shared" ref="BK55:BM59" si="44">EXACT(R55&gt;0,U55&gt;0)</f>
        <v>1</v>
      </c>
      <c r="BL55" s="336" t="b">
        <f t="shared" si="44"/>
        <v>1</v>
      </c>
      <c r="BM55" s="336" t="b">
        <f t="shared" si="44"/>
        <v>1</v>
      </c>
      <c r="BN55" s="336" t="b">
        <f t="shared" ref="BN55:BP59" si="45">EXACT(X55&gt;0,AA55&gt;0)</f>
        <v>1</v>
      </c>
      <c r="BO55" s="336" t="b">
        <f t="shared" si="45"/>
        <v>1</v>
      </c>
      <c r="BP55" s="336" t="b">
        <f t="shared" si="45"/>
        <v>1</v>
      </c>
      <c r="BQ55" s="336" t="b">
        <f t="shared" ref="BQ55:BS59" si="46">EXACT(AD55&gt;0,AG55&gt;0)</f>
        <v>1</v>
      </c>
      <c r="BR55" s="336" t="b">
        <f t="shared" si="46"/>
        <v>1</v>
      </c>
      <c r="BS55" s="336" t="b">
        <f t="shared" si="46"/>
        <v>1</v>
      </c>
      <c r="BT55" s="335">
        <f>L55-'[10]POA 2017 CENTA'!L50</f>
        <v>0</v>
      </c>
      <c r="BU55" s="335">
        <f>M55-'[10]POA 2017 CENTA'!M50</f>
        <v>0</v>
      </c>
      <c r="BV55" s="335">
        <f>N55-'[10]POA 2017 CENTA'!N50</f>
        <v>0</v>
      </c>
      <c r="BW55" s="335">
        <f>O55-'[10]POA 2017 CENTA'!O50</f>
        <v>0</v>
      </c>
      <c r="BX55" s="335">
        <f>P55-'[10]POA 2017 CENTA'!P50</f>
        <v>0</v>
      </c>
      <c r="BY55" s="335">
        <f>Q55-'[10]POA 2017 CENTA'!Q50</f>
        <v>0</v>
      </c>
      <c r="BZ55" s="335">
        <f>R55-'[10]POA 2017 CENTA'!R50</f>
        <v>0</v>
      </c>
      <c r="CA55" s="335">
        <f>S55-'[10]POA 2017 CENTA'!S50</f>
        <v>0</v>
      </c>
      <c r="CB55" s="335">
        <f>T55-'[10]POA 2017 CENTA'!T50</f>
        <v>0</v>
      </c>
      <c r="CC55" s="335">
        <f>U55-'[10]POA 2017 CENTA'!U50</f>
        <v>0</v>
      </c>
      <c r="CD55" s="335">
        <f>V55-'[10]POA 2017 CENTA'!V50</f>
        <v>0</v>
      </c>
      <c r="CE55" s="335">
        <f>W55-'[10]POA 2017 CENTA'!W50</f>
        <v>0</v>
      </c>
      <c r="CF55" s="335">
        <f>X55-'[10]POA 2017 CENTA'!X50</f>
        <v>0</v>
      </c>
      <c r="CG55" s="335">
        <f>Y55-'[10]POA 2017 CENTA'!Y50</f>
        <v>0</v>
      </c>
      <c r="CH55" s="335">
        <f>Z55-'[10]POA 2017 CENTA'!Z50</f>
        <v>0</v>
      </c>
      <c r="CI55" s="335">
        <f>AA55-'[10]POA 2017 CENTA'!AA50</f>
        <v>0</v>
      </c>
      <c r="CJ55" s="335">
        <f>AB55-'[10]POA 2017 CENTA'!AB50</f>
        <v>0</v>
      </c>
      <c r="CK55" s="335">
        <f>AC55-'[10]POA 2017 CENTA'!AC50</f>
        <v>0</v>
      </c>
      <c r="CL55" s="335">
        <f>AD55-'[10]POA 2017 CENTA'!AD50</f>
        <v>0</v>
      </c>
      <c r="CM55" s="335">
        <f>AE55-'[10]POA 2017 CENTA'!AE50</f>
        <v>0</v>
      </c>
      <c r="CN55" s="335">
        <f>AF55-'[10]POA 2017 CENTA'!AF50</f>
        <v>0</v>
      </c>
      <c r="CO55" s="335">
        <f>AG55-'[10]POA 2017 CENTA'!AG50</f>
        <v>0</v>
      </c>
      <c r="CP55" s="335">
        <f>AH55-'[10]POA 2017 CENTA'!AH50</f>
        <v>0</v>
      </c>
      <c r="CQ55" s="335">
        <f>AI55-'[10]POA 2017 CENTA'!AI50</f>
        <v>0</v>
      </c>
      <c r="CS55" s="335">
        <f t="shared" si="9"/>
        <v>0</v>
      </c>
      <c r="CT55" s="335">
        <v>0</v>
      </c>
      <c r="CU55" s="335" t="str">
        <f t="shared" si="15"/>
        <v>SIN</v>
      </c>
    </row>
    <row r="56" spans="1:99" s="338" customFormat="1" ht="89.25" x14ac:dyDescent="0.2">
      <c r="A56" s="1277"/>
      <c r="B56" s="1259"/>
      <c r="C56" s="1280"/>
      <c r="D56" s="1283"/>
      <c r="E56" s="400">
        <v>100</v>
      </c>
      <c r="F56" s="354" t="s">
        <v>231</v>
      </c>
      <c r="G56" s="451" t="s">
        <v>232</v>
      </c>
      <c r="H56" s="452" t="s">
        <v>50</v>
      </c>
      <c r="I56" s="1270">
        <f>100-I55</f>
        <v>99.530949798617968</v>
      </c>
      <c r="J56" s="1270"/>
      <c r="K56" s="1270">
        <v>99</v>
      </c>
      <c r="L56" s="439"/>
      <c r="M56" s="439"/>
      <c r="N56" s="439">
        <v>20</v>
      </c>
      <c r="O56" s="440"/>
      <c r="P56" s="440"/>
      <c r="Q56" s="440">
        <v>116524</v>
      </c>
      <c r="R56" s="439"/>
      <c r="S56" s="439"/>
      <c r="T56" s="439">
        <v>30</v>
      </c>
      <c r="U56" s="440"/>
      <c r="V56" s="440"/>
      <c r="W56" s="440">
        <v>174786</v>
      </c>
      <c r="X56" s="439"/>
      <c r="Y56" s="439"/>
      <c r="Z56" s="439">
        <v>30</v>
      </c>
      <c r="AA56" s="440"/>
      <c r="AB56" s="440"/>
      <c r="AC56" s="440">
        <v>174786</v>
      </c>
      <c r="AD56" s="439"/>
      <c r="AE56" s="439"/>
      <c r="AF56" s="439">
        <v>20</v>
      </c>
      <c r="AG56" s="440"/>
      <c r="AH56" s="440"/>
      <c r="AI56" s="440">
        <v>116523</v>
      </c>
      <c r="AJ56" s="402">
        <v>582619</v>
      </c>
      <c r="AK56" s="402"/>
      <c r="AL56" s="443"/>
      <c r="AM56" s="443"/>
      <c r="AN56" s="443">
        <v>582619</v>
      </c>
      <c r="AO56" s="443"/>
      <c r="AP56" s="455" t="s">
        <v>240</v>
      </c>
      <c r="AQ56" s="444" t="s">
        <v>243</v>
      </c>
      <c r="AR56" s="455" t="s">
        <v>375</v>
      </c>
      <c r="AS56" s="335">
        <f t="shared" si="38"/>
        <v>0</v>
      </c>
      <c r="AT56" s="335">
        <f t="shared" si="3"/>
        <v>0</v>
      </c>
      <c r="AU56" s="335">
        <f t="shared" si="4"/>
        <v>0</v>
      </c>
      <c r="AV56" s="336" t="b">
        <f>EXACT(C56,'[10]POA 2017 CENTA'!C51)</f>
        <v>1</v>
      </c>
      <c r="AW56" s="336" t="b">
        <f>EXACT(D56,'[10]POA 2017 CENTA'!D51)</f>
        <v>1</v>
      </c>
      <c r="AX56" s="335">
        <f>E56-'[10]POA 2017 CENTA'!E51</f>
        <v>0</v>
      </c>
      <c r="AY56" s="336" t="b">
        <f>EXACT(F56,'[10]POA 2017 CENTA'!F51)</f>
        <v>1</v>
      </c>
      <c r="AZ56" s="336" t="b">
        <f>EXACT(G56,'[10]POA 2017 CENTA'!G51)</f>
        <v>1</v>
      </c>
      <c r="BA56" s="336" t="b">
        <f>EXACT(H56,'[10]POA 2017 CENTA'!H51)</f>
        <v>1</v>
      </c>
      <c r="BB56" s="335">
        <f>AJ56-'[10]POA 2017 CENTA'!AJ51</f>
        <v>0</v>
      </c>
      <c r="BC56" s="335">
        <f>AK56-'[10]POA 2017 CENTA'!AK51</f>
        <v>0</v>
      </c>
      <c r="BD56" s="335">
        <f>AL56-'[10]POA 2017 CENTA'!AL51</f>
        <v>0</v>
      </c>
      <c r="BE56" s="335">
        <f>AM56-'[10]POA 2017 CENTA'!AM51</f>
        <v>0</v>
      </c>
      <c r="BF56" s="335">
        <f>AN56-'[10]POA 2017 CENTA'!AN51</f>
        <v>0</v>
      </c>
      <c r="BG56" s="335">
        <f>AO56-'[10]POA 2017 CENTA'!AO51</f>
        <v>0</v>
      </c>
      <c r="BH56" s="336" t="b">
        <f t="shared" si="43"/>
        <v>1</v>
      </c>
      <c r="BI56" s="336" t="b">
        <f t="shared" si="43"/>
        <v>1</v>
      </c>
      <c r="BJ56" s="336" t="b">
        <f t="shared" si="43"/>
        <v>1</v>
      </c>
      <c r="BK56" s="336" t="b">
        <f t="shared" si="44"/>
        <v>1</v>
      </c>
      <c r="BL56" s="336" t="b">
        <f t="shared" si="44"/>
        <v>1</v>
      </c>
      <c r="BM56" s="336" t="b">
        <f t="shared" si="44"/>
        <v>1</v>
      </c>
      <c r="BN56" s="336" t="b">
        <f t="shared" si="45"/>
        <v>1</v>
      </c>
      <c r="BO56" s="336" t="b">
        <f t="shared" si="45"/>
        <v>1</v>
      </c>
      <c r="BP56" s="336" t="b">
        <f t="shared" si="45"/>
        <v>1</v>
      </c>
      <c r="BQ56" s="336" t="b">
        <f t="shared" si="46"/>
        <v>1</v>
      </c>
      <c r="BR56" s="336" t="b">
        <f t="shared" si="46"/>
        <v>1</v>
      </c>
      <c r="BS56" s="336" t="b">
        <f t="shared" si="46"/>
        <v>1</v>
      </c>
      <c r="BT56" s="335">
        <f>L56-'[10]POA 2017 CENTA'!L51</f>
        <v>0</v>
      </c>
      <c r="BU56" s="335">
        <f>M56-'[10]POA 2017 CENTA'!M51</f>
        <v>0</v>
      </c>
      <c r="BV56" s="335">
        <f>N56-'[10]POA 2017 CENTA'!N51</f>
        <v>0</v>
      </c>
      <c r="BW56" s="335">
        <f>O56-'[10]POA 2017 CENTA'!O51</f>
        <v>0</v>
      </c>
      <c r="BX56" s="335">
        <f>P56-'[10]POA 2017 CENTA'!P51</f>
        <v>0</v>
      </c>
      <c r="BY56" s="335">
        <f>Q56-'[10]POA 2017 CENTA'!Q51</f>
        <v>0</v>
      </c>
      <c r="BZ56" s="335">
        <f>R56-'[10]POA 2017 CENTA'!R51</f>
        <v>0</v>
      </c>
      <c r="CA56" s="335">
        <f>S56-'[10]POA 2017 CENTA'!S51</f>
        <v>0</v>
      </c>
      <c r="CB56" s="335">
        <f>T56-'[10]POA 2017 CENTA'!T51</f>
        <v>0</v>
      </c>
      <c r="CC56" s="335">
        <f>U56-'[10]POA 2017 CENTA'!U51</f>
        <v>0</v>
      </c>
      <c r="CD56" s="335">
        <f>V56-'[10]POA 2017 CENTA'!V51</f>
        <v>0</v>
      </c>
      <c r="CE56" s="335">
        <f>W56-'[10]POA 2017 CENTA'!W51</f>
        <v>0</v>
      </c>
      <c r="CF56" s="335">
        <f>X56-'[10]POA 2017 CENTA'!X51</f>
        <v>0</v>
      </c>
      <c r="CG56" s="335">
        <f>Y56-'[10]POA 2017 CENTA'!Y51</f>
        <v>0</v>
      </c>
      <c r="CH56" s="335">
        <f>Z56-'[10]POA 2017 CENTA'!Z51</f>
        <v>0</v>
      </c>
      <c r="CI56" s="335">
        <f>AA56-'[10]POA 2017 CENTA'!AA51</f>
        <v>0</v>
      </c>
      <c r="CJ56" s="335">
        <f>AB56-'[10]POA 2017 CENTA'!AB51</f>
        <v>0</v>
      </c>
      <c r="CK56" s="335">
        <f>AC56-'[10]POA 2017 CENTA'!AC51</f>
        <v>0</v>
      </c>
      <c r="CL56" s="335">
        <f>AD56-'[10]POA 2017 CENTA'!AD51</f>
        <v>0</v>
      </c>
      <c r="CM56" s="335">
        <f>AE56-'[10]POA 2017 CENTA'!AE51</f>
        <v>0</v>
      </c>
      <c r="CN56" s="335">
        <f>AF56-'[10]POA 2017 CENTA'!AF51</f>
        <v>0</v>
      </c>
      <c r="CO56" s="335">
        <f>AG56-'[10]POA 2017 CENTA'!AG51</f>
        <v>0</v>
      </c>
      <c r="CP56" s="335">
        <f>AH56-'[10]POA 2017 CENTA'!AH51</f>
        <v>0</v>
      </c>
      <c r="CQ56" s="335">
        <f>AI56-'[10]POA 2017 CENTA'!AI51</f>
        <v>0</v>
      </c>
      <c r="CS56" s="335">
        <f t="shared" si="9"/>
        <v>50</v>
      </c>
      <c r="CT56" s="335">
        <v>24</v>
      </c>
      <c r="CU56" s="335" t="str">
        <f t="shared" si="15"/>
        <v>CON REPROGRAMACIÓN</v>
      </c>
    </row>
    <row r="57" spans="1:99" s="338" customFormat="1" ht="114.75" x14ac:dyDescent="0.2">
      <c r="A57" s="1277"/>
      <c r="B57" s="1259"/>
      <c r="C57" s="1280"/>
      <c r="D57" s="1283"/>
      <c r="E57" s="400">
        <v>100</v>
      </c>
      <c r="F57" s="354" t="s">
        <v>231</v>
      </c>
      <c r="G57" s="470" t="s">
        <v>233</v>
      </c>
      <c r="H57" s="452" t="s">
        <v>50</v>
      </c>
      <c r="I57" s="1271"/>
      <c r="J57" s="1271"/>
      <c r="K57" s="1271"/>
      <c r="L57" s="439"/>
      <c r="M57" s="439"/>
      <c r="N57" s="439">
        <v>10</v>
      </c>
      <c r="O57" s="440"/>
      <c r="P57" s="440"/>
      <c r="Q57" s="440">
        <v>74778.75</v>
      </c>
      <c r="R57" s="439"/>
      <c r="S57" s="439"/>
      <c r="T57" s="439">
        <v>20</v>
      </c>
      <c r="U57" s="440"/>
      <c r="V57" s="440"/>
      <c r="W57" s="440">
        <v>149557.5</v>
      </c>
      <c r="X57" s="439"/>
      <c r="Y57" s="439"/>
      <c r="Z57" s="439">
        <v>30</v>
      </c>
      <c r="AA57" s="440"/>
      <c r="AB57" s="440"/>
      <c r="AC57" s="440">
        <v>199410</v>
      </c>
      <c r="AD57" s="439"/>
      <c r="AE57" s="439"/>
      <c r="AF57" s="439">
        <v>40</v>
      </c>
      <c r="AG57" s="440"/>
      <c r="AH57" s="440"/>
      <c r="AI57" s="440">
        <v>74778.75</v>
      </c>
      <c r="AJ57" s="402">
        <f>+AI57+AC57++W57+Q57</f>
        <v>498525</v>
      </c>
      <c r="AK57" s="402"/>
      <c r="AL57" s="443"/>
      <c r="AM57" s="443"/>
      <c r="AN57" s="443">
        <v>498525</v>
      </c>
      <c r="AO57" s="443"/>
      <c r="AP57" s="444" t="s">
        <v>241</v>
      </c>
      <c r="AQ57" s="444" t="s">
        <v>244</v>
      </c>
      <c r="AR57" s="444"/>
      <c r="AS57" s="335">
        <f t="shared" si="38"/>
        <v>0</v>
      </c>
      <c r="AT57" s="335">
        <f t="shared" si="3"/>
        <v>0</v>
      </c>
      <c r="AU57" s="335">
        <f t="shared" si="4"/>
        <v>0</v>
      </c>
      <c r="AV57" s="336" t="b">
        <f>EXACT(C57,'[10]POA 2017 CENTA'!C52)</f>
        <v>1</v>
      </c>
      <c r="AW57" s="336" t="b">
        <f>EXACT(D57,'[10]POA 2017 CENTA'!D52)</f>
        <v>1</v>
      </c>
      <c r="AX57" s="335">
        <f>E57-'[10]POA 2017 CENTA'!E52</f>
        <v>0</v>
      </c>
      <c r="AY57" s="336" t="b">
        <f>EXACT(F57,'[10]POA 2017 CENTA'!F52)</f>
        <v>1</v>
      </c>
      <c r="AZ57" s="336" t="b">
        <f>EXACT(G57,'[10]POA 2017 CENTA'!G52)</f>
        <v>1</v>
      </c>
      <c r="BA57" s="336" t="b">
        <f>EXACT(H57,'[10]POA 2017 CENTA'!H52)</f>
        <v>1</v>
      </c>
      <c r="BB57" s="335">
        <f>AJ57-'[10]POA 2017 CENTA'!AJ52</f>
        <v>0</v>
      </c>
      <c r="BC57" s="335">
        <f>AK57-'[10]POA 2017 CENTA'!AK52</f>
        <v>0</v>
      </c>
      <c r="BD57" s="335">
        <f>AL57-'[10]POA 2017 CENTA'!AL52</f>
        <v>0</v>
      </c>
      <c r="BE57" s="335">
        <f>AM57-'[10]POA 2017 CENTA'!AM52</f>
        <v>0</v>
      </c>
      <c r="BF57" s="335">
        <f>AN57-'[10]POA 2017 CENTA'!AN52</f>
        <v>0</v>
      </c>
      <c r="BG57" s="335">
        <f>AO57-'[10]POA 2017 CENTA'!AO52</f>
        <v>0</v>
      </c>
      <c r="BH57" s="336" t="b">
        <f t="shared" si="43"/>
        <v>1</v>
      </c>
      <c r="BI57" s="336" t="b">
        <f t="shared" si="43"/>
        <v>1</v>
      </c>
      <c r="BJ57" s="336" t="b">
        <f t="shared" si="43"/>
        <v>1</v>
      </c>
      <c r="BK57" s="336" t="b">
        <f t="shared" si="44"/>
        <v>1</v>
      </c>
      <c r="BL57" s="336" t="b">
        <f t="shared" si="44"/>
        <v>1</v>
      </c>
      <c r="BM57" s="336" t="b">
        <f t="shared" si="44"/>
        <v>1</v>
      </c>
      <c r="BN57" s="336" t="b">
        <f t="shared" si="45"/>
        <v>1</v>
      </c>
      <c r="BO57" s="336" t="b">
        <f t="shared" si="45"/>
        <v>1</v>
      </c>
      <c r="BP57" s="336" t="b">
        <f t="shared" si="45"/>
        <v>1</v>
      </c>
      <c r="BQ57" s="336" t="b">
        <f t="shared" si="46"/>
        <v>1</v>
      </c>
      <c r="BR57" s="336" t="b">
        <f t="shared" si="46"/>
        <v>1</v>
      </c>
      <c r="BS57" s="336" t="b">
        <f t="shared" si="46"/>
        <v>1</v>
      </c>
      <c r="BT57" s="335">
        <f>L57-'[10]POA 2017 CENTA'!L52</f>
        <v>0</v>
      </c>
      <c r="BU57" s="335">
        <f>M57-'[10]POA 2017 CENTA'!M52</f>
        <v>0</v>
      </c>
      <c r="BV57" s="335">
        <f>N57-'[10]POA 2017 CENTA'!N52</f>
        <v>0</v>
      </c>
      <c r="BW57" s="335">
        <f>O57-'[10]POA 2017 CENTA'!O52</f>
        <v>0</v>
      </c>
      <c r="BX57" s="335">
        <f>P57-'[10]POA 2017 CENTA'!P52</f>
        <v>0</v>
      </c>
      <c r="BY57" s="335">
        <f>Q57-'[10]POA 2017 CENTA'!Q52</f>
        <v>0</v>
      </c>
      <c r="BZ57" s="335">
        <f>R57-'[10]POA 2017 CENTA'!R52</f>
        <v>0</v>
      </c>
      <c r="CA57" s="335">
        <f>S57-'[10]POA 2017 CENTA'!S52</f>
        <v>0</v>
      </c>
      <c r="CB57" s="335">
        <f>T57-'[10]POA 2017 CENTA'!T52</f>
        <v>0</v>
      </c>
      <c r="CC57" s="335">
        <f>U57-'[10]POA 2017 CENTA'!U52</f>
        <v>0</v>
      </c>
      <c r="CD57" s="335">
        <f>V57-'[10]POA 2017 CENTA'!V52</f>
        <v>0</v>
      </c>
      <c r="CE57" s="335">
        <f>W57-'[10]POA 2017 CENTA'!W52</f>
        <v>0</v>
      </c>
      <c r="CF57" s="335">
        <f>X57-'[10]POA 2017 CENTA'!X52</f>
        <v>0</v>
      </c>
      <c r="CG57" s="335">
        <f>Y57-'[10]POA 2017 CENTA'!Y52</f>
        <v>0</v>
      </c>
      <c r="CH57" s="335">
        <f>Z57-'[10]POA 2017 CENTA'!Z52</f>
        <v>0</v>
      </c>
      <c r="CI57" s="335">
        <f>AA57-'[10]POA 2017 CENTA'!AA52</f>
        <v>0</v>
      </c>
      <c r="CJ57" s="335">
        <f>AB57-'[10]POA 2017 CENTA'!AB52</f>
        <v>0</v>
      </c>
      <c r="CK57" s="335">
        <f>AC57-'[10]POA 2017 CENTA'!AC52</f>
        <v>0</v>
      </c>
      <c r="CL57" s="335">
        <f>AD57-'[10]POA 2017 CENTA'!AD52</f>
        <v>0</v>
      </c>
      <c r="CM57" s="335">
        <f>AE57-'[10]POA 2017 CENTA'!AE52</f>
        <v>0</v>
      </c>
      <c r="CN57" s="335">
        <f>AF57-'[10]POA 2017 CENTA'!AF52</f>
        <v>0</v>
      </c>
      <c r="CO57" s="335">
        <f>AG57-'[10]POA 2017 CENTA'!AG52</f>
        <v>0</v>
      </c>
      <c r="CP57" s="335">
        <f>AH57-'[10]POA 2017 CENTA'!AH52</f>
        <v>0</v>
      </c>
      <c r="CQ57" s="335">
        <f>AI57-'[10]POA 2017 CENTA'!AI52</f>
        <v>0</v>
      </c>
      <c r="CS57" s="335">
        <f t="shared" si="9"/>
        <v>30</v>
      </c>
      <c r="CT57" s="335">
        <v>55</v>
      </c>
      <c r="CU57" s="335" t="str">
        <f t="shared" si="15"/>
        <v>SIN</v>
      </c>
    </row>
    <row r="58" spans="1:99" s="338" customFormat="1" ht="76.5" x14ac:dyDescent="0.2">
      <c r="A58" s="1277"/>
      <c r="B58" s="1259"/>
      <c r="C58" s="1280"/>
      <c r="D58" s="1283"/>
      <c r="E58" s="400">
        <v>100</v>
      </c>
      <c r="F58" s="354" t="s">
        <v>231</v>
      </c>
      <c r="G58" s="470" t="s">
        <v>234</v>
      </c>
      <c r="H58" s="452" t="s">
        <v>50</v>
      </c>
      <c r="I58" s="1271"/>
      <c r="J58" s="1271"/>
      <c r="K58" s="1271"/>
      <c r="L58" s="439"/>
      <c r="M58" s="439"/>
      <c r="N58" s="439">
        <v>13</v>
      </c>
      <c r="O58" s="440"/>
      <c r="P58" s="440"/>
      <c r="Q58" s="440">
        <v>40593</v>
      </c>
      <c r="R58" s="439"/>
      <c r="S58" s="439"/>
      <c r="T58" s="439">
        <v>24</v>
      </c>
      <c r="U58" s="440"/>
      <c r="V58" s="440"/>
      <c r="W58" s="440">
        <v>71185</v>
      </c>
      <c r="X58" s="439"/>
      <c r="Y58" s="439"/>
      <c r="Z58" s="439">
        <v>42</v>
      </c>
      <c r="AA58" s="440"/>
      <c r="AB58" s="440"/>
      <c r="AC58" s="440">
        <v>127886</v>
      </c>
      <c r="AD58" s="439"/>
      <c r="AE58" s="439"/>
      <c r="AF58" s="439">
        <v>21</v>
      </c>
      <c r="AG58" s="440"/>
      <c r="AH58" s="440"/>
      <c r="AI58" s="440">
        <v>62294</v>
      </c>
      <c r="AJ58" s="402">
        <v>301958</v>
      </c>
      <c r="AK58" s="402"/>
      <c r="AL58" s="443"/>
      <c r="AM58" s="443"/>
      <c r="AN58" s="443"/>
      <c r="AO58" s="402">
        <v>301958</v>
      </c>
      <c r="AP58" s="455" t="s">
        <v>51</v>
      </c>
      <c r="AQ58" s="444" t="s">
        <v>245</v>
      </c>
      <c r="AR58" s="444"/>
      <c r="AS58" s="335">
        <f t="shared" si="38"/>
        <v>0</v>
      </c>
      <c r="AT58" s="335">
        <f t="shared" si="3"/>
        <v>0</v>
      </c>
      <c r="AU58" s="335">
        <f t="shared" si="4"/>
        <v>0</v>
      </c>
      <c r="AV58" s="336" t="b">
        <f>EXACT(C58,'[10]POA 2017 CENTA'!C53)</f>
        <v>1</v>
      </c>
      <c r="AW58" s="336" t="b">
        <f>EXACT(D58,'[10]POA 2017 CENTA'!D53)</f>
        <v>1</v>
      </c>
      <c r="AX58" s="335">
        <f>E58-'[10]POA 2017 CENTA'!E53</f>
        <v>0</v>
      </c>
      <c r="AY58" s="336" t="b">
        <f>EXACT(F58,'[10]POA 2017 CENTA'!F53)</f>
        <v>1</v>
      </c>
      <c r="AZ58" s="336" t="b">
        <f>EXACT(G58,'[10]POA 2017 CENTA'!G53)</f>
        <v>1</v>
      </c>
      <c r="BA58" s="336" t="b">
        <f>EXACT(H58,'[10]POA 2017 CENTA'!H53)</f>
        <v>1</v>
      </c>
      <c r="BB58" s="335">
        <f>AJ58-'[10]POA 2017 CENTA'!AJ53</f>
        <v>0</v>
      </c>
      <c r="BC58" s="335">
        <f>AK58-'[10]POA 2017 CENTA'!AK53</f>
        <v>0</v>
      </c>
      <c r="BD58" s="335">
        <f>AL58-'[10]POA 2017 CENTA'!AL53</f>
        <v>0</v>
      </c>
      <c r="BE58" s="335">
        <f>AM58-'[10]POA 2017 CENTA'!AM53</f>
        <v>0</v>
      </c>
      <c r="BF58" s="335">
        <f>AN58-'[10]POA 2017 CENTA'!AN53</f>
        <v>0</v>
      </c>
      <c r="BG58" s="335">
        <f>AO58-'[10]POA 2017 CENTA'!AO53</f>
        <v>0</v>
      </c>
      <c r="BH58" s="336" t="b">
        <f t="shared" si="43"/>
        <v>1</v>
      </c>
      <c r="BI58" s="336" t="b">
        <f t="shared" si="43"/>
        <v>1</v>
      </c>
      <c r="BJ58" s="336" t="b">
        <f t="shared" si="43"/>
        <v>1</v>
      </c>
      <c r="BK58" s="336" t="b">
        <f t="shared" si="44"/>
        <v>1</v>
      </c>
      <c r="BL58" s="336" t="b">
        <f t="shared" si="44"/>
        <v>1</v>
      </c>
      <c r="BM58" s="336" t="b">
        <f t="shared" si="44"/>
        <v>1</v>
      </c>
      <c r="BN58" s="336" t="b">
        <f t="shared" si="45"/>
        <v>1</v>
      </c>
      <c r="BO58" s="336" t="b">
        <f t="shared" si="45"/>
        <v>1</v>
      </c>
      <c r="BP58" s="336" t="b">
        <f t="shared" si="45"/>
        <v>1</v>
      </c>
      <c r="BQ58" s="336" t="b">
        <f t="shared" si="46"/>
        <v>1</v>
      </c>
      <c r="BR58" s="336" t="b">
        <f t="shared" si="46"/>
        <v>1</v>
      </c>
      <c r="BS58" s="336" t="b">
        <f t="shared" si="46"/>
        <v>1</v>
      </c>
      <c r="BT58" s="335">
        <f>L58-'[10]POA 2017 CENTA'!L53</f>
        <v>0</v>
      </c>
      <c r="BU58" s="335">
        <f>M58-'[10]POA 2017 CENTA'!M53</f>
        <v>0</v>
      </c>
      <c r="BV58" s="335">
        <f>N58-'[10]POA 2017 CENTA'!N53</f>
        <v>0</v>
      </c>
      <c r="BW58" s="335">
        <f>O58-'[10]POA 2017 CENTA'!O53</f>
        <v>0</v>
      </c>
      <c r="BX58" s="335">
        <f>P58-'[10]POA 2017 CENTA'!P53</f>
        <v>0</v>
      </c>
      <c r="BY58" s="335">
        <f>Q58-'[10]POA 2017 CENTA'!Q53</f>
        <v>0</v>
      </c>
      <c r="BZ58" s="335">
        <f>R58-'[10]POA 2017 CENTA'!R53</f>
        <v>0</v>
      </c>
      <c r="CA58" s="335">
        <f>S58-'[10]POA 2017 CENTA'!S53</f>
        <v>0</v>
      </c>
      <c r="CB58" s="335">
        <f>T58-'[10]POA 2017 CENTA'!T53</f>
        <v>0</v>
      </c>
      <c r="CC58" s="335">
        <f>U58-'[10]POA 2017 CENTA'!U53</f>
        <v>0</v>
      </c>
      <c r="CD58" s="335">
        <f>V58-'[10]POA 2017 CENTA'!V53</f>
        <v>0</v>
      </c>
      <c r="CE58" s="335">
        <f>W58-'[10]POA 2017 CENTA'!W53</f>
        <v>0</v>
      </c>
      <c r="CF58" s="335">
        <f>X58-'[10]POA 2017 CENTA'!X53</f>
        <v>0</v>
      </c>
      <c r="CG58" s="335">
        <f>Y58-'[10]POA 2017 CENTA'!Y53</f>
        <v>0</v>
      </c>
      <c r="CH58" s="335">
        <f>Z58-'[10]POA 2017 CENTA'!Z53</f>
        <v>0</v>
      </c>
      <c r="CI58" s="335">
        <f>AA58-'[10]POA 2017 CENTA'!AA53</f>
        <v>0</v>
      </c>
      <c r="CJ58" s="335">
        <f>AB58-'[10]POA 2017 CENTA'!AB53</f>
        <v>0</v>
      </c>
      <c r="CK58" s="335">
        <f>AC58-'[10]POA 2017 CENTA'!AC53</f>
        <v>0</v>
      </c>
      <c r="CL58" s="335">
        <f>AD58-'[10]POA 2017 CENTA'!AD53</f>
        <v>0</v>
      </c>
      <c r="CM58" s="335">
        <f>AE58-'[10]POA 2017 CENTA'!AE53</f>
        <v>0</v>
      </c>
      <c r="CN58" s="335">
        <f>AF58-'[10]POA 2017 CENTA'!AF53</f>
        <v>0</v>
      </c>
      <c r="CO58" s="335">
        <f>AG58-'[10]POA 2017 CENTA'!AG53</f>
        <v>0</v>
      </c>
      <c r="CP58" s="335">
        <f>AH58-'[10]POA 2017 CENTA'!AH53</f>
        <v>0</v>
      </c>
      <c r="CQ58" s="335">
        <f>AI58-'[10]POA 2017 CENTA'!AI53</f>
        <v>0</v>
      </c>
      <c r="CS58" s="335">
        <f t="shared" si="9"/>
        <v>37</v>
      </c>
      <c r="CT58" s="335">
        <v>37</v>
      </c>
      <c r="CU58" s="335" t="str">
        <f t="shared" si="15"/>
        <v>SIN</v>
      </c>
    </row>
    <row r="59" spans="1:99" s="338" customFormat="1" ht="114.75" x14ac:dyDescent="0.2">
      <c r="A59" s="1278"/>
      <c r="B59" s="1260"/>
      <c r="C59" s="1281"/>
      <c r="D59" s="1284"/>
      <c r="E59" s="400">
        <v>100</v>
      </c>
      <c r="F59" s="354" t="s">
        <v>231</v>
      </c>
      <c r="G59" s="470" t="s">
        <v>235</v>
      </c>
      <c r="H59" s="452" t="s">
        <v>50</v>
      </c>
      <c r="I59" s="1272"/>
      <c r="J59" s="1272"/>
      <c r="K59" s="1272"/>
      <c r="L59" s="439">
        <v>5</v>
      </c>
      <c r="M59" s="439">
        <v>10</v>
      </c>
      <c r="N59" s="439">
        <v>10</v>
      </c>
      <c r="O59" s="440">
        <v>12000</v>
      </c>
      <c r="P59" s="440">
        <v>21500</v>
      </c>
      <c r="Q59" s="440">
        <v>130726.84</v>
      </c>
      <c r="R59" s="439">
        <v>10</v>
      </c>
      <c r="S59" s="439">
        <v>10</v>
      </c>
      <c r="T59" s="439">
        <v>10</v>
      </c>
      <c r="U59" s="440">
        <v>15500</v>
      </c>
      <c r="V59" s="440">
        <v>32500</v>
      </c>
      <c r="W59" s="440">
        <v>32500</v>
      </c>
      <c r="X59" s="439">
        <v>10</v>
      </c>
      <c r="Y59" s="439">
        <v>10</v>
      </c>
      <c r="Z59" s="439">
        <v>10</v>
      </c>
      <c r="AA59" s="440">
        <v>13990</v>
      </c>
      <c r="AB59" s="440">
        <v>27500</v>
      </c>
      <c r="AC59" s="440">
        <v>14500</v>
      </c>
      <c r="AD59" s="439">
        <v>10</v>
      </c>
      <c r="AE59" s="439">
        <v>4</v>
      </c>
      <c r="AF59" s="439">
        <v>1</v>
      </c>
      <c r="AG59" s="440">
        <v>15223.16</v>
      </c>
      <c r="AH59" s="440">
        <v>43847.28</v>
      </c>
      <c r="AI59" s="440">
        <f>31925-0.28</f>
        <v>31924.720000000001</v>
      </c>
      <c r="AJ59" s="402">
        <f>SUM(O59,P59,Q59,U59,V59,W59,AA59,AB59,AC59,AG59,AH59,AI59)</f>
        <v>391711.99999999988</v>
      </c>
      <c r="AK59" s="402"/>
      <c r="AL59" s="443"/>
      <c r="AM59" s="443"/>
      <c r="AN59" s="443"/>
      <c r="AO59" s="402">
        <v>391712</v>
      </c>
      <c r="AP59" s="444" t="s">
        <v>242</v>
      </c>
      <c r="AQ59" s="444" t="s">
        <v>246</v>
      </c>
      <c r="AR59" s="444"/>
      <c r="AS59" s="335">
        <f t="shared" si="38"/>
        <v>0</v>
      </c>
      <c r="AT59" s="335">
        <f t="shared" si="3"/>
        <v>0</v>
      </c>
      <c r="AU59" s="335">
        <f t="shared" si="4"/>
        <v>0</v>
      </c>
      <c r="AV59" s="336" t="b">
        <f>EXACT(C59,'[10]POA 2017 CENTA'!C54)</f>
        <v>1</v>
      </c>
      <c r="AW59" s="336" t="b">
        <f>EXACT(D59,'[10]POA 2017 CENTA'!D54)</f>
        <v>1</v>
      </c>
      <c r="AX59" s="335">
        <f>E59-'[10]POA 2017 CENTA'!E54</f>
        <v>0</v>
      </c>
      <c r="AY59" s="336" t="b">
        <f>EXACT(F59,'[10]POA 2017 CENTA'!F54)</f>
        <v>1</v>
      </c>
      <c r="AZ59" s="336" t="b">
        <f>EXACT(G59,'[10]POA 2017 CENTA'!G54)</f>
        <v>1</v>
      </c>
      <c r="BA59" s="336" t="b">
        <f>EXACT(H59,'[10]POA 2017 CENTA'!H54)</f>
        <v>1</v>
      </c>
      <c r="BB59" s="335">
        <f>AJ59-'[10]POA 2017 CENTA'!AJ54</f>
        <v>0</v>
      </c>
      <c r="BC59" s="335">
        <f>AK59-'[10]POA 2017 CENTA'!AK54</f>
        <v>0</v>
      </c>
      <c r="BD59" s="335">
        <f>AL59-'[10]POA 2017 CENTA'!AL54</f>
        <v>0</v>
      </c>
      <c r="BE59" s="335">
        <f>AM59-'[10]POA 2017 CENTA'!AM54</f>
        <v>0</v>
      </c>
      <c r="BF59" s="335">
        <f>AN59-'[10]POA 2017 CENTA'!AN54</f>
        <v>0</v>
      </c>
      <c r="BG59" s="335">
        <f>AO59-'[10]POA 2017 CENTA'!AO54</f>
        <v>0</v>
      </c>
      <c r="BH59" s="336" t="b">
        <f t="shared" si="43"/>
        <v>1</v>
      </c>
      <c r="BI59" s="336" t="b">
        <f t="shared" si="43"/>
        <v>1</v>
      </c>
      <c r="BJ59" s="336" t="b">
        <f t="shared" si="43"/>
        <v>1</v>
      </c>
      <c r="BK59" s="336" t="b">
        <f t="shared" si="44"/>
        <v>1</v>
      </c>
      <c r="BL59" s="336" t="b">
        <f t="shared" si="44"/>
        <v>1</v>
      </c>
      <c r="BM59" s="336" t="b">
        <f t="shared" si="44"/>
        <v>1</v>
      </c>
      <c r="BN59" s="336" t="b">
        <f t="shared" si="45"/>
        <v>1</v>
      </c>
      <c r="BO59" s="336" t="b">
        <f t="shared" si="45"/>
        <v>1</v>
      </c>
      <c r="BP59" s="336" t="b">
        <f t="shared" si="45"/>
        <v>1</v>
      </c>
      <c r="BQ59" s="336" t="b">
        <f t="shared" si="46"/>
        <v>1</v>
      </c>
      <c r="BR59" s="336" t="b">
        <f t="shared" si="46"/>
        <v>1</v>
      </c>
      <c r="BS59" s="336" t="b">
        <f t="shared" si="46"/>
        <v>1</v>
      </c>
      <c r="BT59" s="335">
        <f>L59-'[10]POA 2017 CENTA'!L54</f>
        <v>0</v>
      </c>
      <c r="BU59" s="335">
        <f>M59-'[10]POA 2017 CENTA'!M54</f>
        <v>0</v>
      </c>
      <c r="BV59" s="335">
        <f>N59-'[10]POA 2017 CENTA'!N54</f>
        <v>0</v>
      </c>
      <c r="BW59" s="335">
        <f>O59-'[10]POA 2017 CENTA'!O54</f>
        <v>0</v>
      </c>
      <c r="BX59" s="335">
        <f>P59-'[10]POA 2017 CENTA'!P54</f>
        <v>0</v>
      </c>
      <c r="BY59" s="335">
        <f>Q59-'[10]POA 2017 CENTA'!Q54</f>
        <v>0</v>
      </c>
      <c r="BZ59" s="335">
        <f>R59-'[10]POA 2017 CENTA'!R54</f>
        <v>0</v>
      </c>
      <c r="CA59" s="335">
        <f>S59-'[10]POA 2017 CENTA'!S54</f>
        <v>0</v>
      </c>
      <c r="CB59" s="335">
        <f>T59-'[10]POA 2017 CENTA'!T54</f>
        <v>0</v>
      </c>
      <c r="CC59" s="335">
        <f>U59-'[10]POA 2017 CENTA'!U54</f>
        <v>0</v>
      </c>
      <c r="CD59" s="335">
        <f>V59-'[10]POA 2017 CENTA'!V54</f>
        <v>0</v>
      </c>
      <c r="CE59" s="335">
        <f>W59-'[10]POA 2017 CENTA'!W54</f>
        <v>0</v>
      </c>
      <c r="CF59" s="335">
        <f>X59-'[10]POA 2017 CENTA'!X54</f>
        <v>0</v>
      </c>
      <c r="CG59" s="335">
        <f>Y59-'[10]POA 2017 CENTA'!Y54</f>
        <v>0</v>
      </c>
      <c r="CH59" s="335">
        <f>Z59-'[10]POA 2017 CENTA'!Z54</f>
        <v>0</v>
      </c>
      <c r="CI59" s="335">
        <f>AA59-'[10]POA 2017 CENTA'!AA54</f>
        <v>0</v>
      </c>
      <c r="CJ59" s="335">
        <f>AB59-'[10]POA 2017 CENTA'!AB54</f>
        <v>0</v>
      </c>
      <c r="CK59" s="335">
        <f>AC59-'[10]POA 2017 CENTA'!AC54</f>
        <v>0</v>
      </c>
      <c r="CL59" s="335">
        <f>AD59-'[10]POA 2017 CENTA'!AD54</f>
        <v>0</v>
      </c>
      <c r="CM59" s="335">
        <f>AE59-'[10]POA 2017 CENTA'!AE54</f>
        <v>-1</v>
      </c>
      <c r="CN59" s="335">
        <f>AF59-'[10]POA 2017 CENTA'!AF54</f>
        <v>1</v>
      </c>
      <c r="CO59" s="335">
        <f>AG59-'[10]POA 2017 CENTA'!AG54</f>
        <v>0</v>
      </c>
      <c r="CP59" s="335">
        <f>AH59-'[10]POA 2017 CENTA'!AH54</f>
        <v>0</v>
      </c>
      <c r="CQ59" s="335">
        <f>AI59-'[10]POA 2017 CENTA'!AI54</f>
        <v>0</v>
      </c>
      <c r="CS59" s="335">
        <f t="shared" si="9"/>
        <v>55</v>
      </c>
      <c r="CT59" s="335">
        <v>55</v>
      </c>
      <c r="CU59" s="335" t="str">
        <f t="shared" si="15"/>
        <v>SIN</v>
      </c>
    </row>
    <row r="60" spans="1:99" s="338" customFormat="1" ht="63.75" x14ac:dyDescent="0.2">
      <c r="A60" s="471" t="s">
        <v>94</v>
      </c>
      <c r="B60" s="471" t="s">
        <v>95</v>
      </c>
      <c r="C60" s="472" t="s">
        <v>96</v>
      </c>
      <c r="D60" s="359" t="s">
        <v>97</v>
      </c>
      <c r="E60" s="325"/>
      <c r="F60" s="326"/>
      <c r="G60" s="327"/>
      <c r="H60" s="327"/>
      <c r="I60" s="328">
        <f>AJ60/$AJ$77*100</f>
        <v>24.559975025622759</v>
      </c>
      <c r="J60" s="425">
        <v>23</v>
      </c>
      <c r="K60" s="473"/>
      <c r="L60" s="68"/>
      <c r="M60" s="68"/>
      <c r="N60" s="68"/>
      <c r="O60" s="407">
        <f>SUM(O61:O76)</f>
        <v>1355590.1</v>
      </c>
      <c r="P60" s="407">
        <f>SUM(P61:P76)</f>
        <v>213118.65</v>
      </c>
      <c r="Q60" s="407">
        <f>SUM(Q61:Q76)</f>
        <v>359206.64999999997</v>
      </c>
      <c r="R60" s="68"/>
      <c r="S60" s="68"/>
      <c r="T60" s="68"/>
      <c r="U60" s="407">
        <f>SUM(U61:U76)</f>
        <v>250262.65</v>
      </c>
      <c r="V60" s="407">
        <f>SUM(V61:V76)</f>
        <v>853047.9</v>
      </c>
      <c r="W60" s="407">
        <f>SUM(W61:W76)</f>
        <v>419309.4</v>
      </c>
      <c r="X60" s="68"/>
      <c r="Y60" s="68"/>
      <c r="Z60" s="68"/>
      <c r="AA60" s="407">
        <f>SUM(AA61:AA76)</f>
        <v>309327.59999999998</v>
      </c>
      <c r="AB60" s="407">
        <f>SUM(AB61:AB76)</f>
        <v>385152.1</v>
      </c>
      <c r="AC60" s="407">
        <f>SUM(AC61:AC76)</f>
        <v>241494.94999999998</v>
      </c>
      <c r="AD60" s="68"/>
      <c r="AE60" s="68"/>
      <c r="AF60" s="68"/>
      <c r="AG60" s="407">
        <f>SUM(AG61:AG76)</f>
        <v>190485.05</v>
      </c>
      <c r="AH60" s="407">
        <f>SUM(AH61:AH76)</f>
        <v>273448.05</v>
      </c>
      <c r="AI60" s="407">
        <f>SUM(AI61:AI76)</f>
        <v>179879.9</v>
      </c>
      <c r="AJ60" s="408">
        <f>SUM(AJ61:AJ76)</f>
        <v>5030323</v>
      </c>
      <c r="AK60" s="407">
        <f>SUM(AK61:AK76)</f>
        <v>4430328</v>
      </c>
      <c r="AL60" s="474"/>
      <c r="AM60" s="407">
        <f>SUM(AM61:AM76)</f>
        <v>599995</v>
      </c>
      <c r="AN60" s="474"/>
      <c r="AO60" s="474"/>
      <c r="AP60" s="359"/>
      <c r="AQ60" s="475"/>
      <c r="AR60" s="476"/>
      <c r="AS60" s="335">
        <f t="shared" si="38"/>
        <v>0</v>
      </c>
      <c r="AT60" s="335">
        <f t="shared" si="3"/>
        <v>0</v>
      </c>
      <c r="AU60" s="335">
        <f t="shared" si="4"/>
        <v>0</v>
      </c>
      <c r="AV60" s="336" t="b">
        <f>EXACT(C60,'[10]POA 2017 CENTA'!C55)</f>
        <v>1</v>
      </c>
      <c r="AW60" s="336" t="b">
        <f>EXACT(D60,'[10]POA 2017 CENTA'!D55)</f>
        <v>1</v>
      </c>
      <c r="AX60" s="335">
        <f>E60-'[10]POA 2017 CENTA'!E55</f>
        <v>0</v>
      </c>
      <c r="AY60" s="336" t="b">
        <f>EXACT(F60,'[10]POA 2017 CENTA'!F55)</f>
        <v>1</v>
      </c>
      <c r="AZ60" s="336" t="b">
        <f>EXACT(G60,'[10]POA 2017 CENTA'!G55)</f>
        <v>1</v>
      </c>
      <c r="BA60" s="336" t="b">
        <f>EXACT(H60,'[10]POA 2017 CENTA'!H55)</f>
        <v>1</v>
      </c>
      <c r="BB60" s="335">
        <f>AJ60-'[10]POA 2017 CENTA'!AJ55</f>
        <v>0</v>
      </c>
      <c r="BC60" s="335">
        <f>AK60-'[10]POA 2017 CENTA'!AK55</f>
        <v>0</v>
      </c>
      <c r="BD60" s="335">
        <f>AL60-'[10]POA 2017 CENTA'!AL55</f>
        <v>0</v>
      </c>
      <c r="BE60" s="335">
        <f>AM60-'[10]POA 2017 CENTA'!AM55</f>
        <v>0</v>
      </c>
      <c r="BF60" s="335">
        <f>AN60-'[10]POA 2017 CENTA'!AN55</f>
        <v>0</v>
      </c>
      <c r="BG60" s="335">
        <f>AO60-'[10]POA 2017 CENTA'!AO55</f>
        <v>0</v>
      </c>
      <c r="BT60" s="335">
        <f>L60-'[10]POA 2017 CENTA'!L55</f>
        <v>0</v>
      </c>
      <c r="BU60" s="335">
        <f>M60-'[10]POA 2017 CENTA'!M55</f>
        <v>0</v>
      </c>
      <c r="BV60" s="335">
        <f>N60-'[10]POA 2017 CENTA'!N55</f>
        <v>0</v>
      </c>
      <c r="BW60" s="335">
        <f>O60-'[10]POA 2017 CENTA'!O55</f>
        <v>0</v>
      </c>
      <c r="BX60" s="335">
        <f>P60-'[10]POA 2017 CENTA'!P55</f>
        <v>0</v>
      </c>
      <c r="BY60" s="335">
        <f>Q60-'[10]POA 2017 CENTA'!Q55</f>
        <v>0</v>
      </c>
      <c r="BZ60" s="335">
        <f>R60-'[10]POA 2017 CENTA'!R55</f>
        <v>0</v>
      </c>
      <c r="CA60" s="335">
        <f>S60-'[10]POA 2017 CENTA'!S55</f>
        <v>0</v>
      </c>
      <c r="CB60" s="335">
        <f>T60-'[10]POA 2017 CENTA'!T55</f>
        <v>0</v>
      </c>
      <c r="CC60" s="335">
        <f>U60-'[10]POA 2017 CENTA'!U55</f>
        <v>0</v>
      </c>
      <c r="CD60" s="335">
        <f>V60-'[10]POA 2017 CENTA'!V55</f>
        <v>0</v>
      </c>
      <c r="CE60" s="335">
        <f>W60-'[10]POA 2017 CENTA'!W55</f>
        <v>0</v>
      </c>
      <c r="CF60" s="335">
        <f>X60-'[10]POA 2017 CENTA'!X55</f>
        <v>0</v>
      </c>
      <c r="CG60" s="335">
        <f>Y60-'[10]POA 2017 CENTA'!Y55</f>
        <v>0</v>
      </c>
      <c r="CH60" s="335">
        <f>Z60-'[10]POA 2017 CENTA'!Z55</f>
        <v>0</v>
      </c>
      <c r="CI60" s="335">
        <f>AA60-'[10]POA 2017 CENTA'!AA55</f>
        <v>0</v>
      </c>
      <c r="CJ60" s="335">
        <f>AB60-'[10]POA 2017 CENTA'!AB55</f>
        <v>0</v>
      </c>
      <c r="CK60" s="335">
        <f>AC60-'[10]POA 2017 CENTA'!AC55</f>
        <v>0</v>
      </c>
      <c r="CL60" s="335">
        <f>AD60-'[10]POA 2017 CENTA'!AD55</f>
        <v>0</v>
      </c>
      <c r="CM60" s="335">
        <f>AE60-'[10]POA 2017 CENTA'!AE55</f>
        <v>0</v>
      </c>
      <c r="CN60" s="335">
        <f>AF60-'[10]POA 2017 CENTA'!AF55</f>
        <v>0</v>
      </c>
      <c r="CO60" s="335">
        <f>AG60-'[10]POA 2017 CENTA'!AG55</f>
        <v>0</v>
      </c>
      <c r="CP60" s="335">
        <f>AH60-'[10]POA 2017 CENTA'!AH55</f>
        <v>0</v>
      </c>
      <c r="CQ60" s="335">
        <f>AI60-'[10]POA 2017 CENTA'!AI55</f>
        <v>0</v>
      </c>
      <c r="CS60" s="335">
        <f t="shared" si="9"/>
        <v>0</v>
      </c>
      <c r="CT60" s="335"/>
      <c r="CU60" s="335" t="str">
        <f t="shared" si="15"/>
        <v>SIN</v>
      </c>
    </row>
    <row r="61" spans="1:99" s="338" customFormat="1" ht="51" x14ac:dyDescent="0.2">
      <c r="A61" s="477" t="s">
        <v>94</v>
      </c>
      <c r="B61" s="477" t="s">
        <v>95</v>
      </c>
      <c r="C61" s="477" t="s">
        <v>376</v>
      </c>
      <c r="D61" s="376" t="s">
        <v>99</v>
      </c>
      <c r="E61" s="478">
        <v>80</v>
      </c>
      <c r="F61" s="410" t="s">
        <v>100</v>
      </c>
      <c r="G61" s="376" t="s">
        <v>101</v>
      </c>
      <c r="H61" s="376" t="s">
        <v>102</v>
      </c>
      <c r="I61" s="427">
        <f>+AJ61/$AJ$60*100</f>
        <v>2.5348074069995108</v>
      </c>
      <c r="J61" s="427"/>
      <c r="K61" s="427">
        <v>2</v>
      </c>
      <c r="L61" s="479">
        <v>10</v>
      </c>
      <c r="M61" s="479">
        <v>5</v>
      </c>
      <c r="N61" s="479">
        <v>7</v>
      </c>
      <c r="O61" s="248">
        <v>10706</v>
      </c>
      <c r="P61" s="248">
        <v>10706</v>
      </c>
      <c r="Q61" s="248">
        <v>10706</v>
      </c>
      <c r="R61" s="480">
        <v>10</v>
      </c>
      <c r="S61" s="480">
        <v>4</v>
      </c>
      <c r="T61" s="480">
        <v>6</v>
      </c>
      <c r="U61" s="248">
        <v>10706</v>
      </c>
      <c r="V61" s="248">
        <v>10706</v>
      </c>
      <c r="W61" s="248">
        <v>10706</v>
      </c>
      <c r="X61" s="481">
        <v>11</v>
      </c>
      <c r="Y61" s="481">
        <v>4</v>
      </c>
      <c r="Z61" s="481">
        <v>5</v>
      </c>
      <c r="AA61" s="137">
        <v>10706</v>
      </c>
      <c r="AB61" s="137">
        <v>10706</v>
      </c>
      <c r="AC61" s="137">
        <v>10706</v>
      </c>
      <c r="AD61" s="479">
        <v>7</v>
      </c>
      <c r="AE61" s="479">
        <v>4</v>
      </c>
      <c r="AF61" s="479">
        <v>7</v>
      </c>
      <c r="AG61" s="248">
        <v>10706</v>
      </c>
      <c r="AH61" s="248">
        <v>10706</v>
      </c>
      <c r="AI61" s="248">
        <v>9743</v>
      </c>
      <c r="AJ61" s="402">
        <v>127509</v>
      </c>
      <c r="AK61" s="402">
        <v>127509</v>
      </c>
      <c r="AL61" s="443"/>
      <c r="AM61" s="443"/>
      <c r="AN61" s="443"/>
      <c r="AO61" s="443"/>
      <c r="AP61" s="482" t="s">
        <v>103</v>
      </c>
      <c r="AQ61" s="470" t="s">
        <v>377</v>
      </c>
      <c r="AR61" s="445"/>
      <c r="AS61" s="335">
        <f t="shared" si="38"/>
        <v>0</v>
      </c>
      <c r="AT61" s="335">
        <f t="shared" si="3"/>
        <v>0</v>
      </c>
      <c r="AU61" s="335">
        <f t="shared" si="4"/>
        <v>0</v>
      </c>
      <c r="AV61" s="336" t="b">
        <f>EXACT(C61,'[10]POA 2017 CENTA'!C56)</f>
        <v>1</v>
      </c>
      <c r="AW61" s="336" t="b">
        <f>EXACT(D61,'[10]POA 2017 CENTA'!D56)</f>
        <v>1</v>
      </c>
      <c r="AX61" s="335">
        <f>E61-'[10]POA 2017 CENTA'!E56</f>
        <v>0</v>
      </c>
      <c r="AY61" s="336" t="b">
        <f>EXACT(F61,'[10]POA 2017 CENTA'!F56)</f>
        <v>1</v>
      </c>
      <c r="AZ61" s="336" t="b">
        <f>EXACT(G61,'[10]POA 2017 CENTA'!G56)</f>
        <v>1</v>
      </c>
      <c r="BA61" s="336" t="b">
        <f>EXACT(H61,'[10]POA 2017 CENTA'!H56)</f>
        <v>1</v>
      </c>
      <c r="BB61" s="335">
        <f>AJ61-'[10]POA 2017 CENTA'!AJ56</f>
        <v>0</v>
      </c>
      <c r="BC61" s="335">
        <f>AK61-'[10]POA 2017 CENTA'!AK56</f>
        <v>0</v>
      </c>
      <c r="BD61" s="335">
        <f>AL61-'[10]POA 2017 CENTA'!AL56</f>
        <v>0</v>
      </c>
      <c r="BE61" s="335">
        <f>AM61-'[10]POA 2017 CENTA'!AM56</f>
        <v>0</v>
      </c>
      <c r="BF61" s="335">
        <f>AN61-'[10]POA 2017 CENTA'!AN56</f>
        <v>0</v>
      </c>
      <c r="BG61" s="335">
        <f>AO61-'[10]POA 2017 CENTA'!AO56</f>
        <v>0</v>
      </c>
      <c r="BH61" s="336" t="b">
        <f t="shared" ref="BH61:BJ76" si="47">EXACT(L61&gt;0,O61&gt;0)</f>
        <v>1</v>
      </c>
      <c r="BI61" s="336" t="b">
        <f t="shared" si="47"/>
        <v>1</v>
      </c>
      <c r="BJ61" s="336" t="b">
        <f t="shared" si="47"/>
        <v>1</v>
      </c>
      <c r="BK61" s="336" t="b">
        <f t="shared" ref="BK61:BM76" si="48">EXACT(R61&gt;0,U61&gt;0)</f>
        <v>1</v>
      </c>
      <c r="BL61" s="336" t="b">
        <f t="shared" si="48"/>
        <v>1</v>
      </c>
      <c r="BM61" s="336" t="b">
        <f t="shared" si="48"/>
        <v>1</v>
      </c>
      <c r="BN61" s="336" t="b">
        <f t="shared" ref="BN61:BP76" si="49">EXACT(X61&gt;0,AA61&gt;0)</f>
        <v>1</v>
      </c>
      <c r="BO61" s="336" t="b">
        <f t="shared" si="49"/>
        <v>1</v>
      </c>
      <c r="BP61" s="336" t="b">
        <f t="shared" si="49"/>
        <v>1</v>
      </c>
      <c r="BQ61" s="336" t="b">
        <f t="shared" ref="BQ61:BS76" si="50">EXACT(AD61&gt;0,AG61&gt;0)</f>
        <v>1</v>
      </c>
      <c r="BR61" s="336" t="b">
        <f t="shared" si="50"/>
        <v>1</v>
      </c>
      <c r="BS61" s="336" t="b">
        <f t="shared" si="50"/>
        <v>1</v>
      </c>
      <c r="BT61" s="335">
        <f>L61-'[10]POA 2017 CENTA'!L56</f>
        <v>0</v>
      </c>
      <c r="BU61" s="335">
        <f>M61-'[10]POA 2017 CENTA'!M56</f>
        <v>0</v>
      </c>
      <c r="BV61" s="335">
        <f>N61-'[10]POA 2017 CENTA'!N56</f>
        <v>0</v>
      </c>
      <c r="BW61" s="335">
        <f>O61-'[10]POA 2017 CENTA'!O56</f>
        <v>0</v>
      </c>
      <c r="BX61" s="335">
        <f>P61-'[10]POA 2017 CENTA'!P56</f>
        <v>0</v>
      </c>
      <c r="BY61" s="335">
        <f>Q61-'[10]POA 2017 CENTA'!Q56</f>
        <v>0</v>
      </c>
      <c r="BZ61" s="335">
        <f>R61-'[10]POA 2017 CENTA'!R56</f>
        <v>0</v>
      </c>
      <c r="CA61" s="335">
        <f>S61-'[10]POA 2017 CENTA'!S56</f>
        <v>0</v>
      </c>
      <c r="CB61" s="335">
        <f>T61-'[10]POA 2017 CENTA'!T56</f>
        <v>0</v>
      </c>
      <c r="CC61" s="335">
        <f>U61-'[10]POA 2017 CENTA'!U56</f>
        <v>0</v>
      </c>
      <c r="CD61" s="335">
        <f>V61-'[10]POA 2017 CENTA'!V56</f>
        <v>0</v>
      </c>
      <c r="CE61" s="335">
        <f>W61-'[10]POA 2017 CENTA'!W56</f>
        <v>0</v>
      </c>
      <c r="CF61" s="335">
        <f>X61-'[10]POA 2017 CENTA'!X56</f>
        <v>0</v>
      </c>
      <c r="CG61" s="335">
        <f>Y61-'[10]POA 2017 CENTA'!Y56</f>
        <v>0</v>
      </c>
      <c r="CH61" s="335">
        <f>Z61-'[10]POA 2017 CENTA'!Z56</f>
        <v>0</v>
      </c>
      <c r="CI61" s="335">
        <f>AA61-'[10]POA 2017 CENTA'!AA56</f>
        <v>0</v>
      </c>
      <c r="CJ61" s="335">
        <f>AB61-'[10]POA 2017 CENTA'!AB56</f>
        <v>0</v>
      </c>
      <c r="CK61" s="335">
        <f>AC61-'[10]POA 2017 CENTA'!AC56</f>
        <v>0</v>
      </c>
      <c r="CL61" s="335">
        <f>AD61-'[10]POA 2017 CENTA'!AD56</f>
        <v>0</v>
      </c>
      <c r="CM61" s="335">
        <f>AE61-'[10]POA 2017 CENTA'!AE56</f>
        <v>0</v>
      </c>
      <c r="CN61" s="335">
        <f>AF61-'[10]POA 2017 CENTA'!AF56</f>
        <v>0</v>
      </c>
      <c r="CO61" s="335">
        <f>AG61-'[10]POA 2017 CENTA'!AG56</f>
        <v>0</v>
      </c>
      <c r="CP61" s="335">
        <f>AH61-'[10]POA 2017 CENTA'!AH56</f>
        <v>0</v>
      </c>
      <c r="CQ61" s="335">
        <f>AI61-'[10]POA 2017 CENTA'!AI56</f>
        <v>0</v>
      </c>
      <c r="CS61" s="335">
        <f t="shared" si="9"/>
        <v>42</v>
      </c>
      <c r="CT61" s="335">
        <v>82</v>
      </c>
      <c r="CU61" s="335" t="str">
        <f t="shared" si="15"/>
        <v>SIN</v>
      </c>
    </row>
    <row r="62" spans="1:99" s="338" customFormat="1" ht="51" x14ac:dyDescent="0.2">
      <c r="A62" s="477" t="s">
        <v>94</v>
      </c>
      <c r="B62" s="477" t="s">
        <v>95</v>
      </c>
      <c r="C62" s="477" t="s">
        <v>378</v>
      </c>
      <c r="D62" s="353" t="s">
        <v>105</v>
      </c>
      <c r="E62" s="483">
        <v>12</v>
      </c>
      <c r="F62" s="352" t="s">
        <v>50</v>
      </c>
      <c r="G62" s="353" t="s">
        <v>379</v>
      </c>
      <c r="H62" s="353" t="s">
        <v>50</v>
      </c>
      <c r="I62" s="427">
        <f t="shared" ref="I62:I76" si="51">+AJ62/$AJ$60*100</f>
        <v>3.5993712530984592</v>
      </c>
      <c r="J62" s="343"/>
      <c r="K62" s="343">
        <v>4</v>
      </c>
      <c r="L62" s="345">
        <v>1</v>
      </c>
      <c r="M62" s="345">
        <v>1</v>
      </c>
      <c r="N62" s="345">
        <v>1</v>
      </c>
      <c r="O62" s="130">
        <v>15088</v>
      </c>
      <c r="P62" s="130">
        <v>15088</v>
      </c>
      <c r="Q62" s="130">
        <v>15088</v>
      </c>
      <c r="R62" s="345">
        <v>1</v>
      </c>
      <c r="S62" s="345">
        <v>1</v>
      </c>
      <c r="T62" s="345">
        <v>1</v>
      </c>
      <c r="U62" s="130">
        <v>15088</v>
      </c>
      <c r="V62" s="130">
        <v>15088</v>
      </c>
      <c r="W62" s="130">
        <v>15088</v>
      </c>
      <c r="X62" s="345">
        <v>1</v>
      </c>
      <c r="Y62" s="345">
        <v>1</v>
      </c>
      <c r="Z62" s="345">
        <v>1</v>
      </c>
      <c r="AA62" s="130">
        <v>15088</v>
      </c>
      <c r="AB62" s="130">
        <v>15088</v>
      </c>
      <c r="AC62" s="130">
        <v>15088</v>
      </c>
      <c r="AD62" s="129">
        <v>1</v>
      </c>
      <c r="AE62" s="345">
        <v>1</v>
      </c>
      <c r="AF62" s="345">
        <v>1</v>
      </c>
      <c r="AG62" s="130">
        <v>15088</v>
      </c>
      <c r="AH62" s="130">
        <v>15088</v>
      </c>
      <c r="AI62" s="130">
        <v>15092</v>
      </c>
      <c r="AJ62" s="402">
        <v>181060</v>
      </c>
      <c r="AK62" s="402">
        <v>181060</v>
      </c>
      <c r="AL62" s="454"/>
      <c r="AM62" s="454"/>
      <c r="AN62" s="454"/>
      <c r="AO62" s="454"/>
      <c r="AP62" s="484" t="s">
        <v>103</v>
      </c>
      <c r="AQ62" s="451" t="s">
        <v>380</v>
      </c>
      <c r="AR62" s="485"/>
      <c r="AS62" s="335">
        <f t="shared" si="38"/>
        <v>0</v>
      </c>
      <c r="AT62" s="335">
        <f t="shared" si="3"/>
        <v>0</v>
      </c>
      <c r="AU62" s="335">
        <f t="shared" si="4"/>
        <v>0</v>
      </c>
      <c r="AV62" s="336" t="b">
        <f>EXACT(C62,'[10]POA 2017 CENTA'!C57)</f>
        <v>1</v>
      </c>
      <c r="AW62" s="336" t="b">
        <f>EXACT(D62,'[10]POA 2017 CENTA'!D57)</f>
        <v>1</v>
      </c>
      <c r="AX62" s="335">
        <f>E62-'[10]POA 2017 CENTA'!E57</f>
        <v>0</v>
      </c>
      <c r="AY62" s="336" t="b">
        <f>EXACT(F62,'[10]POA 2017 CENTA'!F57)</f>
        <v>1</v>
      </c>
      <c r="AZ62" s="336" t="b">
        <f>EXACT(G62,'[10]POA 2017 CENTA'!G57)</f>
        <v>1</v>
      </c>
      <c r="BA62" s="336" t="b">
        <f>EXACT(H62,'[10]POA 2017 CENTA'!H57)</f>
        <v>1</v>
      </c>
      <c r="BB62" s="335">
        <f>AJ62-'[10]POA 2017 CENTA'!AJ57</f>
        <v>0</v>
      </c>
      <c r="BC62" s="335">
        <f>AK62-'[10]POA 2017 CENTA'!AK57</f>
        <v>0</v>
      </c>
      <c r="BD62" s="335">
        <f>AL62-'[10]POA 2017 CENTA'!AL57</f>
        <v>0</v>
      </c>
      <c r="BE62" s="335">
        <f>AM62-'[10]POA 2017 CENTA'!AM57</f>
        <v>0</v>
      </c>
      <c r="BF62" s="335">
        <f>AN62-'[10]POA 2017 CENTA'!AN57</f>
        <v>0</v>
      </c>
      <c r="BG62" s="335">
        <f>AO62-'[10]POA 2017 CENTA'!AO57</f>
        <v>0</v>
      </c>
      <c r="BH62" s="336" t="b">
        <f t="shared" si="47"/>
        <v>1</v>
      </c>
      <c r="BI62" s="336" t="b">
        <f t="shared" si="47"/>
        <v>1</v>
      </c>
      <c r="BJ62" s="336" t="b">
        <f t="shared" si="47"/>
        <v>1</v>
      </c>
      <c r="BK62" s="336" t="b">
        <f t="shared" si="48"/>
        <v>1</v>
      </c>
      <c r="BL62" s="336" t="b">
        <f t="shared" si="48"/>
        <v>1</v>
      </c>
      <c r="BM62" s="336" t="b">
        <f t="shared" si="48"/>
        <v>1</v>
      </c>
      <c r="BN62" s="336" t="b">
        <f t="shared" si="49"/>
        <v>1</v>
      </c>
      <c r="BO62" s="336" t="b">
        <f t="shared" si="49"/>
        <v>1</v>
      </c>
      <c r="BP62" s="336" t="b">
        <f t="shared" si="49"/>
        <v>1</v>
      </c>
      <c r="BQ62" s="336" t="b">
        <f t="shared" si="50"/>
        <v>1</v>
      </c>
      <c r="BR62" s="336" t="b">
        <f t="shared" si="50"/>
        <v>1</v>
      </c>
      <c r="BS62" s="336" t="b">
        <f t="shared" si="50"/>
        <v>1</v>
      </c>
      <c r="BT62" s="335">
        <f>L62-'[10]POA 2017 CENTA'!L57</f>
        <v>0</v>
      </c>
      <c r="BU62" s="335">
        <f>M62-'[10]POA 2017 CENTA'!M57</f>
        <v>0</v>
      </c>
      <c r="BV62" s="335">
        <f>N62-'[10]POA 2017 CENTA'!N57</f>
        <v>0</v>
      </c>
      <c r="BW62" s="335">
        <f>O62-'[10]POA 2017 CENTA'!O57</f>
        <v>0</v>
      </c>
      <c r="BX62" s="335">
        <f>P62-'[10]POA 2017 CENTA'!P57</f>
        <v>0</v>
      </c>
      <c r="BY62" s="335">
        <f>Q62-'[10]POA 2017 CENTA'!Q57</f>
        <v>0</v>
      </c>
      <c r="BZ62" s="335">
        <f>R62-'[10]POA 2017 CENTA'!R57</f>
        <v>0</v>
      </c>
      <c r="CA62" s="335">
        <f>S62-'[10]POA 2017 CENTA'!S57</f>
        <v>0</v>
      </c>
      <c r="CB62" s="335">
        <f>T62-'[10]POA 2017 CENTA'!T57</f>
        <v>0</v>
      </c>
      <c r="CC62" s="335">
        <f>U62-'[10]POA 2017 CENTA'!U57</f>
        <v>0</v>
      </c>
      <c r="CD62" s="335">
        <f>V62-'[10]POA 2017 CENTA'!V57</f>
        <v>0</v>
      </c>
      <c r="CE62" s="335">
        <f>W62-'[10]POA 2017 CENTA'!W57</f>
        <v>0</v>
      </c>
      <c r="CF62" s="335">
        <f>X62-'[10]POA 2017 CENTA'!X57</f>
        <v>0</v>
      </c>
      <c r="CG62" s="335">
        <f>Y62-'[10]POA 2017 CENTA'!Y57</f>
        <v>0</v>
      </c>
      <c r="CH62" s="335">
        <f>Z62-'[10]POA 2017 CENTA'!Z57</f>
        <v>0</v>
      </c>
      <c r="CI62" s="335">
        <f>AA62-'[10]POA 2017 CENTA'!AA57</f>
        <v>0</v>
      </c>
      <c r="CJ62" s="335">
        <f>AB62-'[10]POA 2017 CENTA'!AB57</f>
        <v>0</v>
      </c>
      <c r="CK62" s="335">
        <f>AC62-'[10]POA 2017 CENTA'!AC57</f>
        <v>0</v>
      </c>
      <c r="CL62" s="335">
        <f>AD62-'[10]POA 2017 CENTA'!AD57</f>
        <v>0</v>
      </c>
      <c r="CM62" s="335">
        <f>AE62-'[10]POA 2017 CENTA'!AE57</f>
        <v>0</v>
      </c>
      <c r="CN62" s="335">
        <f>AF62-'[10]POA 2017 CENTA'!AF57</f>
        <v>0</v>
      </c>
      <c r="CO62" s="335">
        <f>AG62-'[10]POA 2017 CENTA'!AG57</f>
        <v>0</v>
      </c>
      <c r="CP62" s="335">
        <f>AH62-'[10]POA 2017 CENTA'!AH57</f>
        <v>0</v>
      </c>
      <c r="CQ62" s="335">
        <f>AI62-'[10]POA 2017 CENTA'!AI57</f>
        <v>0</v>
      </c>
      <c r="CS62" s="335">
        <f t="shared" si="9"/>
        <v>6</v>
      </c>
      <c r="CT62" s="335">
        <v>6</v>
      </c>
      <c r="CU62" s="335" t="str">
        <f t="shared" si="15"/>
        <v>SIN</v>
      </c>
    </row>
    <row r="63" spans="1:99" s="338" customFormat="1" ht="89.25" x14ac:dyDescent="0.2">
      <c r="A63" s="477" t="s">
        <v>94</v>
      </c>
      <c r="B63" s="477" t="s">
        <v>95</v>
      </c>
      <c r="C63" s="477" t="s">
        <v>381</v>
      </c>
      <c r="D63" s="353" t="s">
        <v>382</v>
      </c>
      <c r="E63" s="354">
        <v>12</v>
      </c>
      <c r="F63" s="352" t="s">
        <v>108</v>
      </c>
      <c r="G63" s="353" t="s">
        <v>109</v>
      </c>
      <c r="H63" s="353" t="s">
        <v>50</v>
      </c>
      <c r="I63" s="427">
        <f t="shared" si="51"/>
        <v>1.1332671878127907</v>
      </c>
      <c r="J63" s="343"/>
      <c r="K63" s="343">
        <v>1</v>
      </c>
      <c r="L63" s="401">
        <v>1</v>
      </c>
      <c r="M63" s="401">
        <v>1</v>
      </c>
      <c r="N63" s="401">
        <v>1</v>
      </c>
      <c r="O63" s="402">
        <v>4750</v>
      </c>
      <c r="P63" s="402">
        <v>4750</v>
      </c>
      <c r="Q63" s="402">
        <v>4750</v>
      </c>
      <c r="R63" s="401">
        <v>1</v>
      </c>
      <c r="S63" s="401">
        <v>1</v>
      </c>
      <c r="T63" s="401">
        <v>1</v>
      </c>
      <c r="U63" s="402">
        <v>4750</v>
      </c>
      <c r="V63" s="402">
        <v>4750</v>
      </c>
      <c r="W63" s="402">
        <v>4750</v>
      </c>
      <c r="X63" s="401">
        <v>1</v>
      </c>
      <c r="Y63" s="401">
        <v>1</v>
      </c>
      <c r="Z63" s="401">
        <v>1</v>
      </c>
      <c r="AA63" s="402">
        <v>4750</v>
      </c>
      <c r="AB63" s="402">
        <v>4750</v>
      </c>
      <c r="AC63" s="402">
        <v>4750</v>
      </c>
      <c r="AD63" s="401">
        <v>1</v>
      </c>
      <c r="AE63" s="401">
        <v>1</v>
      </c>
      <c r="AF63" s="401">
        <v>1</v>
      </c>
      <c r="AG63" s="402">
        <v>4750</v>
      </c>
      <c r="AH63" s="402">
        <v>4750</v>
      </c>
      <c r="AI63" s="402">
        <v>4757</v>
      </c>
      <c r="AJ63" s="402">
        <v>57007</v>
      </c>
      <c r="AK63" s="402">
        <v>57007</v>
      </c>
      <c r="AL63" s="454"/>
      <c r="AM63" s="454"/>
      <c r="AN63" s="454"/>
      <c r="AO63" s="454"/>
      <c r="AP63" s="484" t="s">
        <v>103</v>
      </c>
      <c r="AQ63" s="451" t="s">
        <v>383</v>
      </c>
      <c r="AR63" s="485"/>
      <c r="AS63" s="335">
        <f t="shared" si="38"/>
        <v>0</v>
      </c>
      <c r="AT63" s="335">
        <f t="shared" si="3"/>
        <v>0</v>
      </c>
      <c r="AU63" s="335">
        <f t="shared" si="4"/>
        <v>0</v>
      </c>
      <c r="AV63" s="336" t="b">
        <f>EXACT(C63,'[10]POA 2017 CENTA'!C58)</f>
        <v>1</v>
      </c>
      <c r="AW63" s="336" t="b">
        <f>EXACT(D63,'[10]POA 2017 CENTA'!D58)</f>
        <v>1</v>
      </c>
      <c r="AX63" s="335">
        <f>E63-'[10]POA 2017 CENTA'!E58</f>
        <v>0</v>
      </c>
      <c r="AY63" s="336" t="b">
        <f>EXACT(F63,'[10]POA 2017 CENTA'!F58)</f>
        <v>1</v>
      </c>
      <c r="AZ63" s="336" t="b">
        <f>EXACT(G63,'[10]POA 2017 CENTA'!G58)</f>
        <v>1</v>
      </c>
      <c r="BA63" s="336" t="b">
        <f>EXACT(H63,'[10]POA 2017 CENTA'!H58)</f>
        <v>1</v>
      </c>
      <c r="BB63" s="335">
        <f>AJ63-'[10]POA 2017 CENTA'!AJ58</f>
        <v>0</v>
      </c>
      <c r="BC63" s="335">
        <f>AK63-'[10]POA 2017 CENTA'!AK58</f>
        <v>0</v>
      </c>
      <c r="BD63" s="335">
        <f>AL63-'[10]POA 2017 CENTA'!AL58</f>
        <v>0</v>
      </c>
      <c r="BE63" s="335">
        <f>AM63-'[10]POA 2017 CENTA'!AM58</f>
        <v>0</v>
      </c>
      <c r="BF63" s="335">
        <f>AN63-'[10]POA 2017 CENTA'!AN58</f>
        <v>0</v>
      </c>
      <c r="BG63" s="335">
        <f>AO63-'[10]POA 2017 CENTA'!AO58</f>
        <v>0</v>
      </c>
      <c r="BH63" s="336" t="b">
        <f t="shared" si="47"/>
        <v>1</v>
      </c>
      <c r="BI63" s="336" t="b">
        <f t="shared" si="47"/>
        <v>1</v>
      </c>
      <c r="BJ63" s="336" t="b">
        <f t="shared" si="47"/>
        <v>1</v>
      </c>
      <c r="BK63" s="336" t="b">
        <f t="shared" si="48"/>
        <v>1</v>
      </c>
      <c r="BL63" s="336" t="b">
        <f t="shared" si="48"/>
        <v>1</v>
      </c>
      <c r="BM63" s="336" t="b">
        <f t="shared" si="48"/>
        <v>1</v>
      </c>
      <c r="BN63" s="336" t="b">
        <f t="shared" si="49"/>
        <v>1</v>
      </c>
      <c r="BO63" s="336" t="b">
        <f t="shared" si="49"/>
        <v>1</v>
      </c>
      <c r="BP63" s="336" t="b">
        <f t="shared" si="49"/>
        <v>1</v>
      </c>
      <c r="BQ63" s="336" t="b">
        <f t="shared" si="50"/>
        <v>1</v>
      </c>
      <c r="BR63" s="336" t="b">
        <f t="shared" si="50"/>
        <v>1</v>
      </c>
      <c r="BS63" s="336" t="b">
        <f t="shared" si="50"/>
        <v>1</v>
      </c>
      <c r="BT63" s="335">
        <f>L63-'[10]POA 2017 CENTA'!L58</f>
        <v>0</v>
      </c>
      <c r="BU63" s="335">
        <f>M63-'[10]POA 2017 CENTA'!M58</f>
        <v>0</v>
      </c>
      <c r="BV63" s="335">
        <f>N63-'[10]POA 2017 CENTA'!N58</f>
        <v>0</v>
      </c>
      <c r="BW63" s="335">
        <f>O63-'[10]POA 2017 CENTA'!O58</f>
        <v>0</v>
      </c>
      <c r="BX63" s="335">
        <f>P63-'[10]POA 2017 CENTA'!P58</f>
        <v>0</v>
      </c>
      <c r="BY63" s="335">
        <f>Q63-'[10]POA 2017 CENTA'!Q58</f>
        <v>0</v>
      </c>
      <c r="BZ63" s="335">
        <f>R63-'[10]POA 2017 CENTA'!R58</f>
        <v>0</v>
      </c>
      <c r="CA63" s="335">
        <f>S63-'[10]POA 2017 CENTA'!S58</f>
        <v>0</v>
      </c>
      <c r="CB63" s="335">
        <f>T63-'[10]POA 2017 CENTA'!T58</f>
        <v>0</v>
      </c>
      <c r="CC63" s="335">
        <f>U63-'[10]POA 2017 CENTA'!U58</f>
        <v>0</v>
      </c>
      <c r="CD63" s="335">
        <f>V63-'[10]POA 2017 CENTA'!V58</f>
        <v>0</v>
      </c>
      <c r="CE63" s="335">
        <f>W63-'[10]POA 2017 CENTA'!W58</f>
        <v>0</v>
      </c>
      <c r="CF63" s="335">
        <f>X63-'[10]POA 2017 CENTA'!X58</f>
        <v>0</v>
      </c>
      <c r="CG63" s="335">
        <f>Y63-'[10]POA 2017 CENTA'!Y58</f>
        <v>0</v>
      </c>
      <c r="CH63" s="335">
        <f>Z63-'[10]POA 2017 CENTA'!Z58</f>
        <v>0</v>
      </c>
      <c r="CI63" s="335">
        <f>AA63-'[10]POA 2017 CENTA'!AA58</f>
        <v>0</v>
      </c>
      <c r="CJ63" s="335">
        <f>AB63-'[10]POA 2017 CENTA'!AB58</f>
        <v>0</v>
      </c>
      <c r="CK63" s="335">
        <f>AC63-'[10]POA 2017 CENTA'!AC58</f>
        <v>0</v>
      </c>
      <c r="CL63" s="335">
        <f>AD63-'[10]POA 2017 CENTA'!AD58</f>
        <v>0</v>
      </c>
      <c r="CM63" s="335">
        <f>AE63-'[10]POA 2017 CENTA'!AE58</f>
        <v>0</v>
      </c>
      <c r="CN63" s="335">
        <f>AF63-'[10]POA 2017 CENTA'!AF58</f>
        <v>0</v>
      </c>
      <c r="CO63" s="335">
        <f>AG63-'[10]POA 2017 CENTA'!AG58</f>
        <v>0</v>
      </c>
      <c r="CP63" s="335">
        <f>AH63-'[10]POA 2017 CENTA'!AH58</f>
        <v>0</v>
      </c>
      <c r="CQ63" s="335">
        <f>AI63-'[10]POA 2017 CENTA'!AI58</f>
        <v>0</v>
      </c>
      <c r="CS63" s="335">
        <f t="shared" si="9"/>
        <v>6</v>
      </c>
      <c r="CT63" s="335">
        <v>6</v>
      </c>
      <c r="CU63" s="335" t="str">
        <f t="shared" si="15"/>
        <v>SIN</v>
      </c>
    </row>
    <row r="64" spans="1:99" s="338" customFormat="1" ht="76.5" x14ac:dyDescent="0.2">
      <c r="A64" s="477" t="s">
        <v>94</v>
      </c>
      <c r="B64" s="477" t="s">
        <v>95</v>
      </c>
      <c r="C64" s="477" t="s">
        <v>384</v>
      </c>
      <c r="D64" s="353" t="s">
        <v>111</v>
      </c>
      <c r="E64" s="483">
        <v>1080</v>
      </c>
      <c r="F64" s="352" t="s">
        <v>100</v>
      </c>
      <c r="G64" s="353" t="s">
        <v>112</v>
      </c>
      <c r="H64" s="353" t="s">
        <v>50</v>
      </c>
      <c r="I64" s="427">
        <f t="shared" si="51"/>
        <v>3.9959064258895505</v>
      </c>
      <c r="J64" s="343"/>
      <c r="K64" s="343">
        <v>4</v>
      </c>
      <c r="L64" s="345">
        <v>90</v>
      </c>
      <c r="M64" s="345">
        <v>90</v>
      </c>
      <c r="N64" s="345">
        <v>90</v>
      </c>
      <c r="O64" s="130">
        <v>16750</v>
      </c>
      <c r="P64" s="130">
        <v>16750</v>
      </c>
      <c r="Q64" s="130">
        <v>16750</v>
      </c>
      <c r="R64" s="345">
        <v>90</v>
      </c>
      <c r="S64" s="345">
        <v>90</v>
      </c>
      <c r="T64" s="345">
        <v>90</v>
      </c>
      <c r="U64" s="130">
        <v>16750</v>
      </c>
      <c r="V64" s="130">
        <v>16750</v>
      </c>
      <c r="W64" s="130">
        <v>16750</v>
      </c>
      <c r="X64" s="345">
        <v>90</v>
      </c>
      <c r="Y64" s="345">
        <v>90</v>
      </c>
      <c r="Z64" s="345">
        <v>90</v>
      </c>
      <c r="AA64" s="130">
        <v>16750</v>
      </c>
      <c r="AB64" s="130">
        <v>16750</v>
      </c>
      <c r="AC64" s="130">
        <v>16750</v>
      </c>
      <c r="AD64" s="345">
        <v>90</v>
      </c>
      <c r="AE64" s="345">
        <v>90</v>
      </c>
      <c r="AF64" s="345">
        <v>90</v>
      </c>
      <c r="AG64" s="130">
        <v>16750</v>
      </c>
      <c r="AH64" s="130">
        <v>16750</v>
      </c>
      <c r="AI64" s="130">
        <v>16757</v>
      </c>
      <c r="AJ64" s="402">
        <v>201007</v>
      </c>
      <c r="AK64" s="402">
        <v>201007</v>
      </c>
      <c r="AL64" s="454"/>
      <c r="AM64" s="454"/>
      <c r="AN64" s="454"/>
      <c r="AO64" s="454"/>
      <c r="AP64" s="484" t="s">
        <v>103</v>
      </c>
      <c r="AQ64" s="353" t="s">
        <v>385</v>
      </c>
      <c r="AR64" s="485"/>
      <c r="AS64" s="335">
        <f t="shared" si="38"/>
        <v>0</v>
      </c>
      <c r="AT64" s="335">
        <f t="shared" si="3"/>
        <v>0</v>
      </c>
      <c r="AU64" s="335">
        <f t="shared" si="4"/>
        <v>0</v>
      </c>
      <c r="AV64" s="336" t="b">
        <f>EXACT(C64,'[10]POA 2017 CENTA'!C59)</f>
        <v>1</v>
      </c>
      <c r="AW64" s="336" t="b">
        <f>EXACT(D64,'[10]POA 2017 CENTA'!D59)</f>
        <v>1</v>
      </c>
      <c r="AX64" s="335">
        <f>E64-'[10]POA 2017 CENTA'!E59</f>
        <v>0</v>
      </c>
      <c r="AY64" s="336" t="b">
        <f>EXACT(F64,'[10]POA 2017 CENTA'!F59)</f>
        <v>1</v>
      </c>
      <c r="AZ64" s="336" t="b">
        <f>EXACT(G64,'[10]POA 2017 CENTA'!G59)</f>
        <v>1</v>
      </c>
      <c r="BA64" s="336" t="b">
        <f>EXACT(H64,'[10]POA 2017 CENTA'!H59)</f>
        <v>1</v>
      </c>
      <c r="BB64" s="335">
        <f>AJ64-'[10]POA 2017 CENTA'!AJ59</f>
        <v>0</v>
      </c>
      <c r="BC64" s="335">
        <f>AK64-'[10]POA 2017 CENTA'!AK59</f>
        <v>0</v>
      </c>
      <c r="BD64" s="335">
        <f>AL64-'[10]POA 2017 CENTA'!AL59</f>
        <v>0</v>
      </c>
      <c r="BE64" s="335">
        <f>AM64-'[10]POA 2017 CENTA'!AM59</f>
        <v>0</v>
      </c>
      <c r="BF64" s="335">
        <f>AN64-'[10]POA 2017 CENTA'!AN59</f>
        <v>0</v>
      </c>
      <c r="BG64" s="335">
        <f>AO64-'[10]POA 2017 CENTA'!AO59</f>
        <v>0</v>
      </c>
      <c r="BH64" s="336" t="b">
        <f t="shared" si="47"/>
        <v>1</v>
      </c>
      <c r="BI64" s="336" t="b">
        <f t="shared" si="47"/>
        <v>1</v>
      </c>
      <c r="BJ64" s="336" t="b">
        <f t="shared" si="47"/>
        <v>1</v>
      </c>
      <c r="BK64" s="336" t="b">
        <f t="shared" si="48"/>
        <v>1</v>
      </c>
      <c r="BL64" s="336" t="b">
        <f t="shared" si="48"/>
        <v>1</v>
      </c>
      <c r="BM64" s="336" t="b">
        <f t="shared" si="48"/>
        <v>1</v>
      </c>
      <c r="BN64" s="336" t="b">
        <f t="shared" si="49"/>
        <v>1</v>
      </c>
      <c r="BO64" s="336" t="b">
        <f t="shared" si="49"/>
        <v>1</v>
      </c>
      <c r="BP64" s="336" t="b">
        <f t="shared" si="49"/>
        <v>1</v>
      </c>
      <c r="BQ64" s="336" t="b">
        <f t="shared" si="50"/>
        <v>1</v>
      </c>
      <c r="BR64" s="336" t="b">
        <f t="shared" si="50"/>
        <v>1</v>
      </c>
      <c r="BS64" s="336" t="b">
        <f t="shared" si="50"/>
        <v>1</v>
      </c>
      <c r="BT64" s="335">
        <f>L64-'[10]POA 2017 CENTA'!L59</f>
        <v>0</v>
      </c>
      <c r="BU64" s="335">
        <f>M64-'[10]POA 2017 CENTA'!M59</f>
        <v>0</v>
      </c>
      <c r="BV64" s="335">
        <f>N64-'[10]POA 2017 CENTA'!N59</f>
        <v>0</v>
      </c>
      <c r="BW64" s="335">
        <f>O64-'[10]POA 2017 CENTA'!O59</f>
        <v>0</v>
      </c>
      <c r="BX64" s="335">
        <f>P64-'[10]POA 2017 CENTA'!P59</f>
        <v>0</v>
      </c>
      <c r="BY64" s="335">
        <f>Q64-'[10]POA 2017 CENTA'!Q59</f>
        <v>0</v>
      </c>
      <c r="BZ64" s="335">
        <f>R64-'[10]POA 2017 CENTA'!R59</f>
        <v>0</v>
      </c>
      <c r="CA64" s="335">
        <f>S64-'[10]POA 2017 CENTA'!S59</f>
        <v>0</v>
      </c>
      <c r="CB64" s="335">
        <f>T64-'[10]POA 2017 CENTA'!T59</f>
        <v>0</v>
      </c>
      <c r="CC64" s="335">
        <f>U64-'[10]POA 2017 CENTA'!U59</f>
        <v>0</v>
      </c>
      <c r="CD64" s="335">
        <f>V64-'[10]POA 2017 CENTA'!V59</f>
        <v>0</v>
      </c>
      <c r="CE64" s="335">
        <f>W64-'[10]POA 2017 CENTA'!W59</f>
        <v>0</v>
      </c>
      <c r="CF64" s="335">
        <f>X64-'[10]POA 2017 CENTA'!X59</f>
        <v>0</v>
      </c>
      <c r="CG64" s="335">
        <f>Y64-'[10]POA 2017 CENTA'!Y59</f>
        <v>0</v>
      </c>
      <c r="CH64" s="335">
        <f>Z64-'[10]POA 2017 CENTA'!Z59</f>
        <v>0</v>
      </c>
      <c r="CI64" s="335">
        <f>AA64-'[10]POA 2017 CENTA'!AA59</f>
        <v>0</v>
      </c>
      <c r="CJ64" s="335">
        <f>AB64-'[10]POA 2017 CENTA'!AB59</f>
        <v>0</v>
      </c>
      <c r="CK64" s="335">
        <f>AC64-'[10]POA 2017 CENTA'!AC59</f>
        <v>0</v>
      </c>
      <c r="CL64" s="335">
        <f>AD64-'[10]POA 2017 CENTA'!AD59</f>
        <v>0</v>
      </c>
      <c r="CM64" s="335">
        <f>AE64-'[10]POA 2017 CENTA'!AE59</f>
        <v>0</v>
      </c>
      <c r="CN64" s="335">
        <f>AF64-'[10]POA 2017 CENTA'!AF59</f>
        <v>0</v>
      </c>
      <c r="CO64" s="335">
        <f>AG64-'[10]POA 2017 CENTA'!AG59</f>
        <v>0</v>
      </c>
      <c r="CP64" s="335">
        <f>AH64-'[10]POA 2017 CENTA'!AH59</f>
        <v>0</v>
      </c>
      <c r="CQ64" s="335">
        <f>AI64-'[10]POA 2017 CENTA'!AI59</f>
        <v>0</v>
      </c>
      <c r="CS64" s="335">
        <f t="shared" si="9"/>
        <v>540</v>
      </c>
      <c r="CT64" s="335">
        <v>742</v>
      </c>
      <c r="CU64" s="335" t="str">
        <f t="shared" si="15"/>
        <v>SIN</v>
      </c>
    </row>
    <row r="65" spans="1:99" s="338" customFormat="1" ht="51" x14ac:dyDescent="0.2">
      <c r="A65" s="477" t="s">
        <v>94</v>
      </c>
      <c r="B65" s="477" t="s">
        <v>95</v>
      </c>
      <c r="C65" s="477" t="s">
        <v>386</v>
      </c>
      <c r="D65" s="353" t="s">
        <v>114</v>
      </c>
      <c r="E65" s="483">
        <v>2084</v>
      </c>
      <c r="F65" s="352" t="s">
        <v>100</v>
      </c>
      <c r="G65" s="353" t="s">
        <v>115</v>
      </c>
      <c r="H65" s="353" t="s">
        <v>50</v>
      </c>
      <c r="I65" s="427">
        <f t="shared" si="51"/>
        <v>2.0067697442092682</v>
      </c>
      <c r="J65" s="343"/>
      <c r="K65" s="343">
        <v>2</v>
      </c>
      <c r="L65" s="401">
        <v>174</v>
      </c>
      <c r="M65" s="401">
        <v>173</v>
      </c>
      <c r="N65" s="401">
        <v>174</v>
      </c>
      <c r="O65" s="402">
        <v>8412</v>
      </c>
      <c r="P65" s="402">
        <v>8412</v>
      </c>
      <c r="Q65" s="402">
        <v>8412</v>
      </c>
      <c r="R65" s="401">
        <v>174</v>
      </c>
      <c r="S65" s="401">
        <v>173</v>
      </c>
      <c r="T65" s="401">
        <v>174</v>
      </c>
      <c r="U65" s="402">
        <v>8412</v>
      </c>
      <c r="V65" s="402">
        <v>8412</v>
      </c>
      <c r="W65" s="402">
        <v>8412</v>
      </c>
      <c r="X65" s="401">
        <v>174</v>
      </c>
      <c r="Y65" s="401">
        <v>173</v>
      </c>
      <c r="Z65" s="401">
        <v>174</v>
      </c>
      <c r="AA65" s="402">
        <v>8412</v>
      </c>
      <c r="AB65" s="402">
        <v>8412</v>
      </c>
      <c r="AC65" s="402">
        <v>8412</v>
      </c>
      <c r="AD65" s="401">
        <v>174</v>
      </c>
      <c r="AE65" s="401">
        <v>173</v>
      </c>
      <c r="AF65" s="401">
        <v>174</v>
      </c>
      <c r="AG65" s="402">
        <v>8412</v>
      </c>
      <c r="AH65" s="402">
        <v>8412</v>
      </c>
      <c r="AI65" s="402">
        <v>8415</v>
      </c>
      <c r="AJ65" s="402">
        <v>100947</v>
      </c>
      <c r="AK65" s="402">
        <v>100947</v>
      </c>
      <c r="AL65" s="454"/>
      <c r="AM65" s="454"/>
      <c r="AN65" s="454"/>
      <c r="AO65" s="454"/>
      <c r="AP65" s="484" t="s">
        <v>103</v>
      </c>
      <c r="AQ65" s="353" t="s">
        <v>387</v>
      </c>
      <c r="AR65" s="485"/>
      <c r="AS65" s="335">
        <f t="shared" si="38"/>
        <v>0</v>
      </c>
      <c r="AT65" s="335">
        <f t="shared" si="3"/>
        <v>0</v>
      </c>
      <c r="AU65" s="335">
        <f t="shared" si="4"/>
        <v>0</v>
      </c>
      <c r="AV65" s="336" t="b">
        <f>EXACT(C65,'[10]POA 2017 CENTA'!C60)</f>
        <v>1</v>
      </c>
      <c r="AW65" s="336" t="b">
        <f>EXACT(D65,'[10]POA 2017 CENTA'!D60)</f>
        <v>1</v>
      </c>
      <c r="AX65" s="335">
        <f>E65-'[10]POA 2017 CENTA'!E60</f>
        <v>0</v>
      </c>
      <c r="AY65" s="336" t="b">
        <f>EXACT(F65,'[10]POA 2017 CENTA'!F60)</f>
        <v>1</v>
      </c>
      <c r="AZ65" s="336" t="b">
        <f>EXACT(G65,'[10]POA 2017 CENTA'!G60)</f>
        <v>1</v>
      </c>
      <c r="BA65" s="336" t="b">
        <f>EXACT(H65,'[10]POA 2017 CENTA'!H60)</f>
        <v>1</v>
      </c>
      <c r="BB65" s="335">
        <f>AJ65-'[10]POA 2017 CENTA'!AJ60</f>
        <v>0</v>
      </c>
      <c r="BC65" s="335">
        <f>AK65-'[10]POA 2017 CENTA'!AK60</f>
        <v>0</v>
      </c>
      <c r="BD65" s="335">
        <f>AL65-'[10]POA 2017 CENTA'!AL60</f>
        <v>0</v>
      </c>
      <c r="BE65" s="335">
        <f>AM65-'[10]POA 2017 CENTA'!AM60</f>
        <v>0</v>
      </c>
      <c r="BF65" s="335">
        <f>AN65-'[10]POA 2017 CENTA'!AN60</f>
        <v>0</v>
      </c>
      <c r="BG65" s="335">
        <f>AO65-'[10]POA 2017 CENTA'!AO60</f>
        <v>0</v>
      </c>
      <c r="BH65" s="336" t="b">
        <f t="shared" si="47"/>
        <v>1</v>
      </c>
      <c r="BI65" s="336" t="b">
        <f t="shared" si="47"/>
        <v>1</v>
      </c>
      <c r="BJ65" s="336" t="b">
        <f t="shared" si="47"/>
        <v>1</v>
      </c>
      <c r="BK65" s="336" t="b">
        <f t="shared" si="48"/>
        <v>1</v>
      </c>
      <c r="BL65" s="336" t="b">
        <f t="shared" si="48"/>
        <v>1</v>
      </c>
      <c r="BM65" s="336" t="b">
        <f t="shared" si="48"/>
        <v>1</v>
      </c>
      <c r="BN65" s="336" t="b">
        <f t="shared" si="49"/>
        <v>1</v>
      </c>
      <c r="BO65" s="336" t="b">
        <f t="shared" si="49"/>
        <v>1</v>
      </c>
      <c r="BP65" s="336" t="b">
        <f t="shared" si="49"/>
        <v>1</v>
      </c>
      <c r="BQ65" s="336" t="b">
        <f t="shared" si="50"/>
        <v>1</v>
      </c>
      <c r="BR65" s="336" t="b">
        <f t="shared" si="50"/>
        <v>1</v>
      </c>
      <c r="BS65" s="336" t="b">
        <f t="shared" si="50"/>
        <v>1</v>
      </c>
      <c r="BT65" s="335">
        <f>L65-'[10]POA 2017 CENTA'!L60</f>
        <v>0</v>
      </c>
      <c r="BU65" s="335">
        <f>M65-'[10]POA 2017 CENTA'!M60</f>
        <v>0</v>
      </c>
      <c r="BV65" s="335">
        <f>N65-'[10]POA 2017 CENTA'!N60</f>
        <v>0</v>
      </c>
      <c r="BW65" s="335">
        <f>O65-'[10]POA 2017 CENTA'!O60</f>
        <v>0</v>
      </c>
      <c r="BX65" s="335">
        <f>P65-'[10]POA 2017 CENTA'!P60</f>
        <v>0</v>
      </c>
      <c r="BY65" s="335">
        <f>Q65-'[10]POA 2017 CENTA'!Q60</f>
        <v>0</v>
      </c>
      <c r="BZ65" s="335">
        <f>R65-'[10]POA 2017 CENTA'!R60</f>
        <v>0</v>
      </c>
      <c r="CA65" s="335">
        <f>S65-'[10]POA 2017 CENTA'!S60</f>
        <v>0</v>
      </c>
      <c r="CB65" s="335">
        <f>T65-'[10]POA 2017 CENTA'!T60</f>
        <v>0</v>
      </c>
      <c r="CC65" s="335">
        <f>U65-'[10]POA 2017 CENTA'!U60</f>
        <v>0</v>
      </c>
      <c r="CD65" s="335">
        <f>V65-'[10]POA 2017 CENTA'!V60</f>
        <v>0</v>
      </c>
      <c r="CE65" s="335">
        <f>W65-'[10]POA 2017 CENTA'!W60</f>
        <v>0</v>
      </c>
      <c r="CF65" s="335">
        <f>X65-'[10]POA 2017 CENTA'!X60</f>
        <v>0</v>
      </c>
      <c r="CG65" s="335">
        <f>Y65-'[10]POA 2017 CENTA'!Y60</f>
        <v>0</v>
      </c>
      <c r="CH65" s="335">
        <f>Z65-'[10]POA 2017 CENTA'!Z60</f>
        <v>0</v>
      </c>
      <c r="CI65" s="335">
        <f>AA65-'[10]POA 2017 CENTA'!AA60</f>
        <v>0</v>
      </c>
      <c r="CJ65" s="335">
        <f>AB65-'[10]POA 2017 CENTA'!AB60</f>
        <v>0</v>
      </c>
      <c r="CK65" s="335">
        <f>AC65-'[10]POA 2017 CENTA'!AC60</f>
        <v>0</v>
      </c>
      <c r="CL65" s="335">
        <f>AD65-'[10]POA 2017 CENTA'!AD60</f>
        <v>0</v>
      </c>
      <c r="CM65" s="335">
        <f>AE65-'[10]POA 2017 CENTA'!AE60</f>
        <v>0</v>
      </c>
      <c r="CN65" s="335">
        <f>AF65-'[10]POA 2017 CENTA'!AF60</f>
        <v>0</v>
      </c>
      <c r="CO65" s="335">
        <f>AG65-'[10]POA 2017 CENTA'!AG60</f>
        <v>0</v>
      </c>
      <c r="CP65" s="335">
        <f>AH65-'[10]POA 2017 CENTA'!AH60</f>
        <v>0</v>
      </c>
      <c r="CQ65" s="335">
        <f>AI65-'[10]POA 2017 CENTA'!AI60</f>
        <v>0</v>
      </c>
      <c r="CS65" s="335">
        <f t="shared" si="9"/>
        <v>1042</v>
      </c>
      <c r="CT65" s="335">
        <v>1286</v>
      </c>
      <c r="CU65" s="335" t="str">
        <f t="shared" si="15"/>
        <v>SIN</v>
      </c>
    </row>
    <row r="66" spans="1:99" s="338" customFormat="1" ht="76.5" x14ac:dyDescent="0.2">
      <c r="A66" s="477" t="s">
        <v>94</v>
      </c>
      <c r="B66" s="477" t="s">
        <v>95</v>
      </c>
      <c r="C66" s="477" t="s">
        <v>388</v>
      </c>
      <c r="D66" s="353" t="s">
        <v>117</v>
      </c>
      <c r="E66" s="483">
        <v>12</v>
      </c>
      <c r="F66" s="352" t="s">
        <v>50</v>
      </c>
      <c r="G66" s="353" t="s">
        <v>118</v>
      </c>
      <c r="H66" s="353" t="s">
        <v>50</v>
      </c>
      <c r="I66" s="427">
        <f t="shared" si="51"/>
        <v>1.6670897673966463</v>
      </c>
      <c r="J66" s="343"/>
      <c r="K66" s="343">
        <v>2</v>
      </c>
      <c r="L66" s="401">
        <v>1</v>
      </c>
      <c r="M66" s="401">
        <v>1</v>
      </c>
      <c r="N66" s="401">
        <v>1</v>
      </c>
      <c r="O66" s="402">
        <v>6988</v>
      </c>
      <c r="P66" s="402">
        <v>6988</v>
      </c>
      <c r="Q66" s="402">
        <v>6988</v>
      </c>
      <c r="R66" s="401">
        <v>1</v>
      </c>
      <c r="S66" s="401">
        <v>1</v>
      </c>
      <c r="T66" s="401">
        <v>1</v>
      </c>
      <c r="U66" s="402">
        <v>6988</v>
      </c>
      <c r="V66" s="402">
        <v>6988</v>
      </c>
      <c r="W66" s="402">
        <v>6988</v>
      </c>
      <c r="X66" s="401">
        <v>1</v>
      </c>
      <c r="Y66" s="401">
        <v>1</v>
      </c>
      <c r="Z66" s="401">
        <v>1</v>
      </c>
      <c r="AA66" s="402">
        <v>6988</v>
      </c>
      <c r="AB66" s="402">
        <v>6988</v>
      </c>
      <c r="AC66" s="402">
        <v>6988</v>
      </c>
      <c r="AD66" s="401">
        <v>1</v>
      </c>
      <c r="AE66" s="401">
        <v>1</v>
      </c>
      <c r="AF66" s="401">
        <v>1</v>
      </c>
      <c r="AG66" s="402">
        <v>6988</v>
      </c>
      <c r="AH66" s="402">
        <v>6988</v>
      </c>
      <c r="AI66" s="402">
        <v>6992</v>
      </c>
      <c r="AJ66" s="402">
        <v>83860</v>
      </c>
      <c r="AK66" s="402">
        <v>83860</v>
      </c>
      <c r="AL66" s="454"/>
      <c r="AM66" s="454"/>
      <c r="AN66" s="454"/>
      <c r="AO66" s="454"/>
      <c r="AP66" s="484" t="s">
        <v>103</v>
      </c>
      <c r="AQ66" s="353" t="s">
        <v>389</v>
      </c>
      <c r="AR66" s="486"/>
      <c r="AS66" s="335">
        <f t="shared" si="38"/>
        <v>0</v>
      </c>
      <c r="AT66" s="335">
        <f t="shared" si="3"/>
        <v>0</v>
      </c>
      <c r="AU66" s="335">
        <f t="shared" si="4"/>
        <v>0</v>
      </c>
      <c r="AV66" s="336" t="b">
        <f>EXACT(C66,'[10]POA 2017 CENTA'!C61)</f>
        <v>1</v>
      </c>
      <c r="AW66" s="336" t="b">
        <f>EXACT(D66,'[10]POA 2017 CENTA'!D61)</f>
        <v>1</v>
      </c>
      <c r="AX66" s="335">
        <f>E66-'[10]POA 2017 CENTA'!E61</f>
        <v>0</v>
      </c>
      <c r="AY66" s="336" t="b">
        <f>EXACT(F66,'[10]POA 2017 CENTA'!F61)</f>
        <v>1</v>
      </c>
      <c r="AZ66" s="336" t="b">
        <f>EXACT(G66,'[10]POA 2017 CENTA'!G61)</f>
        <v>1</v>
      </c>
      <c r="BA66" s="336" t="b">
        <f>EXACT(H66,'[10]POA 2017 CENTA'!H61)</f>
        <v>1</v>
      </c>
      <c r="BB66" s="335">
        <f>AJ66-'[10]POA 2017 CENTA'!AJ61</f>
        <v>0</v>
      </c>
      <c r="BC66" s="335">
        <f>AK66-'[10]POA 2017 CENTA'!AK61</f>
        <v>0</v>
      </c>
      <c r="BD66" s="335">
        <f>AL66-'[10]POA 2017 CENTA'!AL61</f>
        <v>0</v>
      </c>
      <c r="BE66" s="335">
        <f>AM66-'[10]POA 2017 CENTA'!AM61</f>
        <v>0</v>
      </c>
      <c r="BF66" s="335">
        <f>AN66-'[10]POA 2017 CENTA'!AN61</f>
        <v>0</v>
      </c>
      <c r="BG66" s="335">
        <f>AO66-'[10]POA 2017 CENTA'!AO61</f>
        <v>0</v>
      </c>
      <c r="BH66" s="336" t="b">
        <f t="shared" si="47"/>
        <v>1</v>
      </c>
      <c r="BI66" s="336" t="b">
        <f t="shared" si="47"/>
        <v>1</v>
      </c>
      <c r="BJ66" s="336" t="b">
        <f t="shared" si="47"/>
        <v>1</v>
      </c>
      <c r="BK66" s="336" t="b">
        <f t="shared" si="48"/>
        <v>1</v>
      </c>
      <c r="BL66" s="336" t="b">
        <f t="shared" si="48"/>
        <v>1</v>
      </c>
      <c r="BM66" s="336" t="b">
        <f t="shared" si="48"/>
        <v>1</v>
      </c>
      <c r="BN66" s="336" t="b">
        <f t="shared" si="49"/>
        <v>1</v>
      </c>
      <c r="BO66" s="336" t="b">
        <f t="shared" si="49"/>
        <v>1</v>
      </c>
      <c r="BP66" s="336" t="b">
        <f t="shared" si="49"/>
        <v>1</v>
      </c>
      <c r="BQ66" s="336" t="b">
        <f t="shared" si="50"/>
        <v>1</v>
      </c>
      <c r="BR66" s="336" t="b">
        <f t="shared" si="50"/>
        <v>1</v>
      </c>
      <c r="BS66" s="336" t="b">
        <f t="shared" si="50"/>
        <v>1</v>
      </c>
      <c r="BT66" s="335">
        <f>L66-'[10]POA 2017 CENTA'!L61</f>
        <v>0</v>
      </c>
      <c r="BU66" s="335">
        <f>M66-'[10]POA 2017 CENTA'!M61</f>
        <v>0</v>
      </c>
      <c r="BV66" s="335">
        <f>N66-'[10]POA 2017 CENTA'!N61</f>
        <v>0</v>
      </c>
      <c r="BW66" s="335">
        <f>O66-'[10]POA 2017 CENTA'!O61</f>
        <v>0</v>
      </c>
      <c r="BX66" s="335">
        <f>P66-'[10]POA 2017 CENTA'!P61</f>
        <v>0</v>
      </c>
      <c r="BY66" s="335">
        <f>Q66-'[10]POA 2017 CENTA'!Q61</f>
        <v>0</v>
      </c>
      <c r="BZ66" s="335">
        <f>R66-'[10]POA 2017 CENTA'!R61</f>
        <v>0</v>
      </c>
      <c r="CA66" s="335">
        <f>S66-'[10]POA 2017 CENTA'!S61</f>
        <v>0</v>
      </c>
      <c r="CB66" s="335">
        <f>T66-'[10]POA 2017 CENTA'!T61</f>
        <v>0</v>
      </c>
      <c r="CC66" s="335">
        <f>U66-'[10]POA 2017 CENTA'!U61</f>
        <v>0</v>
      </c>
      <c r="CD66" s="335">
        <f>V66-'[10]POA 2017 CENTA'!V61</f>
        <v>0</v>
      </c>
      <c r="CE66" s="335">
        <f>W66-'[10]POA 2017 CENTA'!W61</f>
        <v>0</v>
      </c>
      <c r="CF66" s="335">
        <f>X66-'[10]POA 2017 CENTA'!X61</f>
        <v>0</v>
      </c>
      <c r="CG66" s="335">
        <f>Y66-'[10]POA 2017 CENTA'!Y61</f>
        <v>0</v>
      </c>
      <c r="CH66" s="335">
        <f>Z66-'[10]POA 2017 CENTA'!Z61</f>
        <v>0</v>
      </c>
      <c r="CI66" s="335">
        <f>AA66-'[10]POA 2017 CENTA'!AA61</f>
        <v>0</v>
      </c>
      <c r="CJ66" s="335">
        <f>AB66-'[10]POA 2017 CENTA'!AB61</f>
        <v>0</v>
      </c>
      <c r="CK66" s="335">
        <f>AC66-'[10]POA 2017 CENTA'!AC61</f>
        <v>0</v>
      </c>
      <c r="CL66" s="335">
        <f>AD66-'[10]POA 2017 CENTA'!AD61</f>
        <v>0</v>
      </c>
      <c r="CM66" s="335">
        <f>AE66-'[10]POA 2017 CENTA'!AE61</f>
        <v>0</v>
      </c>
      <c r="CN66" s="335">
        <f>AF66-'[10]POA 2017 CENTA'!AF61</f>
        <v>0</v>
      </c>
      <c r="CO66" s="335">
        <f>AG66-'[10]POA 2017 CENTA'!AG61</f>
        <v>0</v>
      </c>
      <c r="CP66" s="335">
        <f>AH66-'[10]POA 2017 CENTA'!AH61</f>
        <v>0</v>
      </c>
      <c r="CQ66" s="335">
        <f>AI66-'[10]POA 2017 CENTA'!AI61</f>
        <v>0</v>
      </c>
      <c r="CS66" s="335">
        <f t="shared" si="9"/>
        <v>6</v>
      </c>
      <c r="CT66" s="335">
        <v>6</v>
      </c>
      <c r="CU66" s="335" t="str">
        <f t="shared" si="15"/>
        <v>SIN</v>
      </c>
    </row>
    <row r="67" spans="1:99" s="338" customFormat="1" ht="77.25" customHeight="1" x14ac:dyDescent="0.2">
      <c r="A67" s="477" t="s">
        <v>94</v>
      </c>
      <c r="B67" s="477" t="s">
        <v>95</v>
      </c>
      <c r="C67" s="477" t="s">
        <v>390</v>
      </c>
      <c r="D67" s="376" t="s">
        <v>120</v>
      </c>
      <c r="E67" s="483">
        <v>4</v>
      </c>
      <c r="F67" s="410" t="s">
        <v>100</v>
      </c>
      <c r="G67" s="487" t="s">
        <v>121</v>
      </c>
      <c r="H67" s="437" t="s">
        <v>50</v>
      </c>
      <c r="I67" s="427">
        <f t="shared" si="51"/>
        <v>2.3766267096566165</v>
      </c>
      <c r="J67" s="427"/>
      <c r="K67" s="427">
        <v>2</v>
      </c>
      <c r="L67" s="345"/>
      <c r="M67" s="345"/>
      <c r="N67" s="345">
        <v>1</v>
      </c>
      <c r="O67" s="130"/>
      <c r="P67" s="130"/>
      <c r="Q67" s="130">
        <v>29888</v>
      </c>
      <c r="R67" s="345"/>
      <c r="S67" s="345"/>
      <c r="T67" s="345">
        <v>1</v>
      </c>
      <c r="U67" s="130"/>
      <c r="V67" s="130"/>
      <c r="W67" s="130">
        <v>29888</v>
      </c>
      <c r="X67" s="345"/>
      <c r="Y67" s="345"/>
      <c r="Z67" s="345">
        <v>1</v>
      </c>
      <c r="AA67" s="130"/>
      <c r="AB67" s="130"/>
      <c r="AC67" s="130">
        <v>29888</v>
      </c>
      <c r="AD67" s="345"/>
      <c r="AE67" s="345"/>
      <c r="AF67" s="345">
        <v>1</v>
      </c>
      <c r="AG67" s="130"/>
      <c r="AH67" s="130"/>
      <c r="AI67" s="130">
        <v>29888</v>
      </c>
      <c r="AJ67" s="372">
        <v>119552</v>
      </c>
      <c r="AK67" s="372">
        <v>119552</v>
      </c>
      <c r="AL67" s="443"/>
      <c r="AM67" s="443"/>
      <c r="AN67" s="443"/>
      <c r="AO67" s="443"/>
      <c r="AP67" s="482" t="s">
        <v>103</v>
      </c>
      <c r="AQ67" s="376" t="s">
        <v>391</v>
      </c>
      <c r="AR67" s="445"/>
      <c r="AS67" s="335">
        <f t="shared" si="38"/>
        <v>0</v>
      </c>
      <c r="AT67" s="335">
        <f t="shared" si="3"/>
        <v>0</v>
      </c>
      <c r="AU67" s="335">
        <f t="shared" si="4"/>
        <v>0</v>
      </c>
      <c r="AV67" s="336" t="b">
        <f>EXACT(C67,'[10]POA 2017 CENTA'!C62)</f>
        <v>1</v>
      </c>
      <c r="AW67" s="336" t="b">
        <f>EXACT(D67,'[10]POA 2017 CENTA'!D62)</f>
        <v>1</v>
      </c>
      <c r="AX67" s="335">
        <f>E67-'[10]POA 2017 CENTA'!E62</f>
        <v>0</v>
      </c>
      <c r="AY67" s="336" t="b">
        <f>EXACT(F67,'[10]POA 2017 CENTA'!F62)</f>
        <v>1</v>
      </c>
      <c r="AZ67" s="336" t="b">
        <f>EXACT(G67,'[10]POA 2017 CENTA'!G62)</f>
        <v>1</v>
      </c>
      <c r="BA67" s="336" t="b">
        <f>EXACT(H67,'[10]POA 2017 CENTA'!H62)</f>
        <v>1</v>
      </c>
      <c r="BB67" s="335">
        <f>AJ67-'[10]POA 2017 CENTA'!AJ62</f>
        <v>0</v>
      </c>
      <c r="BC67" s="335">
        <f>AK67-'[10]POA 2017 CENTA'!AK62</f>
        <v>0</v>
      </c>
      <c r="BD67" s="335">
        <f>AL67-'[10]POA 2017 CENTA'!AL62</f>
        <v>0</v>
      </c>
      <c r="BE67" s="335">
        <f>AM67-'[10]POA 2017 CENTA'!AM62</f>
        <v>0</v>
      </c>
      <c r="BF67" s="335">
        <f>AN67-'[10]POA 2017 CENTA'!AN62</f>
        <v>0</v>
      </c>
      <c r="BG67" s="335">
        <f>AO67-'[10]POA 2017 CENTA'!AO62</f>
        <v>0</v>
      </c>
      <c r="BH67" s="336" t="b">
        <f t="shared" si="47"/>
        <v>1</v>
      </c>
      <c r="BI67" s="336" t="b">
        <f t="shared" si="47"/>
        <v>1</v>
      </c>
      <c r="BJ67" s="336" t="b">
        <f t="shared" si="47"/>
        <v>1</v>
      </c>
      <c r="BK67" s="336" t="b">
        <f t="shared" si="48"/>
        <v>1</v>
      </c>
      <c r="BL67" s="336" t="b">
        <f t="shared" si="48"/>
        <v>1</v>
      </c>
      <c r="BM67" s="336" t="b">
        <f t="shared" si="48"/>
        <v>1</v>
      </c>
      <c r="BN67" s="336" t="b">
        <f t="shared" si="49"/>
        <v>1</v>
      </c>
      <c r="BO67" s="336" t="b">
        <f t="shared" si="49"/>
        <v>1</v>
      </c>
      <c r="BP67" s="336" t="b">
        <f t="shared" si="49"/>
        <v>1</v>
      </c>
      <c r="BQ67" s="336" t="b">
        <f t="shared" si="50"/>
        <v>1</v>
      </c>
      <c r="BR67" s="336" t="b">
        <f t="shared" si="50"/>
        <v>1</v>
      </c>
      <c r="BS67" s="336" t="b">
        <f t="shared" si="50"/>
        <v>1</v>
      </c>
      <c r="BT67" s="335">
        <f>L67-'[10]POA 2017 CENTA'!L62</f>
        <v>0</v>
      </c>
      <c r="BU67" s="335">
        <f>M67-'[10]POA 2017 CENTA'!M62</f>
        <v>0</v>
      </c>
      <c r="BV67" s="335">
        <f>N67-'[10]POA 2017 CENTA'!N62</f>
        <v>0</v>
      </c>
      <c r="BW67" s="335">
        <f>O67-'[10]POA 2017 CENTA'!O62</f>
        <v>0</v>
      </c>
      <c r="BX67" s="335">
        <f>P67-'[10]POA 2017 CENTA'!P62</f>
        <v>0</v>
      </c>
      <c r="BY67" s="335">
        <f>Q67-'[10]POA 2017 CENTA'!Q62</f>
        <v>0</v>
      </c>
      <c r="BZ67" s="335">
        <f>R67-'[10]POA 2017 CENTA'!R62</f>
        <v>0</v>
      </c>
      <c r="CA67" s="335">
        <f>S67-'[10]POA 2017 CENTA'!S62</f>
        <v>0</v>
      </c>
      <c r="CB67" s="335">
        <f>T67-'[10]POA 2017 CENTA'!T62</f>
        <v>0</v>
      </c>
      <c r="CC67" s="335">
        <f>U67-'[10]POA 2017 CENTA'!U62</f>
        <v>0</v>
      </c>
      <c r="CD67" s="335">
        <f>V67-'[10]POA 2017 CENTA'!V62</f>
        <v>0</v>
      </c>
      <c r="CE67" s="335">
        <f>W67-'[10]POA 2017 CENTA'!W62</f>
        <v>0</v>
      </c>
      <c r="CF67" s="335">
        <f>X67-'[10]POA 2017 CENTA'!X62</f>
        <v>0</v>
      </c>
      <c r="CG67" s="335">
        <f>Y67-'[10]POA 2017 CENTA'!Y62</f>
        <v>0</v>
      </c>
      <c r="CH67" s="335">
        <f>Z67-'[10]POA 2017 CENTA'!Z62</f>
        <v>0</v>
      </c>
      <c r="CI67" s="335">
        <f>AA67-'[10]POA 2017 CENTA'!AA62</f>
        <v>0</v>
      </c>
      <c r="CJ67" s="335">
        <f>AB67-'[10]POA 2017 CENTA'!AB62</f>
        <v>0</v>
      </c>
      <c r="CK67" s="335">
        <f>AC67-'[10]POA 2017 CENTA'!AC62</f>
        <v>0</v>
      </c>
      <c r="CL67" s="335">
        <f>AD67-'[10]POA 2017 CENTA'!AD62</f>
        <v>0</v>
      </c>
      <c r="CM67" s="335">
        <f>AE67-'[10]POA 2017 CENTA'!AE62</f>
        <v>0</v>
      </c>
      <c r="CN67" s="335">
        <f>AF67-'[10]POA 2017 CENTA'!AF62</f>
        <v>0</v>
      </c>
      <c r="CO67" s="335">
        <f>AG67-'[10]POA 2017 CENTA'!AG62</f>
        <v>0</v>
      </c>
      <c r="CP67" s="335">
        <f>AH67-'[10]POA 2017 CENTA'!AH62</f>
        <v>0</v>
      </c>
      <c r="CQ67" s="335">
        <f>AI67-'[10]POA 2017 CENTA'!AI62</f>
        <v>0</v>
      </c>
      <c r="CS67" s="335">
        <f t="shared" si="9"/>
        <v>2</v>
      </c>
      <c r="CT67" s="335">
        <v>5</v>
      </c>
      <c r="CU67" s="335" t="str">
        <f t="shared" si="15"/>
        <v>SIN</v>
      </c>
    </row>
    <row r="68" spans="1:99" s="338" customFormat="1" ht="51" x14ac:dyDescent="0.2">
      <c r="A68" s="477" t="s">
        <v>94</v>
      </c>
      <c r="B68" s="477" t="s">
        <v>95</v>
      </c>
      <c r="C68" s="477" t="s">
        <v>392</v>
      </c>
      <c r="D68" s="353" t="s">
        <v>123</v>
      </c>
      <c r="E68" s="483">
        <v>12</v>
      </c>
      <c r="F68" s="352" t="s">
        <v>50</v>
      </c>
      <c r="G68" s="488" t="s">
        <v>124</v>
      </c>
      <c r="H68" s="452" t="s">
        <v>50</v>
      </c>
      <c r="I68" s="427">
        <f t="shared" si="51"/>
        <v>2.4147554739526669</v>
      </c>
      <c r="J68" s="343"/>
      <c r="K68" s="343">
        <v>2</v>
      </c>
      <c r="L68" s="345">
        <v>1</v>
      </c>
      <c r="M68" s="345">
        <v>1</v>
      </c>
      <c r="N68" s="345">
        <v>1</v>
      </c>
      <c r="O68" s="130">
        <v>10122</v>
      </c>
      <c r="P68" s="130">
        <v>10122</v>
      </c>
      <c r="Q68" s="130">
        <v>10122</v>
      </c>
      <c r="R68" s="401">
        <v>1</v>
      </c>
      <c r="S68" s="401">
        <v>1</v>
      </c>
      <c r="T68" s="345">
        <v>1</v>
      </c>
      <c r="U68" s="130">
        <v>10122</v>
      </c>
      <c r="V68" s="130">
        <v>10122</v>
      </c>
      <c r="W68" s="130">
        <v>10122</v>
      </c>
      <c r="X68" s="345">
        <v>1</v>
      </c>
      <c r="Y68" s="345">
        <v>1</v>
      </c>
      <c r="Z68" s="345">
        <v>1</v>
      </c>
      <c r="AA68" s="130">
        <v>10122</v>
      </c>
      <c r="AB68" s="130">
        <v>10122</v>
      </c>
      <c r="AC68" s="130">
        <v>10122</v>
      </c>
      <c r="AD68" s="345">
        <v>1</v>
      </c>
      <c r="AE68" s="345">
        <v>1</v>
      </c>
      <c r="AF68" s="345">
        <v>1</v>
      </c>
      <c r="AG68" s="130">
        <v>10122</v>
      </c>
      <c r="AH68" s="130">
        <v>10122</v>
      </c>
      <c r="AI68" s="130">
        <v>10128</v>
      </c>
      <c r="AJ68" s="372">
        <v>121470</v>
      </c>
      <c r="AK68" s="372">
        <v>121470</v>
      </c>
      <c r="AL68" s="454"/>
      <c r="AM68" s="454"/>
      <c r="AN68" s="454"/>
      <c r="AO68" s="454"/>
      <c r="AP68" s="484" t="s">
        <v>103</v>
      </c>
      <c r="AQ68" s="353" t="s">
        <v>393</v>
      </c>
      <c r="AR68" s="485"/>
      <c r="AS68" s="335">
        <f t="shared" si="38"/>
        <v>0</v>
      </c>
      <c r="AT68" s="335">
        <f t="shared" si="3"/>
        <v>0</v>
      </c>
      <c r="AU68" s="335">
        <f t="shared" si="4"/>
        <v>0</v>
      </c>
      <c r="AV68" s="336" t="b">
        <f>EXACT(C68,'[10]POA 2017 CENTA'!C63)</f>
        <v>1</v>
      </c>
      <c r="AW68" s="336" t="b">
        <f>EXACT(D68,'[10]POA 2017 CENTA'!D63)</f>
        <v>1</v>
      </c>
      <c r="AX68" s="335">
        <f>E68-'[10]POA 2017 CENTA'!E63</f>
        <v>0</v>
      </c>
      <c r="AY68" s="336" t="b">
        <f>EXACT(F68,'[10]POA 2017 CENTA'!F63)</f>
        <v>1</v>
      </c>
      <c r="AZ68" s="336" t="b">
        <f>EXACT(G68,'[10]POA 2017 CENTA'!G63)</f>
        <v>1</v>
      </c>
      <c r="BA68" s="336" t="b">
        <f>EXACT(H68,'[10]POA 2017 CENTA'!H63)</f>
        <v>1</v>
      </c>
      <c r="BB68" s="335">
        <f>AJ68-'[10]POA 2017 CENTA'!AJ63</f>
        <v>0</v>
      </c>
      <c r="BC68" s="335">
        <f>AK68-'[10]POA 2017 CENTA'!AK63</f>
        <v>0</v>
      </c>
      <c r="BD68" s="335">
        <f>AL68-'[10]POA 2017 CENTA'!AL63</f>
        <v>0</v>
      </c>
      <c r="BE68" s="335">
        <f>AM68-'[10]POA 2017 CENTA'!AM63</f>
        <v>0</v>
      </c>
      <c r="BF68" s="335">
        <f>AN68-'[10]POA 2017 CENTA'!AN63</f>
        <v>0</v>
      </c>
      <c r="BG68" s="335">
        <f>AO68-'[10]POA 2017 CENTA'!AO63</f>
        <v>0</v>
      </c>
      <c r="BH68" s="336" t="b">
        <f t="shared" si="47"/>
        <v>1</v>
      </c>
      <c r="BI68" s="336" t="b">
        <f t="shared" si="47"/>
        <v>1</v>
      </c>
      <c r="BJ68" s="336" t="b">
        <f t="shared" si="47"/>
        <v>1</v>
      </c>
      <c r="BK68" s="336" t="b">
        <f t="shared" si="48"/>
        <v>1</v>
      </c>
      <c r="BL68" s="336" t="b">
        <f t="shared" si="48"/>
        <v>1</v>
      </c>
      <c r="BM68" s="336" t="b">
        <f t="shared" si="48"/>
        <v>1</v>
      </c>
      <c r="BN68" s="336" t="b">
        <f t="shared" si="49"/>
        <v>1</v>
      </c>
      <c r="BO68" s="336" t="b">
        <f t="shared" si="49"/>
        <v>1</v>
      </c>
      <c r="BP68" s="336" t="b">
        <f t="shared" si="49"/>
        <v>1</v>
      </c>
      <c r="BQ68" s="336" t="b">
        <f t="shared" si="50"/>
        <v>1</v>
      </c>
      <c r="BR68" s="336" t="b">
        <f t="shared" si="50"/>
        <v>1</v>
      </c>
      <c r="BS68" s="336" t="b">
        <f t="shared" si="50"/>
        <v>1</v>
      </c>
      <c r="BT68" s="335">
        <f>L68-'[10]POA 2017 CENTA'!L63</f>
        <v>0</v>
      </c>
      <c r="BU68" s="335">
        <f>M68-'[10]POA 2017 CENTA'!M63</f>
        <v>0</v>
      </c>
      <c r="BV68" s="335">
        <f>N68-'[10]POA 2017 CENTA'!N63</f>
        <v>0</v>
      </c>
      <c r="BW68" s="335">
        <f>O68-'[10]POA 2017 CENTA'!O63</f>
        <v>0</v>
      </c>
      <c r="BX68" s="335">
        <f>P68-'[10]POA 2017 CENTA'!P63</f>
        <v>0</v>
      </c>
      <c r="BY68" s="335">
        <f>Q68-'[10]POA 2017 CENTA'!Q63</f>
        <v>0</v>
      </c>
      <c r="BZ68" s="335">
        <f>R68-'[10]POA 2017 CENTA'!R63</f>
        <v>0</v>
      </c>
      <c r="CA68" s="335">
        <f>S68-'[10]POA 2017 CENTA'!S63</f>
        <v>0</v>
      </c>
      <c r="CB68" s="335">
        <f>T68-'[10]POA 2017 CENTA'!T63</f>
        <v>0</v>
      </c>
      <c r="CC68" s="335">
        <f>U68-'[10]POA 2017 CENTA'!U63</f>
        <v>0</v>
      </c>
      <c r="CD68" s="335">
        <f>V68-'[10]POA 2017 CENTA'!V63</f>
        <v>0</v>
      </c>
      <c r="CE68" s="335">
        <f>W68-'[10]POA 2017 CENTA'!W63</f>
        <v>0</v>
      </c>
      <c r="CF68" s="335">
        <f>X68-'[10]POA 2017 CENTA'!X63</f>
        <v>0</v>
      </c>
      <c r="CG68" s="335">
        <f>Y68-'[10]POA 2017 CENTA'!Y63</f>
        <v>0</v>
      </c>
      <c r="CH68" s="335">
        <f>Z68-'[10]POA 2017 CENTA'!Z63</f>
        <v>0</v>
      </c>
      <c r="CI68" s="335">
        <f>AA68-'[10]POA 2017 CENTA'!AA63</f>
        <v>0</v>
      </c>
      <c r="CJ68" s="335">
        <f>AB68-'[10]POA 2017 CENTA'!AB63</f>
        <v>0</v>
      </c>
      <c r="CK68" s="335">
        <f>AC68-'[10]POA 2017 CENTA'!AC63</f>
        <v>0</v>
      </c>
      <c r="CL68" s="335">
        <f>AD68-'[10]POA 2017 CENTA'!AD63</f>
        <v>0</v>
      </c>
      <c r="CM68" s="335">
        <f>AE68-'[10]POA 2017 CENTA'!AE63</f>
        <v>0</v>
      </c>
      <c r="CN68" s="335">
        <f>AF68-'[10]POA 2017 CENTA'!AF63</f>
        <v>0</v>
      </c>
      <c r="CO68" s="335">
        <f>AG68-'[10]POA 2017 CENTA'!AG63</f>
        <v>0</v>
      </c>
      <c r="CP68" s="335">
        <f>AH68-'[10]POA 2017 CENTA'!AH63</f>
        <v>0</v>
      </c>
      <c r="CQ68" s="335">
        <f>AI68-'[10]POA 2017 CENTA'!AI63</f>
        <v>0</v>
      </c>
      <c r="CS68" s="335">
        <f t="shared" si="9"/>
        <v>6</v>
      </c>
      <c r="CT68" s="335">
        <v>6</v>
      </c>
      <c r="CU68" s="335" t="str">
        <f t="shared" si="15"/>
        <v>SIN</v>
      </c>
    </row>
    <row r="69" spans="1:99" s="338" customFormat="1" ht="76.5" x14ac:dyDescent="0.2">
      <c r="A69" s="477" t="s">
        <v>94</v>
      </c>
      <c r="B69" s="477" t="s">
        <v>95</v>
      </c>
      <c r="C69" s="477" t="s">
        <v>394</v>
      </c>
      <c r="D69" s="353" t="s">
        <v>126</v>
      </c>
      <c r="E69" s="483">
        <v>12</v>
      </c>
      <c r="F69" s="352" t="s">
        <v>50</v>
      </c>
      <c r="G69" s="488" t="s">
        <v>127</v>
      </c>
      <c r="H69" s="452" t="s">
        <v>50</v>
      </c>
      <c r="I69" s="427">
        <f t="shared" si="51"/>
        <v>12.783851056880444</v>
      </c>
      <c r="J69" s="343"/>
      <c r="K69" s="343">
        <v>12</v>
      </c>
      <c r="L69" s="345">
        <v>1</v>
      </c>
      <c r="M69" s="345">
        <v>1</v>
      </c>
      <c r="N69" s="345">
        <v>1</v>
      </c>
      <c r="O69" s="130">
        <v>78179</v>
      </c>
      <c r="P69" s="130">
        <v>41527</v>
      </c>
      <c r="Q69" s="130">
        <v>41527</v>
      </c>
      <c r="R69" s="345">
        <v>1</v>
      </c>
      <c r="S69" s="345">
        <v>1</v>
      </c>
      <c r="T69" s="345">
        <v>1</v>
      </c>
      <c r="U69" s="130">
        <v>78179</v>
      </c>
      <c r="V69" s="130">
        <v>41527</v>
      </c>
      <c r="W69" s="130">
        <v>41527</v>
      </c>
      <c r="X69" s="345">
        <v>1</v>
      </c>
      <c r="Y69" s="345">
        <v>1</v>
      </c>
      <c r="Z69" s="345">
        <v>1</v>
      </c>
      <c r="AA69" s="130">
        <v>78179</v>
      </c>
      <c r="AB69" s="130">
        <v>41527</v>
      </c>
      <c r="AC69" s="130">
        <v>41527</v>
      </c>
      <c r="AD69" s="345">
        <v>1</v>
      </c>
      <c r="AE69" s="345">
        <v>1</v>
      </c>
      <c r="AF69" s="345">
        <v>1</v>
      </c>
      <c r="AG69" s="130">
        <v>78181</v>
      </c>
      <c r="AH69" s="130">
        <v>41527</v>
      </c>
      <c r="AI69" s="130">
        <v>39662</v>
      </c>
      <c r="AJ69" s="372">
        <v>643069</v>
      </c>
      <c r="AK69" s="372">
        <v>496459</v>
      </c>
      <c r="AL69" s="454"/>
      <c r="AM69" s="454">
        <v>146610</v>
      </c>
      <c r="AN69" s="454"/>
      <c r="AO69" s="454"/>
      <c r="AP69" s="484" t="s">
        <v>103</v>
      </c>
      <c r="AQ69" s="353" t="s">
        <v>395</v>
      </c>
      <c r="AR69" s="485"/>
      <c r="AS69" s="335">
        <f t="shared" si="38"/>
        <v>0</v>
      </c>
      <c r="AT69" s="335">
        <f t="shared" si="3"/>
        <v>0</v>
      </c>
      <c r="AU69" s="335">
        <f t="shared" si="4"/>
        <v>0</v>
      </c>
      <c r="AV69" s="336" t="b">
        <f>EXACT(C69,'[10]POA 2017 CENTA'!C64)</f>
        <v>1</v>
      </c>
      <c r="AW69" s="336" t="b">
        <f>EXACT(D69,'[10]POA 2017 CENTA'!D64)</f>
        <v>1</v>
      </c>
      <c r="AX69" s="335">
        <f>E69-'[10]POA 2017 CENTA'!E64</f>
        <v>0</v>
      </c>
      <c r="AY69" s="336" t="b">
        <f>EXACT(F69,'[10]POA 2017 CENTA'!F64)</f>
        <v>1</v>
      </c>
      <c r="AZ69" s="336" t="b">
        <f>EXACT(G69,'[10]POA 2017 CENTA'!G64)</f>
        <v>1</v>
      </c>
      <c r="BA69" s="336" t="b">
        <f>EXACT(H69,'[10]POA 2017 CENTA'!H64)</f>
        <v>1</v>
      </c>
      <c r="BB69" s="335">
        <f>AJ69-'[10]POA 2017 CENTA'!AJ64</f>
        <v>0</v>
      </c>
      <c r="BC69" s="335">
        <f>AK69-'[10]POA 2017 CENTA'!AK64</f>
        <v>0</v>
      </c>
      <c r="BD69" s="335">
        <f>AL69-'[10]POA 2017 CENTA'!AL64</f>
        <v>0</v>
      </c>
      <c r="BE69" s="335">
        <f>AM69-'[10]POA 2017 CENTA'!AM64</f>
        <v>0</v>
      </c>
      <c r="BF69" s="335">
        <f>AN69-'[10]POA 2017 CENTA'!AN64</f>
        <v>0</v>
      </c>
      <c r="BG69" s="335">
        <f>AO69-'[10]POA 2017 CENTA'!AO64</f>
        <v>0</v>
      </c>
      <c r="BH69" s="336" t="b">
        <f t="shared" si="47"/>
        <v>1</v>
      </c>
      <c r="BI69" s="336" t="b">
        <f t="shared" si="47"/>
        <v>1</v>
      </c>
      <c r="BJ69" s="336" t="b">
        <f t="shared" si="47"/>
        <v>1</v>
      </c>
      <c r="BK69" s="336" t="b">
        <f t="shared" si="48"/>
        <v>1</v>
      </c>
      <c r="BL69" s="336" t="b">
        <f t="shared" si="48"/>
        <v>1</v>
      </c>
      <c r="BM69" s="336" t="b">
        <f t="shared" si="48"/>
        <v>1</v>
      </c>
      <c r="BN69" s="336" t="b">
        <f t="shared" si="49"/>
        <v>1</v>
      </c>
      <c r="BO69" s="336" t="b">
        <f t="shared" si="49"/>
        <v>1</v>
      </c>
      <c r="BP69" s="336" t="b">
        <f t="shared" si="49"/>
        <v>1</v>
      </c>
      <c r="BQ69" s="336" t="b">
        <f t="shared" si="50"/>
        <v>1</v>
      </c>
      <c r="BR69" s="336" t="b">
        <f t="shared" si="50"/>
        <v>1</v>
      </c>
      <c r="BS69" s="336" t="b">
        <f t="shared" si="50"/>
        <v>1</v>
      </c>
      <c r="BT69" s="335">
        <f>L69-'[10]POA 2017 CENTA'!L64</f>
        <v>0</v>
      </c>
      <c r="BU69" s="335">
        <f>M69-'[10]POA 2017 CENTA'!M64</f>
        <v>0</v>
      </c>
      <c r="BV69" s="335">
        <f>N69-'[10]POA 2017 CENTA'!N64</f>
        <v>0</v>
      </c>
      <c r="BW69" s="335">
        <f>O69-'[10]POA 2017 CENTA'!O64</f>
        <v>0</v>
      </c>
      <c r="BX69" s="335">
        <f>P69-'[10]POA 2017 CENTA'!P64</f>
        <v>0</v>
      </c>
      <c r="BY69" s="335">
        <f>Q69-'[10]POA 2017 CENTA'!Q64</f>
        <v>0</v>
      </c>
      <c r="BZ69" s="335">
        <f>R69-'[10]POA 2017 CENTA'!R64</f>
        <v>0</v>
      </c>
      <c r="CA69" s="335">
        <f>S69-'[10]POA 2017 CENTA'!S64</f>
        <v>0</v>
      </c>
      <c r="CB69" s="335">
        <f>T69-'[10]POA 2017 CENTA'!T64</f>
        <v>0</v>
      </c>
      <c r="CC69" s="335">
        <f>U69-'[10]POA 2017 CENTA'!U64</f>
        <v>0</v>
      </c>
      <c r="CD69" s="335">
        <f>V69-'[10]POA 2017 CENTA'!V64</f>
        <v>0</v>
      </c>
      <c r="CE69" s="335">
        <f>W69-'[10]POA 2017 CENTA'!W64</f>
        <v>0</v>
      </c>
      <c r="CF69" s="335">
        <f>X69-'[10]POA 2017 CENTA'!X64</f>
        <v>0</v>
      </c>
      <c r="CG69" s="335">
        <f>Y69-'[10]POA 2017 CENTA'!Y64</f>
        <v>0</v>
      </c>
      <c r="CH69" s="335">
        <f>Z69-'[10]POA 2017 CENTA'!Z64</f>
        <v>0</v>
      </c>
      <c r="CI69" s="335">
        <f>AA69-'[10]POA 2017 CENTA'!AA64</f>
        <v>0</v>
      </c>
      <c r="CJ69" s="335">
        <f>AB69-'[10]POA 2017 CENTA'!AB64</f>
        <v>0</v>
      </c>
      <c r="CK69" s="335">
        <f>AC69-'[10]POA 2017 CENTA'!AC64</f>
        <v>0</v>
      </c>
      <c r="CL69" s="335">
        <f>AD69-'[10]POA 2017 CENTA'!AD64</f>
        <v>0</v>
      </c>
      <c r="CM69" s="335">
        <f>AE69-'[10]POA 2017 CENTA'!AE64</f>
        <v>0</v>
      </c>
      <c r="CN69" s="335">
        <f>AF69-'[10]POA 2017 CENTA'!AF64</f>
        <v>0</v>
      </c>
      <c r="CO69" s="335">
        <f>AG69-'[10]POA 2017 CENTA'!AG64</f>
        <v>0</v>
      </c>
      <c r="CP69" s="335">
        <f>AH69-'[10]POA 2017 CENTA'!AH64</f>
        <v>0</v>
      </c>
      <c r="CQ69" s="335">
        <f>AI69-'[10]POA 2017 CENTA'!AI64</f>
        <v>0</v>
      </c>
      <c r="CS69" s="335">
        <f t="shared" si="9"/>
        <v>6</v>
      </c>
      <c r="CT69" s="335">
        <v>6</v>
      </c>
      <c r="CU69" s="335" t="str">
        <f t="shared" si="15"/>
        <v>SIN</v>
      </c>
    </row>
    <row r="70" spans="1:99" s="338" customFormat="1" ht="140.25" x14ac:dyDescent="0.2">
      <c r="A70" s="477" t="s">
        <v>94</v>
      </c>
      <c r="B70" s="477" t="s">
        <v>95</v>
      </c>
      <c r="C70" s="477" t="s">
        <v>396</v>
      </c>
      <c r="D70" s="353" t="s">
        <v>129</v>
      </c>
      <c r="E70" s="483">
        <v>12</v>
      </c>
      <c r="F70" s="352" t="s">
        <v>50</v>
      </c>
      <c r="G70" s="488" t="s">
        <v>130</v>
      </c>
      <c r="H70" s="452" t="s">
        <v>50</v>
      </c>
      <c r="I70" s="427">
        <f t="shared" si="51"/>
        <v>2.5564163573591596</v>
      </c>
      <c r="J70" s="343"/>
      <c r="K70" s="343">
        <v>3</v>
      </c>
      <c r="L70" s="345">
        <v>1</v>
      </c>
      <c r="M70" s="345">
        <v>1</v>
      </c>
      <c r="N70" s="345">
        <v>1</v>
      </c>
      <c r="O70" s="130">
        <v>10716</v>
      </c>
      <c r="P70" s="130">
        <v>10716</v>
      </c>
      <c r="Q70" s="130">
        <v>10716</v>
      </c>
      <c r="R70" s="345">
        <v>1</v>
      </c>
      <c r="S70" s="345">
        <v>1</v>
      </c>
      <c r="T70" s="345">
        <v>1</v>
      </c>
      <c r="U70" s="130">
        <v>10716</v>
      </c>
      <c r="V70" s="130">
        <v>10716</v>
      </c>
      <c r="W70" s="130">
        <v>10716</v>
      </c>
      <c r="X70" s="345">
        <v>1</v>
      </c>
      <c r="Y70" s="345">
        <v>1</v>
      </c>
      <c r="Z70" s="345">
        <v>1</v>
      </c>
      <c r="AA70" s="130">
        <v>10716</v>
      </c>
      <c r="AB70" s="130">
        <v>10716</v>
      </c>
      <c r="AC70" s="130">
        <v>10716</v>
      </c>
      <c r="AD70" s="345">
        <v>1</v>
      </c>
      <c r="AE70" s="345">
        <v>1</v>
      </c>
      <c r="AF70" s="345">
        <v>1</v>
      </c>
      <c r="AG70" s="130">
        <v>10716</v>
      </c>
      <c r="AH70" s="130">
        <v>10716</v>
      </c>
      <c r="AI70" s="130">
        <v>10720</v>
      </c>
      <c r="AJ70" s="372">
        <v>128596</v>
      </c>
      <c r="AK70" s="372">
        <v>128596</v>
      </c>
      <c r="AL70" s="454"/>
      <c r="AM70" s="454"/>
      <c r="AN70" s="454"/>
      <c r="AO70" s="454"/>
      <c r="AP70" s="484" t="s">
        <v>103</v>
      </c>
      <c r="AQ70" s="353" t="s">
        <v>397</v>
      </c>
      <c r="AR70" s="485"/>
      <c r="AS70" s="335">
        <f t="shared" si="38"/>
        <v>0</v>
      </c>
      <c r="AT70" s="335">
        <f t="shared" si="3"/>
        <v>0</v>
      </c>
      <c r="AU70" s="335">
        <f t="shared" si="4"/>
        <v>0</v>
      </c>
      <c r="AV70" s="336" t="b">
        <f>EXACT(C70,'[10]POA 2017 CENTA'!C65)</f>
        <v>1</v>
      </c>
      <c r="AW70" s="336" t="b">
        <f>EXACT(D70,'[10]POA 2017 CENTA'!D65)</f>
        <v>1</v>
      </c>
      <c r="AX70" s="335">
        <f>E70-'[10]POA 2017 CENTA'!E65</f>
        <v>0</v>
      </c>
      <c r="AY70" s="336" t="b">
        <f>EXACT(F70,'[10]POA 2017 CENTA'!F65)</f>
        <v>1</v>
      </c>
      <c r="AZ70" s="336" t="b">
        <f>EXACT(G70,'[10]POA 2017 CENTA'!G65)</f>
        <v>1</v>
      </c>
      <c r="BA70" s="336" t="b">
        <f>EXACT(H70,'[10]POA 2017 CENTA'!H65)</f>
        <v>1</v>
      </c>
      <c r="BB70" s="335">
        <f>AJ70-'[10]POA 2017 CENTA'!AJ65</f>
        <v>0</v>
      </c>
      <c r="BC70" s="335">
        <f>AK70-'[10]POA 2017 CENTA'!AK65</f>
        <v>0</v>
      </c>
      <c r="BD70" s="335">
        <f>AL70-'[10]POA 2017 CENTA'!AL65</f>
        <v>0</v>
      </c>
      <c r="BE70" s="335">
        <f>AM70-'[10]POA 2017 CENTA'!AM65</f>
        <v>0</v>
      </c>
      <c r="BF70" s="335">
        <f>AN70-'[10]POA 2017 CENTA'!AN65</f>
        <v>0</v>
      </c>
      <c r="BG70" s="335">
        <f>AO70-'[10]POA 2017 CENTA'!AO65</f>
        <v>0</v>
      </c>
      <c r="BH70" s="336" t="b">
        <f t="shared" si="47"/>
        <v>1</v>
      </c>
      <c r="BI70" s="336" t="b">
        <f t="shared" si="47"/>
        <v>1</v>
      </c>
      <c r="BJ70" s="336" t="b">
        <f t="shared" si="47"/>
        <v>1</v>
      </c>
      <c r="BK70" s="336" t="b">
        <f t="shared" si="48"/>
        <v>1</v>
      </c>
      <c r="BL70" s="336" t="b">
        <f t="shared" si="48"/>
        <v>1</v>
      </c>
      <c r="BM70" s="336" t="b">
        <f t="shared" si="48"/>
        <v>1</v>
      </c>
      <c r="BN70" s="336" t="b">
        <f t="shared" si="49"/>
        <v>1</v>
      </c>
      <c r="BO70" s="336" t="b">
        <f t="shared" si="49"/>
        <v>1</v>
      </c>
      <c r="BP70" s="336" t="b">
        <f t="shared" si="49"/>
        <v>1</v>
      </c>
      <c r="BQ70" s="336" t="b">
        <f t="shared" si="50"/>
        <v>1</v>
      </c>
      <c r="BR70" s="336" t="b">
        <f t="shared" si="50"/>
        <v>1</v>
      </c>
      <c r="BS70" s="336" t="b">
        <f t="shared" si="50"/>
        <v>1</v>
      </c>
      <c r="BT70" s="335">
        <f>L70-'[10]POA 2017 CENTA'!L65</f>
        <v>0</v>
      </c>
      <c r="BU70" s="335">
        <f>M70-'[10]POA 2017 CENTA'!M65</f>
        <v>0</v>
      </c>
      <c r="BV70" s="335">
        <f>N70-'[10]POA 2017 CENTA'!N65</f>
        <v>0</v>
      </c>
      <c r="BW70" s="335">
        <f>O70-'[10]POA 2017 CENTA'!O65</f>
        <v>0</v>
      </c>
      <c r="BX70" s="335">
        <f>P70-'[10]POA 2017 CENTA'!P65</f>
        <v>0</v>
      </c>
      <c r="BY70" s="335">
        <f>Q70-'[10]POA 2017 CENTA'!Q65</f>
        <v>0</v>
      </c>
      <c r="BZ70" s="335">
        <f>R70-'[10]POA 2017 CENTA'!R65</f>
        <v>0</v>
      </c>
      <c r="CA70" s="335">
        <f>S70-'[10]POA 2017 CENTA'!S65</f>
        <v>0</v>
      </c>
      <c r="CB70" s="335">
        <f>T70-'[10]POA 2017 CENTA'!T65</f>
        <v>0</v>
      </c>
      <c r="CC70" s="335">
        <f>U70-'[10]POA 2017 CENTA'!U65</f>
        <v>0</v>
      </c>
      <c r="CD70" s="335">
        <f>V70-'[10]POA 2017 CENTA'!V65</f>
        <v>0</v>
      </c>
      <c r="CE70" s="335">
        <f>W70-'[10]POA 2017 CENTA'!W65</f>
        <v>0</v>
      </c>
      <c r="CF70" s="335">
        <f>X70-'[10]POA 2017 CENTA'!X65</f>
        <v>0</v>
      </c>
      <c r="CG70" s="335">
        <f>Y70-'[10]POA 2017 CENTA'!Y65</f>
        <v>0</v>
      </c>
      <c r="CH70" s="335">
        <f>Z70-'[10]POA 2017 CENTA'!Z65</f>
        <v>0</v>
      </c>
      <c r="CI70" s="335">
        <f>AA70-'[10]POA 2017 CENTA'!AA65</f>
        <v>0</v>
      </c>
      <c r="CJ70" s="335">
        <f>AB70-'[10]POA 2017 CENTA'!AB65</f>
        <v>0</v>
      </c>
      <c r="CK70" s="335">
        <f>AC70-'[10]POA 2017 CENTA'!AC65</f>
        <v>0</v>
      </c>
      <c r="CL70" s="335">
        <f>AD70-'[10]POA 2017 CENTA'!AD65</f>
        <v>0</v>
      </c>
      <c r="CM70" s="335">
        <f>AE70-'[10]POA 2017 CENTA'!AE65</f>
        <v>0</v>
      </c>
      <c r="CN70" s="335">
        <f>AF70-'[10]POA 2017 CENTA'!AF65</f>
        <v>0</v>
      </c>
      <c r="CO70" s="335">
        <f>AG70-'[10]POA 2017 CENTA'!AG65</f>
        <v>0</v>
      </c>
      <c r="CP70" s="335">
        <f>AH70-'[10]POA 2017 CENTA'!AH65</f>
        <v>0</v>
      </c>
      <c r="CQ70" s="335">
        <f>AI70-'[10]POA 2017 CENTA'!AI65</f>
        <v>0</v>
      </c>
      <c r="CS70" s="335">
        <f t="shared" si="9"/>
        <v>6</v>
      </c>
      <c r="CT70" s="335">
        <v>6</v>
      </c>
      <c r="CU70" s="335" t="str">
        <f t="shared" si="15"/>
        <v>SIN</v>
      </c>
    </row>
    <row r="71" spans="1:99" s="338" customFormat="1" ht="51" x14ac:dyDescent="0.2">
      <c r="A71" s="477" t="s">
        <v>94</v>
      </c>
      <c r="B71" s="477" t="s">
        <v>95</v>
      </c>
      <c r="C71" s="477" t="s">
        <v>398</v>
      </c>
      <c r="D71" s="353" t="s">
        <v>132</v>
      </c>
      <c r="E71" s="483">
        <v>12</v>
      </c>
      <c r="F71" s="352" t="s">
        <v>50</v>
      </c>
      <c r="G71" s="353" t="s">
        <v>133</v>
      </c>
      <c r="H71" s="452" t="s">
        <v>50</v>
      </c>
      <c r="I71" s="427">
        <f t="shared" si="51"/>
        <v>2.296830640895227</v>
      </c>
      <c r="J71" s="343"/>
      <c r="K71" s="343">
        <v>2</v>
      </c>
      <c r="L71" s="345">
        <v>1</v>
      </c>
      <c r="M71" s="345">
        <v>1</v>
      </c>
      <c r="N71" s="345">
        <v>1</v>
      </c>
      <c r="O71" s="130">
        <v>9628</v>
      </c>
      <c r="P71" s="130">
        <v>9628</v>
      </c>
      <c r="Q71" s="130">
        <v>9628</v>
      </c>
      <c r="R71" s="345">
        <v>1</v>
      </c>
      <c r="S71" s="345">
        <v>1</v>
      </c>
      <c r="T71" s="345">
        <v>1</v>
      </c>
      <c r="U71" s="130">
        <v>9628</v>
      </c>
      <c r="V71" s="130">
        <v>9628</v>
      </c>
      <c r="W71" s="130">
        <v>9628</v>
      </c>
      <c r="X71" s="345">
        <v>1</v>
      </c>
      <c r="Y71" s="345">
        <v>1</v>
      </c>
      <c r="Z71" s="345">
        <v>1</v>
      </c>
      <c r="AA71" s="130">
        <v>9628</v>
      </c>
      <c r="AB71" s="130">
        <v>9628</v>
      </c>
      <c r="AC71" s="130">
        <v>9628</v>
      </c>
      <c r="AD71" s="345">
        <v>1</v>
      </c>
      <c r="AE71" s="345">
        <v>1</v>
      </c>
      <c r="AF71" s="345">
        <v>1</v>
      </c>
      <c r="AG71" s="130">
        <v>9628</v>
      </c>
      <c r="AH71" s="130">
        <v>9628</v>
      </c>
      <c r="AI71" s="130">
        <v>9630</v>
      </c>
      <c r="AJ71" s="372">
        <v>115538</v>
      </c>
      <c r="AK71" s="372">
        <v>115538</v>
      </c>
      <c r="AL71" s="454"/>
      <c r="AM71" s="454"/>
      <c r="AN71" s="454"/>
      <c r="AO71" s="454"/>
      <c r="AP71" s="484" t="s">
        <v>103</v>
      </c>
      <c r="AQ71" s="353" t="s">
        <v>399</v>
      </c>
      <c r="AR71" s="485"/>
      <c r="AS71" s="335">
        <f t="shared" si="38"/>
        <v>0</v>
      </c>
      <c r="AT71" s="335">
        <f t="shared" si="3"/>
        <v>0</v>
      </c>
      <c r="AU71" s="335">
        <f t="shared" si="4"/>
        <v>0</v>
      </c>
      <c r="AV71" s="336" t="b">
        <f>EXACT(C71,'[10]POA 2017 CENTA'!C66)</f>
        <v>1</v>
      </c>
      <c r="AW71" s="336" t="b">
        <f>EXACT(D71,'[10]POA 2017 CENTA'!D66)</f>
        <v>1</v>
      </c>
      <c r="AX71" s="335">
        <f>E71-'[10]POA 2017 CENTA'!E66</f>
        <v>0</v>
      </c>
      <c r="AY71" s="336" t="b">
        <f>EXACT(F71,'[10]POA 2017 CENTA'!F66)</f>
        <v>1</v>
      </c>
      <c r="AZ71" s="336" t="b">
        <f>EXACT(G71,'[10]POA 2017 CENTA'!G66)</f>
        <v>1</v>
      </c>
      <c r="BA71" s="336" t="b">
        <f>EXACT(H71,'[10]POA 2017 CENTA'!H66)</f>
        <v>1</v>
      </c>
      <c r="BB71" s="335">
        <f>AJ71-'[10]POA 2017 CENTA'!AJ66</f>
        <v>0</v>
      </c>
      <c r="BC71" s="335">
        <f>AK71-'[10]POA 2017 CENTA'!AK66</f>
        <v>0</v>
      </c>
      <c r="BD71" s="335">
        <f>AL71-'[10]POA 2017 CENTA'!AL66</f>
        <v>0</v>
      </c>
      <c r="BE71" s="335">
        <f>AM71-'[10]POA 2017 CENTA'!AM66</f>
        <v>0</v>
      </c>
      <c r="BF71" s="335">
        <f>AN71-'[10]POA 2017 CENTA'!AN66</f>
        <v>0</v>
      </c>
      <c r="BG71" s="335">
        <f>AO71-'[10]POA 2017 CENTA'!AO66</f>
        <v>0</v>
      </c>
      <c r="BH71" s="336" t="b">
        <f t="shared" si="47"/>
        <v>1</v>
      </c>
      <c r="BI71" s="336" t="b">
        <f t="shared" si="47"/>
        <v>1</v>
      </c>
      <c r="BJ71" s="336" t="b">
        <f t="shared" si="47"/>
        <v>1</v>
      </c>
      <c r="BK71" s="336" t="b">
        <f t="shared" si="48"/>
        <v>1</v>
      </c>
      <c r="BL71" s="336" t="b">
        <f t="shared" si="48"/>
        <v>1</v>
      </c>
      <c r="BM71" s="336" t="b">
        <f t="shared" si="48"/>
        <v>1</v>
      </c>
      <c r="BN71" s="336" t="b">
        <f t="shared" si="49"/>
        <v>1</v>
      </c>
      <c r="BO71" s="336" t="b">
        <f t="shared" si="49"/>
        <v>1</v>
      </c>
      <c r="BP71" s="336" t="b">
        <f t="shared" si="49"/>
        <v>1</v>
      </c>
      <c r="BQ71" s="336" t="b">
        <f t="shared" si="50"/>
        <v>1</v>
      </c>
      <c r="BR71" s="336" t="b">
        <f t="shared" si="50"/>
        <v>1</v>
      </c>
      <c r="BS71" s="336" t="b">
        <f t="shared" si="50"/>
        <v>1</v>
      </c>
      <c r="BT71" s="335">
        <f>L71-'[10]POA 2017 CENTA'!L66</f>
        <v>0</v>
      </c>
      <c r="BU71" s="335">
        <f>M71-'[10]POA 2017 CENTA'!M66</f>
        <v>0</v>
      </c>
      <c r="BV71" s="335">
        <f>N71-'[10]POA 2017 CENTA'!N66</f>
        <v>0</v>
      </c>
      <c r="BW71" s="335">
        <f>O71-'[10]POA 2017 CENTA'!O66</f>
        <v>0</v>
      </c>
      <c r="BX71" s="335">
        <f>P71-'[10]POA 2017 CENTA'!P66</f>
        <v>0</v>
      </c>
      <c r="BY71" s="335">
        <f>Q71-'[10]POA 2017 CENTA'!Q66</f>
        <v>0</v>
      </c>
      <c r="BZ71" s="335">
        <f>R71-'[10]POA 2017 CENTA'!R66</f>
        <v>0</v>
      </c>
      <c r="CA71" s="335">
        <f>S71-'[10]POA 2017 CENTA'!S66</f>
        <v>0</v>
      </c>
      <c r="CB71" s="335">
        <f>T71-'[10]POA 2017 CENTA'!T66</f>
        <v>0</v>
      </c>
      <c r="CC71" s="335">
        <f>U71-'[10]POA 2017 CENTA'!U66</f>
        <v>0</v>
      </c>
      <c r="CD71" s="335">
        <f>V71-'[10]POA 2017 CENTA'!V66</f>
        <v>0</v>
      </c>
      <c r="CE71" s="335">
        <f>W71-'[10]POA 2017 CENTA'!W66</f>
        <v>0</v>
      </c>
      <c r="CF71" s="335">
        <f>X71-'[10]POA 2017 CENTA'!X66</f>
        <v>0</v>
      </c>
      <c r="CG71" s="335">
        <f>Y71-'[10]POA 2017 CENTA'!Y66</f>
        <v>0</v>
      </c>
      <c r="CH71" s="335">
        <f>Z71-'[10]POA 2017 CENTA'!Z66</f>
        <v>0</v>
      </c>
      <c r="CI71" s="335">
        <f>AA71-'[10]POA 2017 CENTA'!AA66</f>
        <v>0</v>
      </c>
      <c r="CJ71" s="335">
        <f>AB71-'[10]POA 2017 CENTA'!AB66</f>
        <v>0</v>
      </c>
      <c r="CK71" s="335">
        <f>AC71-'[10]POA 2017 CENTA'!AC66</f>
        <v>0</v>
      </c>
      <c r="CL71" s="335">
        <f>AD71-'[10]POA 2017 CENTA'!AD66</f>
        <v>0</v>
      </c>
      <c r="CM71" s="335">
        <f>AE71-'[10]POA 2017 CENTA'!AE66</f>
        <v>0</v>
      </c>
      <c r="CN71" s="335">
        <f>AF71-'[10]POA 2017 CENTA'!AF66</f>
        <v>0</v>
      </c>
      <c r="CO71" s="335">
        <f>AG71-'[10]POA 2017 CENTA'!AG66</f>
        <v>0</v>
      </c>
      <c r="CP71" s="335">
        <f>AH71-'[10]POA 2017 CENTA'!AH66</f>
        <v>0</v>
      </c>
      <c r="CQ71" s="335">
        <f>AI71-'[10]POA 2017 CENTA'!AI66</f>
        <v>0</v>
      </c>
      <c r="CS71" s="335">
        <f t="shared" si="9"/>
        <v>6</v>
      </c>
      <c r="CT71" s="335">
        <v>6</v>
      </c>
      <c r="CU71" s="335" t="str">
        <f t="shared" si="15"/>
        <v>SIN</v>
      </c>
    </row>
    <row r="72" spans="1:99" s="338" customFormat="1" ht="76.5" x14ac:dyDescent="0.2">
      <c r="A72" s="477" t="s">
        <v>94</v>
      </c>
      <c r="B72" s="477" t="s">
        <v>95</v>
      </c>
      <c r="C72" s="477" t="s">
        <v>400</v>
      </c>
      <c r="D72" s="353" t="s">
        <v>135</v>
      </c>
      <c r="E72" s="483">
        <v>15</v>
      </c>
      <c r="F72" s="352" t="s">
        <v>50</v>
      </c>
      <c r="G72" s="488" t="s">
        <v>136</v>
      </c>
      <c r="H72" s="452" t="s">
        <v>50</v>
      </c>
      <c r="I72" s="427">
        <f t="shared" si="51"/>
        <v>3.7312713318806763</v>
      </c>
      <c r="J72" s="343"/>
      <c r="K72" s="343">
        <v>4</v>
      </c>
      <c r="L72" s="401">
        <v>3</v>
      </c>
      <c r="M72" s="401">
        <v>1</v>
      </c>
      <c r="N72" s="401">
        <v>1</v>
      </c>
      <c r="O72" s="402">
        <v>15641</v>
      </c>
      <c r="P72" s="402">
        <v>15641</v>
      </c>
      <c r="Q72" s="402">
        <v>15641</v>
      </c>
      <c r="R72" s="401">
        <v>1</v>
      </c>
      <c r="S72" s="401">
        <v>1</v>
      </c>
      <c r="T72" s="401">
        <v>1</v>
      </c>
      <c r="U72" s="402">
        <v>15641</v>
      </c>
      <c r="V72" s="402">
        <v>15641</v>
      </c>
      <c r="W72" s="402">
        <v>15641</v>
      </c>
      <c r="X72" s="401">
        <v>2</v>
      </c>
      <c r="Y72" s="401">
        <v>1</v>
      </c>
      <c r="Z72" s="401">
        <v>1</v>
      </c>
      <c r="AA72" s="402">
        <v>15641</v>
      </c>
      <c r="AB72" s="402">
        <v>15641</v>
      </c>
      <c r="AC72" s="402">
        <v>15641</v>
      </c>
      <c r="AD72" s="489">
        <v>1</v>
      </c>
      <c r="AE72" s="489">
        <v>1</v>
      </c>
      <c r="AF72" s="489">
        <v>1</v>
      </c>
      <c r="AG72" s="402">
        <v>15641</v>
      </c>
      <c r="AH72" s="402">
        <v>15641</v>
      </c>
      <c r="AI72" s="402">
        <v>15644</v>
      </c>
      <c r="AJ72" s="372">
        <v>187695</v>
      </c>
      <c r="AK72" s="372">
        <v>187695</v>
      </c>
      <c r="AL72" s="454"/>
      <c r="AM72" s="454"/>
      <c r="AN72" s="454"/>
      <c r="AO72" s="454"/>
      <c r="AP72" s="484" t="s">
        <v>103</v>
      </c>
      <c r="AQ72" s="451" t="s">
        <v>401</v>
      </c>
      <c r="AR72" s="485"/>
      <c r="AS72" s="335">
        <f t="shared" si="38"/>
        <v>0</v>
      </c>
      <c r="AT72" s="335">
        <f t="shared" si="3"/>
        <v>0</v>
      </c>
      <c r="AU72" s="335">
        <f t="shared" si="4"/>
        <v>0</v>
      </c>
      <c r="AV72" s="336" t="b">
        <f>EXACT(C72,'[10]POA 2017 CENTA'!C67)</f>
        <v>1</v>
      </c>
      <c r="AW72" s="336" t="b">
        <f>EXACT(D72,'[10]POA 2017 CENTA'!D67)</f>
        <v>1</v>
      </c>
      <c r="AX72" s="335">
        <f>E72-'[10]POA 2017 CENTA'!E67</f>
        <v>0</v>
      </c>
      <c r="AY72" s="336" t="b">
        <f>EXACT(F72,'[10]POA 2017 CENTA'!F67)</f>
        <v>1</v>
      </c>
      <c r="AZ72" s="336" t="b">
        <f>EXACT(G72,'[10]POA 2017 CENTA'!G67)</f>
        <v>1</v>
      </c>
      <c r="BA72" s="336" t="b">
        <f>EXACT(H72,'[10]POA 2017 CENTA'!H67)</f>
        <v>1</v>
      </c>
      <c r="BB72" s="335">
        <f>AJ72-'[10]POA 2017 CENTA'!AJ67</f>
        <v>0</v>
      </c>
      <c r="BC72" s="335">
        <f>AK72-'[10]POA 2017 CENTA'!AK67</f>
        <v>0</v>
      </c>
      <c r="BD72" s="335">
        <f>AL72-'[10]POA 2017 CENTA'!AL67</f>
        <v>0</v>
      </c>
      <c r="BE72" s="335">
        <f>AM72-'[10]POA 2017 CENTA'!AM67</f>
        <v>0</v>
      </c>
      <c r="BF72" s="335">
        <f>AN72-'[10]POA 2017 CENTA'!AN67</f>
        <v>0</v>
      </c>
      <c r="BG72" s="335">
        <f>AO72-'[10]POA 2017 CENTA'!AO67</f>
        <v>0</v>
      </c>
      <c r="BH72" s="336" t="b">
        <f t="shared" si="47"/>
        <v>1</v>
      </c>
      <c r="BI72" s="336" t="b">
        <f t="shared" si="47"/>
        <v>1</v>
      </c>
      <c r="BJ72" s="336" t="b">
        <f t="shared" si="47"/>
        <v>1</v>
      </c>
      <c r="BK72" s="336" t="b">
        <f t="shared" si="48"/>
        <v>1</v>
      </c>
      <c r="BL72" s="336" t="b">
        <f t="shared" si="48"/>
        <v>1</v>
      </c>
      <c r="BM72" s="336" t="b">
        <f t="shared" si="48"/>
        <v>1</v>
      </c>
      <c r="BN72" s="336" t="b">
        <f t="shared" si="49"/>
        <v>1</v>
      </c>
      <c r="BO72" s="336" t="b">
        <f t="shared" si="49"/>
        <v>1</v>
      </c>
      <c r="BP72" s="336" t="b">
        <f t="shared" si="49"/>
        <v>1</v>
      </c>
      <c r="BQ72" s="336" t="b">
        <f t="shared" si="50"/>
        <v>1</v>
      </c>
      <c r="BR72" s="336" t="b">
        <f t="shared" si="50"/>
        <v>1</v>
      </c>
      <c r="BS72" s="336" t="b">
        <f t="shared" si="50"/>
        <v>1</v>
      </c>
      <c r="BT72" s="335">
        <f>L72-'[10]POA 2017 CENTA'!L67</f>
        <v>0</v>
      </c>
      <c r="BU72" s="335">
        <f>M72-'[10]POA 2017 CENTA'!M67</f>
        <v>0</v>
      </c>
      <c r="BV72" s="335">
        <f>N72-'[10]POA 2017 CENTA'!N67</f>
        <v>0</v>
      </c>
      <c r="BW72" s="335">
        <f>O72-'[10]POA 2017 CENTA'!O67</f>
        <v>0</v>
      </c>
      <c r="BX72" s="335">
        <f>P72-'[10]POA 2017 CENTA'!P67</f>
        <v>0</v>
      </c>
      <c r="BY72" s="335">
        <f>Q72-'[10]POA 2017 CENTA'!Q67</f>
        <v>0</v>
      </c>
      <c r="BZ72" s="335">
        <f>R72-'[10]POA 2017 CENTA'!R67</f>
        <v>0</v>
      </c>
      <c r="CA72" s="335">
        <f>S72-'[10]POA 2017 CENTA'!S67</f>
        <v>0</v>
      </c>
      <c r="CB72" s="335">
        <f>T72-'[10]POA 2017 CENTA'!T67</f>
        <v>0</v>
      </c>
      <c r="CC72" s="335">
        <f>U72-'[10]POA 2017 CENTA'!U67</f>
        <v>0</v>
      </c>
      <c r="CD72" s="335">
        <f>V72-'[10]POA 2017 CENTA'!V67</f>
        <v>0</v>
      </c>
      <c r="CE72" s="335">
        <f>W72-'[10]POA 2017 CENTA'!W67</f>
        <v>0</v>
      </c>
      <c r="CF72" s="335">
        <f>X72-'[10]POA 2017 CENTA'!X67</f>
        <v>0</v>
      </c>
      <c r="CG72" s="335">
        <f>Y72-'[10]POA 2017 CENTA'!Y67</f>
        <v>0</v>
      </c>
      <c r="CH72" s="335">
        <f>Z72-'[10]POA 2017 CENTA'!Z67</f>
        <v>0</v>
      </c>
      <c r="CI72" s="335">
        <f>AA72-'[10]POA 2017 CENTA'!AA67</f>
        <v>0</v>
      </c>
      <c r="CJ72" s="335">
        <f>AB72-'[10]POA 2017 CENTA'!AB67</f>
        <v>0</v>
      </c>
      <c r="CK72" s="335">
        <f>AC72-'[10]POA 2017 CENTA'!AC67</f>
        <v>0</v>
      </c>
      <c r="CL72" s="335">
        <f>AD72-'[10]POA 2017 CENTA'!AD67</f>
        <v>0</v>
      </c>
      <c r="CM72" s="335">
        <f>AE72-'[10]POA 2017 CENTA'!AE67</f>
        <v>0</v>
      </c>
      <c r="CN72" s="335">
        <f>AF72-'[10]POA 2017 CENTA'!AF67</f>
        <v>0</v>
      </c>
      <c r="CO72" s="335">
        <f>AG72-'[10]POA 2017 CENTA'!AG67</f>
        <v>0</v>
      </c>
      <c r="CP72" s="335">
        <f>AH72-'[10]POA 2017 CENTA'!AH67</f>
        <v>0</v>
      </c>
      <c r="CQ72" s="335">
        <f>AI72-'[10]POA 2017 CENTA'!AI67</f>
        <v>0</v>
      </c>
      <c r="CS72" s="335">
        <f t="shared" si="9"/>
        <v>8</v>
      </c>
      <c r="CT72" s="335">
        <v>8</v>
      </c>
      <c r="CU72" s="335" t="str">
        <f t="shared" si="15"/>
        <v>SIN</v>
      </c>
    </row>
    <row r="73" spans="1:99" s="338" customFormat="1" ht="321" customHeight="1" x14ac:dyDescent="0.2">
      <c r="A73" s="477" t="s">
        <v>94</v>
      </c>
      <c r="B73" s="477" t="s">
        <v>95</v>
      </c>
      <c r="C73" s="477" t="s">
        <v>402</v>
      </c>
      <c r="D73" s="490" t="s">
        <v>138</v>
      </c>
      <c r="E73" s="400">
        <v>24</v>
      </c>
      <c r="F73" s="491" t="s">
        <v>100</v>
      </c>
      <c r="G73" s="490" t="s">
        <v>139</v>
      </c>
      <c r="H73" s="490" t="s">
        <v>403</v>
      </c>
      <c r="I73" s="427">
        <f t="shared" si="51"/>
        <v>0.10522187143847422</v>
      </c>
      <c r="J73" s="438"/>
      <c r="K73" s="438">
        <v>1</v>
      </c>
      <c r="L73" s="380">
        <v>1</v>
      </c>
      <c r="M73" s="380">
        <v>0</v>
      </c>
      <c r="N73" s="380">
        <v>3</v>
      </c>
      <c r="O73" s="130">
        <v>220.55</v>
      </c>
      <c r="P73" s="130">
        <v>0</v>
      </c>
      <c r="Q73" s="130">
        <v>661.65000000000009</v>
      </c>
      <c r="R73" s="380">
        <v>0</v>
      </c>
      <c r="S73" s="129">
        <v>2</v>
      </c>
      <c r="T73" s="380">
        <v>1</v>
      </c>
      <c r="U73" s="130">
        <v>0</v>
      </c>
      <c r="V73" s="130">
        <v>441.1</v>
      </c>
      <c r="W73" s="130">
        <v>220.55</v>
      </c>
      <c r="X73" s="380">
        <v>1</v>
      </c>
      <c r="Y73" s="380">
        <v>0</v>
      </c>
      <c r="Z73" s="380">
        <v>1</v>
      </c>
      <c r="AA73" s="130">
        <v>220.55</v>
      </c>
      <c r="AB73" s="130">
        <v>0</v>
      </c>
      <c r="AC73" s="130">
        <v>220.55</v>
      </c>
      <c r="AD73" s="492">
        <v>1</v>
      </c>
      <c r="AE73" s="371">
        <v>14</v>
      </c>
      <c r="AF73" s="371">
        <v>0</v>
      </c>
      <c r="AG73" s="372">
        <f>220.55+2.5</f>
        <v>223.05</v>
      </c>
      <c r="AH73" s="372">
        <v>3085</v>
      </c>
      <c r="AI73" s="372">
        <v>0</v>
      </c>
      <c r="AJ73" s="402">
        <f>SUM(O73,P73,Q73,U73,V73,W73,AA73,AB73,AC73,AG73,AH73,AI73)</f>
        <v>5293</v>
      </c>
      <c r="AK73" s="493">
        <v>5293</v>
      </c>
      <c r="AL73" s="443"/>
      <c r="AM73" s="443"/>
      <c r="AN73" s="443"/>
      <c r="AO73" s="443"/>
      <c r="AP73" s="444" t="s">
        <v>51</v>
      </c>
      <c r="AQ73" s="444" t="s">
        <v>404</v>
      </c>
      <c r="AR73" s="445"/>
      <c r="AS73" s="335">
        <f t="shared" si="38"/>
        <v>0</v>
      </c>
      <c r="AT73" s="335">
        <f t="shared" si="3"/>
        <v>0</v>
      </c>
      <c r="AU73" s="335">
        <f t="shared" si="4"/>
        <v>0</v>
      </c>
      <c r="AV73" s="336" t="b">
        <f>EXACT(C73,'[10]POA 2017 CENTA'!C68)</f>
        <v>1</v>
      </c>
      <c r="AW73" s="336" t="b">
        <f>EXACT(D73,'[10]POA 2017 CENTA'!D68)</f>
        <v>1</v>
      </c>
      <c r="AX73" s="335">
        <f>E73-'[10]POA 2017 CENTA'!E68</f>
        <v>0</v>
      </c>
      <c r="AY73" s="336" t="b">
        <f>EXACT(F73,'[10]POA 2017 CENTA'!F68)</f>
        <v>1</v>
      </c>
      <c r="AZ73" s="336" t="b">
        <f>EXACT(G73,'[10]POA 2017 CENTA'!G68)</f>
        <v>1</v>
      </c>
      <c r="BA73" s="336" t="b">
        <f>EXACT(H73,'[10]POA 2017 CENTA'!H68)</f>
        <v>1</v>
      </c>
      <c r="BB73" s="335">
        <f>AJ73-'[10]POA 2017 CENTA'!AJ68</f>
        <v>0</v>
      </c>
      <c r="BC73" s="335">
        <f>AK73-'[10]POA 2017 CENTA'!AK68</f>
        <v>0</v>
      </c>
      <c r="BD73" s="335">
        <f>AL73-'[10]POA 2017 CENTA'!AL68</f>
        <v>0</v>
      </c>
      <c r="BE73" s="335">
        <f>AM73-'[10]POA 2017 CENTA'!AM68</f>
        <v>0</v>
      </c>
      <c r="BF73" s="335">
        <f>AN73-'[10]POA 2017 CENTA'!AN68</f>
        <v>0</v>
      </c>
      <c r="BG73" s="335">
        <f>AO73-'[10]POA 2017 CENTA'!AO68</f>
        <v>0</v>
      </c>
      <c r="BH73" s="336" t="b">
        <f t="shared" si="47"/>
        <v>1</v>
      </c>
      <c r="BI73" s="336" t="b">
        <f t="shared" si="47"/>
        <v>1</v>
      </c>
      <c r="BJ73" s="336" t="b">
        <f t="shared" si="47"/>
        <v>1</v>
      </c>
      <c r="BK73" s="336" t="b">
        <f t="shared" si="48"/>
        <v>1</v>
      </c>
      <c r="BL73" s="336" t="b">
        <f t="shared" si="48"/>
        <v>1</v>
      </c>
      <c r="BM73" s="336" t="b">
        <f t="shared" si="48"/>
        <v>1</v>
      </c>
      <c r="BN73" s="336" t="b">
        <f t="shared" si="49"/>
        <v>1</v>
      </c>
      <c r="BO73" s="336" t="b">
        <f t="shared" si="49"/>
        <v>1</v>
      </c>
      <c r="BP73" s="336" t="b">
        <f t="shared" si="49"/>
        <v>1</v>
      </c>
      <c r="BQ73" s="336" t="b">
        <f t="shared" si="50"/>
        <v>1</v>
      </c>
      <c r="BR73" s="336" t="b">
        <f t="shared" si="50"/>
        <v>1</v>
      </c>
      <c r="BS73" s="336" t="b">
        <f t="shared" si="50"/>
        <v>1</v>
      </c>
      <c r="BT73" s="335">
        <f>L73-'[10]POA 2017 CENTA'!L68</f>
        <v>0</v>
      </c>
      <c r="BU73" s="335">
        <f>M73-'[10]POA 2017 CENTA'!M68</f>
        <v>0</v>
      </c>
      <c r="BV73" s="335">
        <f>N73-'[10]POA 2017 CENTA'!N68</f>
        <v>0</v>
      </c>
      <c r="BW73" s="335">
        <f>O73-'[10]POA 2017 CENTA'!O68</f>
        <v>0</v>
      </c>
      <c r="BX73" s="335">
        <f>P73-'[10]POA 2017 CENTA'!P68</f>
        <v>0</v>
      </c>
      <c r="BY73" s="335">
        <f>Q73-'[10]POA 2017 CENTA'!Q68</f>
        <v>0</v>
      </c>
      <c r="BZ73" s="335">
        <f>R73-'[10]POA 2017 CENTA'!R68</f>
        <v>0</v>
      </c>
      <c r="CA73" s="335">
        <f>S73-'[10]POA 2017 CENTA'!S68</f>
        <v>0</v>
      </c>
      <c r="CB73" s="335">
        <f>T73-'[10]POA 2017 CENTA'!T68</f>
        <v>0</v>
      </c>
      <c r="CC73" s="335">
        <f>U73-'[10]POA 2017 CENTA'!U68</f>
        <v>0</v>
      </c>
      <c r="CD73" s="335">
        <f>V73-'[10]POA 2017 CENTA'!V68</f>
        <v>0</v>
      </c>
      <c r="CE73" s="335">
        <f>W73-'[10]POA 2017 CENTA'!W68</f>
        <v>0</v>
      </c>
      <c r="CF73" s="335">
        <f>X73-'[10]POA 2017 CENTA'!X68</f>
        <v>0</v>
      </c>
      <c r="CG73" s="335">
        <f>Y73-'[10]POA 2017 CENTA'!Y68</f>
        <v>0</v>
      </c>
      <c r="CH73" s="335">
        <f>Z73-'[10]POA 2017 CENTA'!Z68</f>
        <v>0</v>
      </c>
      <c r="CI73" s="335">
        <f>AA73-'[10]POA 2017 CENTA'!AA68</f>
        <v>0</v>
      </c>
      <c r="CJ73" s="335">
        <f>AB73-'[10]POA 2017 CENTA'!AB68</f>
        <v>0</v>
      </c>
      <c r="CK73" s="335">
        <f>AC73-'[10]POA 2017 CENTA'!AC68</f>
        <v>0</v>
      </c>
      <c r="CL73" s="335">
        <f>AD73-'[10]POA 2017 CENTA'!AD68</f>
        <v>0</v>
      </c>
      <c r="CM73" s="335">
        <f>AE73-'[10]POA 2017 CENTA'!AE68</f>
        <v>0</v>
      </c>
      <c r="CN73" s="335">
        <f>AF73-'[10]POA 2017 CENTA'!AF68</f>
        <v>0</v>
      </c>
      <c r="CO73" s="335">
        <f>AG73-'[10]POA 2017 CENTA'!AG68</f>
        <v>0</v>
      </c>
      <c r="CP73" s="335">
        <f>AH73-'[10]POA 2017 CENTA'!AH68</f>
        <v>0</v>
      </c>
      <c r="CQ73" s="335">
        <f>AI73-'[10]POA 2017 CENTA'!AI68</f>
        <v>0</v>
      </c>
      <c r="CS73" s="335">
        <f t="shared" si="9"/>
        <v>7</v>
      </c>
      <c r="CT73" s="335">
        <v>7</v>
      </c>
      <c r="CU73" s="335" t="str">
        <f t="shared" si="15"/>
        <v>SIN</v>
      </c>
    </row>
    <row r="74" spans="1:99" s="338" customFormat="1" ht="216.75" x14ac:dyDescent="0.2">
      <c r="A74" s="477" t="s">
        <v>94</v>
      </c>
      <c r="B74" s="477" t="s">
        <v>95</v>
      </c>
      <c r="C74" s="477" t="s">
        <v>405</v>
      </c>
      <c r="D74" s="490" t="s">
        <v>142</v>
      </c>
      <c r="E74" s="400">
        <v>50</v>
      </c>
      <c r="F74" s="491" t="s">
        <v>143</v>
      </c>
      <c r="G74" s="490" t="s">
        <v>144</v>
      </c>
      <c r="H74" s="490" t="s">
        <v>406</v>
      </c>
      <c r="I74" s="427">
        <f t="shared" si="51"/>
        <v>57.735735856325718</v>
      </c>
      <c r="J74" s="438"/>
      <c r="K74" s="438">
        <v>57</v>
      </c>
      <c r="L74" s="494">
        <v>20</v>
      </c>
      <c r="M74" s="494">
        <v>1</v>
      </c>
      <c r="N74" s="494">
        <v>3</v>
      </c>
      <c r="O74" s="402">
        <v>1161718</v>
      </c>
      <c r="P74" s="402">
        <v>58085.9</v>
      </c>
      <c r="Q74" s="402">
        <v>174257.7</v>
      </c>
      <c r="R74" s="494">
        <v>1</v>
      </c>
      <c r="S74" s="494">
        <v>12</v>
      </c>
      <c r="T74" s="494">
        <v>4</v>
      </c>
      <c r="U74" s="402">
        <v>58085.9</v>
      </c>
      <c r="V74" s="402">
        <v>697030.8</v>
      </c>
      <c r="W74" s="402">
        <v>232343.6</v>
      </c>
      <c r="X74" s="494">
        <v>2</v>
      </c>
      <c r="Y74" s="494">
        <v>4</v>
      </c>
      <c r="Z74" s="494">
        <v>1</v>
      </c>
      <c r="AA74" s="402">
        <v>116171.8</v>
      </c>
      <c r="AB74" s="402">
        <v>232343.6</v>
      </c>
      <c r="AC74" s="402">
        <v>58085.9</v>
      </c>
      <c r="AD74" s="494">
        <v>0</v>
      </c>
      <c r="AE74" s="494">
        <v>2</v>
      </c>
      <c r="AF74" s="494">
        <v>0</v>
      </c>
      <c r="AG74" s="402"/>
      <c r="AH74" s="402">
        <f>116170+0.8</f>
        <v>116170.8</v>
      </c>
      <c r="AI74" s="402"/>
      <c r="AJ74" s="402">
        <f>SUM(O74,P74,Q74,U74,V74,W74,AA74,AB74,AC74,AG74,AH74,AI74)</f>
        <v>2904293.9999999995</v>
      </c>
      <c r="AK74" s="398">
        <v>2450909</v>
      </c>
      <c r="AL74" s="443"/>
      <c r="AM74" s="443">
        <v>453385</v>
      </c>
      <c r="AN74" s="443"/>
      <c r="AO74" s="443"/>
      <c r="AP74" s="444" t="s">
        <v>51</v>
      </c>
      <c r="AQ74" s="444" t="s">
        <v>404</v>
      </c>
      <c r="AR74" s="445" t="s">
        <v>407</v>
      </c>
      <c r="AS74" s="335">
        <f t="shared" si="38"/>
        <v>0</v>
      </c>
      <c r="AT74" s="335">
        <f t="shared" si="3"/>
        <v>0</v>
      </c>
      <c r="AU74" s="335">
        <f t="shared" si="4"/>
        <v>0</v>
      </c>
      <c r="AV74" s="336" t="b">
        <f>EXACT(C74,'[10]POA 2017 CENTA'!C69)</f>
        <v>1</v>
      </c>
      <c r="AW74" s="336" t="b">
        <f>EXACT(D74,'[10]POA 2017 CENTA'!D69)</f>
        <v>1</v>
      </c>
      <c r="AX74" s="335">
        <f>E74-'[10]POA 2017 CENTA'!E69</f>
        <v>0</v>
      </c>
      <c r="AY74" s="336" t="b">
        <f>EXACT(F74,'[10]POA 2017 CENTA'!F69)</f>
        <v>1</v>
      </c>
      <c r="AZ74" s="336" t="b">
        <f>EXACT(G74,'[10]POA 2017 CENTA'!G69)</f>
        <v>1</v>
      </c>
      <c r="BA74" s="336" t="b">
        <f>EXACT(H74,'[10]POA 2017 CENTA'!H69)</f>
        <v>1</v>
      </c>
      <c r="BB74" s="335">
        <f>AJ74-'[10]POA 2017 CENTA'!AJ69</f>
        <v>0</v>
      </c>
      <c r="BC74" s="335">
        <f>AK74-'[10]POA 2017 CENTA'!AK69</f>
        <v>0</v>
      </c>
      <c r="BD74" s="335">
        <f>AL74-'[10]POA 2017 CENTA'!AL69</f>
        <v>0</v>
      </c>
      <c r="BE74" s="335">
        <f>AM74-'[10]POA 2017 CENTA'!AM69</f>
        <v>0</v>
      </c>
      <c r="BF74" s="335">
        <f>AN74-'[10]POA 2017 CENTA'!AN69</f>
        <v>0</v>
      </c>
      <c r="BG74" s="335">
        <f>AO74-'[10]POA 2017 CENTA'!AO69</f>
        <v>0</v>
      </c>
      <c r="BH74" s="336" t="b">
        <f t="shared" si="47"/>
        <v>1</v>
      </c>
      <c r="BI74" s="336" t="b">
        <f t="shared" si="47"/>
        <v>1</v>
      </c>
      <c r="BJ74" s="336" t="b">
        <f t="shared" si="47"/>
        <v>1</v>
      </c>
      <c r="BK74" s="336" t="b">
        <f t="shared" si="48"/>
        <v>1</v>
      </c>
      <c r="BL74" s="336" t="b">
        <f t="shared" si="48"/>
        <v>1</v>
      </c>
      <c r="BM74" s="336" t="b">
        <f t="shared" si="48"/>
        <v>1</v>
      </c>
      <c r="BN74" s="336" t="b">
        <f t="shared" si="49"/>
        <v>1</v>
      </c>
      <c r="BO74" s="336" t="b">
        <f t="shared" si="49"/>
        <v>1</v>
      </c>
      <c r="BP74" s="336" t="b">
        <f t="shared" si="49"/>
        <v>1</v>
      </c>
      <c r="BQ74" s="336" t="b">
        <f t="shared" si="50"/>
        <v>1</v>
      </c>
      <c r="BR74" s="336" t="b">
        <f t="shared" si="50"/>
        <v>1</v>
      </c>
      <c r="BS74" s="336" t="b">
        <f t="shared" si="50"/>
        <v>1</v>
      </c>
      <c r="BT74" s="335">
        <f>L74-'[10]POA 2017 CENTA'!L69</f>
        <v>0</v>
      </c>
      <c r="BU74" s="335">
        <f>M74-'[10]POA 2017 CENTA'!M69</f>
        <v>0</v>
      </c>
      <c r="BV74" s="335">
        <f>N74-'[10]POA 2017 CENTA'!N69</f>
        <v>0</v>
      </c>
      <c r="BW74" s="335">
        <f>O74-'[10]POA 2017 CENTA'!O69</f>
        <v>0</v>
      </c>
      <c r="BX74" s="335">
        <f>P74-'[10]POA 2017 CENTA'!P69</f>
        <v>0</v>
      </c>
      <c r="BY74" s="335">
        <f>Q74-'[10]POA 2017 CENTA'!Q69</f>
        <v>0</v>
      </c>
      <c r="BZ74" s="335">
        <f>R74-'[10]POA 2017 CENTA'!R69</f>
        <v>0</v>
      </c>
      <c r="CA74" s="335">
        <f>S74-'[10]POA 2017 CENTA'!S69</f>
        <v>0</v>
      </c>
      <c r="CB74" s="335">
        <f>T74-'[10]POA 2017 CENTA'!T69</f>
        <v>0</v>
      </c>
      <c r="CC74" s="335">
        <f>U74-'[10]POA 2017 CENTA'!U69</f>
        <v>0</v>
      </c>
      <c r="CD74" s="335">
        <f>V74-'[10]POA 2017 CENTA'!V69</f>
        <v>0</v>
      </c>
      <c r="CE74" s="335">
        <f>W74-'[10]POA 2017 CENTA'!W69</f>
        <v>0</v>
      </c>
      <c r="CF74" s="335">
        <f>X74-'[10]POA 2017 CENTA'!X69</f>
        <v>0</v>
      </c>
      <c r="CG74" s="335">
        <f>Y74-'[10]POA 2017 CENTA'!Y69</f>
        <v>0</v>
      </c>
      <c r="CH74" s="335">
        <f>Z74-'[10]POA 2017 CENTA'!Z69</f>
        <v>0</v>
      </c>
      <c r="CI74" s="335">
        <f>AA74-'[10]POA 2017 CENTA'!AA69</f>
        <v>0</v>
      </c>
      <c r="CJ74" s="335">
        <f>AB74-'[10]POA 2017 CENTA'!AB69</f>
        <v>0</v>
      </c>
      <c r="CK74" s="335">
        <f>AC74-'[10]POA 2017 CENTA'!AC69</f>
        <v>0</v>
      </c>
      <c r="CL74" s="335">
        <f>AD74-'[10]POA 2017 CENTA'!AD69</f>
        <v>0</v>
      </c>
      <c r="CM74" s="335">
        <f>AE74-'[10]POA 2017 CENTA'!AE69</f>
        <v>0</v>
      </c>
      <c r="CN74" s="335">
        <f>AF74-'[10]POA 2017 CENTA'!AF69</f>
        <v>0</v>
      </c>
      <c r="CO74" s="335">
        <f>AG74-'[10]POA 2017 CENTA'!AG69</f>
        <v>0</v>
      </c>
      <c r="CP74" s="335">
        <f>AH74-'[10]POA 2017 CENTA'!AH69</f>
        <v>0</v>
      </c>
      <c r="CQ74" s="335">
        <f>AI74-'[10]POA 2017 CENTA'!AI69</f>
        <v>0</v>
      </c>
      <c r="CS74" s="335">
        <f t="shared" si="9"/>
        <v>41</v>
      </c>
      <c r="CT74" s="335">
        <v>42</v>
      </c>
      <c r="CU74" s="335" t="str">
        <f t="shared" si="15"/>
        <v>SIN</v>
      </c>
    </row>
    <row r="75" spans="1:99" s="338" customFormat="1" ht="89.25" x14ac:dyDescent="0.2">
      <c r="A75" s="477" t="s">
        <v>94</v>
      </c>
      <c r="B75" s="477" t="s">
        <v>95</v>
      </c>
      <c r="C75" s="477" t="s">
        <v>408</v>
      </c>
      <c r="D75" s="490" t="s">
        <v>147</v>
      </c>
      <c r="E75" s="400">
        <v>1</v>
      </c>
      <c r="F75" s="495" t="s">
        <v>148</v>
      </c>
      <c r="G75" s="490" t="s">
        <v>149</v>
      </c>
      <c r="H75" s="490" t="s">
        <v>403</v>
      </c>
      <c r="I75" s="427">
        <f t="shared" si="51"/>
        <v>5.9638317459932491E-2</v>
      </c>
      <c r="J75" s="438"/>
      <c r="K75" s="438">
        <v>1</v>
      </c>
      <c r="L75" s="371">
        <v>1</v>
      </c>
      <c r="M75" s="371"/>
      <c r="N75" s="371"/>
      <c r="O75" s="372">
        <v>3000</v>
      </c>
      <c r="P75" s="372"/>
      <c r="Q75" s="372"/>
      <c r="R75" s="371"/>
      <c r="S75" s="371"/>
      <c r="T75" s="371"/>
      <c r="U75" s="372"/>
      <c r="V75" s="372"/>
      <c r="W75" s="372"/>
      <c r="X75" s="371"/>
      <c r="Y75" s="371"/>
      <c r="Z75" s="371"/>
      <c r="AA75" s="372"/>
      <c r="AB75" s="372"/>
      <c r="AC75" s="372"/>
      <c r="AD75" s="371"/>
      <c r="AE75" s="371"/>
      <c r="AF75" s="371"/>
      <c r="AG75" s="372"/>
      <c r="AH75" s="372"/>
      <c r="AI75" s="372"/>
      <c r="AJ75" s="402">
        <f>SUM(O75,P75,Q75,U75,V75,W75,AA75,AB75,AC75,AG75,AH75,AI75)</f>
        <v>3000</v>
      </c>
      <c r="AK75" s="372">
        <v>3000</v>
      </c>
      <c r="AL75" s="443"/>
      <c r="AM75" s="443"/>
      <c r="AN75" s="443"/>
      <c r="AO75" s="443"/>
      <c r="AP75" s="444" t="s">
        <v>51</v>
      </c>
      <c r="AQ75" s="444" t="s">
        <v>409</v>
      </c>
      <c r="AR75" s="445"/>
      <c r="AS75" s="335">
        <f t="shared" si="38"/>
        <v>0</v>
      </c>
      <c r="AT75" s="335">
        <f t="shared" si="3"/>
        <v>0</v>
      </c>
      <c r="AU75" s="335">
        <f t="shared" si="4"/>
        <v>0</v>
      </c>
      <c r="AV75" s="336" t="b">
        <f>EXACT(C75,'[10]POA 2017 CENTA'!C70)</f>
        <v>1</v>
      </c>
      <c r="AW75" s="336" t="b">
        <f>EXACT(D75,'[10]POA 2017 CENTA'!D70)</f>
        <v>1</v>
      </c>
      <c r="AX75" s="335">
        <f>E75-'[10]POA 2017 CENTA'!E70</f>
        <v>0</v>
      </c>
      <c r="AY75" s="336" t="b">
        <f>EXACT(F75,'[10]POA 2017 CENTA'!F70)</f>
        <v>1</v>
      </c>
      <c r="AZ75" s="336" t="b">
        <f>EXACT(G75,'[10]POA 2017 CENTA'!G70)</f>
        <v>1</v>
      </c>
      <c r="BA75" s="336" t="b">
        <f>EXACT(H75,'[10]POA 2017 CENTA'!H70)</f>
        <v>1</v>
      </c>
      <c r="BB75" s="335">
        <f>AJ75-'[10]POA 2017 CENTA'!AJ70</f>
        <v>0</v>
      </c>
      <c r="BC75" s="335">
        <f>AK75-'[10]POA 2017 CENTA'!AK70</f>
        <v>0</v>
      </c>
      <c r="BD75" s="335">
        <f>AL75-'[10]POA 2017 CENTA'!AL70</f>
        <v>0</v>
      </c>
      <c r="BE75" s="335">
        <f>AM75-'[10]POA 2017 CENTA'!AM70</f>
        <v>0</v>
      </c>
      <c r="BF75" s="335">
        <f>AN75-'[10]POA 2017 CENTA'!AN70</f>
        <v>0</v>
      </c>
      <c r="BG75" s="335">
        <f>AO75-'[10]POA 2017 CENTA'!AO70</f>
        <v>0</v>
      </c>
      <c r="BH75" s="336" t="b">
        <f t="shared" si="47"/>
        <v>1</v>
      </c>
      <c r="BI75" s="336" t="b">
        <f t="shared" si="47"/>
        <v>1</v>
      </c>
      <c r="BJ75" s="336" t="b">
        <f t="shared" si="47"/>
        <v>1</v>
      </c>
      <c r="BK75" s="336" t="b">
        <f t="shared" si="48"/>
        <v>1</v>
      </c>
      <c r="BL75" s="336" t="b">
        <f t="shared" si="48"/>
        <v>1</v>
      </c>
      <c r="BM75" s="336" t="b">
        <f t="shared" si="48"/>
        <v>1</v>
      </c>
      <c r="BN75" s="336" t="b">
        <f t="shared" si="49"/>
        <v>1</v>
      </c>
      <c r="BO75" s="336" t="b">
        <f t="shared" si="49"/>
        <v>1</v>
      </c>
      <c r="BP75" s="336" t="b">
        <f t="shared" si="49"/>
        <v>1</v>
      </c>
      <c r="BQ75" s="336" t="b">
        <f t="shared" si="50"/>
        <v>1</v>
      </c>
      <c r="BR75" s="336" t="b">
        <f t="shared" si="50"/>
        <v>1</v>
      </c>
      <c r="BS75" s="336" t="b">
        <f t="shared" si="50"/>
        <v>1</v>
      </c>
      <c r="BT75" s="335">
        <f>L75-'[10]POA 2017 CENTA'!L70</f>
        <v>0</v>
      </c>
      <c r="BU75" s="335">
        <f>M75-'[10]POA 2017 CENTA'!M70</f>
        <v>0</v>
      </c>
      <c r="BV75" s="335">
        <f>N75-'[10]POA 2017 CENTA'!N70</f>
        <v>0</v>
      </c>
      <c r="BW75" s="335">
        <f>O75-'[10]POA 2017 CENTA'!O70</f>
        <v>0</v>
      </c>
      <c r="BX75" s="335">
        <f>P75-'[10]POA 2017 CENTA'!P70</f>
        <v>0</v>
      </c>
      <c r="BY75" s="335">
        <f>Q75-'[10]POA 2017 CENTA'!Q70</f>
        <v>0</v>
      </c>
      <c r="BZ75" s="335">
        <f>R75-'[10]POA 2017 CENTA'!R70</f>
        <v>0</v>
      </c>
      <c r="CA75" s="335">
        <f>S75-'[10]POA 2017 CENTA'!S70</f>
        <v>0</v>
      </c>
      <c r="CB75" s="335">
        <f>T75-'[10]POA 2017 CENTA'!T70</f>
        <v>0</v>
      </c>
      <c r="CC75" s="335">
        <f>U75-'[10]POA 2017 CENTA'!U70</f>
        <v>0</v>
      </c>
      <c r="CD75" s="335">
        <f>V75-'[10]POA 2017 CENTA'!V70</f>
        <v>0</v>
      </c>
      <c r="CE75" s="335">
        <f>W75-'[10]POA 2017 CENTA'!W70</f>
        <v>0</v>
      </c>
      <c r="CF75" s="335">
        <f>X75-'[10]POA 2017 CENTA'!X70</f>
        <v>0</v>
      </c>
      <c r="CG75" s="335">
        <f>Y75-'[10]POA 2017 CENTA'!Y70</f>
        <v>0</v>
      </c>
      <c r="CH75" s="335">
        <f>Z75-'[10]POA 2017 CENTA'!Z70</f>
        <v>0</v>
      </c>
      <c r="CI75" s="335">
        <f>AA75-'[10]POA 2017 CENTA'!AA70</f>
        <v>0</v>
      </c>
      <c r="CJ75" s="335">
        <f>AB75-'[10]POA 2017 CENTA'!AB70</f>
        <v>0</v>
      </c>
      <c r="CK75" s="335">
        <f>AC75-'[10]POA 2017 CENTA'!AC70</f>
        <v>0</v>
      </c>
      <c r="CL75" s="335">
        <f>AD75-'[10]POA 2017 CENTA'!AD70</f>
        <v>0</v>
      </c>
      <c r="CM75" s="335">
        <f>AE75-'[10]POA 2017 CENTA'!AE70</f>
        <v>0</v>
      </c>
      <c r="CN75" s="335">
        <f>AF75-'[10]POA 2017 CENTA'!AF70</f>
        <v>0</v>
      </c>
      <c r="CO75" s="335">
        <f>AG75-'[10]POA 2017 CENTA'!AG70</f>
        <v>0</v>
      </c>
      <c r="CP75" s="335">
        <f>AH75-'[10]POA 2017 CENTA'!AH70</f>
        <v>0</v>
      </c>
      <c r="CQ75" s="335">
        <f>AI75-'[10]POA 2017 CENTA'!AI70</f>
        <v>0</v>
      </c>
      <c r="CS75" s="335">
        <f t="shared" si="9"/>
        <v>1</v>
      </c>
      <c r="CT75" s="335">
        <v>1</v>
      </c>
      <c r="CU75" s="335" t="str">
        <f t="shared" si="15"/>
        <v>SIN</v>
      </c>
    </row>
    <row r="76" spans="1:99" s="338" customFormat="1" ht="165.75" x14ac:dyDescent="0.2">
      <c r="A76" s="477" t="s">
        <v>94</v>
      </c>
      <c r="B76" s="477" t="s">
        <v>95</v>
      </c>
      <c r="C76" s="477" t="s">
        <v>410</v>
      </c>
      <c r="D76" s="490" t="s">
        <v>151</v>
      </c>
      <c r="E76" s="400">
        <v>24598</v>
      </c>
      <c r="F76" s="495" t="s">
        <v>152</v>
      </c>
      <c r="G76" s="490" t="s">
        <v>153</v>
      </c>
      <c r="H76" s="490" t="s">
        <v>50</v>
      </c>
      <c r="I76" s="427">
        <f t="shared" si="51"/>
        <v>1.0024405987448519</v>
      </c>
      <c r="J76" s="438"/>
      <c r="K76" s="438">
        <v>1</v>
      </c>
      <c r="L76" s="371">
        <v>1791</v>
      </c>
      <c r="M76" s="371">
        <v>2295</v>
      </c>
      <c r="N76" s="371">
        <v>1986</v>
      </c>
      <c r="O76" s="372">
        <v>3671.5499999999997</v>
      </c>
      <c r="P76" s="372">
        <v>4704.75</v>
      </c>
      <c r="Q76" s="372">
        <v>4071.2999999999997</v>
      </c>
      <c r="R76" s="371">
        <v>2535</v>
      </c>
      <c r="S76" s="371">
        <v>2560</v>
      </c>
      <c r="T76" s="371">
        <v>3185</v>
      </c>
      <c r="U76" s="372">
        <v>5196.75</v>
      </c>
      <c r="V76" s="372">
        <v>5248</v>
      </c>
      <c r="W76" s="372">
        <v>6529.2499999999991</v>
      </c>
      <c r="X76" s="371">
        <v>2905</v>
      </c>
      <c r="Y76" s="371">
        <v>1210</v>
      </c>
      <c r="Z76" s="371">
        <v>1450</v>
      </c>
      <c r="AA76" s="372">
        <v>5955.2499999999991</v>
      </c>
      <c r="AB76" s="372">
        <v>2480.5</v>
      </c>
      <c r="AC76" s="372">
        <v>2972.4999999999995</v>
      </c>
      <c r="AD76" s="371">
        <v>1600</v>
      </c>
      <c r="AE76" s="371">
        <v>1885</v>
      </c>
      <c r="AF76" s="371">
        <v>1196</v>
      </c>
      <c r="AG76" s="372">
        <v>3279.9999999999995</v>
      </c>
      <c r="AH76" s="372">
        <v>3864.2499999999995</v>
      </c>
      <c r="AI76" s="372">
        <v>2451.9</v>
      </c>
      <c r="AJ76" s="402">
        <f>SUM(O76,P76,Q76,U76,V76,W76,AA76,AB76,AC76,AG76,AH76,AI76)</f>
        <v>50426</v>
      </c>
      <c r="AK76" s="493">
        <v>50426</v>
      </c>
      <c r="AL76" s="443"/>
      <c r="AM76" s="443"/>
      <c r="AN76" s="443"/>
      <c r="AO76" s="443"/>
      <c r="AP76" s="444" t="s">
        <v>51</v>
      </c>
      <c r="AQ76" s="444" t="s">
        <v>411</v>
      </c>
      <c r="AR76" s="445"/>
      <c r="AS76" s="335">
        <f t="shared" si="38"/>
        <v>0</v>
      </c>
      <c r="AT76" s="335">
        <f>SUM(O76,P76,Q76,U76,V76,W76,AA76,AB76,AC76,AG76,AH76,AI76)-AJ76</f>
        <v>0</v>
      </c>
      <c r="AU76" s="335">
        <f>SUM(AK76,AL76,AM76,AN76,AO76)-AJ76</f>
        <v>0</v>
      </c>
      <c r="AV76" s="336" t="b">
        <f>EXACT(C76,'[10]POA 2017 CENTA'!C71)</f>
        <v>1</v>
      </c>
      <c r="AW76" s="336" t="b">
        <f>EXACT(D76,'[10]POA 2017 CENTA'!D71)</f>
        <v>1</v>
      </c>
      <c r="AX76" s="335">
        <f>E76-'[10]POA 2017 CENTA'!E71</f>
        <v>0</v>
      </c>
      <c r="AY76" s="336" t="b">
        <f>EXACT(F76,'[10]POA 2017 CENTA'!F71)</f>
        <v>1</v>
      </c>
      <c r="AZ76" s="336" t="b">
        <f>EXACT(G76,'[10]POA 2017 CENTA'!G71)</f>
        <v>1</v>
      </c>
      <c r="BA76" s="336" t="b">
        <f>EXACT(H76,'[10]POA 2017 CENTA'!H71)</f>
        <v>1</v>
      </c>
      <c r="BB76" s="335">
        <f>AJ76-'[10]POA 2017 CENTA'!AJ71</f>
        <v>0</v>
      </c>
      <c r="BC76" s="335">
        <f>AK76-'[10]POA 2017 CENTA'!AK71</f>
        <v>0</v>
      </c>
      <c r="BD76" s="335">
        <f>AL76-'[10]POA 2017 CENTA'!AL71</f>
        <v>0</v>
      </c>
      <c r="BE76" s="335">
        <f>AM76-'[10]POA 2017 CENTA'!AM71</f>
        <v>0</v>
      </c>
      <c r="BF76" s="335">
        <f>AN76-'[10]POA 2017 CENTA'!AN71</f>
        <v>0</v>
      </c>
      <c r="BG76" s="335">
        <f>AO76-'[10]POA 2017 CENTA'!AO71</f>
        <v>0</v>
      </c>
      <c r="BH76" s="336" t="b">
        <f t="shared" si="47"/>
        <v>1</v>
      </c>
      <c r="BI76" s="336" t="b">
        <f t="shared" si="47"/>
        <v>1</v>
      </c>
      <c r="BJ76" s="336" t="b">
        <f t="shared" si="47"/>
        <v>1</v>
      </c>
      <c r="BK76" s="336" t="b">
        <f t="shared" si="48"/>
        <v>1</v>
      </c>
      <c r="BL76" s="336" t="b">
        <f t="shared" si="48"/>
        <v>1</v>
      </c>
      <c r="BM76" s="336" t="b">
        <f t="shared" si="48"/>
        <v>1</v>
      </c>
      <c r="BN76" s="336" t="b">
        <f t="shared" si="49"/>
        <v>1</v>
      </c>
      <c r="BO76" s="336" t="b">
        <f t="shared" si="49"/>
        <v>1</v>
      </c>
      <c r="BP76" s="336" t="b">
        <f t="shared" si="49"/>
        <v>1</v>
      </c>
      <c r="BQ76" s="336" t="b">
        <f t="shared" si="50"/>
        <v>1</v>
      </c>
      <c r="BR76" s="336" t="b">
        <f t="shared" si="50"/>
        <v>1</v>
      </c>
      <c r="BS76" s="336" t="b">
        <f t="shared" si="50"/>
        <v>1</v>
      </c>
      <c r="BT76" s="335">
        <f>L76-'[10]POA 2017 CENTA'!L71</f>
        <v>0</v>
      </c>
      <c r="BU76" s="335">
        <f>M76-'[10]POA 2017 CENTA'!M71</f>
        <v>0</v>
      </c>
      <c r="BV76" s="335">
        <f>N76-'[10]POA 2017 CENTA'!N71</f>
        <v>0</v>
      </c>
      <c r="BW76" s="335">
        <f>O76-'[10]POA 2017 CENTA'!O71</f>
        <v>0</v>
      </c>
      <c r="BX76" s="335">
        <f>P76-'[10]POA 2017 CENTA'!P71</f>
        <v>0</v>
      </c>
      <c r="BY76" s="335">
        <f>Q76-'[10]POA 2017 CENTA'!Q71</f>
        <v>0</v>
      </c>
      <c r="BZ76" s="335">
        <f>R76-'[10]POA 2017 CENTA'!R71</f>
        <v>0</v>
      </c>
      <c r="CA76" s="335">
        <f>S76-'[10]POA 2017 CENTA'!S71</f>
        <v>0</v>
      </c>
      <c r="CB76" s="335">
        <f>T76-'[10]POA 2017 CENTA'!T71</f>
        <v>0</v>
      </c>
      <c r="CC76" s="335">
        <f>U76-'[10]POA 2017 CENTA'!U71</f>
        <v>0</v>
      </c>
      <c r="CD76" s="335">
        <f>V76-'[10]POA 2017 CENTA'!V71</f>
        <v>0</v>
      </c>
      <c r="CE76" s="335">
        <f>W76-'[10]POA 2017 CENTA'!W71</f>
        <v>0</v>
      </c>
      <c r="CF76" s="335">
        <f>X76-'[10]POA 2017 CENTA'!X71</f>
        <v>0</v>
      </c>
      <c r="CG76" s="335">
        <f>Y76-'[10]POA 2017 CENTA'!Y71</f>
        <v>0</v>
      </c>
      <c r="CH76" s="335">
        <f>Z76-'[10]POA 2017 CENTA'!Z71</f>
        <v>0</v>
      </c>
      <c r="CI76" s="335">
        <f>AA76-'[10]POA 2017 CENTA'!AA71</f>
        <v>0</v>
      </c>
      <c r="CJ76" s="335">
        <f>AB76-'[10]POA 2017 CENTA'!AB71</f>
        <v>0</v>
      </c>
      <c r="CK76" s="335">
        <f>AC76-'[10]POA 2017 CENTA'!AC71</f>
        <v>0</v>
      </c>
      <c r="CL76" s="335">
        <f>AD76-'[10]POA 2017 CENTA'!AD71</f>
        <v>0</v>
      </c>
      <c r="CM76" s="335">
        <f>AE76-'[10]POA 2017 CENTA'!AE71</f>
        <v>0</v>
      </c>
      <c r="CN76" s="335">
        <f>AF76-'[10]POA 2017 CENTA'!AF71</f>
        <v>0</v>
      </c>
      <c r="CO76" s="335">
        <f>AG76-'[10]POA 2017 CENTA'!AG71</f>
        <v>0</v>
      </c>
      <c r="CP76" s="335">
        <f>AH76-'[10]POA 2017 CENTA'!AH71</f>
        <v>0</v>
      </c>
      <c r="CQ76" s="335">
        <f>AI76-'[10]POA 2017 CENTA'!AI71</f>
        <v>0</v>
      </c>
      <c r="CS76" s="335">
        <f>SUM(L76,M76,N76,R76,S76,T76)</f>
        <v>14352</v>
      </c>
      <c r="CT76" s="335">
        <v>45619</v>
      </c>
      <c r="CU76" s="335" t="str">
        <f t="shared" si="15"/>
        <v>SIN</v>
      </c>
    </row>
    <row r="77" spans="1:99" s="338" customFormat="1" x14ac:dyDescent="0.2">
      <c r="A77" s="1273" t="s">
        <v>154</v>
      </c>
      <c r="B77" s="1274"/>
      <c r="C77" s="1274"/>
      <c r="D77" s="1274"/>
      <c r="E77" s="1275"/>
      <c r="F77" s="415"/>
      <c r="G77" s="496"/>
      <c r="H77" s="497"/>
      <c r="I77" s="448">
        <f>+I60+I54+I52+I49+I47+I45+I42+I37+I33+I31+I26+I22+I16+I11</f>
        <v>100.00000000000003</v>
      </c>
      <c r="J77" s="448">
        <f>+J60+J54+J52+J49+J47+J45+J42+J37+J33+J31+J26+J22+J16+J11</f>
        <v>100</v>
      </c>
      <c r="K77" s="498"/>
      <c r="L77" s="499"/>
      <c r="M77" s="499"/>
      <c r="N77" s="499"/>
      <c r="O77" s="408">
        <f>SUM(O60,O54,O52,O49,O47,O45,O42,O37,O33,O31,O26,O22,O16,O11)</f>
        <v>1771888.4500000002</v>
      </c>
      <c r="P77" s="408">
        <f>SUM(P60,P54,P52,P49,P47,P45,P42,P37,P33,P31,P26,P22,P16,P11)</f>
        <v>681184.55</v>
      </c>
      <c r="Q77" s="408">
        <f>SUM(Q60,Q54,Q52,Q49,Q47,Q45,Q42,Q37,Q33,Q31,Q26,Q22,Q16,Q11)</f>
        <v>1331237.99</v>
      </c>
      <c r="R77" s="500"/>
      <c r="S77" s="500"/>
      <c r="T77" s="500"/>
      <c r="U77" s="408">
        <f>SUM(U60,U54,U52,U49,U47,U45,U42,U37,U33,U31,U26,U22,U16,U11)</f>
        <v>709075.65</v>
      </c>
      <c r="V77" s="408">
        <f>SUM(V60,V54,V52,V49,V47,V45,V42,V37,V33,V31,V26,V22,V16,V11)</f>
        <v>1378312.8336013984</v>
      </c>
      <c r="W77" s="408">
        <f>SUM(W60,W54,W52,W49,W47,W45,W42,W37,W33,W31,W26,W22,W16,W11)</f>
        <v>4893655</v>
      </c>
      <c r="X77" s="500"/>
      <c r="Y77" s="500"/>
      <c r="Z77" s="500"/>
      <c r="AA77" s="408">
        <f>SUM(AA60,AA54,AA52,AA49,AA47,AA45,AA42,AA37,AA33,AA31,AA26,AA22,AA16,AA11)</f>
        <v>3800257.9</v>
      </c>
      <c r="AB77" s="408">
        <f>SUM(AB60,AB54,AB52,AB49,AB47,AB45,AB42,AB37,AB33,AB31,AB26,AB22,AB16,AB11)</f>
        <v>1724167.1</v>
      </c>
      <c r="AC77" s="408">
        <f>SUM(AC60,AC54,AC52,AC49,AC47,AC45,AC42,AC37,AC33,AC31,AC26,AC22,AC16,AC11)</f>
        <v>1227079.95</v>
      </c>
      <c r="AD77" s="500"/>
      <c r="AE77" s="500"/>
      <c r="AF77" s="500"/>
      <c r="AG77" s="408">
        <f>SUM(AG60,AG54,AG52,AG49,AG47,AG45,AG42,AG37,AG33,AG31,AG26,AG22,AG16,AG11)</f>
        <v>609978.21</v>
      </c>
      <c r="AH77" s="408">
        <f>SUM(AH60,AH54,AH52,AH49,AH47,AH45,AH42,AH37,AH33,AH31,AH26,AH22,AH16,AH11)</f>
        <v>1136390.33</v>
      </c>
      <c r="AI77" s="408">
        <f>SUM(AI60,AI54,AI52,AI49,AI47,AI45,AI42,AI37,AI33,AI31,AI26,AI22,AI16,AI11)</f>
        <v>1218564.04</v>
      </c>
      <c r="AJ77" s="408">
        <f>SUM(AJ60,AJ54,AJ52,AJ49,AJ47,AJ45,AJ42,AJ37,AJ33,AJ31,AJ26,AJ22,AJ16,AJ11)</f>
        <v>20481792</v>
      </c>
      <c r="AK77" s="408">
        <f>SUM(AK60,AK54,AK52,AK49,AK47,AK45,AK42,AK37,AK33,AK31,AK26,AK22,AK16,AK11)</f>
        <v>9257279</v>
      </c>
      <c r="AL77" s="408"/>
      <c r="AM77" s="408">
        <f>SUM(AM60,AM54,AM52,AM49,AM47,AM45,AM42,AM37,AM33,AM31,AM26,AM22,AM16,AM11)</f>
        <v>914120</v>
      </c>
      <c r="AN77" s="408">
        <f>SUM(AN60,AN54,AN52,AN49,AN47,AN45,AN42,AN37,AN33,AN31,AN26,AN22,AN16,AN11)</f>
        <v>2724686</v>
      </c>
      <c r="AO77" s="408">
        <f>SUM(AO60,AO54,AO52,AO49,AO47,AO45,AO42,AO37,AO33,AO31,AO26,AO22,AO16,AO11)</f>
        <v>7585707</v>
      </c>
      <c r="AP77" s="501"/>
      <c r="AQ77" s="502"/>
      <c r="AR77" s="503"/>
      <c r="AS77" s="335">
        <f t="shared" si="38"/>
        <v>0</v>
      </c>
      <c r="AT77" s="335">
        <f>SUM(O77,P77,Q77,U77,V77,W77,AA77,AB77,AC77,AG77,AH77,AI77)-AJ77</f>
        <v>3.6014020442962646E-3</v>
      </c>
      <c r="AU77" s="335">
        <f>SUM(AK77,AL77,AM77,AN77,AO77)-AJ77</f>
        <v>0</v>
      </c>
      <c r="AV77" s="336" t="b">
        <f>EXACT(C77,'[10]POA 2017 CENTA'!C72)</f>
        <v>1</v>
      </c>
      <c r="AW77" s="336" t="b">
        <f>EXACT(D77,'[10]POA 2017 CENTA'!D72)</f>
        <v>1</v>
      </c>
      <c r="AX77" s="335">
        <f>E77-'[10]POA 2017 CENTA'!E72</f>
        <v>0</v>
      </c>
      <c r="AY77" s="336" t="b">
        <f>EXACT(F77,'[10]POA 2017 CENTA'!F72)</f>
        <v>1</v>
      </c>
      <c r="AZ77" s="336" t="b">
        <f>EXACT(G77,'[10]POA 2017 CENTA'!G72)</f>
        <v>1</v>
      </c>
      <c r="BA77" s="336" t="b">
        <f>EXACT(H77,'[10]POA 2017 CENTA'!H72)</f>
        <v>1</v>
      </c>
      <c r="BB77" s="335">
        <f>AJ77-'[10]POA 2017 CENTA'!AJ72</f>
        <v>8535579</v>
      </c>
      <c r="BC77" s="335">
        <f>AK77-'[10]POA 2017 CENTA'!AK72</f>
        <v>0</v>
      </c>
      <c r="BD77" s="335">
        <f>AL77-'[10]POA 2017 CENTA'!AL72</f>
        <v>0</v>
      </c>
      <c r="BE77" s="335">
        <f>AM77-'[10]POA 2017 CENTA'!AM72</f>
        <v>0</v>
      </c>
      <c r="BF77" s="335">
        <f>AN77-'[10]POA 2017 CENTA'!AN72</f>
        <v>1643542</v>
      </c>
      <c r="BG77" s="335">
        <f>AO77-'[10]POA 2017 CENTA'!AO72</f>
        <v>6892037</v>
      </c>
      <c r="CS77" s="335">
        <f>SUM(L77,M77,N77,R77,S77,T77)</f>
        <v>0</v>
      </c>
      <c r="CT77" s="335"/>
    </row>
    <row r="78" spans="1:99" x14ac:dyDescent="0.2">
      <c r="A78" s="504"/>
      <c r="B78" s="504"/>
      <c r="C78" s="505"/>
      <c r="D78" s="505"/>
      <c r="E78" s="505"/>
      <c r="F78" s="505"/>
      <c r="G78" s="505"/>
      <c r="H78" s="505"/>
      <c r="I78" s="505"/>
      <c r="J78" s="505"/>
      <c r="K78" s="505"/>
      <c r="L78" s="505"/>
      <c r="M78" s="505"/>
      <c r="N78" s="505"/>
      <c r="O78" s="505"/>
      <c r="P78" s="505"/>
      <c r="Q78" s="505"/>
      <c r="R78" s="505"/>
      <c r="S78" s="505"/>
      <c r="T78" s="505"/>
      <c r="U78" s="505"/>
      <c r="V78" s="505"/>
      <c r="W78" s="505"/>
      <c r="X78" s="505"/>
      <c r="Y78" s="505"/>
      <c r="Z78" s="505"/>
      <c r="AA78" s="505"/>
      <c r="AB78" s="505"/>
      <c r="AC78" s="505"/>
      <c r="AD78" s="505"/>
      <c r="AE78" s="505"/>
      <c r="AF78" s="505"/>
      <c r="AG78" s="505"/>
      <c r="AH78" s="505"/>
      <c r="AI78" s="505"/>
      <c r="AJ78" s="408">
        <f>'[10]POA 2017 CENTA'!AJ72</f>
        <v>11946213</v>
      </c>
      <c r="AK78" s="408">
        <f>'[10]POA 2017 CENTA'!AK72</f>
        <v>9257279</v>
      </c>
      <c r="AL78" s="408">
        <f>'[10]POA 2017 CENTA'!AL72</f>
        <v>0</v>
      </c>
      <c r="AM78" s="408">
        <f>'[10]POA 2017 CENTA'!AM72</f>
        <v>914120</v>
      </c>
      <c r="AN78" s="408">
        <f>'[10]POA 2017 CENTA'!AN72</f>
        <v>1081144</v>
      </c>
      <c r="AO78" s="408">
        <f>'[10]POA 2017 CENTA'!AO72</f>
        <v>693670</v>
      </c>
      <c r="AP78" s="505"/>
      <c r="AQ78" s="505"/>
      <c r="AR78" s="505"/>
      <c r="BB78" s="507">
        <f t="shared" ref="BB78:BG78" si="52">+BB77-AJ79</f>
        <v>0</v>
      </c>
      <c r="BC78" s="507">
        <f t="shared" si="52"/>
        <v>0</v>
      </c>
      <c r="BD78" s="507">
        <f t="shared" si="52"/>
        <v>0</v>
      </c>
      <c r="BE78" s="507">
        <f t="shared" si="52"/>
        <v>0</v>
      </c>
      <c r="BF78" s="507">
        <f t="shared" si="52"/>
        <v>0</v>
      </c>
      <c r="BG78" s="507">
        <f t="shared" si="52"/>
        <v>0</v>
      </c>
    </row>
    <row r="79" spans="1:99" x14ac:dyDescent="0.2">
      <c r="AJ79" s="507">
        <f t="shared" ref="AJ79:AO79" si="53">AJ77-AJ78</f>
        <v>8535579</v>
      </c>
      <c r="AK79" s="507">
        <f t="shared" si="53"/>
        <v>0</v>
      </c>
      <c r="AL79" s="507">
        <f t="shared" si="53"/>
        <v>0</v>
      </c>
      <c r="AM79" s="507">
        <f t="shared" si="53"/>
        <v>0</v>
      </c>
      <c r="AN79" s="507">
        <f t="shared" si="53"/>
        <v>1643542</v>
      </c>
      <c r="AO79" s="507">
        <f t="shared" si="53"/>
        <v>6892037</v>
      </c>
      <c r="BB79" s="507">
        <f t="shared" ref="BB79:BG79" si="54">BB37+BB11-AJ79</f>
        <v>0</v>
      </c>
      <c r="BC79" s="507">
        <f t="shared" si="54"/>
        <v>0</v>
      </c>
      <c r="BD79" s="507">
        <f t="shared" si="54"/>
        <v>0</v>
      </c>
      <c r="BE79" s="507">
        <f t="shared" si="54"/>
        <v>0</v>
      </c>
      <c r="BF79" s="507">
        <f t="shared" si="54"/>
        <v>0</v>
      </c>
      <c r="BG79" s="507">
        <f t="shared" si="54"/>
        <v>0</v>
      </c>
    </row>
    <row r="81" spans="33:33" x14ac:dyDescent="0.2">
      <c r="AG81" s="506" t="s">
        <v>412</v>
      </c>
    </row>
  </sheetData>
  <autoFilter ref="A7:AR77">
    <filterColumn colId="0" showButton="0"/>
    <filterColumn colId="1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  <filterColumn colId="20" showButton="0"/>
    <filterColumn colId="21" showButton="0"/>
    <filterColumn colId="22" showButton="0"/>
    <filterColumn colId="23" showButton="0"/>
    <filterColumn colId="24" showButton="0"/>
    <filterColumn colId="25" showButton="0"/>
    <filterColumn colId="26" showButton="0"/>
    <filterColumn colId="27" showButton="0"/>
    <filterColumn colId="28" showButton="0"/>
    <filterColumn colId="29" showButton="0"/>
    <filterColumn colId="30" showButton="0"/>
    <filterColumn colId="31" showButton="0"/>
    <filterColumn colId="32" showButton="0"/>
    <filterColumn colId="33" showButton="0"/>
    <filterColumn colId="36" showButton="0"/>
    <filterColumn colId="37" showButton="0"/>
    <filterColumn colId="38" showButton="0"/>
    <filterColumn colId="39" showButton="0"/>
  </autoFilter>
  <mergeCells count="182">
    <mergeCell ref="K56:K59"/>
    <mergeCell ref="A77:E77"/>
    <mergeCell ref="A55:A59"/>
    <mergeCell ref="B55:B59"/>
    <mergeCell ref="C55:C59"/>
    <mergeCell ref="D55:D59"/>
    <mergeCell ref="I56:I59"/>
    <mergeCell ref="J56:J59"/>
    <mergeCell ref="I50:I51"/>
    <mergeCell ref="J50:J51"/>
    <mergeCell ref="K50:K51"/>
    <mergeCell ref="AP50:AP51"/>
    <mergeCell ref="AQ50:AQ51"/>
    <mergeCell ref="AR50:AR51"/>
    <mergeCell ref="K43:K44"/>
    <mergeCell ref="AP43:AP44"/>
    <mergeCell ref="AQ43:AQ44"/>
    <mergeCell ref="AR43:AR44"/>
    <mergeCell ref="A50:A51"/>
    <mergeCell ref="B50:B51"/>
    <mergeCell ref="C50:C51"/>
    <mergeCell ref="D50:D51"/>
    <mergeCell ref="G50:G51"/>
    <mergeCell ref="H50:H51"/>
    <mergeCell ref="A38:A41"/>
    <mergeCell ref="B38:B41"/>
    <mergeCell ref="C38:C41"/>
    <mergeCell ref="D38:D41"/>
    <mergeCell ref="G38:G39"/>
    <mergeCell ref="AR38:AR39"/>
    <mergeCell ref="AQ40:AQ41"/>
    <mergeCell ref="A43:A44"/>
    <mergeCell ref="B43:B44"/>
    <mergeCell ref="C43:C44"/>
    <mergeCell ref="D43:D44"/>
    <mergeCell ref="G43:G44"/>
    <mergeCell ref="H43:H44"/>
    <mergeCell ref="I43:I44"/>
    <mergeCell ref="J43:J44"/>
    <mergeCell ref="H38:H39"/>
    <mergeCell ref="I38:I39"/>
    <mergeCell ref="J38:J39"/>
    <mergeCell ref="K38:K39"/>
    <mergeCell ref="AP38:AP39"/>
    <mergeCell ref="AQ38:AQ39"/>
    <mergeCell ref="AP28:AP29"/>
    <mergeCell ref="AQ28:AQ29"/>
    <mergeCell ref="AR28:AR29"/>
    <mergeCell ref="A34:A36"/>
    <mergeCell ref="B34:B36"/>
    <mergeCell ref="C34:C36"/>
    <mergeCell ref="D34:D36"/>
    <mergeCell ref="G35:G36"/>
    <mergeCell ref="H35:H36"/>
    <mergeCell ref="I35:I36"/>
    <mergeCell ref="J35:J36"/>
    <mergeCell ref="K35:K36"/>
    <mergeCell ref="AP35:AP36"/>
    <mergeCell ref="AQ35:AQ36"/>
    <mergeCell ref="AR35:AR36"/>
    <mergeCell ref="A28:A29"/>
    <mergeCell ref="B28:B29"/>
    <mergeCell ref="C28:C29"/>
    <mergeCell ref="D28:D29"/>
    <mergeCell ref="G28:G29"/>
    <mergeCell ref="H28:H29"/>
    <mergeCell ref="I28:I29"/>
    <mergeCell ref="J28:J29"/>
    <mergeCell ref="K28:K29"/>
    <mergeCell ref="AP19:AP20"/>
    <mergeCell ref="AQ19:AQ20"/>
    <mergeCell ref="AR19:AR20"/>
    <mergeCell ref="A23:A24"/>
    <mergeCell ref="B23:B24"/>
    <mergeCell ref="C23:C24"/>
    <mergeCell ref="D23:D24"/>
    <mergeCell ref="G23:G24"/>
    <mergeCell ref="AR23:AR24"/>
    <mergeCell ref="H23:H24"/>
    <mergeCell ref="I23:I24"/>
    <mergeCell ref="J23:J24"/>
    <mergeCell ref="K23:K24"/>
    <mergeCell ref="AP23:AP24"/>
    <mergeCell ref="AQ23:AQ24"/>
    <mergeCell ref="I14:I15"/>
    <mergeCell ref="J14:J15"/>
    <mergeCell ref="K14:K15"/>
    <mergeCell ref="A19:A20"/>
    <mergeCell ref="B19:B20"/>
    <mergeCell ref="C19:C20"/>
    <mergeCell ref="D19:D20"/>
    <mergeCell ref="G19:G20"/>
    <mergeCell ref="H19:H20"/>
    <mergeCell ref="I19:I20"/>
    <mergeCell ref="J19:J20"/>
    <mergeCell ref="K19:K20"/>
    <mergeCell ref="CL9:CN9"/>
    <mergeCell ref="CO9:CQ9"/>
    <mergeCell ref="AP12:AP15"/>
    <mergeCell ref="AQ12:AQ15"/>
    <mergeCell ref="A14:A15"/>
    <mergeCell ref="B14:B15"/>
    <mergeCell ref="C14:C15"/>
    <mergeCell ref="D14:D15"/>
    <mergeCell ref="G14:G15"/>
    <mergeCell ref="H14:H15"/>
    <mergeCell ref="BT9:BV9"/>
    <mergeCell ref="BW9:BY9"/>
    <mergeCell ref="BZ9:CB9"/>
    <mergeCell ref="CC9:CE9"/>
    <mergeCell ref="CF9:CH9"/>
    <mergeCell ref="CI9:CK9"/>
    <mergeCell ref="BN9:BN10"/>
    <mergeCell ref="BO9:BO10"/>
    <mergeCell ref="BP9:BP10"/>
    <mergeCell ref="BQ9:BQ10"/>
    <mergeCell ref="BR9:BR10"/>
    <mergeCell ref="BS9:BS10"/>
    <mergeCell ref="BH9:BH10"/>
    <mergeCell ref="BI9:BI10"/>
    <mergeCell ref="AK8:AK10"/>
    <mergeCell ref="AL8:AL10"/>
    <mergeCell ref="BJ9:BJ10"/>
    <mergeCell ref="BK9:BK10"/>
    <mergeCell ref="BL9:BL10"/>
    <mergeCell ref="BM9:BM10"/>
    <mergeCell ref="BN8:BP8"/>
    <mergeCell ref="BQ8:BS8"/>
    <mergeCell ref="L9:N9"/>
    <mergeCell ref="O9:Q9"/>
    <mergeCell ref="R9:T9"/>
    <mergeCell ref="U9:W9"/>
    <mergeCell ref="X9:Z9"/>
    <mergeCell ref="AA9:AC9"/>
    <mergeCell ref="AD9:AF9"/>
    <mergeCell ref="AG9:AI9"/>
    <mergeCell ref="AM8:AM10"/>
    <mergeCell ref="AN8:AN10"/>
    <mergeCell ref="AO8:AO10"/>
    <mergeCell ref="BC8:BC10"/>
    <mergeCell ref="BD8:BD10"/>
    <mergeCell ref="BE8:BE10"/>
    <mergeCell ref="BB7:BB10"/>
    <mergeCell ref="BC7:BG7"/>
    <mergeCell ref="BG8:BG10"/>
    <mergeCell ref="BH8:BJ8"/>
    <mergeCell ref="BK8:BM8"/>
    <mergeCell ref="AS7:AS10"/>
    <mergeCell ref="AT7:AT10"/>
    <mergeCell ref="AU7:AU10"/>
    <mergeCell ref="AV7:AV10"/>
    <mergeCell ref="AW7:AW10"/>
    <mergeCell ref="AX7:AX10"/>
    <mergeCell ref="AY7:AY10"/>
    <mergeCell ref="AZ7:AZ10"/>
    <mergeCell ref="BA7:BA10"/>
    <mergeCell ref="BH7:BS7"/>
    <mergeCell ref="BF8:BF10"/>
    <mergeCell ref="A1:AR1"/>
    <mergeCell ref="A2:AR2"/>
    <mergeCell ref="A7:C7"/>
    <mergeCell ref="D7:D10"/>
    <mergeCell ref="E7:E10"/>
    <mergeCell ref="F7:F10"/>
    <mergeCell ref="G7:G10"/>
    <mergeCell ref="H7:H10"/>
    <mergeCell ref="I7:I10"/>
    <mergeCell ref="J7:J10"/>
    <mergeCell ref="A8:A10"/>
    <mergeCell ref="B8:B10"/>
    <mergeCell ref="C8:C10"/>
    <mergeCell ref="L8:Q8"/>
    <mergeCell ref="R8:W8"/>
    <mergeCell ref="X8:AC8"/>
    <mergeCell ref="K7:K10"/>
    <mergeCell ref="L7:AI7"/>
    <mergeCell ref="AK7:AO7"/>
    <mergeCell ref="AP7:AP10"/>
    <mergeCell ref="AQ7:AQ10"/>
    <mergeCell ref="AR7:AR10"/>
    <mergeCell ref="AD8:AI8"/>
    <mergeCell ref="AJ8:AJ10"/>
  </mergeCells>
  <printOptions horizontalCentered="1"/>
  <pageMargins left="0.98425196850393704" right="0.78740157480314965" top="0.98425196850393704" bottom="0.78740157480314965" header="0.31496062992125984" footer="0.31496062992125984"/>
  <pageSetup paperSize="5" scale="31" fitToWidth="5" fitToHeight="5" orientation="landscape" horizontalDpi="300" verticalDpi="300" r:id="rId1"/>
  <headerFooter>
    <oddFooter>Página 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L88"/>
  <sheetViews>
    <sheetView view="pageBreakPreview" topLeftCell="AC70" zoomScale="60" zoomScaleNormal="20" workbookViewId="0">
      <selection activeCell="AJ74" sqref="AJ74"/>
    </sheetView>
  </sheetViews>
  <sheetFormatPr baseColWidth="10" defaultColWidth="11.42578125" defaultRowHeight="12.75" x14ac:dyDescent="0.2"/>
  <cols>
    <col min="1" max="1" width="8.28515625" style="4" customWidth="1"/>
    <col min="2" max="2" width="11.28515625" style="4" customWidth="1"/>
    <col min="3" max="3" width="24" style="1" bestFit="1" customWidth="1"/>
    <col min="4" max="4" width="26.140625" style="1" customWidth="1"/>
    <col min="5" max="5" width="9.42578125" style="1" customWidth="1"/>
    <col min="6" max="6" width="11.5703125" style="1" customWidth="1"/>
    <col min="7" max="7" width="22.140625" style="1" customWidth="1"/>
    <col min="8" max="8" width="16" style="1" customWidth="1"/>
    <col min="9" max="10" width="8" style="1" customWidth="1"/>
    <col min="11" max="11" width="10.42578125" style="1" customWidth="1"/>
    <col min="12" max="14" width="7.42578125" style="1" bestFit="1" customWidth="1"/>
    <col min="15" max="15" width="12.42578125" style="1" bestFit="1" customWidth="1"/>
    <col min="16" max="16" width="12" style="1" bestFit="1" customWidth="1"/>
    <col min="17" max="17" width="12.42578125" style="1" bestFit="1" customWidth="1"/>
    <col min="18" max="20" width="7.42578125" style="1" bestFit="1" customWidth="1"/>
    <col min="21" max="22" width="12" style="1" bestFit="1" customWidth="1"/>
    <col min="23" max="23" width="13.28515625" style="1" bestFit="1" customWidth="1"/>
    <col min="24" max="26" width="7.42578125" style="1" bestFit="1" customWidth="1"/>
    <col min="27" max="29" width="12" style="1" bestFit="1" customWidth="1"/>
    <col min="30" max="32" width="7.42578125" style="1" bestFit="1" customWidth="1"/>
    <col min="33" max="34" width="12" style="1" bestFit="1" customWidth="1"/>
    <col min="35" max="35" width="12.42578125" style="1" customWidth="1"/>
    <col min="36" max="36" width="16.85546875" style="1" bestFit="1" customWidth="1"/>
    <col min="37" max="37" width="13.28515625" style="1" bestFit="1" customWidth="1"/>
    <col min="38" max="38" width="9.42578125" style="1" customWidth="1"/>
    <col min="39" max="39" width="12" style="1" bestFit="1" customWidth="1"/>
    <col min="40" max="40" width="16.5703125" style="1" bestFit="1" customWidth="1"/>
    <col min="41" max="41" width="13.140625" style="1" bestFit="1" customWidth="1"/>
    <col min="42" max="42" width="15.42578125" style="1" customWidth="1"/>
    <col min="43" max="43" width="19.42578125" style="1" customWidth="1"/>
    <col min="44" max="44" width="22.42578125" style="1" customWidth="1"/>
    <col min="45" max="45" width="15.5703125" style="1" customWidth="1"/>
    <col min="46" max="46" width="17.28515625" style="1" customWidth="1"/>
    <col min="47" max="47" width="16.28515625" style="1" customWidth="1"/>
    <col min="48" max="48" width="15.28515625" style="1" bestFit="1" customWidth="1"/>
    <col min="49" max="49" width="14.5703125" style="1" customWidth="1"/>
    <col min="50" max="50" width="15" style="1" customWidth="1"/>
    <col min="51" max="51" width="18" style="1" customWidth="1"/>
    <col min="52" max="53" width="11.42578125" style="1"/>
    <col min="54" max="54" width="14.42578125" style="1" bestFit="1" customWidth="1"/>
    <col min="55" max="59" width="0" style="1" hidden="1" customWidth="1"/>
    <col min="60" max="60" width="14.28515625" style="1" hidden="1" customWidth="1"/>
    <col min="61" max="83" width="4.7109375" style="1" bestFit="1" customWidth="1"/>
    <col min="84" max="84" width="8.42578125" style="1" bestFit="1" customWidth="1"/>
    <col min="85" max="85" width="11" style="1" customWidth="1"/>
    <col min="86" max="86" width="7.7109375" style="1" customWidth="1"/>
    <col min="87" max="87" width="17.5703125" style="1" bestFit="1" customWidth="1"/>
    <col min="88" max="88" width="13.5703125" style="1" bestFit="1" customWidth="1"/>
    <col min="89" max="89" width="16" style="1" bestFit="1" customWidth="1"/>
    <col min="90" max="90" width="15.85546875" style="1" bestFit="1" customWidth="1"/>
    <col min="91" max="16384" width="11.42578125" style="1"/>
  </cols>
  <sheetData>
    <row r="1" spans="1:90" s="86" customFormat="1" ht="18" x14ac:dyDescent="0.25">
      <c r="A1" s="1042" t="s">
        <v>0</v>
      </c>
      <c r="B1" s="1042"/>
      <c r="C1" s="1042"/>
      <c r="D1" s="1042"/>
      <c r="E1" s="1042"/>
      <c r="F1" s="1042"/>
      <c r="G1" s="1042"/>
      <c r="H1" s="1042"/>
      <c r="I1" s="1042"/>
      <c r="J1" s="1042"/>
      <c r="K1" s="1042"/>
      <c r="L1" s="1042"/>
      <c r="M1" s="1042"/>
      <c r="N1" s="1042"/>
      <c r="O1" s="1042"/>
      <c r="P1" s="1042"/>
      <c r="Q1" s="1042"/>
      <c r="R1" s="1042"/>
      <c r="S1" s="1042"/>
      <c r="T1" s="1042"/>
      <c r="U1" s="1042"/>
      <c r="V1" s="1042"/>
      <c r="W1" s="1042"/>
      <c r="X1" s="1042"/>
      <c r="Y1" s="1042"/>
      <c r="Z1" s="1042"/>
      <c r="AA1" s="1042"/>
      <c r="AB1" s="1042"/>
      <c r="AC1" s="1042"/>
      <c r="AD1" s="1042"/>
      <c r="AE1" s="1042"/>
      <c r="AF1" s="1042"/>
      <c r="AG1" s="1042"/>
      <c r="AH1" s="1042"/>
      <c r="AI1" s="1042"/>
      <c r="AJ1" s="1042"/>
      <c r="AK1" s="1042"/>
      <c r="AL1" s="1042"/>
      <c r="AM1" s="1042"/>
      <c r="AN1" s="1042"/>
      <c r="AO1" s="1042"/>
      <c r="AP1" s="1042"/>
      <c r="AQ1" s="1042"/>
      <c r="AR1" s="1042"/>
    </row>
    <row r="2" spans="1:90" s="86" customFormat="1" ht="18" x14ac:dyDescent="0.25">
      <c r="A2" s="1042" t="s">
        <v>1</v>
      </c>
      <c r="B2" s="1042"/>
      <c r="C2" s="1042"/>
      <c r="D2" s="1042"/>
      <c r="E2" s="1042"/>
      <c r="F2" s="1042"/>
      <c r="G2" s="1042"/>
      <c r="H2" s="1042"/>
      <c r="I2" s="1042"/>
      <c r="J2" s="1042"/>
      <c r="K2" s="1042"/>
      <c r="L2" s="1042"/>
      <c r="M2" s="1042"/>
      <c r="N2" s="1042"/>
      <c r="O2" s="1042"/>
      <c r="P2" s="1042"/>
      <c r="Q2" s="1042"/>
      <c r="R2" s="1042"/>
      <c r="S2" s="1042"/>
      <c r="T2" s="1042"/>
      <c r="U2" s="1042"/>
      <c r="V2" s="1042"/>
      <c r="W2" s="1042"/>
      <c r="X2" s="1042"/>
      <c r="Y2" s="1042"/>
      <c r="Z2" s="1042"/>
      <c r="AA2" s="1042"/>
      <c r="AB2" s="1042"/>
      <c r="AC2" s="1042"/>
      <c r="AD2" s="1042"/>
      <c r="AE2" s="1042"/>
      <c r="AF2" s="1042"/>
      <c r="AG2" s="1042"/>
      <c r="AH2" s="1042"/>
      <c r="AI2" s="1042"/>
      <c r="AJ2" s="1042"/>
      <c r="AK2" s="1042"/>
      <c r="AL2" s="1042"/>
      <c r="AM2" s="1042"/>
      <c r="AN2" s="1042"/>
      <c r="AO2" s="1042"/>
      <c r="AP2" s="1042"/>
      <c r="AQ2" s="1042"/>
      <c r="AR2" s="1042"/>
    </row>
    <row r="3" spans="1:90" s="86" customFormat="1" ht="18" x14ac:dyDescent="0.25">
      <c r="A3" s="809"/>
      <c r="B3" s="809"/>
      <c r="C3" s="809"/>
      <c r="D3" s="516"/>
      <c r="E3" s="516"/>
      <c r="F3" s="516"/>
      <c r="G3" s="516"/>
      <c r="H3" s="516"/>
      <c r="I3" s="516"/>
      <c r="J3" s="516"/>
      <c r="K3" s="516"/>
      <c r="L3" s="516"/>
      <c r="M3" s="516"/>
      <c r="N3" s="516"/>
      <c r="O3" s="516"/>
      <c r="P3" s="516"/>
      <c r="Q3" s="516"/>
      <c r="R3" s="516"/>
      <c r="S3" s="516"/>
      <c r="T3" s="516"/>
      <c r="U3" s="516"/>
      <c r="V3" s="516"/>
      <c r="W3" s="516"/>
      <c r="X3" s="516"/>
      <c r="Y3" s="516"/>
      <c r="Z3" s="516"/>
      <c r="AA3" s="516"/>
      <c r="AB3" s="516"/>
      <c r="AC3" s="516"/>
      <c r="AD3" s="516"/>
      <c r="AE3" s="516"/>
      <c r="AF3" s="516"/>
      <c r="AG3" s="516"/>
      <c r="AH3" s="516"/>
      <c r="AI3" s="516"/>
      <c r="AJ3" s="516"/>
      <c r="AK3" s="516"/>
      <c r="AL3" s="516"/>
      <c r="AM3" s="516"/>
      <c r="AN3" s="516"/>
      <c r="AO3" s="516"/>
      <c r="AP3" s="516"/>
      <c r="AQ3" s="516"/>
      <c r="AR3" s="516"/>
    </row>
    <row r="4" spans="1:90" s="86" customFormat="1" ht="18" x14ac:dyDescent="0.25">
      <c r="A4" s="85"/>
      <c r="B4" s="85"/>
      <c r="D4" s="656" t="s">
        <v>2</v>
      </c>
      <c r="E4" s="656"/>
      <c r="F4" s="656"/>
      <c r="G4" s="656"/>
      <c r="H4" s="656"/>
      <c r="I4" s="656"/>
      <c r="J4" s="656"/>
      <c r="K4" s="654"/>
      <c r="L4" s="654"/>
      <c r="M4" s="654"/>
      <c r="N4" s="654"/>
      <c r="O4" s="654"/>
      <c r="P4" s="654"/>
      <c r="Q4" s="654"/>
      <c r="R4" s="654"/>
      <c r="S4" s="654"/>
      <c r="T4" s="654"/>
      <c r="U4" s="654"/>
      <c r="V4" s="654"/>
      <c r="W4" s="654"/>
      <c r="X4" s="654"/>
      <c r="Y4" s="654"/>
      <c r="Z4" s="654"/>
      <c r="AA4" s="654"/>
      <c r="AB4" s="654"/>
      <c r="AC4" s="654"/>
      <c r="AD4" s="654"/>
      <c r="AE4" s="654"/>
      <c r="AF4" s="654"/>
      <c r="AG4" s="654"/>
      <c r="AH4" s="654"/>
      <c r="AI4" s="654"/>
      <c r="AJ4" s="654"/>
      <c r="AK4" s="654"/>
      <c r="AL4" s="654"/>
      <c r="AM4" s="654"/>
      <c r="AN4" s="654"/>
      <c r="AO4" s="654"/>
      <c r="AP4" s="654"/>
      <c r="AQ4" s="654"/>
      <c r="AR4" s="654"/>
    </row>
    <row r="5" spans="1:90" s="86" customFormat="1" ht="18" x14ac:dyDescent="0.25">
      <c r="A5" s="85"/>
      <c r="B5" s="85"/>
      <c r="D5" s="656" t="s">
        <v>3</v>
      </c>
      <c r="E5" s="656"/>
      <c r="F5" s="656"/>
      <c r="G5" s="656"/>
      <c r="H5" s="656"/>
      <c r="I5" s="656"/>
      <c r="J5" s="656"/>
      <c r="K5" s="654"/>
      <c r="L5" s="654"/>
      <c r="M5" s="654"/>
      <c r="N5" s="654"/>
      <c r="O5" s="654"/>
      <c r="P5" s="654"/>
      <c r="Q5" s="654"/>
      <c r="R5" s="654"/>
      <c r="S5" s="654"/>
      <c r="T5" s="654"/>
      <c r="U5" s="654"/>
      <c r="V5" s="654"/>
      <c r="W5" s="654"/>
      <c r="X5" s="654"/>
      <c r="Y5" s="654"/>
      <c r="Z5" s="654"/>
      <c r="AA5" s="654"/>
      <c r="AB5" s="654"/>
      <c r="AC5" s="654"/>
      <c r="AD5" s="654"/>
      <c r="AE5" s="654"/>
      <c r="AF5" s="654"/>
      <c r="AG5" s="654"/>
      <c r="AH5" s="654"/>
      <c r="AI5" s="654"/>
      <c r="AJ5" s="654"/>
      <c r="AK5" s="654"/>
      <c r="AL5" s="654"/>
      <c r="AM5" s="654"/>
      <c r="AN5" s="654"/>
      <c r="AO5" s="654"/>
      <c r="AP5" s="654"/>
      <c r="AQ5" s="654"/>
      <c r="AR5" s="654"/>
    </row>
    <row r="6" spans="1:90" s="86" customFormat="1" ht="18.75" thickBot="1" x14ac:dyDescent="0.3">
      <c r="A6" s="85"/>
      <c r="B6" s="85"/>
      <c r="D6" s="656" t="s">
        <v>173</v>
      </c>
      <c r="E6" s="656"/>
      <c r="F6" s="656"/>
      <c r="G6" s="656"/>
      <c r="H6" s="656"/>
      <c r="I6" s="656"/>
      <c r="J6" s="656"/>
      <c r="K6" s="654"/>
      <c r="L6" s="654"/>
      <c r="M6" s="654"/>
      <c r="N6" s="654"/>
      <c r="O6" s="654"/>
      <c r="P6" s="654"/>
      <c r="Q6" s="654"/>
      <c r="R6" s="654"/>
      <c r="S6" s="654"/>
      <c r="T6" s="654"/>
      <c r="U6" s="654"/>
      <c r="V6" s="654"/>
      <c r="W6" s="654"/>
      <c r="X6" s="655"/>
      <c r="Y6" s="655"/>
      <c r="Z6" s="655"/>
      <c r="AA6" s="655"/>
      <c r="AB6" s="655"/>
      <c r="AC6" s="655"/>
      <c r="AD6" s="655"/>
      <c r="AE6" s="655"/>
      <c r="AF6" s="655"/>
      <c r="AG6" s="655"/>
      <c r="AH6" s="655"/>
      <c r="AI6" s="655"/>
      <c r="AJ6" s="655"/>
      <c r="AK6" s="655"/>
      <c r="AL6" s="655"/>
      <c r="AM6" s="655"/>
      <c r="AN6" s="655"/>
      <c r="AO6" s="655"/>
      <c r="AP6" s="655"/>
      <c r="AQ6" s="655"/>
      <c r="AR6" s="655"/>
    </row>
    <row r="7" spans="1:90" s="80" customFormat="1" ht="30.75" customHeight="1" thickTop="1" thickBot="1" x14ac:dyDescent="0.25">
      <c r="A7" s="982" t="s">
        <v>416</v>
      </c>
      <c r="B7" s="982"/>
      <c r="C7" s="982"/>
      <c r="D7" s="987" t="s">
        <v>417</v>
      </c>
      <c r="E7" s="987" t="s">
        <v>418</v>
      </c>
      <c r="F7" s="1008" t="s">
        <v>419</v>
      </c>
      <c r="G7" s="982" t="s">
        <v>420</v>
      </c>
      <c r="H7" s="982" t="s">
        <v>421</v>
      </c>
      <c r="I7" s="997" t="s">
        <v>422</v>
      </c>
      <c r="J7" s="997" t="s">
        <v>423</v>
      </c>
      <c r="K7" s="997" t="s">
        <v>424</v>
      </c>
      <c r="L7" s="987" t="s">
        <v>425</v>
      </c>
      <c r="M7" s="987"/>
      <c r="N7" s="987"/>
      <c r="O7" s="987"/>
      <c r="P7" s="987"/>
      <c r="Q7" s="987"/>
      <c r="R7" s="987"/>
      <c r="S7" s="987"/>
      <c r="T7" s="987"/>
      <c r="U7" s="987"/>
      <c r="V7" s="987"/>
      <c r="W7" s="987"/>
      <c r="X7" s="987"/>
      <c r="Y7" s="987"/>
      <c r="Z7" s="987"/>
      <c r="AA7" s="987"/>
      <c r="AB7" s="987"/>
      <c r="AC7" s="987"/>
      <c r="AD7" s="987"/>
      <c r="AE7" s="987"/>
      <c r="AF7" s="987"/>
      <c r="AG7" s="987"/>
      <c r="AH7" s="987"/>
      <c r="AI7" s="987"/>
      <c r="AJ7" s="808"/>
      <c r="AK7" s="982" t="s">
        <v>426</v>
      </c>
      <c r="AL7" s="982"/>
      <c r="AM7" s="982"/>
      <c r="AN7" s="982"/>
      <c r="AO7" s="982"/>
      <c r="AP7" s="982" t="s">
        <v>427</v>
      </c>
      <c r="AQ7" s="982" t="s">
        <v>428</v>
      </c>
      <c r="AR7" s="982" t="s">
        <v>429</v>
      </c>
      <c r="AS7" s="81"/>
      <c r="AT7" s="1314" t="s">
        <v>413</v>
      </c>
      <c r="AU7" s="1314" t="s">
        <v>5</v>
      </c>
      <c r="AV7" s="1312" t="s">
        <v>6</v>
      </c>
      <c r="AW7" s="1317" t="s">
        <v>7</v>
      </c>
      <c r="AX7" s="1320" t="s">
        <v>8</v>
      </c>
      <c r="AY7" s="1320" t="s">
        <v>9</v>
      </c>
      <c r="AZ7" s="986" t="s">
        <v>297</v>
      </c>
      <c r="BA7" s="986" t="s">
        <v>298</v>
      </c>
      <c r="BB7" s="1312" t="s">
        <v>6</v>
      </c>
      <c r="BC7" s="1083" t="s">
        <v>7</v>
      </c>
      <c r="BD7" s="1086" t="s">
        <v>8</v>
      </c>
      <c r="BE7" s="1086" t="s">
        <v>9</v>
      </c>
      <c r="BF7" s="1086" t="s">
        <v>10</v>
      </c>
      <c r="BG7" s="1103" t="s">
        <v>11</v>
      </c>
      <c r="BH7" s="1103" t="s">
        <v>12</v>
      </c>
      <c r="BI7" s="1105" t="s">
        <v>13</v>
      </c>
      <c r="BJ7" s="1106"/>
      <c r="BK7" s="1106"/>
      <c r="BL7" s="1106"/>
      <c r="BM7" s="1106"/>
      <c r="BN7" s="1106"/>
      <c r="BO7" s="1106"/>
      <c r="BP7" s="1106"/>
      <c r="BQ7" s="1106"/>
      <c r="BR7" s="1106"/>
      <c r="BS7" s="1106"/>
      <c r="BT7" s="1106"/>
      <c r="BU7" s="1106"/>
      <c r="BV7" s="1106"/>
      <c r="BW7" s="1106"/>
      <c r="BX7" s="1106"/>
      <c r="BY7" s="1106"/>
      <c r="BZ7" s="1106"/>
      <c r="CA7" s="1106"/>
      <c r="CB7" s="1106"/>
      <c r="CC7" s="1106"/>
      <c r="CD7" s="1106"/>
      <c r="CE7" s="1106"/>
      <c r="CF7" s="1106"/>
      <c r="CG7" s="523"/>
      <c r="CH7" s="1086" t="s">
        <v>14</v>
      </c>
      <c r="CI7" s="1086"/>
      <c r="CJ7" s="1086"/>
      <c r="CK7" s="1086"/>
      <c r="CL7" s="1086"/>
    </row>
    <row r="8" spans="1:90" s="80" customFormat="1" ht="30.75" customHeight="1" thickTop="1" thickBot="1" x14ac:dyDescent="0.25">
      <c r="A8" s="987" t="s">
        <v>18</v>
      </c>
      <c r="B8" s="987" t="s">
        <v>19</v>
      </c>
      <c r="C8" s="982" t="s">
        <v>20</v>
      </c>
      <c r="D8" s="987"/>
      <c r="E8" s="987"/>
      <c r="F8" s="1008"/>
      <c r="G8" s="982"/>
      <c r="H8" s="982"/>
      <c r="I8" s="997"/>
      <c r="J8" s="997"/>
      <c r="K8" s="997"/>
      <c r="L8" s="988" t="s">
        <v>21</v>
      </c>
      <c r="M8" s="988"/>
      <c r="N8" s="988"/>
      <c r="O8" s="988"/>
      <c r="P8" s="988"/>
      <c r="Q8" s="988"/>
      <c r="R8" s="988" t="s">
        <v>22</v>
      </c>
      <c r="S8" s="988"/>
      <c r="T8" s="988"/>
      <c r="U8" s="988"/>
      <c r="V8" s="988"/>
      <c r="W8" s="988"/>
      <c r="X8" s="988" t="s">
        <v>23</v>
      </c>
      <c r="Y8" s="988"/>
      <c r="Z8" s="988"/>
      <c r="AA8" s="988"/>
      <c r="AB8" s="988"/>
      <c r="AC8" s="988"/>
      <c r="AD8" s="988" t="s">
        <v>24</v>
      </c>
      <c r="AE8" s="988"/>
      <c r="AF8" s="988"/>
      <c r="AG8" s="988"/>
      <c r="AH8" s="988"/>
      <c r="AI8" s="988"/>
      <c r="AJ8" s="988" t="s">
        <v>25</v>
      </c>
      <c r="AK8" s="982" t="s">
        <v>26</v>
      </c>
      <c r="AL8" s="982" t="s">
        <v>308</v>
      </c>
      <c r="AM8" s="982" t="s">
        <v>28</v>
      </c>
      <c r="AN8" s="982" t="s">
        <v>29</v>
      </c>
      <c r="AO8" s="982" t="s">
        <v>30</v>
      </c>
      <c r="AP8" s="982"/>
      <c r="AQ8" s="982"/>
      <c r="AR8" s="982"/>
      <c r="AS8" s="1007"/>
      <c r="AT8" s="1315"/>
      <c r="AU8" s="1315"/>
      <c r="AV8" s="1313"/>
      <c r="AW8" s="1318"/>
      <c r="AX8" s="1321"/>
      <c r="AY8" s="1321"/>
      <c r="AZ8" s="986"/>
      <c r="BA8" s="986"/>
      <c r="BB8" s="1313"/>
      <c r="BC8" s="1084"/>
      <c r="BD8" s="1087"/>
      <c r="BE8" s="1087"/>
      <c r="BF8" s="1087"/>
      <c r="BG8" s="1104"/>
      <c r="BH8" s="1104"/>
      <c r="BI8" s="1099" t="s">
        <v>21</v>
      </c>
      <c r="BJ8" s="1100"/>
      <c r="BK8" s="1100"/>
      <c r="BL8" s="1100"/>
      <c r="BM8" s="1100"/>
      <c r="BN8" s="1100"/>
      <c r="BO8" s="1099" t="s">
        <v>22</v>
      </c>
      <c r="BP8" s="1100"/>
      <c r="BQ8" s="1100"/>
      <c r="BR8" s="1100"/>
      <c r="BS8" s="1100"/>
      <c r="BT8" s="1100"/>
      <c r="BU8" s="1099" t="s">
        <v>23</v>
      </c>
      <c r="BV8" s="1100"/>
      <c r="BW8" s="1100"/>
      <c r="BX8" s="1100"/>
      <c r="BY8" s="1100"/>
      <c r="BZ8" s="1100"/>
      <c r="CA8" s="1099" t="s">
        <v>24</v>
      </c>
      <c r="CB8" s="1100"/>
      <c r="CC8" s="1100"/>
      <c r="CD8" s="1100"/>
      <c r="CE8" s="1100"/>
      <c r="CF8" s="1100"/>
      <c r="CG8" s="1121" t="s">
        <v>25</v>
      </c>
      <c r="CH8" s="1123" t="s">
        <v>26</v>
      </c>
      <c r="CI8" s="1088" t="s">
        <v>27</v>
      </c>
      <c r="CJ8" s="1088" t="s">
        <v>28</v>
      </c>
      <c r="CK8" s="1088" t="s">
        <v>29</v>
      </c>
      <c r="CL8" s="1090" t="s">
        <v>30</v>
      </c>
    </row>
    <row r="9" spans="1:90" s="80" customFormat="1" ht="30.75" customHeight="1" thickTop="1" thickBot="1" x14ac:dyDescent="0.25">
      <c r="A9" s="987"/>
      <c r="B9" s="987"/>
      <c r="C9" s="982"/>
      <c r="D9" s="987"/>
      <c r="E9" s="987"/>
      <c r="F9" s="1008"/>
      <c r="G9" s="982"/>
      <c r="H9" s="982"/>
      <c r="I9" s="997"/>
      <c r="J9" s="997"/>
      <c r="K9" s="997"/>
      <c r="L9" s="988" t="s">
        <v>31</v>
      </c>
      <c r="M9" s="988"/>
      <c r="N9" s="988"/>
      <c r="O9" s="988" t="s">
        <v>32</v>
      </c>
      <c r="P9" s="988"/>
      <c r="Q9" s="988"/>
      <c r="R9" s="988" t="s">
        <v>31</v>
      </c>
      <c r="S9" s="988"/>
      <c r="T9" s="988"/>
      <c r="U9" s="988" t="s">
        <v>32</v>
      </c>
      <c r="V9" s="988"/>
      <c r="W9" s="988"/>
      <c r="X9" s="988" t="s">
        <v>31</v>
      </c>
      <c r="Y9" s="988"/>
      <c r="Z9" s="988"/>
      <c r="AA9" s="988" t="s">
        <v>32</v>
      </c>
      <c r="AB9" s="988"/>
      <c r="AC9" s="988"/>
      <c r="AD9" s="988" t="s">
        <v>31</v>
      </c>
      <c r="AE9" s="988"/>
      <c r="AF9" s="988"/>
      <c r="AG9" s="988" t="s">
        <v>32</v>
      </c>
      <c r="AH9" s="988"/>
      <c r="AI9" s="988"/>
      <c r="AJ9" s="988"/>
      <c r="AK9" s="982"/>
      <c r="AL9" s="982"/>
      <c r="AM9" s="982"/>
      <c r="AN9" s="982"/>
      <c r="AO9" s="982"/>
      <c r="AP9" s="982"/>
      <c r="AQ9" s="982"/>
      <c r="AR9" s="982"/>
      <c r="AS9" s="1007"/>
      <c r="AT9" s="1316"/>
      <c r="AU9" s="1316"/>
      <c r="AV9" s="1313"/>
      <c r="AW9" s="1319"/>
      <c r="AX9" s="1321"/>
      <c r="AY9" s="1321"/>
      <c r="AZ9" s="986"/>
      <c r="BA9" s="986"/>
      <c r="BB9" s="1313"/>
      <c r="BC9" s="1085"/>
      <c r="BD9" s="1087"/>
      <c r="BE9" s="1087"/>
      <c r="BF9" s="1087"/>
      <c r="BG9" s="1104"/>
      <c r="BH9" s="1104"/>
      <c r="BI9" s="1117" t="s">
        <v>31</v>
      </c>
      <c r="BJ9" s="1118"/>
      <c r="BK9" s="1119"/>
      <c r="BL9" s="1120" t="s">
        <v>32</v>
      </c>
      <c r="BM9" s="1118"/>
      <c r="BN9" s="1119"/>
      <c r="BO9" s="1117" t="s">
        <v>31</v>
      </c>
      <c r="BP9" s="1118"/>
      <c r="BQ9" s="1119"/>
      <c r="BR9" s="1120" t="s">
        <v>32</v>
      </c>
      <c r="BS9" s="1118"/>
      <c r="BT9" s="1119"/>
      <c r="BU9" s="1117" t="s">
        <v>31</v>
      </c>
      <c r="BV9" s="1118"/>
      <c r="BW9" s="1119"/>
      <c r="BX9" s="1120" t="s">
        <v>32</v>
      </c>
      <c r="BY9" s="1118"/>
      <c r="BZ9" s="1119"/>
      <c r="CA9" s="1117" t="s">
        <v>31</v>
      </c>
      <c r="CB9" s="1118"/>
      <c r="CC9" s="1119"/>
      <c r="CD9" s="1120" t="s">
        <v>32</v>
      </c>
      <c r="CE9" s="1118"/>
      <c r="CF9" s="1119"/>
      <c r="CG9" s="1122"/>
      <c r="CH9" s="1124"/>
      <c r="CI9" s="1089"/>
      <c r="CJ9" s="1089"/>
      <c r="CK9" s="1089"/>
      <c r="CL9" s="1091"/>
    </row>
    <row r="10" spans="1:90" s="80" customFormat="1" ht="30.75" customHeight="1" thickTop="1" x14ac:dyDescent="0.2">
      <c r="A10" s="987"/>
      <c r="B10" s="987"/>
      <c r="C10" s="982"/>
      <c r="D10" s="987"/>
      <c r="E10" s="987"/>
      <c r="F10" s="1008"/>
      <c r="G10" s="982"/>
      <c r="H10" s="982"/>
      <c r="I10" s="997"/>
      <c r="J10" s="997"/>
      <c r="K10" s="997"/>
      <c r="L10" s="658" t="s">
        <v>33</v>
      </c>
      <c r="M10" s="658" t="s">
        <v>34</v>
      </c>
      <c r="N10" s="658" t="s">
        <v>35</v>
      </c>
      <c r="O10" s="658" t="s">
        <v>33</v>
      </c>
      <c r="P10" s="658" t="s">
        <v>34</v>
      </c>
      <c r="Q10" s="658" t="s">
        <v>35</v>
      </c>
      <c r="R10" s="658" t="s">
        <v>36</v>
      </c>
      <c r="S10" s="658" t="s">
        <v>35</v>
      </c>
      <c r="T10" s="658" t="s">
        <v>37</v>
      </c>
      <c r="U10" s="658" t="s">
        <v>36</v>
      </c>
      <c r="V10" s="658" t="s">
        <v>35</v>
      </c>
      <c r="W10" s="658" t="s">
        <v>37</v>
      </c>
      <c r="X10" s="658" t="s">
        <v>37</v>
      </c>
      <c r="Y10" s="658" t="s">
        <v>36</v>
      </c>
      <c r="Z10" s="658" t="s">
        <v>38</v>
      </c>
      <c r="AA10" s="658" t="s">
        <v>37</v>
      </c>
      <c r="AB10" s="658" t="s">
        <v>36</v>
      </c>
      <c r="AC10" s="658" t="s">
        <v>38</v>
      </c>
      <c r="AD10" s="658" t="s">
        <v>39</v>
      </c>
      <c r="AE10" s="658" t="s">
        <v>40</v>
      </c>
      <c r="AF10" s="658" t="s">
        <v>41</v>
      </c>
      <c r="AG10" s="658" t="s">
        <v>39</v>
      </c>
      <c r="AH10" s="658" t="s">
        <v>40</v>
      </c>
      <c r="AI10" s="658" t="s">
        <v>41</v>
      </c>
      <c r="AJ10" s="988"/>
      <c r="AK10" s="982"/>
      <c r="AL10" s="982"/>
      <c r="AM10" s="982"/>
      <c r="AN10" s="982"/>
      <c r="AO10" s="982"/>
      <c r="AP10" s="982"/>
      <c r="AQ10" s="982"/>
      <c r="AR10" s="982"/>
      <c r="AS10" s="1007"/>
      <c r="AT10" s="1316"/>
      <c r="AU10" s="1316"/>
      <c r="AV10" s="1313"/>
      <c r="AW10" s="1319"/>
      <c r="AX10" s="1321"/>
      <c r="AY10" s="1321"/>
      <c r="AZ10" s="986"/>
      <c r="BA10" s="986"/>
      <c r="BB10" s="1313"/>
      <c r="BC10" s="1085"/>
      <c r="BD10" s="1087"/>
      <c r="BE10" s="1087"/>
      <c r="BF10" s="1087"/>
      <c r="BG10" s="1104"/>
      <c r="BH10" s="1104"/>
      <c r="BI10" s="524" t="s">
        <v>33</v>
      </c>
      <c r="BJ10" s="525" t="s">
        <v>34</v>
      </c>
      <c r="BK10" s="525" t="s">
        <v>35</v>
      </c>
      <c r="BL10" s="525" t="s">
        <v>33</v>
      </c>
      <c r="BM10" s="525" t="s">
        <v>34</v>
      </c>
      <c r="BN10" s="525" t="s">
        <v>35</v>
      </c>
      <c r="BO10" s="524" t="s">
        <v>36</v>
      </c>
      <c r="BP10" s="525" t="s">
        <v>35</v>
      </c>
      <c r="BQ10" s="525" t="s">
        <v>37</v>
      </c>
      <c r="BR10" s="525" t="s">
        <v>36</v>
      </c>
      <c r="BS10" s="525" t="s">
        <v>35</v>
      </c>
      <c r="BT10" s="525" t="s">
        <v>37</v>
      </c>
      <c r="BU10" s="526" t="s">
        <v>37</v>
      </c>
      <c r="BV10" s="527" t="s">
        <v>36</v>
      </c>
      <c r="BW10" s="527" t="s">
        <v>38</v>
      </c>
      <c r="BX10" s="525" t="s">
        <v>37</v>
      </c>
      <c r="BY10" s="525" t="s">
        <v>36</v>
      </c>
      <c r="BZ10" s="525" t="s">
        <v>38</v>
      </c>
      <c r="CA10" s="526" t="s">
        <v>39</v>
      </c>
      <c r="CB10" s="527" t="s">
        <v>40</v>
      </c>
      <c r="CC10" s="527" t="s">
        <v>41</v>
      </c>
      <c r="CD10" s="525" t="s">
        <v>39</v>
      </c>
      <c r="CE10" s="525" t="s">
        <v>40</v>
      </c>
      <c r="CF10" s="525" t="s">
        <v>41</v>
      </c>
      <c r="CG10" s="1122"/>
      <c r="CH10" s="1124"/>
      <c r="CI10" s="1089"/>
      <c r="CJ10" s="1089"/>
      <c r="CK10" s="1089"/>
      <c r="CL10" s="1091"/>
    </row>
    <row r="11" spans="1:90" s="102" customFormat="1" ht="64.5" customHeight="1" x14ac:dyDescent="0.2">
      <c r="A11" s="92" t="s">
        <v>42</v>
      </c>
      <c r="B11" s="92" t="s">
        <v>43</v>
      </c>
      <c r="C11" s="92" t="s">
        <v>44</v>
      </c>
      <c r="D11" s="20" t="s">
        <v>45</v>
      </c>
      <c r="E11" s="93"/>
      <c r="F11" s="93"/>
      <c r="G11" s="26"/>
      <c r="H11" s="26"/>
      <c r="I11" s="94">
        <v>9</v>
      </c>
      <c r="J11" s="94">
        <v>9</v>
      </c>
      <c r="K11" s="29"/>
      <c r="L11" s="35"/>
      <c r="M11" s="35"/>
      <c r="N11" s="35"/>
      <c r="O11" s="95">
        <v>22264</v>
      </c>
      <c r="P11" s="95">
        <v>22264</v>
      </c>
      <c r="Q11" s="95">
        <v>67818</v>
      </c>
      <c r="R11" s="35"/>
      <c r="S11" s="35"/>
      <c r="T11" s="35"/>
      <c r="U11" s="95">
        <v>22264</v>
      </c>
      <c r="V11" s="95">
        <v>22264</v>
      </c>
      <c r="W11" s="95">
        <v>487368</v>
      </c>
      <c r="X11" s="96"/>
      <c r="Y11" s="96"/>
      <c r="Z11" s="96"/>
      <c r="AA11" s="95">
        <v>22264</v>
      </c>
      <c r="AB11" s="95">
        <v>27764</v>
      </c>
      <c r="AC11" s="95">
        <v>27764</v>
      </c>
      <c r="AD11" s="96"/>
      <c r="AE11" s="96"/>
      <c r="AF11" s="96"/>
      <c r="AG11" s="95">
        <v>22264</v>
      </c>
      <c r="AH11" s="95">
        <v>43394</v>
      </c>
      <c r="AI11" s="95">
        <v>387276</v>
      </c>
      <c r="AJ11" s="97">
        <v>1174968</v>
      </c>
      <c r="AK11" s="95">
        <v>906538</v>
      </c>
      <c r="AL11" s="95"/>
      <c r="AM11" s="95">
        <v>268430</v>
      </c>
      <c r="AN11" s="95"/>
      <c r="AO11" s="95"/>
      <c r="AP11" s="822"/>
      <c r="AQ11" s="823"/>
      <c r="AR11" s="824"/>
      <c r="AS11" s="27"/>
      <c r="AT11" s="27" t="b">
        <f>EXACT('[8]RE-POA CENTA 2017'!C16,C11)</f>
        <v>1</v>
      </c>
      <c r="AU11" s="27" t="b">
        <f>EXACT('[8]RE-POA CENTA 2017'!D16,D11)</f>
        <v>1</v>
      </c>
      <c r="AV11" s="291">
        <f>SUM(L11,M11,N11,R11,S11,T11,Y11,Z11,X11,AD11,AE11,AF11)-E11</f>
        <v>0</v>
      </c>
      <c r="AW11" s="27" t="b">
        <f>EXACT('[8]RE-POA CENTA 2017'!F16,F11)</f>
        <v>1</v>
      </c>
      <c r="AX11" s="27" t="b">
        <f>EXACT('[8]RE-POA CENTA 2017'!G16,G11)</f>
        <v>1</v>
      </c>
      <c r="AY11" s="27" t="b">
        <f>EXACT('[8]RE-POA CENTA 2017'!H16,H11)</f>
        <v>1</v>
      </c>
      <c r="AZ11" s="825">
        <f>SUM(O11,P11,Q11,U11,V11,W11,AA11,AB11,AC11,AG11,AH11,AI11)-AJ11</f>
        <v>0</v>
      </c>
      <c r="BA11" s="825">
        <f>SUM(AK11,AL11,AM11,AN11,AO11)-AJ11</f>
        <v>0</v>
      </c>
      <c r="BB11" s="825" t="e">
        <f>E11-'[8]POA 2018  ETS CENTA por región'!E12-'[8]POA 2018  ETS CENTA por región'!E74-'[8]POA 2018  ETS CENTA por región'!E136-'[8]POA 2018  ETS CENTA por región'!E198</f>
        <v>#REF!</v>
      </c>
      <c r="BC11" s="826"/>
      <c r="BD11" s="826"/>
      <c r="BE11" s="826"/>
      <c r="BF11" s="826"/>
      <c r="BG11" s="826"/>
      <c r="BH11" s="826"/>
      <c r="BI11" s="825" t="e">
        <f>L11-'[8]POA 2018  ETS CENTA por región'!L12-'[8]POA 2018  ETS CENTA por región'!L74-'[8]POA 2018  ETS CENTA por región'!L136-'[8]POA 2018  ETS CENTA por región'!L198</f>
        <v>#REF!</v>
      </c>
      <c r="BJ11" s="825" t="e">
        <f>M11-'[8]POA 2018  ETS CENTA por región'!M12-'[8]POA 2018  ETS CENTA por región'!M74-'[8]POA 2018  ETS CENTA por región'!M136-'[8]POA 2018  ETS CENTA por región'!M198</f>
        <v>#REF!</v>
      </c>
      <c r="BK11" s="825" t="e">
        <f>N11-'[8]POA 2018  ETS CENTA por región'!N12-'[8]POA 2018  ETS CENTA por región'!N74-'[8]POA 2018  ETS CENTA por región'!N136-'[8]POA 2018  ETS CENTA por región'!N198</f>
        <v>#REF!</v>
      </c>
      <c r="BL11" s="825" t="e">
        <f>O11-'[8]POA 2018  ETS CENTA por región'!O12-'[8]POA 2018  ETS CENTA por región'!O74-'[8]POA 2018  ETS CENTA por región'!O136-'[8]POA 2018  ETS CENTA por región'!O198</f>
        <v>#REF!</v>
      </c>
      <c r="BM11" s="825" t="e">
        <f>P11-'[8]POA 2018  ETS CENTA por región'!P12-'[8]POA 2018  ETS CENTA por región'!P74-'[8]POA 2018  ETS CENTA por región'!P136-'[8]POA 2018  ETS CENTA por región'!P198</f>
        <v>#REF!</v>
      </c>
      <c r="BN11" s="825" t="e">
        <f>Q11-'[8]POA 2018  ETS CENTA por región'!Q12-'[8]POA 2018  ETS CENTA por región'!Q74-'[8]POA 2018  ETS CENTA por región'!Q136-'[8]POA 2018  ETS CENTA por región'!Q198</f>
        <v>#REF!</v>
      </c>
      <c r="BO11" s="825" t="e">
        <f>R11-'[8]POA 2018  ETS CENTA por región'!R12-'[8]POA 2018  ETS CENTA por región'!R74-'[8]POA 2018  ETS CENTA por región'!R136-'[8]POA 2018  ETS CENTA por región'!R198</f>
        <v>#REF!</v>
      </c>
      <c r="BP11" s="825" t="e">
        <f>S11-'[8]POA 2018  ETS CENTA por región'!S12-'[8]POA 2018  ETS CENTA por región'!S74-'[8]POA 2018  ETS CENTA por región'!S136-'[8]POA 2018  ETS CENTA por región'!S198</f>
        <v>#REF!</v>
      </c>
      <c r="BQ11" s="825" t="e">
        <f>T11-'[8]POA 2018  ETS CENTA por región'!T12-'[8]POA 2018  ETS CENTA por región'!T74-'[8]POA 2018  ETS CENTA por región'!T136-'[8]POA 2018  ETS CENTA por región'!T198</f>
        <v>#REF!</v>
      </c>
      <c r="BR11" s="825" t="e">
        <f>U11-'[8]POA 2018  ETS CENTA por región'!U12-'[8]POA 2018  ETS CENTA por región'!U74-'[8]POA 2018  ETS CENTA por región'!U136-'[8]POA 2018  ETS CENTA por región'!U198</f>
        <v>#REF!</v>
      </c>
      <c r="BS11" s="825" t="e">
        <f>V11-'[8]POA 2018  ETS CENTA por región'!V12-'[8]POA 2018  ETS CENTA por región'!V74-'[8]POA 2018  ETS CENTA por región'!V136-'[8]POA 2018  ETS CENTA por región'!V198</f>
        <v>#REF!</v>
      </c>
      <c r="BT11" s="825" t="e">
        <f>W11-'[8]POA 2018  ETS CENTA por región'!W12-'[8]POA 2018  ETS CENTA por región'!W74-'[8]POA 2018  ETS CENTA por región'!W136-'[8]POA 2018  ETS CENTA por región'!W198</f>
        <v>#REF!</v>
      </c>
      <c r="BU11" s="825" t="e">
        <f>X11-'[8]POA 2018  ETS CENTA por región'!X12-'[8]POA 2018  ETS CENTA por región'!X74-'[8]POA 2018  ETS CENTA por región'!X136-'[8]POA 2018  ETS CENTA por región'!X198</f>
        <v>#REF!</v>
      </c>
      <c r="BV11" s="825" t="e">
        <f>Y11-'[8]POA 2018  ETS CENTA por región'!Y12-'[8]POA 2018  ETS CENTA por región'!Y74-'[8]POA 2018  ETS CENTA por región'!Y136-'[8]POA 2018  ETS CENTA por región'!Y198</f>
        <v>#REF!</v>
      </c>
      <c r="BW11" s="825" t="e">
        <f>Z11-'[8]POA 2018  ETS CENTA por región'!Z12-'[8]POA 2018  ETS CENTA por región'!Z74-'[8]POA 2018  ETS CENTA por región'!Z136-'[8]POA 2018  ETS CENTA por región'!Z198</f>
        <v>#REF!</v>
      </c>
      <c r="BX11" s="825" t="e">
        <f>AA11-'[8]POA 2018  ETS CENTA por región'!AA12-'[8]POA 2018  ETS CENTA por región'!AA74-'[8]POA 2018  ETS CENTA por región'!AA136-'[8]POA 2018  ETS CENTA por región'!AA198</f>
        <v>#REF!</v>
      </c>
      <c r="BY11" s="825" t="e">
        <f>AB11-'[8]POA 2018  ETS CENTA por región'!AB12-'[8]POA 2018  ETS CENTA por región'!AB74-'[8]POA 2018  ETS CENTA por región'!AB136-'[8]POA 2018  ETS CENTA por región'!AB198</f>
        <v>#REF!</v>
      </c>
      <c r="BZ11" s="825" t="e">
        <f>AC11-'[8]POA 2018  ETS CENTA por región'!AC12-'[8]POA 2018  ETS CENTA por región'!AC74-'[8]POA 2018  ETS CENTA por región'!AC136-'[8]POA 2018  ETS CENTA por región'!AC198</f>
        <v>#REF!</v>
      </c>
      <c r="CA11" s="825" t="e">
        <f>AD11-'[8]POA 2018  ETS CENTA por región'!AD12-'[8]POA 2018  ETS CENTA por región'!AD74-'[8]POA 2018  ETS CENTA por región'!AD136-'[8]POA 2018  ETS CENTA por región'!AD198</f>
        <v>#REF!</v>
      </c>
      <c r="CB11" s="825" t="e">
        <f>AE11-'[8]POA 2018  ETS CENTA por región'!AE12-'[8]POA 2018  ETS CENTA por región'!AE74-'[8]POA 2018  ETS CENTA por región'!AE136-'[8]POA 2018  ETS CENTA por región'!AE198</f>
        <v>#REF!</v>
      </c>
      <c r="CC11" s="825" t="e">
        <f>AF11-'[8]POA 2018  ETS CENTA por región'!AF12-'[8]POA 2018  ETS CENTA por región'!AF74-'[8]POA 2018  ETS CENTA por región'!AF136-'[8]POA 2018  ETS CENTA por región'!AF198</f>
        <v>#REF!</v>
      </c>
      <c r="CD11" s="825" t="e">
        <f>AG11-'[8]POA 2018  ETS CENTA por región'!AG12-'[8]POA 2018  ETS CENTA por región'!AG74-'[8]POA 2018  ETS CENTA por región'!AG136-'[8]POA 2018  ETS CENTA por región'!AG198</f>
        <v>#REF!</v>
      </c>
      <c r="CE11" s="825" t="e">
        <f>AH11-'[8]POA 2018  ETS CENTA por región'!AH12-'[8]POA 2018  ETS CENTA por región'!AH74-'[8]POA 2018  ETS CENTA por región'!AH136-'[8]POA 2018  ETS CENTA por región'!AH198</f>
        <v>#REF!</v>
      </c>
      <c r="CF11" s="825" t="e">
        <f>AI11-'[8]POA 2018  ETS CENTA por región'!AI12-'[8]POA 2018  ETS CENTA por región'!AI74-'[8]POA 2018  ETS CENTA por región'!AI136-'[8]POA 2018  ETS CENTA por región'!AI198</f>
        <v>#REF!</v>
      </c>
      <c r="CG11" s="825" t="e">
        <f>AJ11-'[8]POA 2018  ETS CENTA por región'!AJ12-'[8]POA 2018  ETS CENTA por región'!AJ74-'[8]POA 2018  ETS CENTA por región'!AJ136-'[8]POA 2018  ETS CENTA por región'!AJ198</f>
        <v>#REF!</v>
      </c>
      <c r="CH11" s="825" t="e">
        <f>AK11-'[8]POA 2018  ETS CENTA por región'!AK12-'[8]POA 2018  ETS CENTA por región'!AK74-'[8]POA 2018  ETS CENTA por región'!AK136-'[8]POA 2018  ETS CENTA por región'!AK198</f>
        <v>#REF!</v>
      </c>
      <c r="CI11" s="825" t="e">
        <f>AL11-'[8]POA 2018  ETS CENTA por región'!AL12-'[8]POA 2018  ETS CENTA por región'!AL74-'[8]POA 2018  ETS CENTA por región'!AL136-'[8]POA 2018  ETS CENTA por región'!AL198</f>
        <v>#REF!</v>
      </c>
      <c r="CJ11" s="825" t="e">
        <f>AM11-'[8]POA 2018  ETS CENTA por región'!AM12-'[8]POA 2018  ETS CENTA por región'!AM74-'[8]POA 2018  ETS CENTA por región'!AM136-'[8]POA 2018  ETS CENTA por región'!AM198</f>
        <v>#REF!</v>
      </c>
      <c r="CK11" s="825" t="e">
        <f>AN11-'[8]POA 2018  ETS CENTA por región'!AN12-'[8]POA 2018  ETS CENTA por región'!AN74-'[8]POA 2018  ETS CENTA por región'!AN136-'[8]POA 2018  ETS CENTA por región'!AN198</f>
        <v>#REF!</v>
      </c>
      <c r="CL11" s="825" t="e">
        <f>AO11-'[8]POA 2018  ETS CENTA por región'!AO12-'[8]POA 2018  ETS CENTA por región'!AO74-'[8]POA 2018  ETS CENTA por región'!AO136-'[8]POA 2018  ETS CENTA por región'!AO198</f>
        <v>#REF!</v>
      </c>
    </row>
    <row r="12" spans="1:90" s="102" customFormat="1" ht="72.75" customHeight="1" x14ac:dyDescent="0.2">
      <c r="A12" s="827" t="s">
        <v>42</v>
      </c>
      <c r="B12" s="827" t="s">
        <v>43</v>
      </c>
      <c r="C12" s="827" t="s">
        <v>46</v>
      </c>
      <c r="D12" s="812" t="s">
        <v>47</v>
      </c>
      <c r="E12" s="105">
        <v>1800</v>
      </c>
      <c r="F12" s="828" t="s">
        <v>48</v>
      </c>
      <c r="G12" s="812" t="s">
        <v>49</v>
      </c>
      <c r="H12" s="829" t="s">
        <v>50</v>
      </c>
      <c r="I12" s="108"/>
      <c r="J12" s="109"/>
      <c r="K12" s="108">
        <v>2</v>
      </c>
      <c r="L12" s="110"/>
      <c r="M12" s="830"/>
      <c r="N12" s="830"/>
      <c r="O12" s="112"/>
      <c r="P12" s="831"/>
      <c r="Q12" s="831"/>
      <c r="R12" s="110"/>
      <c r="S12" s="830"/>
      <c r="T12" s="830"/>
      <c r="U12" s="373"/>
      <c r="V12" s="373"/>
      <c r="W12" s="373"/>
      <c r="X12" s="110"/>
      <c r="Y12" s="110">
        <v>500</v>
      </c>
      <c r="Z12" s="830">
        <v>500</v>
      </c>
      <c r="AA12" s="115"/>
      <c r="AB12" s="115">
        <v>5500</v>
      </c>
      <c r="AC12" s="831">
        <v>5500</v>
      </c>
      <c r="AD12" s="110"/>
      <c r="AE12" s="830">
        <v>400</v>
      </c>
      <c r="AF12" s="830">
        <v>400</v>
      </c>
      <c r="AG12" s="374"/>
      <c r="AH12" s="831">
        <v>4400</v>
      </c>
      <c r="AI12" s="831">
        <v>4400</v>
      </c>
      <c r="AJ12" s="832">
        <v>19800</v>
      </c>
      <c r="AK12" s="831">
        <v>19800</v>
      </c>
      <c r="AL12" s="118"/>
      <c r="AM12" s="118"/>
      <c r="AN12" s="118"/>
      <c r="AO12" s="119"/>
      <c r="AP12" s="833" t="s">
        <v>51</v>
      </c>
      <c r="AQ12" s="834" t="s">
        <v>177</v>
      </c>
      <c r="AR12" s="835" t="s">
        <v>256</v>
      </c>
      <c r="AS12" s="27"/>
      <c r="AT12" s="27" t="b">
        <f>EXACT('[8]RE-POA CENTA 2017'!C17,C12)</f>
        <v>1</v>
      </c>
      <c r="AU12" s="27" t="b">
        <f>EXACT('[8]RE-POA CENTA 2017'!D17,D12)</f>
        <v>1</v>
      </c>
      <c r="AV12" s="291">
        <f t="shared" ref="AV12:AV72" si="0">SUM(L12,M12,N12,R12,S12,T12,Y12,Z12,X12,AD12,AE12,AF12)-E12</f>
        <v>0</v>
      </c>
      <c r="AW12" s="27" t="b">
        <f>EXACT('[8]RE-POA CENTA 2017'!F17,F12)</f>
        <v>1</v>
      </c>
      <c r="AX12" s="27" t="b">
        <f>EXACT('[8]RE-POA CENTA 2017'!G17,G12)</f>
        <v>1</v>
      </c>
      <c r="AY12" s="27" t="b">
        <f>EXACT('[8]RE-POA CENTA 2017'!H17,H12)</f>
        <v>1</v>
      </c>
      <c r="AZ12" s="825">
        <f t="shared" ref="AZ12:AZ72" si="1">SUM(O12,P12,Q12,U12,V12,W12,AA12,AB12,AC12,AG12,AH12,AI12)-AJ12</f>
        <v>0</v>
      </c>
      <c r="BA12" s="825">
        <f t="shared" ref="BA12:BA72" si="2">SUM(AK12,AL12,AM12,AN12,AO12)-AJ12</f>
        <v>0</v>
      </c>
      <c r="BB12" s="825" t="e">
        <f>E12-'[8]POA 2018  ETS CENTA por región'!E13-'[8]POA 2018  ETS CENTA por región'!E75-'[8]POA 2018  ETS CENTA por región'!E137-'[8]POA 2018  ETS CENTA por región'!E199</f>
        <v>#REF!</v>
      </c>
      <c r="BC12" s="826"/>
      <c r="BD12" s="826"/>
      <c r="BE12" s="826"/>
      <c r="BF12" s="826"/>
      <c r="BG12" s="826"/>
      <c r="BH12" s="826"/>
      <c r="BI12" s="825" t="e">
        <f>L12-'[8]POA 2018  ETS CENTA por región'!L13-'[8]POA 2018  ETS CENTA por región'!L75-'[8]POA 2018  ETS CENTA por región'!L137-'[8]POA 2018  ETS CENTA por región'!L199</f>
        <v>#REF!</v>
      </c>
      <c r="BJ12" s="825" t="e">
        <f>M12-'[8]POA 2018  ETS CENTA por región'!M13-'[8]POA 2018  ETS CENTA por región'!M75-'[8]POA 2018  ETS CENTA por región'!M137-'[8]POA 2018  ETS CENTA por región'!M199</f>
        <v>#REF!</v>
      </c>
      <c r="BK12" s="825" t="e">
        <f>N12-'[8]POA 2018  ETS CENTA por región'!N13-'[8]POA 2018  ETS CENTA por región'!N75-'[8]POA 2018  ETS CENTA por región'!N137-'[8]POA 2018  ETS CENTA por región'!N199</f>
        <v>#REF!</v>
      </c>
      <c r="BL12" s="825" t="e">
        <f>O12-'[8]POA 2018  ETS CENTA por región'!O13-'[8]POA 2018  ETS CENTA por región'!O75-'[8]POA 2018  ETS CENTA por región'!O137-'[8]POA 2018  ETS CENTA por región'!O199</f>
        <v>#REF!</v>
      </c>
      <c r="BM12" s="825" t="e">
        <f>P12-'[8]POA 2018  ETS CENTA por región'!P13-'[8]POA 2018  ETS CENTA por región'!P75-'[8]POA 2018  ETS CENTA por región'!P137-'[8]POA 2018  ETS CENTA por región'!P199</f>
        <v>#REF!</v>
      </c>
      <c r="BN12" s="825" t="e">
        <f>Q12-'[8]POA 2018  ETS CENTA por región'!Q13-'[8]POA 2018  ETS CENTA por región'!Q75-'[8]POA 2018  ETS CENTA por región'!Q137-'[8]POA 2018  ETS CENTA por región'!Q199</f>
        <v>#REF!</v>
      </c>
      <c r="BO12" s="825" t="e">
        <f>R12-'[8]POA 2018  ETS CENTA por región'!R13-'[8]POA 2018  ETS CENTA por región'!R75-'[8]POA 2018  ETS CENTA por región'!R137-'[8]POA 2018  ETS CENTA por región'!R199</f>
        <v>#REF!</v>
      </c>
      <c r="BP12" s="825" t="e">
        <f>S12-'[8]POA 2018  ETS CENTA por región'!S13-'[8]POA 2018  ETS CENTA por región'!S75-'[8]POA 2018  ETS CENTA por región'!S137-'[8]POA 2018  ETS CENTA por región'!S199</f>
        <v>#REF!</v>
      </c>
      <c r="BQ12" s="825" t="e">
        <f>T12-'[8]POA 2018  ETS CENTA por región'!T13-'[8]POA 2018  ETS CENTA por región'!T75-'[8]POA 2018  ETS CENTA por región'!T137-'[8]POA 2018  ETS CENTA por región'!T199</f>
        <v>#REF!</v>
      </c>
      <c r="BR12" s="825" t="e">
        <f>U12-'[8]POA 2018  ETS CENTA por región'!U13-'[8]POA 2018  ETS CENTA por región'!U75-'[8]POA 2018  ETS CENTA por región'!U137-'[8]POA 2018  ETS CENTA por región'!U199</f>
        <v>#REF!</v>
      </c>
      <c r="BS12" s="825" t="e">
        <f>V12-'[8]POA 2018  ETS CENTA por región'!V13-'[8]POA 2018  ETS CENTA por región'!V75-'[8]POA 2018  ETS CENTA por región'!V137-'[8]POA 2018  ETS CENTA por región'!V199</f>
        <v>#REF!</v>
      </c>
      <c r="BT12" s="825" t="e">
        <f>W12-'[8]POA 2018  ETS CENTA por región'!W13-'[8]POA 2018  ETS CENTA por región'!W75-'[8]POA 2018  ETS CENTA por región'!W137-'[8]POA 2018  ETS CENTA por región'!W199</f>
        <v>#REF!</v>
      </c>
      <c r="BU12" s="825" t="e">
        <f>X12-'[8]POA 2018  ETS CENTA por región'!X13-'[8]POA 2018  ETS CENTA por región'!X75-'[8]POA 2018  ETS CENTA por región'!X137-'[8]POA 2018  ETS CENTA por región'!X199</f>
        <v>#REF!</v>
      </c>
      <c r="BV12" s="825" t="e">
        <f>Y12-'[8]POA 2018  ETS CENTA por región'!Y13-'[8]POA 2018  ETS CENTA por región'!Y75-'[8]POA 2018  ETS CENTA por región'!Y137-'[8]POA 2018  ETS CENTA por región'!Y199</f>
        <v>#REF!</v>
      </c>
      <c r="BW12" s="825" t="e">
        <f>Z12-'[8]POA 2018  ETS CENTA por región'!Z13-'[8]POA 2018  ETS CENTA por región'!Z75-'[8]POA 2018  ETS CENTA por región'!Z137-'[8]POA 2018  ETS CENTA por región'!Z199</f>
        <v>#REF!</v>
      </c>
      <c r="BX12" s="825" t="e">
        <f>AA12-'[8]POA 2018  ETS CENTA por región'!AA13-'[8]POA 2018  ETS CENTA por región'!AA75-'[8]POA 2018  ETS CENTA por región'!AA137-'[8]POA 2018  ETS CENTA por región'!AA199</f>
        <v>#REF!</v>
      </c>
      <c r="BY12" s="825" t="e">
        <f>AB12-'[8]POA 2018  ETS CENTA por región'!AB13-'[8]POA 2018  ETS CENTA por región'!AB75-'[8]POA 2018  ETS CENTA por región'!AB137-'[8]POA 2018  ETS CENTA por región'!AB199</f>
        <v>#REF!</v>
      </c>
      <c r="BZ12" s="825" t="e">
        <f>AC12-'[8]POA 2018  ETS CENTA por región'!AC13-'[8]POA 2018  ETS CENTA por región'!AC75-'[8]POA 2018  ETS CENTA por región'!AC137-'[8]POA 2018  ETS CENTA por región'!AC199</f>
        <v>#REF!</v>
      </c>
      <c r="CA12" s="825" t="e">
        <f>AD12-'[8]POA 2018  ETS CENTA por región'!AD13-'[8]POA 2018  ETS CENTA por región'!AD75-'[8]POA 2018  ETS CENTA por región'!AD137-'[8]POA 2018  ETS CENTA por región'!AD199</f>
        <v>#REF!</v>
      </c>
      <c r="CB12" s="825" t="e">
        <f>AE12-'[8]POA 2018  ETS CENTA por región'!AE13-'[8]POA 2018  ETS CENTA por región'!AE75-'[8]POA 2018  ETS CENTA por región'!AE137-'[8]POA 2018  ETS CENTA por región'!AE199</f>
        <v>#REF!</v>
      </c>
      <c r="CC12" s="825" t="e">
        <f>AF12-'[8]POA 2018  ETS CENTA por región'!AF13-'[8]POA 2018  ETS CENTA por región'!AF75-'[8]POA 2018  ETS CENTA por región'!AF137-'[8]POA 2018  ETS CENTA por región'!AF199</f>
        <v>#REF!</v>
      </c>
      <c r="CD12" s="825" t="e">
        <f>AG12-'[8]POA 2018  ETS CENTA por región'!AG13-'[8]POA 2018  ETS CENTA por región'!AG75-'[8]POA 2018  ETS CENTA por región'!AG137-'[8]POA 2018  ETS CENTA por región'!AG199</f>
        <v>#REF!</v>
      </c>
      <c r="CE12" s="825" t="e">
        <f>AH12-'[8]POA 2018  ETS CENTA por región'!AH13-'[8]POA 2018  ETS CENTA por región'!AH75-'[8]POA 2018  ETS CENTA por región'!AH137-'[8]POA 2018  ETS CENTA por región'!AH199</f>
        <v>#REF!</v>
      </c>
      <c r="CF12" s="825" t="e">
        <f>AI12-'[8]POA 2018  ETS CENTA por región'!AI13-'[8]POA 2018  ETS CENTA por región'!AI75-'[8]POA 2018  ETS CENTA por región'!AI137-'[8]POA 2018  ETS CENTA por región'!AI199</f>
        <v>#REF!</v>
      </c>
      <c r="CG12" s="825" t="e">
        <f>AJ12-'[8]POA 2018  ETS CENTA por región'!AJ13-'[8]POA 2018  ETS CENTA por región'!AJ75-'[8]POA 2018  ETS CENTA por región'!AJ137-'[8]POA 2018  ETS CENTA por región'!AJ199</f>
        <v>#REF!</v>
      </c>
      <c r="CH12" s="825" t="e">
        <f>AK12-'[8]POA 2018  ETS CENTA por región'!AK13-'[8]POA 2018  ETS CENTA por región'!AK75-'[8]POA 2018  ETS CENTA por región'!AK137-'[8]POA 2018  ETS CENTA por región'!AK199</f>
        <v>#REF!</v>
      </c>
      <c r="CI12" s="825" t="e">
        <f>AL12-'[8]POA 2018  ETS CENTA por región'!AL13-'[8]POA 2018  ETS CENTA por región'!AL75-'[8]POA 2018  ETS CENTA por región'!AL137-'[8]POA 2018  ETS CENTA por región'!AL199</f>
        <v>#REF!</v>
      </c>
      <c r="CJ12" s="825" t="e">
        <f>AM12-'[8]POA 2018  ETS CENTA por región'!AM13-'[8]POA 2018  ETS CENTA por región'!AM75-'[8]POA 2018  ETS CENTA por región'!AM137-'[8]POA 2018  ETS CENTA por región'!AM199</f>
        <v>#REF!</v>
      </c>
      <c r="CK12" s="825" t="e">
        <f>AN12-'[8]POA 2018  ETS CENTA por región'!AN13-'[8]POA 2018  ETS CENTA por región'!AN75-'[8]POA 2018  ETS CENTA por región'!AN137-'[8]POA 2018  ETS CENTA por región'!AN199</f>
        <v>#REF!</v>
      </c>
      <c r="CL12" s="825" t="e">
        <f>AO12-'[8]POA 2018  ETS CENTA por región'!AO13-'[8]POA 2018  ETS CENTA por región'!AO75-'[8]POA 2018  ETS CENTA por región'!AO137-'[8]POA 2018  ETS CENTA por región'!AO199</f>
        <v>#REF!</v>
      </c>
    </row>
    <row r="13" spans="1:90" s="102" customFormat="1" ht="56.25" customHeight="1" x14ac:dyDescent="0.2">
      <c r="A13" s="836" t="s">
        <v>42</v>
      </c>
      <c r="B13" s="836" t="s">
        <v>43</v>
      </c>
      <c r="C13" s="836" t="s">
        <v>52</v>
      </c>
      <c r="D13" s="817" t="s">
        <v>53</v>
      </c>
      <c r="E13" s="806">
        <v>1640</v>
      </c>
      <c r="F13" s="792" t="s">
        <v>54</v>
      </c>
      <c r="G13" s="817" t="s">
        <v>55</v>
      </c>
      <c r="H13" s="837" t="s">
        <v>50</v>
      </c>
      <c r="I13" s="815"/>
      <c r="J13" s="816"/>
      <c r="K13" s="815">
        <v>74</v>
      </c>
      <c r="L13" s="129"/>
      <c r="M13" s="129"/>
      <c r="N13" s="129">
        <v>90</v>
      </c>
      <c r="O13" s="130"/>
      <c r="P13" s="130"/>
      <c r="Q13" s="130">
        <v>45554</v>
      </c>
      <c r="R13" s="129"/>
      <c r="S13" s="129"/>
      <c r="T13" s="129">
        <v>850</v>
      </c>
      <c r="U13" s="130"/>
      <c r="V13" s="130"/>
      <c r="W13" s="130">
        <v>465104</v>
      </c>
      <c r="X13" s="129"/>
      <c r="Y13" s="129"/>
      <c r="Z13" s="129"/>
      <c r="AA13" s="130"/>
      <c r="AB13" s="130"/>
      <c r="AC13" s="130"/>
      <c r="AD13" s="838"/>
      <c r="AE13" s="382"/>
      <c r="AF13" s="382">
        <v>700</v>
      </c>
      <c r="AG13" s="374"/>
      <c r="AH13" s="130"/>
      <c r="AI13" s="374">
        <v>360612</v>
      </c>
      <c r="AJ13" s="133">
        <v>871270</v>
      </c>
      <c r="AK13" s="119">
        <v>602840</v>
      </c>
      <c r="AL13" s="115"/>
      <c r="AM13" s="115">
        <v>268430</v>
      </c>
      <c r="AN13" s="115"/>
      <c r="AO13" s="119"/>
      <c r="AP13" s="839" t="s">
        <v>51</v>
      </c>
      <c r="AQ13" s="840" t="s">
        <v>178</v>
      </c>
      <c r="AR13" s="835" t="s">
        <v>257</v>
      </c>
      <c r="AS13" s="27"/>
      <c r="AT13" s="27" t="b">
        <f>EXACT('[8]RE-POA CENTA 2017'!C18,C13)</f>
        <v>1</v>
      </c>
      <c r="AU13" s="27" t="b">
        <f>EXACT('[8]RE-POA CENTA 2017'!D18,D13)</f>
        <v>1</v>
      </c>
      <c r="AV13" s="291">
        <f t="shared" si="0"/>
        <v>0</v>
      </c>
      <c r="AW13" s="27" t="b">
        <f>EXACT('[8]RE-POA CENTA 2017'!F18,F13)</f>
        <v>1</v>
      </c>
      <c r="AX13" s="27" t="b">
        <f>EXACT('[8]RE-POA CENTA 2017'!G18,G13)</f>
        <v>1</v>
      </c>
      <c r="AY13" s="27" t="b">
        <f>EXACT('[8]RE-POA CENTA 2017'!H18,H13)</f>
        <v>1</v>
      </c>
      <c r="AZ13" s="825">
        <f t="shared" si="1"/>
        <v>0</v>
      </c>
      <c r="BA13" s="825">
        <f t="shared" si="2"/>
        <v>0</v>
      </c>
      <c r="BB13" s="825" t="e">
        <f>E13-'[8]POA 2018  ETS CENTA por región'!E14-'[8]POA 2018  ETS CENTA por región'!E76-'[8]POA 2018  ETS CENTA por región'!E138-'[8]POA 2018  ETS CENTA por región'!E200</f>
        <v>#REF!</v>
      </c>
      <c r="BC13" s="826"/>
      <c r="BD13" s="826"/>
      <c r="BE13" s="826"/>
      <c r="BF13" s="826"/>
      <c r="BG13" s="826"/>
      <c r="BH13" s="826"/>
      <c r="BI13" s="825" t="e">
        <f>L13-'[8]POA 2018  ETS CENTA por región'!L14-'[8]POA 2018  ETS CENTA por región'!L76-'[8]POA 2018  ETS CENTA por región'!L138-'[8]POA 2018  ETS CENTA por región'!L200</f>
        <v>#REF!</v>
      </c>
      <c r="BJ13" s="825" t="e">
        <f>M13-'[8]POA 2018  ETS CENTA por región'!M14-'[8]POA 2018  ETS CENTA por región'!M76-'[8]POA 2018  ETS CENTA por región'!M138-'[8]POA 2018  ETS CENTA por región'!M200</f>
        <v>#REF!</v>
      </c>
      <c r="BK13" s="825" t="e">
        <f>N13-'[8]POA 2018  ETS CENTA por región'!N14-'[8]POA 2018  ETS CENTA por región'!N76-'[8]POA 2018  ETS CENTA por región'!N138-'[8]POA 2018  ETS CENTA por región'!N200</f>
        <v>#REF!</v>
      </c>
      <c r="BL13" s="825" t="e">
        <f>O13-'[8]POA 2018  ETS CENTA por región'!O14-'[8]POA 2018  ETS CENTA por región'!O76-'[8]POA 2018  ETS CENTA por región'!O138-'[8]POA 2018  ETS CENTA por región'!O200</f>
        <v>#REF!</v>
      </c>
      <c r="BM13" s="825" t="e">
        <f>P13-'[8]POA 2018  ETS CENTA por región'!P14-'[8]POA 2018  ETS CENTA por región'!P76-'[8]POA 2018  ETS CENTA por región'!P138-'[8]POA 2018  ETS CENTA por región'!P200</f>
        <v>#REF!</v>
      </c>
      <c r="BN13" s="825" t="e">
        <f>Q13-'[8]POA 2018  ETS CENTA por región'!Q14-'[8]POA 2018  ETS CENTA por región'!Q76-'[8]POA 2018  ETS CENTA por región'!Q138-'[8]POA 2018  ETS CENTA por región'!Q200</f>
        <v>#REF!</v>
      </c>
      <c r="BO13" s="825" t="e">
        <f>R13-'[8]POA 2018  ETS CENTA por región'!R14-'[8]POA 2018  ETS CENTA por región'!R76-'[8]POA 2018  ETS CENTA por región'!R138-'[8]POA 2018  ETS CENTA por región'!R200</f>
        <v>#REF!</v>
      </c>
      <c r="BP13" s="825" t="e">
        <f>S13-'[8]POA 2018  ETS CENTA por región'!S14-'[8]POA 2018  ETS CENTA por región'!S76-'[8]POA 2018  ETS CENTA por región'!S138-'[8]POA 2018  ETS CENTA por región'!S200</f>
        <v>#REF!</v>
      </c>
      <c r="BQ13" s="825" t="e">
        <f>T13-'[8]POA 2018  ETS CENTA por región'!T14-'[8]POA 2018  ETS CENTA por región'!T76-'[8]POA 2018  ETS CENTA por región'!T138-'[8]POA 2018  ETS CENTA por región'!T200</f>
        <v>#REF!</v>
      </c>
      <c r="BR13" s="825" t="e">
        <f>U13-'[8]POA 2018  ETS CENTA por región'!U14-'[8]POA 2018  ETS CENTA por región'!U76-'[8]POA 2018  ETS CENTA por región'!U138-'[8]POA 2018  ETS CENTA por región'!U200</f>
        <v>#REF!</v>
      </c>
      <c r="BS13" s="825" t="e">
        <f>V13-'[8]POA 2018  ETS CENTA por región'!V14-'[8]POA 2018  ETS CENTA por región'!V76-'[8]POA 2018  ETS CENTA por región'!V138-'[8]POA 2018  ETS CENTA por región'!V200</f>
        <v>#REF!</v>
      </c>
      <c r="BT13" s="825" t="e">
        <f>W13-'[8]POA 2018  ETS CENTA por región'!W14-'[8]POA 2018  ETS CENTA por región'!W76-'[8]POA 2018  ETS CENTA por región'!W138-'[8]POA 2018  ETS CENTA por región'!W200</f>
        <v>#REF!</v>
      </c>
      <c r="BU13" s="825" t="e">
        <f>X13-'[8]POA 2018  ETS CENTA por región'!X14-'[8]POA 2018  ETS CENTA por región'!X76-'[8]POA 2018  ETS CENTA por región'!X138-'[8]POA 2018  ETS CENTA por región'!X200</f>
        <v>#REF!</v>
      </c>
      <c r="BV13" s="825" t="e">
        <f>Y13-'[8]POA 2018  ETS CENTA por región'!Y14-'[8]POA 2018  ETS CENTA por región'!Y76-'[8]POA 2018  ETS CENTA por región'!Y138-'[8]POA 2018  ETS CENTA por región'!Y200</f>
        <v>#REF!</v>
      </c>
      <c r="BW13" s="825" t="e">
        <f>Z13-'[8]POA 2018  ETS CENTA por región'!Z14-'[8]POA 2018  ETS CENTA por región'!Z76-'[8]POA 2018  ETS CENTA por región'!Z138-'[8]POA 2018  ETS CENTA por región'!Z200</f>
        <v>#REF!</v>
      </c>
      <c r="BX13" s="825" t="e">
        <f>AA13-'[8]POA 2018  ETS CENTA por región'!AA14-'[8]POA 2018  ETS CENTA por región'!AA76-'[8]POA 2018  ETS CENTA por región'!AA138-'[8]POA 2018  ETS CENTA por región'!AA200</f>
        <v>#REF!</v>
      </c>
      <c r="BY13" s="825" t="e">
        <f>AB13-'[8]POA 2018  ETS CENTA por región'!AB14-'[8]POA 2018  ETS CENTA por región'!AB76-'[8]POA 2018  ETS CENTA por región'!AB138-'[8]POA 2018  ETS CENTA por región'!AB200</f>
        <v>#REF!</v>
      </c>
      <c r="BZ13" s="825" t="e">
        <f>AC13-'[8]POA 2018  ETS CENTA por región'!AC14-'[8]POA 2018  ETS CENTA por región'!AC76-'[8]POA 2018  ETS CENTA por región'!AC138-'[8]POA 2018  ETS CENTA por región'!AC200</f>
        <v>#REF!</v>
      </c>
      <c r="CA13" s="825" t="e">
        <f>AD13-'[8]POA 2018  ETS CENTA por región'!AD14-'[8]POA 2018  ETS CENTA por región'!AD76-'[8]POA 2018  ETS CENTA por región'!AD138-'[8]POA 2018  ETS CENTA por región'!AD200</f>
        <v>#REF!</v>
      </c>
      <c r="CB13" s="825" t="e">
        <f>AE13-'[8]POA 2018  ETS CENTA por región'!AE14-'[8]POA 2018  ETS CENTA por región'!AE76-'[8]POA 2018  ETS CENTA por región'!AE138-'[8]POA 2018  ETS CENTA por región'!AE200</f>
        <v>#REF!</v>
      </c>
      <c r="CC13" s="825" t="e">
        <f>AF13-'[8]POA 2018  ETS CENTA por región'!AF14-'[8]POA 2018  ETS CENTA por región'!AF76-'[8]POA 2018  ETS CENTA por región'!AF138-'[8]POA 2018  ETS CENTA por región'!AF200</f>
        <v>#REF!</v>
      </c>
      <c r="CD13" s="825" t="e">
        <f>AG13-'[8]POA 2018  ETS CENTA por región'!AG14-'[8]POA 2018  ETS CENTA por región'!AG76-'[8]POA 2018  ETS CENTA por región'!AG138-'[8]POA 2018  ETS CENTA por región'!AG200</f>
        <v>#REF!</v>
      </c>
      <c r="CE13" s="825" t="e">
        <f>AH13-'[8]POA 2018  ETS CENTA por región'!AH14-'[8]POA 2018  ETS CENTA por región'!AH76-'[8]POA 2018  ETS CENTA por región'!AH138-'[8]POA 2018  ETS CENTA por región'!AH200</f>
        <v>#REF!</v>
      </c>
      <c r="CF13" s="825" t="e">
        <f>AI13-'[8]POA 2018  ETS CENTA por región'!AI14-'[8]POA 2018  ETS CENTA por región'!AI76-'[8]POA 2018  ETS CENTA por región'!AI138-'[8]POA 2018  ETS CENTA por región'!AI200</f>
        <v>#REF!</v>
      </c>
      <c r="CG13" s="825" t="e">
        <f>AJ13-'[8]POA 2018  ETS CENTA por región'!AJ14-'[8]POA 2018  ETS CENTA por región'!AJ76-'[8]POA 2018  ETS CENTA por región'!AJ138-'[8]POA 2018  ETS CENTA por región'!AJ200</f>
        <v>#REF!</v>
      </c>
      <c r="CH13" s="825" t="e">
        <f>AK13-'[8]POA 2018  ETS CENTA por región'!AK14-'[8]POA 2018  ETS CENTA por región'!AK76-'[8]POA 2018  ETS CENTA por región'!AK138-'[8]POA 2018  ETS CENTA por región'!AK200</f>
        <v>#REF!</v>
      </c>
      <c r="CI13" s="825" t="e">
        <f>AL13-'[8]POA 2018  ETS CENTA por región'!AL14-'[8]POA 2018  ETS CENTA por región'!AL76-'[8]POA 2018  ETS CENTA por región'!AL138-'[8]POA 2018  ETS CENTA por región'!AL200</f>
        <v>#REF!</v>
      </c>
      <c r="CJ13" s="825" t="e">
        <f>AM13-'[8]POA 2018  ETS CENTA por región'!AM14-'[8]POA 2018  ETS CENTA por región'!AM76-'[8]POA 2018  ETS CENTA por región'!AM138-'[8]POA 2018  ETS CENTA por región'!AM200</f>
        <v>#REF!</v>
      </c>
      <c r="CK13" s="825" t="e">
        <f>AN13-'[8]POA 2018  ETS CENTA por región'!AN14-'[8]POA 2018  ETS CENTA por región'!AN76-'[8]POA 2018  ETS CENTA por región'!AN138-'[8]POA 2018  ETS CENTA por región'!AN200</f>
        <v>#REF!</v>
      </c>
      <c r="CL13" s="825" t="e">
        <f>AO13-'[8]POA 2018  ETS CENTA por región'!AO14-'[8]POA 2018  ETS CENTA por región'!AO76-'[8]POA 2018  ETS CENTA por región'!AO138-'[8]POA 2018  ETS CENTA por región'!AO200</f>
        <v>#REF!</v>
      </c>
    </row>
    <row r="14" spans="1:90" s="102" customFormat="1" ht="56.25" customHeight="1" x14ac:dyDescent="0.2">
      <c r="A14" s="989" t="s">
        <v>42</v>
      </c>
      <c r="B14" s="989" t="s">
        <v>43</v>
      </c>
      <c r="C14" s="991" t="s">
        <v>209</v>
      </c>
      <c r="D14" s="1291" t="s">
        <v>210</v>
      </c>
      <c r="E14" s="841">
        <v>1918</v>
      </c>
      <c r="F14" s="792" t="s">
        <v>76</v>
      </c>
      <c r="G14" s="1310" t="s">
        <v>211</v>
      </c>
      <c r="H14" s="1296" t="s">
        <v>50</v>
      </c>
      <c r="I14" s="1017"/>
      <c r="J14" s="1019"/>
      <c r="K14" s="1017">
        <v>22</v>
      </c>
      <c r="L14" s="136">
        <v>1918</v>
      </c>
      <c r="M14" s="136">
        <v>1918</v>
      </c>
      <c r="N14" s="136">
        <v>1918</v>
      </c>
      <c r="O14" s="137">
        <v>18145</v>
      </c>
      <c r="P14" s="137">
        <v>18145</v>
      </c>
      <c r="Q14" s="137">
        <v>18145</v>
      </c>
      <c r="R14" s="136">
        <v>1918</v>
      </c>
      <c r="S14" s="136">
        <v>1918</v>
      </c>
      <c r="T14" s="136">
        <v>1918</v>
      </c>
      <c r="U14" s="137">
        <v>18145</v>
      </c>
      <c r="V14" s="137">
        <v>18145</v>
      </c>
      <c r="W14" s="137">
        <v>18145</v>
      </c>
      <c r="X14" s="136">
        <v>1918</v>
      </c>
      <c r="Y14" s="136">
        <v>1918</v>
      </c>
      <c r="Z14" s="136">
        <v>1918</v>
      </c>
      <c r="AA14" s="137">
        <v>18145</v>
      </c>
      <c r="AB14" s="137">
        <v>18145</v>
      </c>
      <c r="AC14" s="137">
        <v>18145</v>
      </c>
      <c r="AD14" s="136">
        <v>1918</v>
      </c>
      <c r="AE14" s="136">
        <v>1918</v>
      </c>
      <c r="AF14" s="136">
        <v>1918</v>
      </c>
      <c r="AG14" s="137">
        <v>18145</v>
      </c>
      <c r="AH14" s="137">
        <v>18145</v>
      </c>
      <c r="AI14" s="137">
        <v>18145</v>
      </c>
      <c r="AJ14" s="138">
        <v>217740</v>
      </c>
      <c r="AK14" s="115">
        <v>217740</v>
      </c>
      <c r="AL14" s="112"/>
      <c r="AM14" s="112"/>
      <c r="AN14" s="112"/>
      <c r="AO14" s="115"/>
      <c r="AP14" s="1009" t="s">
        <v>86</v>
      </c>
      <c r="AQ14" s="1291" t="s">
        <v>236</v>
      </c>
      <c r="AR14" s="1291" t="s">
        <v>434</v>
      </c>
      <c r="AS14" s="27"/>
      <c r="AT14" s="27" t="b">
        <f>EXACT('[8]RE-POA CENTA 2017'!C19,C14)</f>
        <v>1</v>
      </c>
      <c r="AU14" s="27" t="b">
        <f>EXACT('[8]RE-POA CENTA 2017'!D19,D14)</f>
        <v>1</v>
      </c>
      <c r="AV14" s="291">
        <f>MAX(L14,M14,N14,R14,S14,T14,Y14,Z14,X14,AD14,AE14,AF14)-E14</f>
        <v>0</v>
      </c>
      <c r="AW14" s="27" t="b">
        <f>EXACT('[8]RE-POA CENTA 2017'!F19,F14)</f>
        <v>1</v>
      </c>
      <c r="AX14" s="27" t="b">
        <f>EXACT('[8]RE-POA CENTA 2017'!G19,G14)</f>
        <v>1</v>
      </c>
      <c r="AY14" s="27" t="b">
        <f>EXACT('[8]RE-POA CENTA 2017'!H19,H14)</f>
        <v>1</v>
      </c>
      <c r="AZ14" s="825">
        <f t="shared" si="1"/>
        <v>0</v>
      </c>
      <c r="BA14" s="825">
        <f t="shared" si="2"/>
        <v>0</v>
      </c>
      <c r="BB14" s="825" t="e">
        <f>E14-'[8]POA 2018  ETS CENTA por región'!E15-'[8]POA 2018  ETS CENTA por región'!E77-'[8]POA 2018  ETS CENTA por región'!E139-'[8]POA 2018  ETS CENTA por región'!E201</f>
        <v>#REF!</v>
      </c>
      <c r="BC14" s="826"/>
      <c r="BD14" s="826"/>
      <c r="BE14" s="826"/>
      <c r="BF14" s="826"/>
      <c r="BG14" s="826"/>
      <c r="BH14" s="826"/>
      <c r="BI14" s="825" t="e">
        <f>L14-'[8]POA 2018  ETS CENTA por región'!L15-'[8]POA 2018  ETS CENTA por región'!L77-'[8]POA 2018  ETS CENTA por región'!L139-'[8]POA 2018  ETS CENTA por región'!L201</f>
        <v>#REF!</v>
      </c>
      <c r="BJ14" s="825" t="e">
        <f>M14-'[8]POA 2018  ETS CENTA por región'!M15-'[8]POA 2018  ETS CENTA por región'!M77-'[8]POA 2018  ETS CENTA por región'!M139-'[8]POA 2018  ETS CENTA por región'!M201</f>
        <v>#REF!</v>
      </c>
      <c r="BK14" s="825" t="e">
        <f>N14-'[8]POA 2018  ETS CENTA por región'!N15-'[8]POA 2018  ETS CENTA por región'!N77-'[8]POA 2018  ETS CENTA por región'!N139-'[8]POA 2018  ETS CENTA por región'!N201</f>
        <v>#REF!</v>
      </c>
      <c r="BL14" s="825" t="e">
        <f>O14-'[8]POA 2018  ETS CENTA por región'!O15-'[8]POA 2018  ETS CENTA por región'!O77-'[8]POA 2018  ETS CENTA por región'!O139-'[8]POA 2018  ETS CENTA por región'!O201</f>
        <v>#REF!</v>
      </c>
      <c r="BM14" s="825" t="e">
        <f>P14-'[8]POA 2018  ETS CENTA por región'!P15-'[8]POA 2018  ETS CENTA por región'!P77-'[8]POA 2018  ETS CENTA por región'!P139-'[8]POA 2018  ETS CENTA por región'!P201</f>
        <v>#REF!</v>
      </c>
      <c r="BN14" s="825" t="e">
        <f>Q14-'[8]POA 2018  ETS CENTA por región'!Q15-'[8]POA 2018  ETS CENTA por región'!Q77-'[8]POA 2018  ETS CENTA por región'!Q139-'[8]POA 2018  ETS CENTA por región'!Q201</f>
        <v>#REF!</v>
      </c>
      <c r="BO14" s="825" t="e">
        <f>R14-'[8]POA 2018  ETS CENTA por región'!R15-'[8]POA 2018  ETS CENTA por región'!R77-'[8]POA 2018  ETS CENTA por región'!R139-'[8]POA 2018  ETS CENTA por región'!R201</f>
        <v>#REF!</v>
      </c>
      <c r="BP14" s="825" t="e">
        <f>S14-'[8]POA 2018  ETS CENTA por región'!S15-'[8]POA 2018  ETS CENTA por región'!S77-'[8]POA 2018  ETS CENTA por región'!S139-'[8]POA 2018  ETS CENTA por región'!S201</f>
        <v>#REF!</v>
      </c>
      <c r="BQ14" s="825" t="e">
        <f>T14-'[8]POA 2018  ETS CENTA por región'!T15-'[8]POA 2018  ETS CENTA por región'!T77-'[8]POA 2018  ETS CENTA por región'!T139-'[8]POA 2018  ETS CENTA por región'!T201</f>
        <v>#REF!</v>
      </c>
      <c r="BR14" s="825" t="e">
        <f>U14-'[8]POA 2018  ETS CENTA por región'!U15-'[8]POA 2018  ETS CENTA por región'!U77-'[8]POA 2018  ETS CENTA por región'!U139-'[8]POA 2018  ETS CENTA por región'!U201</f>
        <v>#REF!</v>
      </c>
      <c r="BS14" s="825" t="e">
        <f>V14-'[8]POA 2018  ETS CENTA por región'!V15-'[8]POA 2018  ETS CENTA por región'!V77-'[8]POA 2018  ETS CENTA por región'!V139-'[8]POA 2018  ETS CENTA por región'!V201</f>
        <v>#REF!</v>
      </c>
      <c r="BT14" s="825" t="e">
        <f>W14-'[8]POA 2018  ETS CENTA por región'!W15-'[8]POA 2018  ETS CENTA por región'!W77-'[8]POA 2018  ETS CENTA por región'!W139-'[8]POA 2018  ETS CENTA por región'!W201</f>
        <v>#REF!</v>
      </c>
      <c r="BU14" s="825" t="e">
        <f>X14-'[8]POA 2018  ETS CENTA por región'!X15-'[8]POA 2018  ETS CENTA por región'!X77-'[8]POA 2018  ETS CENTA por región'!X139-'[8]POA 2018  ETS CENTA por región'!X201</f>
        <v>#REF!</v>
      </c>
      <c r="BV14" s="825" t="e">
        <f>Y14-'[8]POA 2018  ETS CENTA por región'!Y15-'[8]POA 2018  ETS CENTA por región'!Y77-'[8]POA 2018  ETS CENTA por región'!Y139-'[8]POA 2018  ETS CENTA por región'!Y201</f>
        <v>#REF!</v>
      </c>
      <c r="BW14" s="825" t="e">
        <f>Z14-'[8]POA 2018  ETS CENTA por región'!Z15-'[8]POA 2018  ETS CENTA por región'!Z77-'[8]POA 2018  ETS CENTA por región'!Z139-'[8]POA 2018  ETS CENTA por región'!Z201</f>
        <v>#REF!</v>
      </c>
      <c r="BX14" s="825" t="e">
        <f>AA14-'[8]POA 2018  ETS CENTA por región'!AA15-'[8]POA 2018  ETS CENTA por región'!AA77-'[8]POA 2018  ETS CENTA por región'!AA139-'[8]POA 2018  ETS CENTA por región'!AA201</f>
        <v>#REF!</v>
      </c>
      <c r="BY14" s="825" t="e">
        <f>AB14-'[8]POA 2018  ETS CENTA por región'!AB15-'[8]POA 2018  ETS CENTA por región'!AB77-'[8]POA 2018  ETS CENTA por región'!AB139-'[8]POA 2018  ETS CENTA por región'!AB201</f>
        <v>#REF!</v>
      </c>
      <c r="BZ14" s="825" t="e">
        <f>AC14-'[8]POA 2018  ETS CENTA por región'!AC15-'[8]POA 2018  ETS CENTA por región'!AC77-'[8]POA 2018  ETS CENTA por región'!AC139-'[8]POA 2018  ETS CENTA por región'!AC201</f>
        <v>#REF!</v>
      </c>
      <c r="CA14" s="825" t="e">
        <f>AD14-'[8]POA 2018  ETS CENTA por región'!AD15-'[8]POA 2018  ETS CENTA por región'!AD77-'[8]POA 2018  ETS CENTA por región'!AD139-'[8]POA 2018  ETS CENTA por región'!AD201</f>
        <v>#REF!</v>
      </c>
      <c r="CB14" s="825" t="e">
        <f>AE14-'[8]POA 2018  ETS CENTA por región'!AE15-'[8]POA 2018  ETS CENTA por región'!AE77-'[8]POA 2018  ETS CENTA por región'!AE139-'[8]POA 2018  ETS CENTA por región'!AE201</f>
        <v>#REF!</v>
      </c>
      <c r="CC14" s="825" t="e">
        <f>AF14-'[8]POA 2018  ETS CENTA por región'!AF15-'[8]POA 2018  ETS CENTA por región'!AF77-'[8]POA 2018  ETS CENTA por región'!AF139-'[8]POA 2018  ETS CENTA por región'!AF201</f>
        <v>#REF!</v>
      </c>
      <c r="CD14" s="825" t="e">
        <f>AG14-'[8]POA 2018  ETS CENTA por región'!AG15-'[8]POA 2018  ETS CENTA por región'!AG77-'[8]POA 2018  ETS CENTA por región'!AG139-'[8]POA 2018  ETS CENTA por región'!AG201</f>
        <v>#REF!</v>
      </c>
      <c r="CE14" s="825" t="e">
        <f>AH14-'[8]POA 2018  ETS CENTA por región'!AH15-'[8]POA 2018  ETS CENTA por región'!AH77-'[8]POA 2018  ETS CENTA por región'!AH139-'[8]POA 2018  ETS CENTA por región'!AH201</f>
        <v>#REF!</v>
      </c>
      <c r="CF14" s="825" t="e">
        <f>AI14-'[8]POA 2018  ETS CENTA por región'!AI15-'[8]POA 2018  ETS CENTA por región'!AI77-'[8]POA 2018  ETS CENTA por región'!AI139-'[8]POA 2018  ETS CENTA por región'!AI201</f>
        <v>#REF!</v>
      </c>
      <c r="CG14" s="825" t="e">
        <f>AJ14-'[8]POA 2018  ETS CENTA por región'!AJ15-'[8]POA 2018  ETS CENTA por región'!AJ77-'[8]POA 2018  ETS CENTA por región'!AJ139-'[8]POA 2018  ETS CENTA por región'!AJ201</f>
        <v>#REF!</v>
      </c>
      <c r="CH14" s="825" t="e">
        <f>AK14-'[8]POA 2018  ETS CENTA por región'!AK15-'[8]POA 2018  ETS CENTA por región'!AK77-'[8]POA 2018  ETS CENTA por región'!AK139-'[8]POA 2018  ETS CENTA por región'!AK201</f>
        <v>#REF!</v>
      </c>
      <c r="CI14" s="825" t="e">
        <f>AL14-'[8]POA 2018  ETS CENTA por región'!AL15-'[8]POA 2018  ETS CENTA por región'!AL77-'[8]POA 2018  ETS CENTA por región'!AL139-'[8]POA 2018  ETS CENTA por región'!AL201</f>
        <v>#REF!</v>
      </c>
      <c r="CJ14" s="825" t="e">
        <f>AM14-'[8]POA 2018  ETS CENTA por región'!AM15-'[8]POA 2018  ETS CENTA por región'!AM77-'[8]POA 2018  ETS CENTA por región'!AM139-'[8]POA 2018  ETS CENTA por región'!AM201</f>
        <v>#REF!</v>
      </c>
      <c r="CK14" s="825" t="e">
        <f>AN14-'[8]POA 2018  ETS CENTA por región'!AN15-'[8]POA 2018  ETS CENTA por región'!AN77-'[8]POA 2018  ETS CENTA por región'!AN139-'[8]POA 2018  ETS CENTA por región'!AN201</f>
        <v>#REF!</v>
      </c>
      <c r="CL14" s="825" t="e">
        <f>AO14-'[8]POA 2018  ETS CENTA por región'!AO15-'[8]POA 2018  ETS CENTA por región'!AO77-'[8]POA 2018  ETS CENTA por región'!AO139-'[8]POA 2018  ETS CENTA por región'!AO201</f>
        <v>#REF!</v>
      </c>
    </row>
    <row r="15" spans="1:90" s="102" customFormat="1" ht="56.25" customHeight="1" x14ac:dyDescent="0.2">
      <c r="A15" s="990"/>
      <c r="B15" s="990"/>
      <c r="C15" s="992"/>
      <c r="D15" s="1292"/>
      <c r="E15" s="841">
        <v>454</v>
      </c>
      <c r="F15" s="792" t="s">
        <v>79</v>
      </c>
      <c r="G15" s="1311"/>
      <c r="H15" s="1297"/>
      <c r="I15" s="1018"/>
      <c r="J15" s="1020"/>
      <c r="K15" s="1018"/>
      <c r="L15" s="136">
        <v>454</v>
      </c>
      <c r="M15" s="136">
        <v>454</v>
      </c>
      <c r="N15" s="136">
        <v>454</v>
      </c>
      <c r="O15" s="137">
        <v>4119</v>
      </c>
      <c r="P15" s="137">
        <v>4119</v>
      </c>
      <c r="Q15" s="137">
        <v>4119</v>
      </c>
      <c r="R15" s="136">
        <v>454</v>
      </c>
      <c r="S15" s="136">
        <v>454</v>
      </c>
      <c r="T15" s="136">
        <v>454</v>
      </c>
      <c r="U15" s="137">
        <v>4119</v>
      </c>
      <c r="V15" s="137">
        <v>4119</v>
      </c>
      <c r="W15" s="137">
        <v>4119</v>
      </c>
      <c r="X15" s="136">
        <v>454</v>
      </c>
      <c r="Y15" s="136">
        <v>454</v>
      </c>
      <c r="Z15" s="136">
        <v>454</v>
      </c>
      <c r="AA15" s="137">
        <v>4119</v>
      </c>
      <c r="AB15" s="137">
        <v>4119</v>
      </c>
      <c r="AC15" s="137">
        <v>4119</v>
      </c>
      <c r="AD15" s="136">
        <v>454</v>
      </c>
      <c r="AE15" s="136">
        <v>454</v>
      </c>
      <c r="AF15" s="136">
        <v>454</v>
      </c>
      <c r="AG15" s="137">
        <v>4119</v>
      </c>
      <c r="AH15" s="137">
        <v>4119</v>
      </c>
      <c r="AI15" s="137">
        <v>4119</v>
      </c>
      <c r="AJ15" s="138">
        <v>49428</v>
      </c>
      <c r="AK15" s="115">
        <v>49428</v>
      </c>
      <c r="AL15" s="112"/>
      <c r="AM15" s="112"/>
      <c r="AN15" s="112"/>
      <c r="AO15" s="115"/>
      <c r="AP15" s="1010"/>
      <c r="AQ15" s="1292"/>
      <c r="AR15" s="1292"/>
      <c r="AS15" s="27"/>
      <c r="AT15" s="27" t="b">
        <f>EXACT('[8]RE-POA CENTA 2017'!C20,C15)</f>
        <v>1</v>
      </c>
      <c r="AU15" s="27" t="b">
        <f>EXACT('[8]RE-POA CENTA 2017'!D20,D15)</f>
        <v>1</v>
      </c>
      <c r="AV15" s="291">
        <f>MAX(L15,M15,N15,R15,S15,T15,Y15,Z15,X15,AD15,AE15,AF15)-E15</f>
        <v>0</v>
      </c>
      <c r="AW15" s="27" t="b">
        <f>EXACT('[8]RE-POA CENTA 2017'!F20,F15)</f>
        <v>1</v>
      </c>
      <c r="AX15" s="27" t="b">
        <f>EXACT('[8]RE-POA CENTA 2017'!G20,G15)</f>
        <v>1</v>
      </c>
      <c r="AY15" s="27" t="b">
        <f>EXACT('[8]RE-POA CENTA 2017'!H20,H15)</f>
        <v>1</v>
      </c>
      <c r="AZ15" s="825">
        <f t="shared" si="1"/>
        <v>0</v>
      </c>
      <c r="BA15" s="825">
        <f t="shared" si="2"/>
        <v>0</v>
      </c>
      <c r="BB15" s="825" t="e">
        <f>E15-'[8]POA 2018  ETS CENTA por región'!E16-'[8]POA 2018  ETS CENTA por región'!E78-'[8]POA 2018  ETS CENTA por región'!E140-'[8]POA 2018  ETS CENTA por región'!E202</f>
        <v>#REF!</v>
      </c>
      <c r="BC15" s="826"/>
      <c r="BD15" s="826"/>
      <c r="BE15" s="826"/>
      <c r="BF15" s="826"/>
      <c r="BG15" s="826"/>
      <c r="BH15" s="826"/>
      <c r="BI15" s="825" t="e">
        <f>L15-'[8]POA 2018  ETS CENTA por región'!L16-'[8]POA 2018  ETS CENTA por región'!L78-'[8]POA 2018  ETS CENTA por región'!L140-'[8]POA 2018  ETS CENTA por región'!L202</f>
        <v>#REF!</v>
      </c>
      <c r="BJ15" s="825" t="e">
        <f>M15-'[8]POA 2018  ETS CENTA por región'!M16-'[8]POA 2018  ETS CENTA por región'!M78-'[8]POA 2018  ETS CENTA por región'!M140-'[8]POA 2018  ETS CENTA por región'!M202</f>
        <v>#REF!</v>
      </c>
      <c r="BK15" s="825" t="e">
        <f>N15-'[8]POA 2018  ETS CENTA por región'!N16-'[8]POA 2018  ETS CENTA por región'!N78-'[8]POA 2018  ETS CENTA por región'!N140-'[8]POA 2018  ETS CENTA por región'!N202</f>
        <v>#REF!</v>
      </c>
      <c r="BL15" s="825" t="e">
        <f>O15-'[8]POA 2018  ETS CENTA por región'!O16-'[8]POA 2018  ETS CENTA por región'!O78-'[8]POA 2018  ETS CENTA por región'!O140-'[8]POA 2018  ETS CENTA por región'!O202</f>
        <v>#REF!</v>
      </c>
      <c r="BM15" s="825" t="e">
        <f>P15-'[8]POA 2018  ETS CENTA por región'!P16-'[8]POA 2018  ETS CENTA por región'!P78-'[8]POA 2018  ETS CENTA por región'!P140-'[8]POA 2018  ETS CENTA por región'!P202</f>
        <v>#REF!</v>
      </c>
      <c r="BN15" s="825" t="e">
        <f>Q15-'[8]POA 2018  ETS CENTA por región'!Q16-'[8]POA 2018  ETS CENTA por región'!Q78-'[8]POA 2018  ETS CENTA por región'!Q140-'[8]POA 2018  ETS CENTA por región'!Q202</f>
        <v>#REF!</v>
      </c>
      <c r="BO15" s="825" t="e">
        <f>R15-'[8]POA 2018  ETS CENTA por región'!R16-'[8]POA 2018  ETS CENTA por región'!R78-'[8]POA 2018  ETS CENTA por región'!R140-'[8]POA 2018  ETS CENTA por región'!R202</f>
        <v>#REF!</v>
      </c>
      <c r="BP15" s="825" t="e">
        <f>S15-'[8]POA 2018  ETS CENTA por región'!S16-'[8]POA 2018  ETS CENTA por región'!S78-'[8]POA 2018  ETS CENTA por región'!S140-'[8]POA 2018  ETS CENTA por región'!S202</f>
        <v>#REF!</v>
      </c>
      <c r="BQ15" s="825" t="e">
        <f>T15-'[8]POA 2018  ETS CENTA por región'!T16-'[8]POA 2018  ETS CENTA por región'!T78-'[8]POA 2018  ETS CENTA por región'!T140-'[8]POA 2018  ETS CENTA por región'!T202</f>
        <v>#REF!</v>
      </c>
      <c r="BR15" s="825" t="e">
        <f>U15-'[8]POA 2018  ETS CENTA por región'!U16-'[8]POA 2018  ETS CENTA por región'!U78-'[8]POA 2018  ETS CENTA por región'!U140-'[8]POA 2018  ETS CENTA por región'!U202</f>
        <v>#REF!</v>
      </c>
      <c r="BS15" s="825" t="e">
        <f>V15-'[8]POA 2018  ETS CENTA por región'!V16-'[8]POA 2018  ETS CENTA por región'!V78-'[8]POA 2018  ETS CENTA por región'!V140-'[8]POA 2018  ETS CENTA por región'!V202</f>
        <v>#REF!</v>
      </c>
      <c r="BT15" s="825" t="e">
        <f>W15-'[8]POA 2018  ETS CENTA por región'!W16-'[8]POA 2018  ETS CENTA por región'!W78-'[8]POA 2018  ETS CENTA por región'!W140-'[8]POA 2018  ETS CENTA por región'!W202</f>
        <v>#REF!</v>
      </c>
      <c r="BU15" s="825" t="e">
        <f>X15-'[8]POA 2018  ETS CENTA por región'!X16-'[8]POA 2018  ETS CENTA por región'!X78-'[8]POA 2018  ETS CENTA por región'!X140-'[8]POA 2018  ETS CENTA por región'!X202</f>
        <v>#REF!</v>
      </c>
      <c r="BV15" s="825" t="e">
        <f>Y15-'[8]POA 2018  ETS CENTA por región'!Y16-'[8]POA 2018  ETS CENTA por región'!Y78-'[8]POA 2018  ETS CENTA por región'!Y140-'[8]POA 2018  ETS CENTA por región'!Y202</f>
        <v>#REF!</v>
      </c>
      <c r="BW15" s="825" t="e">
        <f>Z15-'[8]POA 2018  ETS CENTA por región'!Z16-'[8]POA 2018  ETS CENTA por región'!Z78-'[8]POA 2018  ETS CENTA por región'!Z140-'[8]POA 2018  ETS CENTA por región'!Z202</f>
        <v>#REF!</v>
      </c>
      <c r="BX15" s="825" t="e">
        <f>AA15-'[8]POA 2018  ETS CENTA por región'!AA16-'[8]POA 2018  ETS CENTA por región'!AA78-'[8]POA 2018  ETS CENTA por región'!AA140-'[8]POA 2018  ETS CENTA por región'!AA202</f>
        <v>#REF!</v>
      </c>
      <c r="BY15" s="825" t="e">
        <f>AB15-'[8]POA 2018  ETS CENTA por región'!AB16-'[8]POA 2018  ETS CENTA por región'!AB78-'[8]POA 2018  ETS CENTA por región'!AB140-'[8]POA 2018  ETS CENTA por región'!AB202</f>
        <v>#REF!</v>
      </c>
      <c r="BZ15" s="825" t="e">
        <f>AC15-'[8]POA 2018  ETS CENTA por región'!AC16-'[8]POA 2018  ETS CENTA por región'!AC78-'[8]POA 2018  ETS CENTA por región'!AC140-'[8]POA 2018  ETS CENTA por región'!AC202</f>
        <v>#REF!</v>
      </c>
      <c r="CA15" s="825" t="e">
        <f>AD15-'[8]POA 2018  ETS CENTA por región'!AD16-'[8]POA 2018  ETS CENTA por región'!AD78-'[8]POA 2018  ETS CENTA por región'!AD140-'[8]POA 2018  ETS CENTA por región'!AD202</f>
        <v>#REF!</v>
      </c>
      <c r="CB15" s="825" t="e">
        <f>AE15-'[8]POA 2018  ETS CENTA por región'!AE16-'[8]POA 2018  ETS CENTA por región'!AE78-'[8]POA 2018  ETS CENTA por región'!AE140-'[8]POA 2018  ETS CENTA por región'!AE202</f>
        <v>#REF!</v>
      </c>
      <c r="CC15" s="825" t="e">
        <f>AF15-'[8]POA 2018  ETS CENTA por región'!AF16-'[8]POA 2018  ETS CENTA por región'!AF78-'[8]POA 2018  ETS CENTA por región'!AF140-'[8]POA 2018  ETS CENTA por región'!AF202</f>
        <v>#REF!</v>
      </c>
      <c r="CD15" s="825" t="e">
        <f>AG15-'[8]POA 2018  ETS CENTA por región'!AG16-'[8]POA 2018  ETS CENTA por región'!AG78-'[8]POA 2018  ETS CENTA por región'!AG140-'[8]POA 2018  ETS CENTA por región'!AG202</f>
        <v>#REF!</v>
      </c>
      <c r="CE15" s="825" t="e">
        <f>AH15-'[8]POA 2018  ETS CENTA por región'!AH16-'[8]POA 2018  ETS CENTA por región'!AH78-'[8]POA 2018  ETS CENTA por región'!AH140-'[8]POA 2018  ETS CENTA por región'!AH202</f>
        <v>#REF!</v>
      </c>
      <c r="CF15" s="825" t="e">
        <f>AI15-'[8]POA 2018  ETS CENTA por región'!AI16-'[8]POA 2018  ETS CENTA por región'!AI78-'[8]POA 2018  ETS CENTA por región'!AI140-'[8]POA 2018  ETS CENTA por región'!AI202</f>
        <v>#REF!</v>
      </c>
      <c r="CG15" s="825" t="e">
        <f>AJ15-'[8]POA 2018  ETS CENTA por región'!AJ16-'[8]POA 2018  ETS CENTA por región'!AJ78-'[8]POA 2018  ETS CENTA por región'!AJ140-'[8]POA 2018  ETS CENTA por región'!AJ202</f>
        <v>#REF!</v>
      </c>
      <c r="CH15" s="825" t="e">
        <f>AK15-'[8]POA 2018  ETS CENTA por región'!AK16-'[8]POA 2018  ETS CENTA por región'!AK78-'[8]POA 2018  ETS CENTA por región'!AK140-'[8]POA 2018  ETS CENTA por región'!AK202</f>
        <v>#REF!</v>
      </c>
      <c r="CI15" s="825" t="e">
        <f>AL15-'[8]POA 2018  ETS CENTA por región'!AL16-'[8]POA 2018  ETS CENTA por región'!AL78-'[8]POA 2018  ETS CENTA por región'!AL140-'[8]POA 2018  ETS CENTA por región'!AL202</f>
        <v>#REF!</v>
      </c>
      <c r="CJ15" s="825" t="e">
        <f>AM15-'[8]POA 2018  ETS CENTA por región'!AM16-'[8]POA 2018  ETS CENTA por región'!AM78-'[8]POA 2018  ETS CENTA por región'!AM140-'[8]POA 2018  ETS CENTA por región'!AM202</f>
        <v>#REF!</v>
      </c>
      <c r="CK15" s="825" t="e">
        <f>AN15-'[8]POA 2018  ETS CENTA por región'!AN16-'[8]POA 2018  ETS CENTA por región'!AN78-'[8]POA 2018  ETS CENTA por región'!AN140-'[8]POA 2018  ETS CENTA por región'!AN202</f>
        <v>#REF!</v>
      </c>
      <c r="CL15" s="825" t="e">
        <f>AO15-'[8]POA 2018  ETS CENTA por región'!AO16-'[8]POA 2018  ETS CENTA por región'!AO78-'[8]POA 2018  ETS CENTA por región'!AO140-'[8]POA 2018  ETS CENTA por región'!AO202</f>
        <v>#REF!</v>
      </c>
    </row>
    <row r="16" spans="1:90" s="102" customFormat="1" ht="83.25" customHeight="1" x14ac:dyDescent="0.2">
      <c r="A16" s="827" t="s">
        <v>42</v>
      </c>
      <c r="B16" s="827" t="s">
        <v>43</v>
      </c>
      <c r="C16" s="827" t="s">
        <v>156</v>
      </c>
      <c r="D16" s="812" t="s">
        <v>347</v>
      </c>
      <c r="E16" s="806">
        <v>2</v>
      </c>
      <c r="F16" s="828" t="s">
        <v>60</v>
      </c>
      <c r="G16" s="817" t="s">
        <v>61</v>
      </c>
      <c r="H16" s="817" t="s">
        <v>62</v>
      </c>
      <c r="I16" s="139"/>
      <c r="J16" s="140"/>
      <c r="K16" s="108">
        <v>2</v>
      </c>
      <c r="L16" s="136"/>
      <c r="M16" s="136"/>
      <c r="N16" s="136"/>
      <c r="O16" s="137"/>
      <c r="P16" s="137"/>
      <c r="Q16" s="137"/>
      <c r="R16" s="136"/>
      <c r="S16" s="136"/>
      <c r="T16" s="136"/>
      <c r="U16" s="137"/>
      <c r="V16" s="137"/>
      <c r="W16" s="137"/>
      <c r="X16" s="136"/>
      <c r="Y16" s="136"/>
      <c r="Z16" s="136"/>
      <c r="AA16" s="137"/>
      <c r="AB16" s="137"/>
      <c r="AC16" s="137"/>
      <c r="AD16" s="842"/>
      <c r="AE16" s="386">
        <v>2</v>
      </c>
      <c r="AF16" s="386"/>
      <c r="AG16" s="387"/>
      <c r="AH16" s="137">
        <v>16730</v>
      </c>
      <c r="AI16" s="387"/>
      <c r="AJ16" s="144">
        <v>16730</v>
      </c>
      <c r="AK16" s="145">
        <v>16730</v>
      </c>
      <c r="AL16" s="146"/>
      <c r="AM16" s="146"/>
      <c r="AN16" s="146"/>
      <c r="AO16" s="115"/>
      <c r="AP16" s="833" t="s">
        <v>51</v>
      </c>
      <c r="AQ16" s="790" t="s">
        <v>179</v>
      </c>
      <c r="AR16" s="835" t="s">
        <v>258</v>
      </c>
      <c r="AS16" s="27"/>
      <c r="AT16" s="27" t="b">
        <f>EXACT('[8]RE-POA CENTA 2017'!C21,C16)</f>
        <v>1</v>
      </c>
      <c r="AU16" s="27" t="b">
        <f>EXACT('[8]RE-POA CENTA 2017'!D21,D16)</f>
        <v>1</v>
      </c>
      <c r="AV16" s="291">
        <f t="shared" si="0"/>
        <v>0</v>
      </c>
      <c r="AW16" s="27" t="b">
        <f>EXACT('[8]RE-POA CENTA 2017'!F21,F16)</f>
        <v>1</v>
      </c>
      <c r="AX16" s="27" t="b">
        <f>EXACT('[8]RE-POA CENTA 2017'!G21,G16)</f>
        <v>1</v>
      </c>
      <c r="AY16" s="27" t="b">
        <f>EXACT('[8]RE-POA CENTA 2017'!H21,H16)</f>
        <v>1</v>
      </c>
      <c r="AZ16" s="825">
        <f t="shared" si="1"/>
        <v>0</v>
      </c>
      <c r="BA16" s="825">
        <f t="shared" si="2"/>
        <v>0</v>
      </c>
      <c r="BB16" s="825" t="e">
        <f>E16-'[8]POA 2018  ETS CENTA por región'!E17-'[8]POA 2018  ETS CENTA por región'!E79-'[8]POA 2018  ETS CENTA por región'!E141-'[8]POA 2018  ETS CENTA por región'!E203</f>
        <v>#REF!</v>
      </c>
      <c r="BC16" s="826"/>
      <c r="BD16" s="826"/>
      <c r="BE16" s="826"/>
      <c r="BF16" s="826"/>
      <c r="BG16" s="826"/>
      <c r="BH16" s="826"/>
      <c r="BI16" s="825" t="e">
        <f>L16-'[8]POA 2018  ETS CENTA por región'!L17-'[8]POA 2018  ETS CENTA por región'!L79-'[8]POA 2018  ETS CENTA por región'!L141-'[8]POA 2018  ETS CENTA por región'!L203</f>
        <v>#REF!</v>
      </c>
      <c r="BJ16" s="825" t="e">
        <f>M16-'[8]POA 2018  ETS CENTA por región'!M17-'[8]POA 2018  ETS CENTA por región'!M79-'[8]POA 2018  ETS CENTA por región'!M141-'[8]POA 2018  ETS CENTA por región'!M203</f>
        <v>#REF!</v>
      </c>
      <c r="BK16" s="825" t="e">
        <f>N16-'[8]POA 2018  ETS CENTA por región'!N17-'[8]POA 2018  ETS CENTA por región'!N79-'[8]POA 2018  ETS CENTA por región'!N141-'[8]POA 2018  ETS CENTA por región'!N203</f>
        <v>#REF!</v>
      </c>
      <c r="BL16" s="825" t="e">
        <f>O16-'[8]POA 2018  ETS CENTA por región'!O17-'[8]POA 2018  ETS CENTA por región'!O79-'[8]POA 2018  ETS CENTA por región'!O141-'[8]POA 2018  ETS CENTA por región'!O203</f>
        <v>#REF!</v>
      </c>
      <c r="BM16" s="825" t="e">
        <f>P16-'[8]POA 2018  ETS CENTA por región'!P17-'[8]POA 2018  ETS CENTA por región'!P79-'[8]POA 2018  ETS CENTA por región'!P141-'[8]POA 2018  ETS CENTA por región'!P203</f>
        <v>#REF!</v>
      </c>
      <c r="BN16" s="825" t="e">
        <f>Q16-'[8]POA 2018  ETS CENTA por región'!Q17-'[8]POA 2018  ETS CENTA por región'!Q79-'[8]POA 2018  ETS CENTA por región'!Q141-'[8]POA 2018  ETS CENTA por región'!Q203</f>
        <v>#REF!</v>
      </c>
      <c r="BO16" s="825" t="e">
        <f>R16-'[8]POA 2018  ETS CENTA por región'!R17-'[8]POA 2018  ETS CENTA por región'!R79-'[8]POA 2018  ETS CENTA por región'!R141-'[8]POA 2018  ETS CENTA por región'!R203</f>
        <v>#REF!</v>
      </c>
      <c r="BP16" s="825" t="e">
        <f>S16-'[8]POA 2018  ETS CENTA por región'!S17-'[8]POA 2018  ETS CENTA por región'!S79-'[8]POA 2018  ETS CENTA por región'!S141-'[8]POA 2018  ETS CENTA por región'!S203</f>
        <v>#REF!</v>
      </c>
      <c r="BQ16" s="825" t="e">
        <f>T16-'[8]POA 2018  ETS CENTA por región'!T17-'[8]POA 2018  ETS CENTA por región'!T79-'[8]POA 2018  ETS CENTA por región'!T141-'[8]POA 2018  ETS CENTA por región'!T203</f>
        <v>#REF!</v>
      </c>
      <c r="BR16" s="825" t="e">
        <f>U16-'[8]POA 2018  ETS CENTA por región'!U17-'[8]POA 2018  ETS CENTA por región'!U79-'[8]POA 2018  ETS CENTA por región'!U141-'[8]POA 2018  ETS CENTA por región'!U203</f>
        <v>#REF!</v>
      </c>
      <c r="BS16" s="825" t="e">
        <f>V16-'[8]POA 2018  ETS CENTA por región'!V17-'[8]POA 2018  ETS CENTA por región'!V79-'[8]POA 2018  ETS CENTA por región'!V141-'[8]POA 2018  ETS CENTA por región'!V203</f>
        <v>#REF!</v>
      </c>
      <c r="BT16" s="825" t="e">
        <f>W16-'[8]POA 2018  ETS CENTA por región'!W17-'[8]POA 2018  ETS CENTA por región'!W79-'[8]POA 2018  ETS CENTA por región'!W141-'[8]POA 2018  ETS CENTA por región'!W203</f>
        <v>#REF!</v>
      </c>
      <c r="BU16" s="825" t="e">
        <f>X16-'[8]POA 2018  ETS CENTA por región'!X17-'[8]POA 2018  ETS CENTA por región'!X79-'[8]POA 2018  ETS CENTA por región'!X141-'[8]POA 2018  ETS CENTA por región'!X203</f>
        <v>#REF!</v>
      </c>
      <c r="BV16" s="825" t="e">
        <f>Y16-'[8]POA 2018  ETS CENTA por región'!Y17-'[8]POA 2018  ETS CENTA por región'!Y79-'[8]POA 2018  ETS CENTA por región'!Y141-'[8]POA 2018  ETS CENTA por región'!Y203</f>
        <v>#REF!</v>
      </c>
      <c r="BW16" s="825" t="e">
        <f>Z16-'[8]POA 2018  ETS CENTA por región'!Z17-'[8]POA 2018  ETS CENTA por región'!Z79-'[8]POA 2018  ETS CENTA por región'!Z141-'[8]POA 2018  ETS CENTA por región'!Z203</f>
        <v>#REF!</v>
      </c>
      <c r="BX16" s="825" t="e">
        <f>AA16-'[8]POA 2018  ETS CENTA por región'!AA17-'[8]POA 2018  ETS CENTA por región'!AA79-'[8]POA 2018  ETS CENTA por región'!AA141-'[8]POA 2018  ETS CENTA por región'!AA203</f>
        <v>#REF!</v>
      </c>
      <c r="BY16" s="825" t="e">
        <f>AB16-'[8]POA 2018  ETS CENTA por región'!AB17-'[8]POA 2018  ETS CENTA por región'!AB79-'[8]POA 2018  ETS CENTA por región'!AB141-'[8]POA 2018  ETS CENTA por región'!AB203</f>
        <v>#REF!</v>
      </c>
      <c r="BZ16" s="825" t="e">
        <f>AC16-'[8]POA 2018  ETS CENTA por región'!AC17-'[8]POA 2018  ETS CENTA por región'!AC79-'[8]POA 2018  ETS CENTA por región'!AC141-'[8]POA 2018  ETS CENTA por región'!AC203</f>
        <v>#REF!</v>
      </c>
      <c r="CA16" s="825" t="e">
        <f>AD16-'[8]POA 2018  ETS CENTA por región'!AD17-'[8]POA 2018  ETS CENTA por región'!AD79-'[8]POA 2018  ETS CENTA por región'!AD141-'[8]POA 2018  ETS CENTA por región'!AD203</f>
        <v>#REF!</v>
      </c>
      <c r="CB16" s="825" t="e">
        <f>AE16-'[8]POA 2018  ETS CENTA por región'!AE17-'[8]POA 2018  ETS CENTA por región'!AE79-'[8]POA 2018  ETS CENTA por región'!AE141-'[8]POA 2018  ETS CENTA por región'!AE203</f>
        <v>#REF!</v>
      </c>
      <c r="CC16" s="825" t="e">
        <f>AF16-'[8]POA 2018  ETS CENTA por región'!AF17-'[8]POA 2018  ETS CENTA por región'!AF79-'[8]POA 2018  ETS CENTA por región'!AF141-'[8]POA 2018  ETS CENTA por región'!AF203</f>
        <v>#REF!</v>
      </c>
      <c r="CD16" s="825" t="e">
        <f>AG16-'[8]POA 2018  ETS CENTA por región'!AG17-'[8]POA 2018  ETS CENTA por región'!AG79-'[8]POA 2018  ETS CENTA por región'!AG141-'[8]POA 2018  ETS CENTA por región'!AG203</f>
        <v>#REF!</v>
      </c>
      <c r="CE16" s="825" t="e">
        <f>AH16-'[8]POA 2018  ETS CENTA por región'!AH17-'[8]POA 2018  ETS CENTA por región'!AH79-'[8]POA 2018  ETS CENTA por región'!AH141-'[8]POA 2018  ETS CENTA por región'!AH203</f>
        <v>#REF!</v>
      </c>
      <c r="CF16" s="825" t="e">
        <f>AI16-'[8]POA 2018  ETS CENTA por región'!AI17-'[8]POA 2018  ETS CENTA por región'!AI79-'[8]POA 2018  ETS CENTA por región'!AI141-'[8]POA 2018  ETS CENTA por región'!AI203</f>
        <v>#REF!</v>
      </c>
      <c r="CG16" s="825" t="e">
        <f>AJ16-'[8]POA 2018  ETS CENTA por región'!AJ17-'[8]POA 2018  ETS CENTA por región'!AJ79-'[8]POA 2018  ETS CENTA por región'!AJ141-'[8]POA 2018  ETS CENTA por región'!AJ203</f>
        <v>#REF!</v>
      </c>
      <c r="CH16" s="825" t="e">
        <f>AK16-'[8]POA 2018  ETS CENTA por región'!AK17-'[8]POA 2018  ETS CENTA por región'!AK79-'[8]POA 2018  ETS CENTA por región'!AK141-'[8]POA 2018  ETS CENTA por región'!AK203</f>
        <v>#REF!</v>
      </c>
      <c r="CI16" s="825" t="e">
        <f>AL16-'[8]POA 2018  ETS CENTA por región'!AL17-'[8]POA 2018  ETS CENTA por región'!AL79-'[8]POA 2018  ETS CENTA por región'!AL141-'[8]POA 2018  ETS CENTA por región'!AL203</f>
        <v>#REF!</v>
      </c>
      <c r="CJ16" s="825" t="e">
        <f>AM16-'[8]POA 2018  ETS CENTA por región'!AM17-'[8]POA 2018  ETS CENTA por región'!AM79-'[8]POA 2018  ETS CENTA por región'!AM141-'[8]POA 2018  ETS CENTA por región'!AM203</f>
        <v>#REF!</v>
      </c>
      <c r="CK16" s="825" t="e">
        <f>AN16-'[8]POA 2018  ETS CENTA por región'!AN17-'[8]POA 2018  ETS CENTA por región'!AN79-'[8]POA 2018  ETS CENTA por región'!AN141-'[8]POA 2018  ETS CENTA por región'!AN203</f>
        <v>#REF!</v>
      </c>
      <c r="CL16" s="825" t="e">
        <f>AO16-'[8]POA 2018  ETS CENTA por región'!AO17-'[8]POA 2018  ETS CENTA por región'!AO79-'[8]POA 2018  ETS CENTA por región'!AO141-'[8]POA 2018  ETS CENTA por región'!AO203</f>
        <v>#REF!</v>
      </c>
    </row>
    <row r="17" spans="1:90" s="102" customFormat="1" ht="61.5" customHeight="1" x14ac:dyDescent="0.2">
      <c r="A17" s="92" t="s">
        <v>42</v>
      </c>
      <c r="B17" s="92" t="s">
        <v>43</v>
      </c>
      <c r="C17" s="92" t="s">
        <v>56</v>
      </c>
      <c r="D17" s="20" t="s">
        <v>57</v>
      </c>
      <c r="E17" s="93"/>
      <c r="F17" s="148"/>
      <c r="G17" s="26"/>
      <c r="H17" s="26"/>
      <c r="I17" s="843">
        <v>1</v>
      </c>
      <c r="J17" s="843">
        <v>1</v>
      </c>
      <c r="K17" s="844"/>
      <c r="L17" s="151"/>
      <c r="M17" s="151"/>
      <c r="N17" s="151"/>
      <c r="O17" s="152">
        <v>10423</v>
      </c>
      <c r="P17" s="152">
        <v>10423</v>
      </c>
      <c r="Q17" s="152">
        <v>10423</v>
      </c>
      <c r="R17" s="151"/>
      <c r="S17" s="151"/>
      <c r="T17" s="151"/>
      <c r="U17" s="152">
        <v>10423</v>
      </c>
      <c r="V17" s="152">
        <v>10423</v>
      </c>
      <c r="W17" s="152">
        <v>10423</v>
      </c>
      <c r="X17" s="34"/>
      <c r="Y17" s="34"/>
      <c r="Z17" s="34"/>
      <c r="AA17" s="152">
        <v>10423</v>
      </c>
      <c r="AB17" s="152">
        <v>10423</v>
      </c>
      <c r="AC17" s="152">
        <v>10423</v>
      </c>
      <c r="AD17" s="34"/>
      <c r="AE17" s="34"/>
      <c r="AF17" s="34"/>
      <c r="AG17" s="152">
        <v>18786</v>
      </c>
      <c r="AH17" s="152">
        <v>10423</v>
      </c>
      <c r="AI17" s="152">
        <v>10423</v>
      </c>
      <c r="AJ17" s="153">
        <v>133439</v>
      </c>
      <c r="AK17" s="154">
        <v>133439</v>
      </c>
      <c r="AL17" s="395"/>
      <c r="AM17" s="395"/>
      <c r="AN17" s="395"/>
      <c r="AO17" s="152"/>
      <c r="AP17" s="823"/>
      <c r="AQ17" s="845"/>
      <c r="AR17" s="824"/>
      <c r="AS17" s="27"/>
      <c r="AT17" s="27" t="b">
        <f>EXACT('[8]RE-POA CENTA 2017'!C22,C17)</f>
        <v>1</v>
      </c>
      <c r="AU17" s="27" t="b">
        <f>EXACT('[8]RE-POA CENTA 2017'!D22,D17)</f>
        <v>1</v>
      </c>
      <c r="AV17" s="291">
        <f t="shared" si="0"/>
        <v>0</v>
      </c>
      <c r="AW17" s="27" t="b">
        <f>EXACT('[8]RE-POA CENTA 2017'!F22,F17)</f>
        <v>1</v>
      </c>
      <c r="AX17" s="27" t="b">
        <f>EXACT('[8]RE-POA CENTA 2017'!G22,G17)</f>
        <v>1</v>
      </c>
      <c r="AY17" s="27" t="b">
        <f>EXACT('[8]RE-POA CENTA 2017'!H22,H17)</f>
        <v>1</v>
      </c>
      <c r="AZ17" s="825">
        <f t="shared" si="1"/>
        <v>0</v>
      </c>
      <c r="BA17" s="825">
        <f t="shared" si="2"/>
        <v>0</v>
      </c>
      <c r="BB17" s="825" t="e">
        <f>E17-'[8]POA 2018  ETS CENTA por región'!E18-'[8]POA 2018  ETS CENTA por región'!E80-'[8]POA 2018  ETS CENTA por región'!E142-'[8]POA 2018  ETS CENTA por región'!E204</f>
        <v>#REF!</v>
      </c>
      <c r="BC17" s="826"/>
      <c r="BD17" s="826"/>
      <c r="BE17" s="826"/>
      <c r="BF17" s="826"/>
      <c r="BG17" s="826"/>
      <c r="BH17" s="826"/>
      <c r="BI17" s="825" t="e">
        <f>L17-'[8]POA 2018  ETS CENTA por región'!L18-'[8]POA 2018  ETS CENTA por región'!L80-'[8]POA 2018  ETS CENTA por región'!L142-'[8]POA 2018  ETS CENTA por región'!L204</f>
        <v>#REF!</v>
      </c>
      <c r="BJ17" s="825" t="e">
        <f>M17-'[8]POA 2018  ETS CENTA por región'!M18-'[8]POA 2018  ETS CENTA por región'!M80-'[8]POA 2018  ETS CENTA por región'!M142-'[8]POA 2018  ETS CENTA por región'!M204</f>
        <v>#REF!</v>
      </c>
      <c r="BK17" s="825" t="e">
        <f>N17-'[8]POA 2018  ETS CENTA por región'!N18-'[8]POA 2018  ETS CENTA por región'!N80-'[8]POA 2018  ETS CENTA por región'!N142-'[8]POA 2018  ETS CENTA por región'!N204</f>
        <v>#REF!</v>
      </c>
      <c r="BL17" s="825" t="e">
        <f>O17-'[8]POA 2018  ETS CENTA por región'!O18-'[8]POA 2018  ETS CENTA por región'!O80-'[8]POA 2018  ETS CENTA por región'!O142-'[8]POA 2018  ETS CENTA por región'!O204</f>
        <v>#REF!</v>
      </c>
      <c r="BM17" s="825" t="e">
        <f>P17-'[8]POA 2018  ETS CENTA por región'!P18-'[8]POA 2018  ETS CENTA por región'!P80-'[8]POA 2018  ETS CENTA por región'!P142-'[8]POA 2018  ETS CENTA por región'!P204</f>
        <v>#REF!</v>
      </c>
      <c r="BN17" s="825" t="e">
        <f>Q17-'[8]POA 2018  ETS CENTA por región'!Q18-'[8]POA 2018  ETS CENTA por región'!Q80-'[8]POA 2018  ETS CENTA por región'!Q142-'[8]POA 2018  ETS CENTA por región'!Q204</f>
        <v>#REF!</v>
      </c>
      <c r="BO17" s="825" t="e">
        <f>R17-'[8]POA 2018  ETS CENTA por región'!R18-'[8]POA 2018  ETS CENTA por región'!R80-'[8]POA 2018  ETS CENTA por región'!R142-'[8]POA 2018  ETS CENTA por región'!R204</f>
        <v>#REF!</v>
      </c>
      <c r="BP17" s="825" t="e">
        <f>S17-'[8]POA 2018  ETS CENTA por región'!S18-'[8]POA 2018  ETS CENTA por región'!S80-'[8]POA 2018  ETS CENTA por región'!S142-'[8]POA 2018  ETS CENTA por región'!S204</f>
        <v>#REF!</v>
      </c>
      <c r="BQ17" s="825" t="e">
        <f>T17-'[8]POA 2018  ETS CENTA por región'!T18-'[8]POA 2018  ETS CENTA por región'!T80-'[8]POA 2018  ETS CENTA por región'!T142-'[8]POA 2018  ETS CENTA por región'!T204</f>
        <v>#REF!</v>
      </c>
      <c r="BR17" s="825" t="e">
        <f>U17-'[8]POA 2018  ETS CENTA por región'!U18-'[8]POA 2018  ETS CENTA por región'!U80-'[8]POA 2018  ETS CENTA por región'!U142-'[8]POA 2018  ETS CENTA por región'!U204</f>
        <v>#REF!</v>
      </c>
      <c r="BS17" s="825" t="e">
        <f>V17-'[8]POA 2018  ETS CENTA por región'!V18-'[8]POA 2018  ETS CENTA por región'!V80-'[8]POA 2018  ETS CENTA por región'!V142-'[8]POA 2018  ETS CENTA por región'!V204</f>
        <v>#REF!</v>
      </c>
      <c r="BT17" s="825" t="e">
        <f>W17-'[8]POA 2018  ETS CENTA por región'!W18-'[8]POA 2018  ETS CENTA por región'!W80-'[8]POA 2018  ETS CENTA por región'!W142-'[8]POA 2018  ETS CENTA por región'!W204</f>
        <v>#REF!</v>
      </c>
      <c r="BU17" s="825" t="e">
        <f>X17-'[8]POA 2018  ETS CENTA por región'!X18-'[8]POA 2018  ETS CENTA por región'!X80-'[8]POA 2018  ETS CENTA por región'!X142-'[8]POA 2018  ETS CENTA por región'!X204</f>
        <v>#REF!</v>
      </c>
      <c r="BV17" s="825" t="e">
        <f>Y17-'[8]POA 2018  ETS CENTA por región'!Y18-'[8]POA 2018  ETS CENTA por región'!Y80-'[8]POA 2018  ETS CENTA por región'!Y142-'[8]POA 2018  ETS CENTA por región'!Y204</f>
        <v>#REF!</v>
      </c>
      <c r="BW17" s="825" t="e">
        <f>Z17-'[8]POA 2018  ETS CENTA por región'!Z18-'[8]POA 2018  ETS CENTA por región'!Z80-'[8]POA 2018  ETS CENTA por región'!Z142-'[8]POA 2018  ETS CENTA por región'!Z204</f>
        <v>#REF!</v>
      </c>
      <c r="BX17" s="825" t="e">
        <f>AA17-'[8]POA 2018  ETS CENTA por región'!AA18-'[8]POA 2018  ETS CENTA por región'!AA80-'[8]POA 2018  ETS CENTA por región'!AA142-'[8]POA 2018  ETS CENTA por región'!AA204</f>
        <v>#REF!</v>
      </c>
      <c r="BY17" s="825" t="e">
        <f>AB17-'[8]POA 2018  ETS CENTA por región'!AB18-'[8]POA 2018  ETS CENTA por región'!AB80-'[8]POA 2018  ETS CENTA por región'!AB142-'[8]POA 2018  ETS CENTA por región'!AB204</f>
        <v>#REF!</v>
      </c>
      <c r="BZ17" s="825" t="e">
        <f>AC17-'[8]POA 2018  ETS CENTA por región'!AC18-'[8]POA 2018  ETS CENTA por región'!AC80-'[8]POA 2018  ETS CENTA por región'!AC142-'[8]POA 2018  ETS CENTA por región'!AC204</f>
        <v>#REF!</v>
      </c>
      <c r="CA17" s="825" t="e">
        <f>AD17-'[8]POA 2018  ETS CENTA por región'!AD18-'[8]POA 2018  ETS CENTA por región'!AD80-'[8]POA 2018  ETS CENTA por región'!AD142-'[8]POA 2018  ETS CENTA por región'!AD204</f>
        <v>#REF!</v>
      </c>
      <c r="CB17" s="825" t="e">
        <f>AE17-'[8]POA 2018  ETS CENTA por región'!AE18-'[8]POA 2018  ETS CENTA por región'!AE80-'[8]POA 2018  ETS CENTA por región'!AE142-'[8]POA 2018  ETS CENTA por región'!AE204</f>
        <v>#REF!</v>
      </c>
      <c r="CC17" s="825" t="e">
        <f>AF17-'[8]POA 2018  ETS CENTA por región'!AF18-'[8]POA 2018  ETS CENTA por región'!AF80-'[8]POA 2018  ETS CENTA por región'!AF142-'[8]POA 2018  ETS CENTA por región'!AF204</f>
        <v>#REF!</v>
      </c>
      <c r="CD17" s="825" t="e">
        <f>AG17-'[8]POA 2018  ETS CENTA por región'!AG18-'[8]POA 2018  ETS CENTA por región'!AG80-'[8]POA 2018  ETS CENTA por región'!AG142-'[8]POA 2018  ETS CENTA por región'!AG204</f>
        <v>#REF!</v>
      </c>
      <c r="CE17" s="825" t="e">
        <f>AH17-'[8]POA 2018  ETS CENTA por región'!AH18-'[8]POA 2018  ETS CENTA por región'!AH80-'[8]POA 2018  ETS CENTA por región'!AH142-'[8]POA 2018  ETS CENTA por región'!AH204</f>
        <v>#REF!</v>
      </c>
      <c r="CF17" s="825" t="e">
        <f>AI17-'[8]POA 2018  ETS CENTA por región'!AI18-'[8]POA 2018  ETS CENTA por región'!AI80-'[8]POA 2018  ETS CENTA por región'!AI142-'[8]POA 2018  ETS CENTA por región'!AI204</f>
        <v>#REF!</v>
      </c>
      <c r="CG17" s="825" t="e">
        <f>AJ17-'[8]POA 2018  ETS CENTA por región'!AJ18-'[8]POA 2018  ETS CENTA por región'!AJ80-'[8]POA 2018  ETS CENTA por región'!AJ142-'[8]POA 2018  ETS CENTA por región'!AJ204</f>
        <v>#REF!</v>
      </c>
      <c r="CH17" s="825" t="e">
        <f>AK17-'[8]POA 2018  ETS CENTA por región'!AK18-'[8]POA 2018  ETS CENTA por región'!AK80-'[8]POA 2018  ETS CENTA por región'!AK142-'[8]POA 2018  ETS CENTA por región'!AK204</f>
        <v>#REF!</v>
      </c>
      <c r="CI17" s="825" t="e">
        <f>AL17-'[8]POA 2018  ETS CENTA por región'!AL18-'[8]POA 2018  ETS CENTA por región'!AL80-'[8]POA 2018  ETS CENTA por región'!AL142-'[8]POA 2018  ETS CENTA por región'!AL204</f>
        <v>#REF!</v>
      </c>
      <c r="CJ17" s="825" t="e">
        <f>AM17-'[8]POA 2018  ETS CENTA por región'!AM18-'[8]POA 2018  ETS CENTA por región'!AM80-'[8]POA 2018  ETS CENTA por región'!AM142-'[8]POA 2018  ETS CENTA por región'!AM204</f>
        <v>#REF!</v>
      </c>
      <c r="CK17" s="825" t="e">
        <f>AN17-'[8]POA 2018  ETS CENTA por región'!AN18-'[8]POA 2018  ETS CENTA por región'!AN80-'[8]POA 2018  ETS CENTA por región'!AN142-'[8]POA 2018  ETS CENTA por región'!AN204</f>
        <v>#REF!</v>
      </c>
      <c r="CL17" s="825" t="e">
        <f>AO17-'[8]POA 2018  ETS CENTA por región'!AO18-'[8]POA 2018  ETS CENTA por región'!AO80-'[8]POA 2018  ETS CENTA por región'!AO142-'[8]POA 2018  ETS CENTA por región'!AO204</f>
        <v>#REF!</v>
      </c>
    </row>
    <row r="18" spans="1:90" s="102" customFormat="1" ht="30.75" customHeight="1" x14ac:dyDescent="0.2">
      <c r="A18" s="989" t="s">
        <v>42</v>
      </c>
      <c r="B18" s="989" t="s">
        <v>43</v>
      </c>
      <c r="C18" s="991" t="s">
        <v>212</v>
      </c>
      <c r="D18" s="1291" t="s">
        <v>213</v>
      </c>
      <c r="E18" s="846">
        <v>656</v>
      </c>
      <c r="F18" s="792" t="s">
        <v>76</v>
      </c>
      <c r="G18" s="1308" t="s">
        <v>214</v>
      </c>
      <c r="H18" s="993" t="s">
        <v>78</v>
      </c>
      <c r="I18" s="1302"/>
      <c r="J18" s="1302"/>
      <c r="K18" s="1306">
        <v>93</v>
      </c>
      <c r="L18" s="157">
        <v>656</v>
      </c>
      <c r="M18" s="157">
        <v>656</v>
      </c>
      <c r="N18" s="157">
        <v>656</v>
      </c>
      <c r="O18" s="158">
        <v>8105</v>
      </c>
      <c r="P18" s="158">
        <v>8105</v>
      </c>
      <c r="Q18" s="158">
        <v>8105</v>
      </c>
      <c r="R18" s="157">
        <v>656</v>
      </c>
      <c r="S18" s="157">
        <v>656</v>
      </c>
      <c r="T18" s="157">
        <v>656</v>
      </c>
      <c r="U18" s="158">
        <v>8105</v>
      </c>
      <c r="V18" s="158">
        <v>8105</v>
      </c>
      <c r="W18" s="158">
        <v>8105</v>
      </c>
      <c r="X18" s="157">
        <v>656</v>
      </c>
      <c r="Y18" s="157">
        <v>656</v>
      </c>
      <c r="Z18" s="157">
        <v>656</v>
      </c>
      <c r="AA18" s="158">
        <v>8105</v>
      </c>
      <c r="AB18" s="158">
        <v>8105</v>
      </c>
      <c r="AC18" s="158">
        <v>8105</v>
      </c>
      <c r="AD18" s="157">
        <v>656</v>
      </c>
      <c r="AE18" s="157">
        <v>656</v>
      </c>
      <c r="AF18" s="157">
        <v>656</v>
      </c>
      <c r="AG18" s="158">
        <v>8105</v>
      </c>
      <c r="AH18" s="158">
        <v>8105</v>
      </c>
      <c r="AI18" s="158">
        <v>8105</v>
      </c>
      <c r="AJ18" s="159">
        <v>97260</v>
      </c>
      <c r="AK18" s="160">
        <v>97260</v>
      </c>
      <c r="AL18" s="398"/>
      <c r="AM18" s="398"/>
      <c r="AN18" s="398"/>
      <c r="AO18" s="158"/>
      <c r="AP18" s="1009" t="s">
        <v>86</v>
      </c>
      <c r="AQ18" s="1291" t="s">
        <v>236</v>
      </c>
      <c r="AR18" s="1291" t="s">
        <v>434</v>
      </c>
      <c r="AS18" s="27"/>
      <c r="AT18" s="27" t="b">
        <f>EXACT('[8]RE-POA CENTA 2017'!C23,C18)</f>
        <v>1</v>
      </c>
      <c r="AU18" s="27" t="b">
        <f>EXACT('[8]RE-POA CENTA 2017'!D23,D18)</f>
        <v>1</v>
      </c>
      <c r="AV18" s="291">
        <f>MAX(L18,M18,N18,R18,S18,T18,Y18,Z18,X18,AD18,AE18,AF18)-E18</f>
        <v>0</v>
      </c>
      <c r="AW18" s="27" t="b">
        <f>EXACT('[8]RE-POA CENTA 2017'!F23,F18)</f>
        <v>1</v>
      </c>
      <c r="AX18" s="27" t="b">
        <f>EXACT('[8]RE-POA CENTA 2017'!G23,G18)</f>
        <v>1</v>
      </c>
      <c r="AY18" s="27" t="b">
        <f>EXACT('[8]RE-POA CENTA 2017'!H23,H18)</f>
        <v>1</v>
      </c>
      <c r="AZ18" s="825">
        <f t="shared" si="1"/>
        <v>0</v>
      </c>
      <c r="BA18" s="825">
        <f t="shared" si="2"/>
        <v>0</v>
      </c>
      <c r="BB18" s="825" t="e">
        <f>E18-'[8]POA 2018  ETS CENTA por región'!E19-'[8]POA 2018  ETS CENTA por región'!E81-'[8]POA 2018  ETS CENTA por región'!E143-'[8]POA 2018  ETS CENTA por región'!E205</f>
        <v>#REF!</v>
      </c>
      <c r="BC18" s="826"/>
      <c r="BD18" s="826"/>
      <c r="BE18" s="826"/>
      <c r="BF18" s="826"/>
      <c r="BG18" s="826"/>
      <c r="BH18" s="826"/>
      <c r="BI18" s="825" t="e">
        <f>L18-'[8]POA 2018  ETS CENTA por región'!L19-'[8]POA 2018  ETS CENTA por región'!L81-'[8]POA 2018  ETS CENTA por región'!L143-'[8]POA 2018  ETS CENTA por región'!L205</f>
        <v>#REF!</v>
      </c>
      <c r="BJ18" s="825" t="e">
        <f>M18-'[8]POA 2018  ETS CENTA por región'!M19-'[8]POA 2018  ETS CENTA por región'!M81-'[8]POA 2018  ETS CENTA por región'!M143-'[8]POA 2018  ETS CENTA por región'!M205</f>
        <v>#REF!</v>
      </c>
      <c r="BK18" s="825" t="e">
        <f>N18-'[8]POA 2018  ETS CENTA por región'!N19-'[8]POA 2018  ETS CENTA por región'!N81-'[8]POA 2018  ETS CENTA por región'!N143-'[8]POA 2018  ETS CENTA por región'!N205</f>
        <v>#REF!</v>
      </c>
      <c r="BL18" s="825" t="e">
        <f>O18-'[8]POA 2018  ETS CENTA por región'!O19-'[8]POA 2018  ETS CENTA por región'!O81-'[8]POA 2018  ETS CENTA por región'!O143-'[8]POA 2018  ETS CENTA por región'!O205</f>
        <v>#REF!</v>
      </c>
      <c r="BM18" s="825" t="e">
        <f>P18-'[8]POA 2018  ETS CENTA por región'!P19-'[8]POA 2018  ETS CENTA por región'!P81-'[8]POA 2018  ETS CENTA por región'!P143-'[8]POA 2018  ETS CENTA por región'!P205</f>
        <v>#REF!</v>
      </c>
      <c r="BN18" s="825" t="e">
        <f>Q18-'[8]POA 2018  ETS CENTA por región'!Q19-'[8]POA 2018  ETS CENTA por región'!Q81-'[8]POA 2018  ETS CENTA por región'!Q143-'[8]POA 2018  ETS CENTA por región'!Q205</f>
        <v>#REF!</v>
      </c>
      <c r="BO18" s="825" t="e">
        <f>R18-'[8]POA 2018  ETS CENTA por región'!R19-'[8]POA 2018  ETS CENTA por región'!R81-'[8]POA 2018  ETS CENTA por región'!R143-'[8]POA 2018  ETS CENTA por región'!R205</f>
        <v>#REF!</v>
      </c>
      <c r="BP18" s="825" t="e">
        <f>S18-'[8]POA 2018  ETS CENTA por región'!S19-'[8]POA 2018  ETS CENTA por región'!S81-'[8]POA 2018  ETS CENTA por región'!S143-'[8]POA 2018  ETS CENTA por región'!S205</f>
        <v>#REF!</v>
      </c>
      <c r="BQ18" s="825" t="e">
        <f>T18-'[8]POA 2018  ETS CENTA por región'!T19-'[8]POA 2018  ETS CENTA por región'!T81-'[8]POA 2018  ETS CENTA por región'!T143-'[8]POA 2018  ETS CENTA por región'!T205</f>
        <v>#REF!</v>
      </c>
      <c r="BR18" s="825" t="e">
        <f>U18-'[8]POA 2018  ETS CENTA por región'!U19-'[8]POA 2018  ETS CENTA por región'!U81-'[8]POA 2018  ETS CENTA por región'!U143-'[8]POA 2018  ETS CENTA por región'!U205</f>
        <v>#REF!</v>
      </c>
      <c r="BS18" s="825" t="e">
        <f>V18-'[8]POA 2018  ETS CENTA por región'!V19-'[8]POA 2018  ETS CENTA por región'!V81-'[8]POA 2018  ETS CENTA por región'!V143-'[8]POA 2018  ETS CENTA por región'!V205</f>
        <v>#REF!</v>
      </c>
      <c r="BT18" s="825" t="e">
        <f>W18-'[8]POA 2018  ETS CENTA por región'!W19-'[8]POA 2018  ETS CENTA por región'!W81-'[8]POA 2018  ETS CENTA por región'!W143-'[8]POA 2018  ETS CENTA por región'!W205</f>
        <v>#REF!</v>
      </c>
      <c r="BU18" s="825" t="e">
        <f>X18-'[8]POA 2018  ETS CENTA por región'!X19-'[8]POA 2018  ETS CENTA por región'!X81-'[8]POA 2018  ETS CENTA por región'!X143-'[8]POA 2018  ETS CENTA por región'!X205</f>
        <v>#REF!</v>
      </c>
      <c r="BV18" s="825" t="e">
        <f>Y18-'[8]POA 2018  ETS CENTA por región'!Y19-'[8]POA 2018  ETS CENTA por región'!Y81-'[8]POA 2018  ETS CENTA por región'!Y143-'[8]POA 2018  ETS CENTA por región'!Y205</f>
        <v>#REF!</v>
      </c>
      <c r="BW18" s="825" t="e">
        <f>Z18-'[8]POA 2018  ETS CENTA por región'!Z19-'[8]POA 2018  ETS CENTA por región'!Z81-'[8]POA 2018  ETS CENTA por región'!Z143-'[8]POA 2018  ETS CENTA por región'!Z205</f>
        <v>#REF!</v>
      </c>
      <c r="BX18" s="825" t="e">
        <f>AA18-'[8]POA 2018  ETS CENTA por región'!AA19-'[8]POA 2018  ETS CENTA por región'!AA81-'[8]POA 2018  ETS CENTA por región'!AA143-'[8]POA 2018  ETS CENTA por región'!AA205</f>
        <v>#REF!</v>
      </c>
      <c r="BY18" s="825" t="e">
        <f>AB18-'[8]POA 2018  ETS CENTA por región'!AB19-'[8]POA 2018  ETS CENTA por región'!AB81-'[8]POA 2018  ETS CENTA por región'!AB143-'[8]POA 2018  ETS CENTA por región'!AB205</f>
        <v>#REF!</v>
      </c>
      <c r="BZ18" s="825" t="e">
        <f>AC18-'[8]POA 2018  ETS CENTA por región'!AC19-'[8]POA 2018  ETS CENTA por región'!AC81-'[8]POA 2018  ETS CENTA por región'!AC143-'[8]POA 2018  ETS CENTA por región'!AC205</f>
        <v>#REF!</v>
      </c>
      <c r="CA18" s="825" t="e">
        <f>AD18-'[8]POA 2018  ETS CENTA por región'!AD19-'[8]POA 2018  ETS CENTA por región'!AD81-'[8]POA 2018  ETS CENTA por región'!AD143-'[8]POA 2018  ETS CENTA por región'!AD205</f>
        <v>#REF!</v>
      </c>
      <c r="CB18" s="825" t="e">
        <f>AE18-'[8]POA 2018  ETS CENTA por región'!AE19-'[8]POA 2018  ETS CENTA por región'!AE81-'[8]POA 2018  ETS CENTA por región'!AE143-'[8]POA 2018  ETS CENTA por región'!AE205</f>
        <v>#REF!</v>
      </c>
      <c r="CC18" s="825" t="e">
        <f>AF18-'[8]POA 2018  ETS CENTA por región'!AF19-'[8]POA 2018  ETS CENTA por región'!AF81-'[8]POA 2018  ETS CENTA por región'!AF143-'[8]POA 2018  ETS CENTA por región'!AF205</f>
        <v>#REF!</v>
      </c>
      <c r="CD18" s="825" t="e">
        <f>AG18-'[8]POA 2018  ETS CENTA por región'!AG19-'[8]POA 2018  ETS CENTA por región'!AG81-'[8]POA 2018  ETS CENTA por región'!AG143-'[8]POA 2018  ETS CENTA por región'!AG205</f>
        <v>#REF!</v>
      </c>
      <c r="CE18" s="825" t="e">
        <f>AH18-'[8]POA 2018  ETS CENTA por región'!AH19-'[8]POA 2018  ETS CENTA por región'!AH81-'[8]POA 2018  ETS CENTA por región'!AH143-'[8]POA 2018  ETS CENTA por región'!AH205</f>
        <v>#REF!</v>
      </c>
      <c r="CF18" s="825" t="e">
        <f>AI18-'[8]POA 2018  ETS CENTA por región'!AI19-'[8]POA 2018  ETS CENTA por región'!AI81-'[8]POA 2018  ETS CENTA por región'!AI143-'[8]POA 2018  ETS CENTA por región'!AI205</f>
        <v>#REF!</v>
      </c>
      <c r="CG18" s="825" t="e">
        <f>AJ18-'[8]POA 2018  ETS CENTA por región'!AJ19-'[8]POA 2018  ETS CENTA por región'!AJ81-'[8]POA 2018  ETS CENTA por región'!AJ143-'[8]POA 2018  ETS CENTA por región'!AJ205</f>
        <v>#REF!</v>
      </c>
      <c r="CH18" s="825" t="e">
        <f>AK18-'[8]POA 2018  ETS CENTA por región'!AK19-'[8]POA 2018  ETS CENTA por región'!AK81-'[8]POA 2018  ETS CENTA por región'!AK143-'[8]POA 2018  ETS CENTA por región'!AK205</f>
        <v>#REF!</v>
      </c>
      <c r="CI18" s="825" t="e">
        <f>AL18-'[8]POA 2018  ETS CENTA por región'!AL19-'[8]POA 2018  ETS CENTA por región'!AL81-'[8]POA 2018  ETS CENTA por región'!AL143-'[8]POA 2018  ETS CENTA por región'!AL205</f>
        <v>#REF!</v>
      </c>
      <c r="CJ18" s="825" t="e">
        <f>AM18-'[8]POA 2018  ETS CENTA por región'!AM19-'[8]POA 2018  ETS CENTA por región'!AM81-'[8]POA 2018  ETS CENTA por región'!AM143-'[8]POA 2018  ETS CENTA por región'!AM205</f>
        <v>#REF!</v>
      </c>
      <c r="CK18" s="825" t="e">
        <f>AN18-'[8]POA 2018  ETS CENTA por región'!AN19-'[8]POA 2018  ETS CENTA por región'!AN81-'[8]POA 2018  ETS CENTA por región'!AN143-'[8]POA 2018  ETS CENTA por región'!AN205</f>
        <v>#REF!</v>
      </c>
      <c r="CL18" s="825" t="e">
        <f>AO18-'[8]POA 2018  ETS CENTA por región'!AO19-'[8]POA 2018  ETS CENTA por región'!AO81-'[8]POA 2018  ETS CENTA por región'!AO143-'[8]POA 2018  ETS CENTA por región'!AO205</f>
        <v>#REF!</v>
      </c>
    </row>
    <row r="19" spans="1:90" s="102" customFormat="1" ht="44.25" customHeight="1" x14ac:dyDescent="0.2">
      <c r="A19" s="990"/>
      <c r="B19" s="990"/>
      <c r="C19" s="992"/>
      <c r="D19" s="1292"/>
      <c r="E19" s="846">
        <v>184</v>
      </c>
      <c r="F19" s="794" t="s">
        <v>79</v>
      </c>
      <c r="G19" s="1309"/>
      <c r="H19" s="1298"/>
      <c r="I19" s="1304"/>
      <c r="J19" s="1304"/>
      <c r="K19" s="1307"/>
      <c r="L19" s="157">
        <v>184</v>
      </c>
      <c r="M19" s="157">
        <v>184</v>
      </c>
      <c r="N19" s="157">
        <v>184</v>
      </c>
      <c r="O19" s="158">
        <v>2318</v>
      </c>
      <c r="P19" s="158">
        <v>2318</v>
      </c>
      <c r="Q19" s="158">
        <v>2318</v>
      </c>
      <c r="R19" s="157">
        <v>184</v>
      </c>
      <c r="S19" s="157">
        <v>184</v>
      </c>
      <c r="T19" s="157">
        <v>184</v>
      </c>
      <c r="U19" s="158">
        <v>2318</v>
      </c>
      <c r="V19" s="158">
        <v>2318</v>
      </c>
      <c r="W19" s="158">
        <v>2318</v>
      </c>
      <c r="X19" s="157">
        <v>184</v>
      </c>
      <c r="Y19" s="157">
        <v>184</v>
      </c>
      <c r="Z19" s="157">
        <v>184</v>
      </c>
      <c r="AA19" s="158">
        <v>2318</v>
      </c>
      <c r="AB19" s="158">
        <v>2318</v>
      </c>
      <c r="AC19" s="158">
        <v>2318</v>
      </c>
      <c r="AD19" s="157">
        <v>184</v>
      </c>
      <c r="AE19" s="157">
        <v>184</v>
      </c>
      <c r="AF19" s="157">
        <v>184</v>
      </c>
      <c r="AG19" s="158">
        <v>2318</v>
      </c>
      <c r="AH19" s="158">
        <v>2318</v>
      </c>
      <c r="AI19" s="158">
        <v>2318</v>
      </c>
      <c r="AJ19" s="159">
        <v>27816</v>
      </c>
      <c r="AK19" s="160">
        <v>27816</v>
      </c>
      <c r="AL19" s="398"/>
      <c r="AM19" s="398"/>
      <c r="AN19" s="398"/>
      <c r="AO19" s="158"/>
      <c r="AP19" s="1010"/>
      <c r="AQ19" s="1292"/>
      <c r="AR19" s="1292"/>
      <c r="AS19" s="27"/>
      <c r="AT19" s="27" t="b">
        <f>EXACT('[8]RE-POA CENTA 2017'!C24,C19)</f>
        <v>1</v>
      </c>
      <c r="AU19" s="27" t="b">
        <f>EXACT('[8]RE-POA CENTA 2017'!D24,D19)</f>
        <v>1</v>
      </c>
      <c r="AV19" s="291">
        <f>MAX(L19,M19,N19,R19,S19,T19,Y19,Z19,X19,AD19,AE19,AF19)-E19</f>
        <v>0</v>
      </c>
      <c r="AW19" s="27" t="b">
        <f>EXACT('[8]RE-POA CENTA 2017'!F24,F19)</f>
        <v>1</v>
      </c>
      <c r="AX19" s="27" t="b">
        <f>EXACT('[8]RE-POA CENTA 2017'!G24,G19)</f>
        <v>1</v>
      </c>
      <c r="AY19" s="27" t="b">
        <f>EXACT('[8]RE-POA CENTA 2017'!H24,H19)</f>
        <v>1</v>
      </c>
      <c r="AZ19" s="825">
        <f t="shared" si="1"/>
        <v>0</v>
      </c>
      <c r="BA19" s="825">
        <f t="shared" si="2"/>
        <v>0</v>
      </c>
      <c r="BB19" s="825" t="e">
        <f>E19-'[8]POA 2018  ETS CENTA por región'!E20-'[8]POA 2018  ETS CENTA por región'!E82-'[8]POA 2018  ETS CENTA por región'!E144-'[8]POA 2018  ETS CENTA por región'!E206</f>
        <v>#REF!</v>
      </c>
      <c r="BC19" s="826"/>
      <c r="BD19" s="826"/>
      <c r="BE19" s="826"/>
      <c r="BF19" s="826"/>
      <c r="BG19" s="826"/>
      <c r="BH19" s="826"/>
      <c r="BI19" s="825" t="e">
        <f>L19-'[8]POA 2018  ETS CENTA por región'!L20-'[8]POA 2018  ETS CENTA por región'!L82-'[8]POA 2018  ETS CENTA por región'!L144-'[8]POA 2018  ETS CENTA por región'!L206</f>
        <v>#REF!</v>
      </c>
      <c r="BJ19" s="825" t="e">
        <f>M19-'[8]POA 2018  ETS CENTA por región'!M20-'[8]POA 2018  ETS CENTA por región'!M82-'[8]POA 2018  ETS CENTA por región'!M144-'[8]POA 2018  ETS CENTA por región'!M206</f>
        <v>#REF!</v>
      </c>
      <c r="BK19" s="825" t="e">
        <f>N19-'[8]POA 2018  ETS CENTA por región'!N20-'[8]POA 2018  ETS CENTA por región'!N82-'[8]POA 2018  ETS CENTA por región'!N144-'[8]POA 2018  ETS CENTA por región'!N206</f>
        <v>#REF!</v>
      </c>
      <c r="BL19" s="825" t="e">
        <f>O19-'[8]POA 2018  ETS CENTA por región'!O20-'[8]POA 2018  ETS CENTA por región'!O82-'[8]POA 2018  ETS CENTA por región'!O144-'[8]POA 2018  ETS CENTA por región'!O206</f>
        <v>#REF!</v>
      </c>
      <c r="BM19" s="825" t="e">
        <f>P19-'[8]POA 2018  ETS CENTA por región'!P20-'[8]POA 2018  ETS CENTA por región'!P82-'[8]POA 2018  ETS CENTA por región'!P144-'[8]POA 2018  ETS CENTA por región'!P206</f>
        <v>#REF!</v>
      </c>
      <c r="BN19" s="825" t="e">
        <f>Q19-'[8]POA 2018  ETS CENTA por región'!Q20-'[8]POA 2018  ETS CENTA por región'!Q82-'[8]POA 2018  ETS CENTA por región'!Q144-'[8]POA 2018  ETS CENTA por región'!Q206</f>
        <v>#REF!</v>
      </c>
      <c r="BO19" s="825" t="e">
        <f>R19-'[8]POA 2018  ETS CENTA por región'!R20-'[8]POA 2018  ETS CENTA por región'!R82-'[8]POA 2018  ETS CENTA por región'!R144-'[8]POA 2018  ETS CENTA por región'!R206</f>
        <v>#REF!</v>
      </c>
      <c r="BP19" s="825" t="e">
        <f>S19-'[8]POA 2018  ETS CENTA por región'!S20-'[8]POA 2018  ETS CENTA por región'!S82-'[8]POA 2018  ETS CENTA por región'!S144-'[8]POA 2018  ETS CENTA por región'!S206</f>
        <v>#REF!</v>
      </c>
      <c r="BQ19" s="825" t="e">
        <f>T19-'[8]POA 2018  ETS CENTA por región'!T20-'[8]POA 2018  ETS CENTA por región'!T82-'[8]POA 2018  ETS CENTA por región'!T144-'[8]POA 2018  ETS CENTA por región'!T206</f>
        <v>#REF!</v>
      </c>
      <c r="BR19" s="825" t="e">
        <f>U19-'[8]POA 2018  ETS CENTA por región'!U20-'[8]POA 2018  ETS CENTA por región'!U82-'[8]POA 2018  ETS CENTA por región'!U144-'[8]POA 2018  ETS CENTA por región'!U206</f>
        <v>#REF!</v>
      </c>
      <c r="BS19" s="825" t="e">
        <f>V19-'[8]POA 2018  ETS CENTA por región'!V20-'[8]POA 2018  ETS CENTA por región'!V82-'[8]POA 2018  ETS CENTA por región'!V144-'[8]POA 2018  ETS CENTA por región'!V206</f>
        <v>#REF!</v>
      </c>
      <c r="BT19" s="825" t="e">
        <f>W19-'[8]POA 2018  ETS CENTA por región'!W20-'[8]POA 2018  ETS CENTA por región'!W82-'[8]POA 2018  ETS CENTA por región'!W144-'[8]POA 2018  ETS CENTA por región'!W206</f>
        <v>#REF!</v>
      </c>
      <c r="BU19" s="825" t="e">
        <f>X19-'[8]POA 2018  ETS CENTA por región'!X20-'[8]POA 2018  ETS CENTA por región'!X82-'[8]POA 2018  ETS CENTA por región'!X144-'[8]POA 2018  ETS CENTA por región'!X206</f>
        <v>#REF!</v>
      </c>
      <c r="BV19" s="825" t="e">
        <f>Y19-'[8]POA 2018  ETS CENTA por región'!Y20-'[8]POA 2018  ETS CENTA por región'!Y82-'[8]POA 2018  ETS CENTA por región'!Y144-'[8]POA 2018  ETS CENTA por región'!Y206</f>
        <v>#REF!</v>
      </c>
      <c r="BW19" s="825" t="e">
        <f>Z19-'[8]POA 2018  ETS CENTA por región'!Z20-'[8]POA 2018  ETS CENTA por región'!Z82-'[8]POA 2018  ETS CENTA por región'!Z144-'[8]POA 2018  ETS CENTA por región'!Z206</f>
        <v>#REF!</v>
      </c>
      <c r="BX19" s="825" t="e">
        <f>AA19-'[8]POA 2018  ETS CENTA por región'!AA20-'[8]POA 2018  ETS CENTA por región'!AA82-'[8]POA 2018  ETS CENTA por región'!AA144-'[8]POA 2018  ETS CENTA por región'!AA206</f>
        <v>#REF!</v>
      </c>
      <c r="BY19" s="825" t="e">
        <f>AB19-'[8]POA 2018  ETS CENTA por región'!AB20-'[8]POA 2018  ETS CENTA por región'!AB82-'[8]POA 2018  ETS CENTA por región'!AB144-'[8]POA 2018  ETS CENTA por región'!AB206</f>
        <v>#REF!</v>
      </c>
      <c r="BZ19" s="825" t="e">
        <f>AC19-'[8]POA 2018  ETS CENTA por región'!AC20-'[8]POA 2018  ETS CENTA por región'!AC82-'[8]POA 2018  ETS CENTA por región'!AC144-'[8]POA 2018  ETS CENTA por región'!AC206</f>
        <v>#REF!</v>
      </c>
      <c r="CA19" s="825" t="e">
        <f>AD19-'[8]POA 2018  ETS CENTA por región'!AD20-'[8]POA 2018  ETS CENTA por región'!AD82-'[8]POA 2018  ETS CENTA por región'!AD144-'[8]POA 2018  ETS CENTA por región'!AD206</f>
        <v>#REF!</v>
      </c>
      <c r="CB19" s="825" t="e">
        <f>AE19-'[8]POA 2018  ETS CENTA por región'!AE20-'[8]POA 2018  ETS CENTA por región'!AE82-'[8]POA 2018  ETS CENTA por región'!AE144-'[8]POA 2018  ETS CENTA por región'!AE206</f>
        <v>#REF!</v>
      </c>
      <c r="CC19" s="825" t="e">
        <f>AF19-'[8]POA 2018  ETS CENTA por región'!AF20-'[8]POA 2018  ETS CENTA por región'!AF82-'[8]POA 2018  ETS CENTA por región'!AF144-'[8]POA 2018  ETS CENTA por región'!AF206</f>
        <v>#REF!</v>
      </c>
      <c r="CD19" s="825" t="e">
        <f>AG19-'[8]POA 2018  ETS CENTA por región'!AG20-'[8]POA 2018  ETS CENTA por región'!AG82-'[8]POA 2018  ETS CENTA por región'!AG144-'[8]POA 2018  ETS CENTA por región'!AG206</f>
        <v>#REF!</v>
      </c>
      <c r="CE19" s="825" t="e">
        <f>AH19-'[8]POA 2018  ETS CENTA por región'!AH20-'[8]POA 2018  ETS CENTA por región'!AH82-'[8]POA 2018  ETS CENTA por región'!AH144-'[8]POA 2018  ETS CENTA por región'!AH206</f>
        <v>#REF!</v>
      </c>
      <c r="CF19" s="825" t="e">
        <f>AI19-'[8]POA 2018  ETS CENTA por región'!AI20-'[8]POA 2018  ETS CENTA por región'!AI82-'[8]POA 2018  ETS CENTA por región'!AI144-'[8]POA 2018  ETS CENTA por región'!AI206</f>
        <v>#REF!</v>
      </c>
      <c r="CG19" s="825" t="e">
        <f>AJ19-'[8]POA 2018  ETS CENTA por región'!AJ20-'[8]POA 2018  ETS CENTA por región'!AJ82-'[8]POA 2018  ETS CENTA por región'!AJ144-'[8]POA 2018  ETS CENTA por región'!AJ206</f>
        <v>#REF!</v>
      </c>
      <c r="CH19" s="825" t="e">
        <f>AK19-'[8]POA 2018  ETS CENTA por región'!AK20-'[8]POA 2018  ETS CENTA por región'!AK82-'[8]POA 2018  ETS CENTA por región'!AK144-'[8]POA 2018  ETS CENTA por región'!AK206</f>
        <v>#REF!</v>
      </c>
      <c r="CI19" s="825" t="e">
        <f>AL19-'[8]POA 2018  ETS CENTA por región'!AL20-'[8]POA 2018  ETS CENTA por región'!AL82-'[8]POA 2018  ETS CENTA por región'!AL144-'[8]POA 2018  ETS CENTA por región'!AL206</f>
        <v>#REF!</v>
      </c>
      <c r="CJ19" s="825" t="e">
        <f>AM19-'[8]POA 2018  ETS CENTA por región'!AM20-'[8]POA 2018  ETS CENTA por región'!AM82-'[8]POA 2018  ETS CENTA por región'!AM144-'[8]POA 2018  ETS CENTA por región'!AM206</f>
        <v>#REF!</v>
      </c>
      <c r="CK19" s="825" t="e">
        <f>AN19-'[8]POA 2018  ETS CENTA por región'!AN20-'[8]POA 2018  ETS CENTA por región'!AN82-'[8]POA 2018  ETS CENTA por región'!AN144-'[8]POA 2018  ETS CENTA por región'!AN206</f>
        <v>#REF!</v>
      </c>
      <c r="CL19" s="825" t="e">
        <f>AO19-'[8]POA 2018  ETS CENTA por región'!AO20-'[8]POA 2018  ETS CENTA por región'!AO82-'[8]POA 2018  ETS CENTA por región'!AO144-'[8]POA 2018  ETS CENTA por región'!AO206</f>
        <v>#REF!</v>
      </c>
    </row>
    <row r="20" spans="1:90" s="166" customFormat="1" ht="69.75" customHeight="1" x14ac:dyDescent="0.2">
      <c r="A20" s="813" t="s">
        <v>42</v>
      </c>
      <c r="B20" s="813" t="s">
        <v>43</v>
      </c>
      <c r="C20" s="827" t="s">
        <v>58</v>
      </c>
      <c r="D20" s="812" t="s">
        <v>59</v>
      </c>
      <c r="E20" s="816">
        <v>1</v>
      </c>
      <c r="F20" s="828" t="s">
        <v>60</v>
      </c>
      <c r="G20" s="817" t="s">
        <v>61</v>
      </c>
      <c r="H20" s="817" t="s">
        <v>62</v>
      </c>
      <c r="I20" s="815"/>
      <c r="J20" s="815"/>
      <c r="K20" s="815">
        <v>7</v>
      </c>
      <c r="L20" s="401"/>
      <c r="M20" s="401"/>
      <c r="N20" s="401"/>
      <c r="O20" s="402"/>
      <c r="P20" s="402"/>
      <c r="Q20" s="402"/>
      <c r="R20" s="401"/>
      <c r="S20" s="401"/>
      <c r="T20" s="401"/>
      <c r="U20" s="402"/>
      <c r="V20" s="402"/>
      <c r="W20" s="402"/>
      <c r="X20" s="401"/>
      <c r="Y20" s="401"/>
      <c r="Z20" s="401"/>
      <c r="AA20" s="402"/>
      <c r="AB20" s="402"/>
      <c r="AC20" s="402"/>
      <c r="AD20" s="401">
        <v>1</v>
      </c>
      <c r="AE20" s="401"/>
      <c r="AF20" s="401"/>
      <c r="AG20" s="402">
        <v>8363</v>
      </c>
      <c r="AH20" s="402"/>
      <c r="AI20" s="402"/>
      <c r="AJ20" s="144">
        <v>8363</v>
      </c>
      <c r="AK20" s="145">
        <v>8363</v>
      </c>
      <c r="AL20" s="402"/>
      <c r="AM20" s="402"/>
      <c r="AN20" s="402"/>
      <c r="AO20" s="402"/>
      <c r="AP20" s="833" t="s">
        <v>51</v>
      </c>
      <c r="AQ20" s="790" t="s">
        <v>180</v>
      </c>
      <c r="AR20" s="833">
        <v>1</v>
      </c>
      <c r="AS20" s="27"/>
      <c r="AT20" s="27" t="b">
        <f>EXACT('[8]RE-POA CENTA 2017'!C25,C20)</f>
        <v>1</v>
      </c>
      <c r="AU20" s="27" t="b">
        <f>EXACT('[8]RE-POA CENTA 2017'!D25,D20)</f>
        <v>1</v>
      </c>
      <c r="AV20" s="291">
        <f t="shared" si="0"/>
        <v>0</v>
      </c>
      <c r="AW20" s="27" t="b">
        <f>EXACT('[8]RE-POA CENTA 2017'!F25,F20)</f>
        <v>1</v>
      </c>
      <c r="AX20" s="27" t="b">
        <f>EXACT('[8]RE-POA CENTA 2017'!G25,G20)</f>
        <v>1</v>
      </c>
      <c r="AY20" s="27" t="b">
        <f>EXACT('[8]RE-POA CENTA 2017'!H25,H20)</f>
        <v>1</v>
      </c>
      <c r="AZ20" s="825">
        <f t="shared" si="1"/>
        <v>0</v>
      </c>
      <c r="BA20" s="825">
        <f t="shared" si="2"/>
        <v>0</v>
      </c>
      <c r="BB20" s="825" t="e">
        <f>E20-'[8]POA 2018  ETS CENTA por región'!E21-'[8]POA 2018  ETS CENTA por región'!E83-'[8]POA 2018  ETS CENTA por región'!E145-'[8]POA 2018  ETS CENTA por región'!E207</f>
        <v>#REF!</v>
      </c>
      <c r="BC20" s="847"/>
      <c r="BD20" s="847"/>
      <c r="BE20" s="847"/>
      <c r="BF20" s="847"/>
      <c r="BG20" s="847"/>
      <c r="BH20" s="847"/>
      <c r="BI20" s="825" t="e">
        <f>L20-'[8]POA 2018  ETS CENTA por región'!L21-'[8]POA 2018  ETS CENTA por región'!L83-'[8]POA 2018  ETS CENTA por región'!L145-'[8]POA 2018  ETS CENTA por región'!L207</f>
        <v>#REF!</v>
      </c>
      <c r="BJ20" s="825" t="e">
        <f>M20-'[8]POA 2018  ETS CENTA por región'!M21-'[8]POA 2018  ETS CENTA por región'!M83-'[8]POA 2018  ETS CENTA por región'!M145-'[8]POA 2018  ETS CENTA por región'!M207</f>
        <v>#REF!</v>
      </c>
      <c r="BK20" s="825" t="e">
        <f>N20-'[8]POA 2018  ETS CENTA por región'!N21-'[8]POA 2018  ETS CENTA por región'!N83-'[8]POA 2018  ETS CENTA por región'!N145-'[8]POA 2018  ETS CENTA por región'!N207</f>
        <v>#REF!</v>
      </c>
      <c r="BL20" s="825" t="e">
        <f>O20-'[8]POA 2018  ETS CENTA por región'!O21-'[8]POA 2018  ETS CENTA por región'!O83-'[8]POA 2018  ETS CENTA por región'!O145-'[8]POA 2018  ETS CENTA por región'!O207</f>
        <v>#REF!</v>
      </c>
      <c r="BM20" s="825" t="e">
        <f>P20-'[8]POA 2018  ETS CENTA por región'!P21-'[8]POA 2018  ETS CENTA por región'!P83-'[8]POA 2018  ETS CENTA por región'!P145-'[8]POA 2018  ETS CENTA por región'!P207</f>
        <v>#REF!</v>
      </c>
      <c r="BN20" s="825" t="e">
        <f>Q20-'[8]POA 2018  ETS CENTA por región'!Q21-'[8]POA 2018  ETS CENTA por región'!Q83-'[8]POA 2018  ETS CENTA por región'!Q145-'[8]POA 2018  ETS CENTA por región'!Q207</f>
        <v>#REF!</v>
      </c>
      <c r="BO20" s="825" t="e">
        <f>R20-'[8]POA 2018  ETS CENTA por región'!R21-'[8]POA 2018  ETS CENTA por región'!R83-'[8]POA 2018  ETS CENTA por región'!R145-'[8]POA 2018  ETS CENTA por región'!R207</f>
        <v>#REF!</v>
      </c>
      <c r="BP20" s="825" t="e">
        <f>S20-'[8]POA 2018  ETS CENTA por región'!S21-'[8]POA 2018  ETS CENTA por región'!S83-'[8]POA 2018  ETS CENTA por región'!S145-'[8]POA 2018  ETS CENTA por región'!S207</f>
        <v>#REF!</v>
      </c>
      <c r="BQ20" s="825" t="e">
        <f>T20-'[8]POA 2018  ETS CENTA por región'!T21-'[8]POA 2018  ETS CENTA por región'!T83-'[8]POA 2018  ETS CENTA por región'!T145-'[8]POA 2018  ETS CENTA por región'!T207</f>
        <v>#REF!</v>
      </c>
      <c r="BR20" s="825" t="e">
        <f>U20-'[8]POA 2018  ETS CENTA por región'!U21-'[8]POA 2018  ETS CENTA por región'!U83-'[8]POA 2018  ETS CENTA por región'!U145-'[8]POA 2018  ETS CENTA por región'!U207</f>
        <v>#REF!</v>
      </c>
      <c r="BS20" s="825" t="e">
        <f>V20-'[8]POA 2018  ETS CENTA por región'!V21-'[8]POA 2018  ETS CENTA por región'!V83-'[8]POA 2018  ETS CENTA por región'!V145-'[8]POA 2018  ETS CENTA por región'!V207</f>
        <v>#REF!</v>
      </c>
      <c r="BT20" s="825" t="e">
        <f>W20-'[8]POA 2018  ETS CENTA por región'!W21-'[8]POA 2018  ETS CENTA por región'!W83-'[8]POA 2018  ETS CENTA por región'!W145-'[8]POA 2018  ETS CENTA por región'!W207</f>
        <v>#REF!</v>
      </c>
      <c r="BU20" s="825" t="e">
        <f>X20-'[8]POA 2018  ETS CENTA por región'!X21-'[8]POA 2018  ETS CENTA por región'!X83-'[8]POA 2018  ETS CENTA por región'!X145-'[8]POA 2018  ETS CENTA por región'!X207</f>
        <v>#REF!</v>
      </c>
      <c r="BV20" s="825" t="e">
        <f>Y20-'[8]POA 2018  ETS CENTA por región'!Y21-'[8]POA 2018  ETS CENTA por región'!Y83-'[8]POA 2018  ETS CENTA por región'!Y145-'[8]POA 2018  ETS CENTA por región'!Y207</f>
        <v>#REF!</v>
      </c>
      <c r="BW20" s="825" t="e">
        <f>Z20-'[8]POA 2018  ETS CENTA por región'!Z21-'[8]POA 2018  ETS CENTA por región'!Z83-'[8]POA 2018  ETS CENTA por región'!Z145-'[8]POA 2018  ETS CENTA por región'!Z207</f>
        <v>#REF!</v>
      </c>
      <c r="BX20" s="825" t="e">
        <f>AA20-'[8]POA 2018  ETS CENTA por región'!AA21-'[8]POA 2018  ETS CENTA por región'!AA83-'[8]POA 2018  ETS CENTA por región'!AA145-'[8]POA 2018  ETS CENTA por región'!AA207</f>
        <v>#REF!</v>
      </c>
      <c r="BY20" s="825" t="e">
        <f>AB20-'[8]POA 2018  ETS CENTA por región'!AB21-'[8]POA 2018  ETS CENTA por región'!AB83-'[8]POA 2018  ETS CENTA por región'!AB145-'[8]POA 2018  ETS CENTA por región'!AB207</f>
        <v>#REF!</v>
      </c>
      <c r="BZ20" s="825" t="e">
        <f>AC20-'[8]POA 2018  ETS CENTA por región'!AC21-'[8]POA 2018  ETS CENTA por región'!AC83-'[8]POA 2018  ETS CENTA por región'!AC145-'[8]POA 2018  ETS CENTA por región'!AC207</f>
        <v>#REF!</v>
      </c>
      <c r="CA20" s="825" t="e">
        <f>AD20-'[8]POA 2018  ETS CENTA por región'!AD21-'[8]POA 2018  ETS CENTA por región'!AD83-'[8]POA 2018  ETS CENTA por región'!AD145-'[8]POA 2018  ETS CENTA por región'!AD207</f>
        <v>#REF!</v>
      </c>
      <c r="CB20" s="825" t="e">
        <f>AE20-'[8]POA 2018  ETS CENTA por región'!AE21-'[8]POA 2018  ETS CENTA por región'!AE83-'[8]POA 2018  ETS CENTA por región'!AE145-'[8]POA 2018  ETS CENTA por región'!AE207</f>
        <v>#REF!</v>
      </c>
      <c r="CC20" s="825" t="e">
        <f>AF20-'[8]POA 2018  ETS CENTA por región'!AF21-'[8]POA 2018  ETS CENTA por región'!AF83-'[8]POA 2018  ETS CENTA por región'!AF145-'[8]POA 2018  ETS CENTA por región'!AF207</f>
        <v>#REF!</v>
      </c>
      <c r="CD20" s="825" t="e">
        <f>AG20-'[8]POA 2018  ETS CENTA por región'!AG21-'[8]POA 2018  ETS CENTA por región'!AG83-'[8]POA 2018  ETS CENTA por región'!AG145-'[8]POA 2018  ETS CENTA por región'!AG207</f>
        <v>#REF!</v>
      </c>
      <c r="CE20" s="825" t="e">
        <f>AH20-'[8]POA 2018  ETS CENTA por región'!AH21-'[8]POA 2018  ETS CENTA por región'!AH83-'[8]POA 2018  ETS CENTA por región'!AH145-'[8]POA 2018  ETS CENTA por región'!AH207</f>
        <v>#REF!</v>
      </c>
      <c r="CF20" s="825" t="e">
        <f>AI20-'[8]POA 2018  ETS CENTA por región'!AI21-'[8]POA 2018  ETS CENTA por región'!AI83-'[8]POA 2018  ETS CENTA por región'!AI145-'[8]POA 2018  ETS CENTA por región'!AI207</f>
        <v>#REF!</v>
      </c>
      <c r="CG20" s="825" t="e">
        <f>AJ20-'[8]POA 2018  ETS CENTA por región'!AJ21-'[8]POA 2018  ETS CENTA por región'!AJ83-'[8]POA 2018  ETS CENTA por región'!AJ145-'[8]POA 2018  ETS CENTA por región'!AJ207</f>
        <v>#REF!</v>
      </c>
      <c r="CH20" s="825" t="e">
        <f>AK20-'[8]POA 2018  ETS CENTA por región'!AK21-'[8]POA 2018  ETS CENTA por región'!AK83-'[8]POA 2018  ETS CENTA por región'!AK145-'[8]POA 2018  ETS CENTA por región'!AK207</f>
        <v>#REF!</v>
      </c>
      <c r="CI20" s="825" t="e">
        <f>AL20-'[8]POA 2018  ETS CENTA por región'!AL21-'[8]POA 2018  ETS CENTA por región'!AL83-'[8]POA 2018  ETS CENTA por región'!AL145-'[8]POA 2018  ETS CENTA por región'!AL207</f>
        <v>#REF!</v>
      </c>
      <c r="CJ20" s="825" t="e">
        <f>AM20-'[8]POA 2018  ETS CENTA por región'!AM21-'[8]POA 2018  ETS CENTA por región'!AM83-'[8]POA 2018  ETS CENTA por región'!AM145-'[8]POA 2018  ETS CENTA por región'!AM207</f>
        <v>#REF!</v>
      </c>
      <c r="CK20" s="825" t="e">
        <f>AN20-'[8]POA 2018  ETS CENTA por región'!AN21-'[8]POA 2018  ETS CENTA por región'!AN83-'[8]POA 2018  ETS CENTA por región'!AN145-'[8]POA 2018  ETS CENTA por región'!AN207</f>
        <v>#REF!</v>
      </c>
      <c r="CL20" s="825" t="e">
        <f>AO20-'[8]POA 2018  ETS CENTA por región'!AO21-'[8]POA 2018  ETS CENTA por región'!AO83-'[8]POA 2018  ETS CENTA por región'!AO145-'[8]POA 2018  ETS CENTA por región'!AO207</f>
        <v>#REF!</v>
      </c>
    </row>
    <row r="21" spans="1:90" s="166" customFormat="1" ht="55.5" customHeight="1" x14ac:dyDescent="0.2">
      <c r="A21" s="92" t="s">
        <v>42</v>
      </c>
      <c r="B21" s="92" t="s">
        <v>43</v>
      </c>
      <c r="C21" s="92" t="s">
        <v>63</v>
      </c>
      <c r="D21" s="20" t="s">
        <v>64</v>
      </c>
      <c r="E21" s="93"/>
      <c r="F21" s="148"/>
      <c r="G21" s="26"/>
      <c r="H21" s="26"/>
      <c r="I21" s="33">
        <v>4</v>
      </c>
      <c r="J21" s="33">
        <v>4</v>
      </c>
      <c r="K21" s="559"/>
      <c r="L21" s="34"/>
      <c r="M21" s="34"/>
      <c r="N21" s="34"/>
      <c r="O21" s="848">
        <v>35929.800000000003</v>
      </c>
      <c r="P21" s="848">
        <v>37838.800000000003</v>
      </c>
      <c r="Q21" s="848">
        <v>46284.05</v>
      </c>
      <c r="R21" s="35"/>
      <c r="S21" s="35"/>
      <c r="T21" s="35"/>
      <c r="U21" s="848">
        <v>75915.05</v>
      </c>
      <c r="V21" s="848">
        <v>79961.3</v>
      </c>
      <c r="W21" s="848">
        <v>56928.800000000003</v>
      </c>
      <c r="X21" s="35"/>
      <c r="Y21" s="35"/>
      <c r="Z21" s="35"/>
      <c r="AA21" s="849">
        <v>41366.300000000003</v>
      </c>
      <c r="AB21" s="849">
        <v>40328.800000000003</v>
      </c>
      <c r="AC21" s="849">
        <v>35660.050000000003</v>
      </c>
      <c r="AD21" s="35"/>
      <c r="AE21" s="35"/>
      <c r="AF21" s="35"/>
      <c r="AG21" s="154">
        <v>43815.55</v>
      </c>
      <c r="AH21" s="849">
        <v>35452.550000000003</v>
      </c>
      <c r="AI21" s="849">
        <f>SUM(AI22:AI25)</f>
        <v>35036.949999999997</v>
      </c>
      <c r="AJ21" s="97">
        <v>564518</v>
      </c>
      <c r="AK21" s="152">
        <v>564518</v>
      </c>
      <c r="AL21" s="38"/>
      <c r="AM21" s="395"/>
      <c r="AN21" s="395"/>
      <c r="AO21" s="152"/>
      <c r="AP21" s="850"/>
      <c r="AQ21" s="851"/>
      <c r="AR21" s="26"/>
      <c r="AS21" s="27"/>
      <c r="AT21" s="27" t="b">
        <f>EXACT('[8]RE-POA CENTA 2017'!C26,C21)</f>
        <v>1</v>
      </c>
      <c r="AU21" s="27" t="b">
        <f>EXACT('[8]RE-POA CENTA 2017'!D26,D21)</f>
        <v>1</v>
      </c>
      <c r="AV21" s="291">
        <f t="shared" si="0"/>
        <v>0</v>
      </c>
      <c r="AW21" s="27" t="b">
        <f>EXACT('[8]RE-POA CENTA 2017'!F26,F21)</f>
        <v>1</v>
      </c>
      <c r="AX21" s="27" t="b">
        <f>EXACT('[8]RE-POA CENTA 2017'!G26,G21)</f>
        <v>1</v>
      </c>
      <c r="AY21" s="27" t="b">
        <f>EXACT('[8]RE-POA CENTA 2017'!H26,H21)</f>
        <v>1</v>
      </c>
      <c r="AZ21" s="825">
        <f t="shared" si="1"/>
        <v>0</v>
      </c>
      <c r="BA21" s="825">
        <f t="shared" si="2"/>
        <v>0</v>
      </c>
      <c r="BB21" s="825" t="e">
        <f>E21-'[8]POA 2018  ETS CENTA por región'!E22-'[8]POA 2018  ETS CENTA por región'!E84-'[8]POA 2018  ETS CENTA por región'!E146-'[8]POA 2018  ETS CENTA por región'!E208</f>
        <v>#REF!</v>
      </c>
      <c r="BC21" s="847"/>
      <c r="BD21" s="847"/>
      <c r="BE21" s="847"/>
      <c r="BF21" s="847"/>
      <c r="BG21" s="847"/>
      <c r="BH21" s="847"/>
      <c r="BI21" s="825" t="e">
        <f>L21-'[8]POA 2018  ETS CENTA por región'!L22-'[8]POA 2018  ETS CENTA por región'!L84-'[8]POA 2018  ETS CENTA por región'!L146-'[8]POA 2018  ETS CENTA por región'!L208</f>
        <v>#REF!</v>
      </c>
      <c r="BJ21" s="825" t="e">
        <f>M21-'[8]POA 2018  ETS CENTA por región'!M22-'[8]POA 2018  ETS CENTA por región'!M84-'[8]POA 2018  ETS CENTA por región'!M146-'[8]POA 2018  ETS CENTA por región'!M208</f>
        <v>#REF!</v>
      </c>
      <c r="BK21" s="825" t="e">
        <f>N21-'[8]POA 2018  ETS CENTA por región'!N22-'[8]POA 2018  ETS CENTA por región'!N84-'[8]POA 2018  ETS CENTA por región'!N146-'[8]POA 2018  ETS CENTA por región'!N208</f>
        <v>#REF!</v>
      </c>
      <c r="BL21" s="825" t="e">
        <f>O21-'[8]POA 2018  ETS CENTA por región'!O22-'[8]POA 2018  ETS CENTA por región'!O84-'[8]POA 2018  ETS CENTA por región'!O146-'[8]POA 2018  ETS CENTA por región'!O208</f>
        <v>#REF!</v>
      </c>
      <c r="BM21" s="825" t="e">
        <f>P21-'[8]POA 2018  ETS CENTA por región'!P22-'[8]POA 2018  ETS CENTA por región'!P84-'[8]POA 2018  ETS CENTA por región'!P146-'[8]POA 2018  ETS CENTA por región'!P208</f>
        <v>#REF!</v>
      </c>
      <c r="BN21" s="825" t="e">
        <f>Q21-'[8]POA 2018  ETS CENTA por región'!Q22-'[8]POA 2018  ETS CENTA por región'!Q84-'[8]POA 2018  ETS CENTA por región'!Q146-'[8]POA 2018  ETS CENTA por región'!Q208</f>
        <v>#REF!</v>
      </c>
      <c r="BO21" s="825" t="e">
        <f>R21-'[8]POA 2018  ETS CENTA por región'!R22-'[8]POA 2018  ETS CENTA por región'!R84-'[8]POA 2018  ETS CENTA por región'!R146-'[8]POA 2018  ETS CENTA por región'!R208</f>
        <v>#REF!</v>
      </c>
      <c r="BP21" s="825" t="e">
        <f>S21-'[8]POA 2018  ETS CENTA por región'!S22-'[8]POA 2018  ETS CENTA por región'!S84-'[8]POA 2018  ETS CENTA por región'!S146-'[8]POA 2018  ETS CENTA por región'!S208</f>
        <v>#REF!</v>
      </c>
      <c r="BQ21" s="825" t="e">
        <f>T21-'[8]POA 2018  ETS CENTA por región'!T22-'[8]POA 2018  ETS CENTA por región'!T84-'[8]POA 2018  ETS CENTA por región'!T146-'[8]POA 2018  ETS CENTA por región'!T208</f>
        <v>#REF!</v>
      </c>
      <c r="BR21" s="825" t="e">
        <f>U21-'[8]POA 2018  ETS CENTA por región'!U22-'[8]POA 2018  ETS CENTA por región'!U84-'[8]POA 2018  ETS CENTA por región'!U146-'[8]POA 2018  ETS CENTA por región'!U208</f>
        <v>#REF!</v>
      </c>
      <c r="BS21" s="825" t="e">
        <f>V21-'[8]POA 2018  ETS CENTA por región'!V22-'[8]POA 2018  ETS CENTA por región'!V84-'[8]POA 2018  ETS CENTA por región'!V146-'[8]POA 2018  ETS CENTA por región'!V208</f>
        <v>#REF!</v>
      </c>
      <c r="BT21" s="825" t="e">
        <f>W21-'[8]POA 2018  ETS CENTA por región'!W22-'[8]POA 2018  ETS CENTA por región'!W84-'[8]POA 2018  ETS CENTA por región'!W146-'[8]POA 2018  ETS CENTA por región'!W208</f>
        <v>#REF!</v>
      </c>
      <c r="BU21" s="825" t="e">
        <f>X21-'[8]POA 2018  ETS CENTA por región'!X22-'[8]POA 2018  ETS CENTA por región'!X84-'[8]POA 2018  ETS CENTA por región'!X146-'[8]POA 2018  ETS CENTA por región'!X208</f>
        <v>#REF!</v>
      </c>
      <c r="BV21" s="825" t="e">
        <f>Y21-'[8]POA 2018  ETS CENTA por región'!Y22-'[8]POA 2018  ETS CENTA por región'!Y84-'[8]POA 2018  ETS CENTA por región'!Y146-'[8]POA 2018  ETS CENTA por región'!Y208</f>
        <v>#REF!</v>
      </c>
      <c r="BW21" s="825" t="e">
        <f>Z21-'[8]POA 2018  ETS CENTA por región'!Z22-'[8]POA 2018  ETS CENTA por región'!Z84-'[8]POA 2018  ETS CENTA por región'!Z146-'[8]POA 2018  ETS CENTA por región'!Z208</f>
        <v>#REF!</v>
      </c>
      <c r="BX21" s="825" t="e">
        <f>AA21-'[8]POA 2018  ETS CENTA por región'!AA22-'[8]POA 2018  ETS CENTA por región'!AA84-'[8]POA 2018  ETS CENTA por región'!AA146-'[8]POA 2018  ETS CENTA por región'!AA208</f>
        <v>#REF!</v>
      </c>
      <c r="BY21" s="825" t="e">
        <f>AB21-'[8]POA 2018  ETS CENTA por región'!AB22-'[8]POA 2018  ETS CENTA por región'!AB84-'[8]POA 2018  ETS CENTA por región'!AB146-'[8]POA 2018  ETS CENTA por región'!AB208</f>
        <v>#REF!</v>
      </c>
      <c r="BZ21" s="825" t="e">
        <f>AC21-'[8]POA 2018  ETS CENTA por región'!AC22-'[8]POA 2018  ETS CENTA por región'!AC84-'[8]POA 2018  ETS CENTA por región'!AC146-'[8]POA 2018  ETS CENTA por región'!AC208</f>
        <v>#REF!</v>
      </c>
      <c r="CA21" s="825" t="e">
        <f>AD21-'[8]POA 2018  ETS CENTA por región'!AD22-'[8]POA 2018  ETS CENTA por región'!AD84-'[8]POA 2018  ETS CENTA por región'!AD146-'[8]POA 2018  ETS CENTA por región'!AD208</f>
        <v>#REF!</v>
      </c>
      <c r="CB21" s="825" t="e">
        <f>AE21-'[8]POA 2018  ETS CENTA por región'!AE22-'[8]POA 2018  ETS CENTA por región'!AE84-'[8]POA 2018  ETS CENTA por región'!AE146-'[8]POA 2018  ETS CENTA por región'!AE208</f>
        <v>#REF!</v>
      </c>
      <c r="CC21" s="825" t="e">
        <f>AF21-'[8]POA 2018  ETS CENTA por región'!AF22-'[8]POA 2018  ETS CENTA por región'!AF84-'[8]POA 2018  ETS CENTA por región'!AF146-'[8]POA 2018  ETS CENTA por región'!AF208</f>
        <v>#REF!</v>
      </c>
      <c r="CD21" s="825" t="e">
        <f>AG21-'[8]POA 2018  ETS CENTA por región'!AG22-'[8]POA 2018  ETS CENTA por región'!AG84-'[8]POA 2018  ETS CENTA por región'!AG146-'[8]POA 2018  ETS CENTA por región'!AG208</f>
        <v>#REF!</v>
      </c>
      <c r="CE21" s="825" t="e">
        <f>AH21-'[8]POA 2018  ETS CENTA por región'!AH22-'[8]POA 2018  ETS CENTA por región'!AH84-'[8]POA 2018  ETS CENTA por región'!AH146-'[8]POA 2018  ETS CENTA por región'!AH208</f>
        <v>#REF!</v>
      </c>
      <c r="CF21" s="825" t="e">
        <f>AI21-'[8]POA 2018  ETS CENTA por región'!AI22-'[8]POA 2018  ETS CENTA por región'!AI84-'[8]POA 2018  ETS CENTA por región'!AI146-'[8]POA 2018  ETS CENTA por región'!AI208</f>
        <v>#REF!</v>
      </c>
      <c r="CG21" s="825" t="e">
        <f>AJ21-'[8]POA 2018  ETS CENTA por región'!AJ22-'[8]POA 2018  ETS CENTA por región'!AJ84-'[8]POA 2018  ETS CENTA por región'!AJ146-'[8]POA 2018  ETS CENTA por región'!AJ208</f>
        <v>#REF!</v>
      </c>
      <c r="CH21" s="825" t="e">
        <f>AK21-'[8]POA 2018  ETS CENTA por región'!AK22-'[8]POA 2018  ETS CENTA por región'!AK84-'[8]POA 2018  ETS CENTA por región'!AK146-'[8]POA 2018  ETS CENTA por región'!AK208</f>
        <v>#REF!</v>
      </c>
      <c r="CI21" s="825" t="e">
        <f>AL21-'[8]POA 2018  ETS CENTA por región'!AL22-'[8]POA 2018  ETS CENTA por región'!AL84-'[8]POA 2018  ETS CENTA por región'!AL146-'[8]POA 2018  ETS CENTA por región'!AL208</f>
        <v>#REF!</v>
      </c>
      <c r="CJ21" s="825" t="e">
        <f>AM21-'[8]POA 2018  ETS CENTA por región'!AM22-'[8]POA 2018  ETS CENTA por región'!AM84-'[8]POA 2018  ETS CENTA por región'!AM146-'[8]POA 2018  ETS CENTA por región'!AM208</f>
        <v>#REF!</v>
      </c>
      <c r="CK21" s="825" t="e">
        <f>AN21-'[8]POA 2018  ETS CENTA por región'!AN22-'[8]POA 2018  ETS CENTA por región'!AN84-'[8]POA 2018  ETS CENTA por región'!AN146-'[8]POA 2018  ETS CENTA por región'!AN208</f>
        <v>#REF!</v>
      </c>
      <c r="CL21" s="825" t="e">
        <f>AO21-'[8]POA 2018  ETS CENTA por región'!AO22-'[8]POA 2018  ETS CENTA por región'!AO84-'[8]POA 2018  ETS CENTA por región'!AO146-'[8]POA 2018  ETS CENTA por región'!AO208</f>
        <v>#REF!</v>
      </c>
    </row>
    <row r="22" spans="1:90" s="166" customFormat="1" ht="105.75" customHeight="1" x14ac:dyDescent="0.2">
      <c r="A22" s="813" t="s">
        <v>42</v>
      </c>
      <c r="B22" s="813" t="s">
        <v>43</v>
      </c>
      <c r="C22" s="836" t="s">
        <v>65</v>
      </c>
      <c r="D22" s="852" t="s">
        <v>66</v>
      </c>
      <c r="E22" s="816">
        <v>91704</v>
      </c>
      <c r="F22" s="853" t="s">
        <v>67</v>
      </c>
      <c r="G22" s="817" t="s">
        <v>68</v>
      </c>
      <c r="H22" s="817" t="s">
        <v>69</v>
      </c>
      <c r="I22" s="815"/>
      <c r="J22" s="815"/>
      <c r="K22" s="815">
        <v>67</v>
      </c>
      <c r="L22" s="842">
        <v>5132</v>
      </c>
      <c r="M22" s="842">
        <v>5592</v>
      </c>
      <c r="N22" s="842">
        <v>7627</v>
      </c>
      <c r="O22" s="854">
        <v>21297.800000000003</v>
      </c>
      <c r="P22" s="854">
        <v>23206.800000000003</v>
      </c>
      <c r="Q22" s="854">
        <v>31652.050000000003</v>
      </c>
      <c r="R22" s="855">
        <v>14767</v>
      </c>
      <c r="S22" s="855">
        <v>15742</v>
      </c>
      <c r="T22" s="855">
        <v>10192</v>
      </c>
      <c r="U22" s="854">
        <v>61283.05</v>
      </c>
      <c r="V22" s="854">
        <v>65329.3</v>
      </c>
      <c r="W22" s="854">
        <v>42296.800000000003</v>
      </c>
      <c r="X22" s="855">
        <v>6442</v>
      </c>
      <c r="Y22" s="855">
        <v>6192</v>
      </c>
      <c r="Z22" s="855">
        <v>5067</v>
      </c>
      <c r="AA22" s="856">
        <v>26734.300000000003</v>
      </c>
      <c r="AB22" s="856">
        <v>25696.800000000003</v>
      </c>
      <c r="AC22" s="856">
        <v>21028.050000000003</v>
      </c>
      <c r="AD22" s="855">
        <v>5017</v>
      </c>
      <c r="AE22" s="855">
        <v>5017</v>
      </c>
      <c r="AF22" s="855">
        <v>4917</v>
      </c>
      <c r="AG22" s="856">
        <v>20820.550000000003</v>
      </c>
      <c r="AH22" s="856">
        <v>20820.550000000003</v>
      </c>
      <c r="AI22" s="856">
        <f>20405.55-0.6</f>
        <v>20404.95</v>
      </c>
      <c r="AJ22" s="857">
        <v>380571</v>
      </c>
      <c r="AK22" s="854">
        <v>380571</v>
      </c>
      <c r="AL22" s="115"/>
      <c r="AM22" s="402"/>
      <c r="AN22" s="402"/>
      <c r="AO22" s="402"/>
      <c r="AP22" s="833" t="s">
        <v>51</v>
      </c>
      <c r="AQ22" s="807" t="s">
        <v>456</v>
      </c>
      <c r="AR22" s="120" t="s">
        <v>444</v>
      </c>
      <c r="AS22" s="27"/>
      <c r="AT22" s="27" t="b">
        <f>EXACT('[8]RE-POA CENTA 2017'!C27,C22)</f>
        <v>1</v>
      </c>
      <c r="AU22" s="27" t="b">
        <f>EXACT('[8]RE-POA CENTA 2017'!D27,D22)</f>
        <v>1</v>
      </c>
      <c r="AV22" s="291">
        <f t="shared" si="0"/>
        <v>0</v>
      </c>
      <c r="AW22" s="27" t="b">
        <f>EXACT('[8]RE-POA CENTA 2017'!F27,F22)</f>
        <v>1</v>
      </c>
      <c r="AX22" s="27" t="b">
        <f>EXACT('[8]RE-POA CENTA 2017'!G27,G22)</f>
        <v>1</v>
      </c>
      <c r="AY22" s="27" t="b">
        <f>EXACT('[8]RE-POA CENTA 2017'!H27,H22)</f>
        <v>1</v>
      </c>
      <c r="AZ22" s="825">
        <f t="shared" si="1"/>
        <v>0</v>
      </c>
      <c r="BA22" s="825">
        <f t="shared" si="2"/>
        <v>0</v>
      </c>
      <c r="BB22" s="825" t="e">
        <f>E22-'[8]POA 2018  ETS CENTA por región'!E23-'[8]POA 2018  ETS CENTA por región'!E85-'[8]POA 2018  ETS CENTA por región'!E147-'[8]POA 2018  ETS CENTA por región'!E209</f>
        <v>#REF!</v>
      </c>
      <c r="BC22" s="847"/>
      <c r="BD22" s="847"/>
      <c r="BE22" s="847"/>
      <c r="BF22" s="847"/>
      <c r="BG22" s="847"/>
      <c r="BH22" s="847"/>
      <c r="BI22" s="825" t="e">
        <f>L22-'[8]POA 2018  ETS CENTA por región'!L23-'[8]POA 2018  ETS CENTA por región'!L85-'[8]POA 2018  ETS CENTA por región'!L147-'[8]POA 2018  ETS CENTA por región'!L209</f>
        <v>#REF!</v>
      </c>
      <c r="BJ22" s="825" t="e">
        <f>M22-'[8]POA 2018  ETS CENTA por región'!M23-'[8]POA 2018  ETS CENTA por región'!M85-'[8]POA 2018  ETS CENTA por región'!M147-'[8]POA 2018  ETS CENTA por región'!M209</f>
        <v>#REF!</v>
      </c>
      <c r="BK22" s="825" t="e">
        <f>N22-'[8]POA 2018  ETS CENTA por región'!N23-'[8]POA 2018  ETS CENTA por región'!N85-'[8]POA 2018  ETS CENTA por región'!N147-'[8]POA 2018  ETS CENTA por región'!N209</f>
        <v>#REF!</v>
      </c>
      <c r="BL22" s="825" t="e">
        <f>O22-'[8]POA 2018  ETS CENTA por región'!O23-'[8]POA 2018  ETS CENTA por región'!O85-'[8]POA 2018  ETS CENTA por región'!O147-'[8]POA 2018  ETS CENTA por región'!O209</f>
        <v>#REF!</v>
      </c>
      <c r="BM22" s="825" t="e">
        <f>P22-'[8]POA 2018  ETS CENTA por región'!P23-'[8]POA 2018  ETS CENTA por región'!P85-'[8]POA 2018  ETS CENTA por región'!P147-'[8]POA 2018  ETS CENTA por región'!P209</f>
        <v>#REF!</v>
      </c>
      <c r="BN22" s="825" t="e">
        <f>Q22-'[8]POA 2018  ETS CENTA por región'!Q23-'[8]POA 2018  ETS CENTA por región'!Q85-'[8]POA 2018  ETS CENTA por región'!Q147-'[8]POA 2018  ETS CENTA por región'!Q209</f>
        <v>#REF!</v>
      </c>
      <c r="BO22" s="825" t="e">
        <f>R22-'[8]POA 2018  ETS CENTA por región'!R23-'[8]POA 2018  ETS CENTA por región'!R85-'[8]POA 2018  ETS CENTA por región'!R147-'[8]POA 2018  ETS CENTA por región'!R209</f>
        <v>#REF!</v>
      </c>
      <c r="BP22" s="825" t="e">
        <f>S22-'[8]POA 2018  ETS CENTA por región'!S23-'[8]POA 2018  ETS CENTA por región'!S85-'[8]POA 2018  ETS CENTA por región'!S147-'[8]POA 2018  ETS CENTA por región'!S209</f>
        <v>#REF!</v>
      </c>
      <c r="BQ22" s="825" t="e">
        <f>T22-'[8]POA 2018  ETS CENTA por región'!T23-'[8]POA 2018  ETS CENTA por región'!T85-'[8]POA 2018  ETS CENTA por región'!T147-'[8]POA 2018  ETS CENTA por región'!T209</f>
        <v>#REF!</v>
      </c>
      <c r="BR22" s="825" t="e">
        <f>U22-'[8]POA 2018  ETS CENTA por región'!U23-'[8]POA 2018  ETS CENTA por región'!U85-'[8]POA 2018  ETS CENTA por región'!U147-'[8]POA 2018  ETS CENTA por región'!U209</f>
        <v>#REF!</v>
      </c>
      <c r="BS22" s="825" t="e">
        <f>V22-'[8]POA 2018  ETS CENTA por región'!V23-'[8]POA 2018  ETS CENTA por región'!V85-'[8]POA 2018  ETS CENTA por región'!V147-'[8]POA 2018  ETS CENTA por región'!V209</f>
        <v>#REF!</v>
      </c>
      <c r="BT22" s="825" t="e">
        <f>W22-'[8]POA 2018  ETS CENTA por región'!W23-'[8]POA 2018  ETS CENTA por región'!W85-'[8]POA 2018  ETS CENTA por región'!W147-'[8]POA 2018  ETS CENTA por región'!W209</f>
        <v>#REF!</v>
      </c>
      <c r="BU22" s="825" t="e">
        <f>X22-'[8]POA 2018  ETS CENTA por región'!X23-'[8]POA 2018  ETS CENTA por región'!X85-'[8]POA 2018  ETS CENTA por región'!X147-'[8]POA 2018  ETS CENTA por región'!X209</f>
        <v>#REF!</v>
      </c>
      <c r="BV22" s="825" t="e">
        <f>Y22-'[8]POA 2018  ETS CENTA por región'!Y23-'[8]POA 2018  ETS CENTA por región'!Y85-'[8]POA 2018  ETS CENTA por región'!Y147-'[8]POA 2018  ETS CENTA por región'!Y209</f>
        <v>#REF!</v>
      </c>
      <c r="BW22" s="825" t="e">
        <f>Z22-'[8]POA 2018  ETS CENTA por región'!Z23-'[8]POA 2018  ETS CENTA por región'!Z85-'[8]POA 2018  ETS CENTA por región'!Z147-'[8]POA 2018  ETS CENTA por región'!Z209</f>
        <v>#REF!</v>
      </c>
      <c r="BX22" s="825" t="e">
        <f>AA22-'[8]POA 2018  ETS CENTA por región'!AA23-'[8]POA 2018  ETS CENTA por región'!AA85-'[8]POA 2018  ETS CENTA por región'!AA147-'[8]POA 2018  ETS CENTA por región'!AA209</f>
        <v>#REF!</v>
      </c>
      <c r="BY22" s="825" t="e">
        <f>AB22-'[8]POA 2018  ETS CENTA por región'!AB23-'[8]POA 2018  ETS CENTA por región'!AB85-'[8]POA 2018  ETS CENTA por región'!AB147-'[8]POA 2018  ETS CENTA por región'!AB209</f>
        <v>#REF!</v>
      </c>
      <c r="BZ22" s="825" t="e">
        <f>AC22-'[8]POA 2018  ETS CENTA por región'!AC23-'[8]POA 2018  ETS CENTA por región'!AC85-'[8]POA 2018  ETS CENTA por región'!AC147-'[8]POA 2018  ETS CENTA por región'!AC209</f>
        <v>#REF!</v>
      </c>
      <c r="CA22" s="825" t="e">
        <f>AD22-'[8]POA 2018  ETS CENTA por región'!AD23-'[8]POA 2018  ETS CENTA por región'!AD85-'[8]POA 2018  ETS CENTA por región'!AD147-'[8]POA 2018  ETS CENTA por región'!AD209</f>
        <v>#REF!</v>
      </c>
      <c r="CB22" s="825" t="e">
        <f>AE22-'[8]POA 2018  ETS CENTA por región'!AE23-'[8]POA 2018  ETS CENTA por región'!AE85-'[8]POA 2018  ETS CENTA por región'!AE147-'[8]POA 2018  ETS CENTA por región'!AE209</f>
        <v>#REF!</v>
      </c>
      <c r="CC22" s="825" t="e">
        <f>AF22-'[8]POA 2018  ETS CENTA por región'!AF23-'[8]POA 2018  ETS CENTA por región'!AF85-'[8]POA 2018  ETS CENTA por región'!AF147-'[8]POA 2018  ETS CENTA por región'!AF209</f>
        <v>#REF!</v>
      </c>
      <c r="CD22" s="825" t="e">
        <f>AG22-'[8]POA 2018  ETS CENTA por región'!AG23-'[8]POA 2018  ETS CENTA por región'!AG85-'[8]POA 2018  ETS CENTA por región'!AG147-'[8]POA 2018  ETS CENTA por región'!AG209</f>
        <v>#REF!</v>
      </c>
      <c r="CE22" s="825" t="e">
        <f>AH22-'[8]POA 2018  ETS CENTA por región'!AH23-'[8]POA 2018  ETS CENTA por región'!AH85-'[8]POA 2018  ETS CENTA por región'!AH147-'[8]POA 2018  ETS CENTA por región'!AH209</f>
        <v>#REF!</v>
      </c>
      <c r="CF22" s="825" t="e">
        <f>AI22-'[8]POA 2018  ETS CENTA por región'!AI23-'[8]POA 2018  ETS CENTA por región'!AI85-'[8]POA 2018  ETS CENTA por región'!AI147-'[8]POA 2018  ETS CENTA por región'!AI209</f>
        <v>#REF!</v>
      </c>
      <c r="CG22" s="825" t="e">
        <f>AJ22-'[8]POA 2018  ETS CENTA por región'!AJ23-'[8]POA 2018  ETS CENTA por región'!AJ85-'[8]POA 2018  ETS CENTA por región'!AJ147-'[8]POA 2018  ETS CENTA por región'!AJ209</f>
        <v>#REF!</v>
      </c>
      <c r="CH22" s="825" t="e">
        <f>AK22-'[8]POA 2018  ETS CENTA por región'!AK23-'[8]POA 2018  ETS CENTA por región'!AK85-'[8]POA 2018  ETS CENTA por región'!AK147-'[8]POA 2018  ETS CENTA por región'!AK209</f>
        <v>#REF!</v>
      </c>
      <c r="CI22" s="825" t="e">
        <f>AL22-'[8]POA 2018  ETS CENTA por región'!AL23-'[8]POA 2018  ETS CENTA por región'!AL85-'[8]POA 2018  ETS CENTA por región'!AL147-'[8]POA 2018  ETS CENTA por región'!AL209</f>
        <v>#REF!</v>
      </c>
      <c r="CJ22" s="825" t="e">
        <f>AM22-'[8]POA 2018  ETS CENTA por región'!AM23-'[8]POA 2018  ETS CENTA por región'!AM85-'[8]POA 2018  ETS CENTA por región'!AM147-'[8]POA 2018  ETS CENTA por región'!AM209</f>
        <v>#REF!</v>
      </c>
      <c r="CK22" s="825" t="e">
        <f>AN22-'[8]POA 2018  ETS CENTA por región'!AN23-'[8]POA 2018  ETS CENTA por región'!AN85-'[8]POA 2018  ETS CENTA por región'!AN147-'[8]POA 2018  ETS CENTA por región'!AN209</f>
        <v>#REF!</v>
      </c>
      <c r="CL22" s="825" t="e">
        <f>AO22-'[8]POA 2018  ETS CENTA por región'!AO23-'[8]POA 2018  ETS CENTA por región'!AO85-'[8]POA 2018  ETS CENTA por región'!AO147-'[8]POA 2018  ETS CENTA por región'!AO209</f>
        <v>#REF!</v>
      </c>
    </row>
    <row r="23" spans="1:90" s="166" customFormat="1" ht="29.25" customHeight="1" x14ac:dyDescent="0.2">
      <c r="A23" s="989" t="s">
        <v>42</v>
      </c>
      <c r="B23" s="989" t="s">
        <v>43</v>
      </c>
      <c r="C23" s="991" t="s">
        <v>215</v>
      </c>
      <c r="D23" s="1291" t="s">
        <v>216</v>
      </c>
      <c r="E23" s="846">
        <f>MAX(L23,M23,N23,R23,S23,T23,Y23,Z23,X23,AD23,AE23,AF23)</f>
        <v>728</v>
      </c>
      <c r="F23" s="792" t="s">
        <v>76</v>
      </c>
      <c r="G23" s="1296" t="s">
        <v>217</v>
      </c>
      <c r="H23" s="993" t="s">
        <v>78</v>
      </c>
      <c r="I23" s="1017"/>
      <c r="J23" s="1017"/>
      <c r="K23" s="1017">
        <v>31</v>
      </c>
      <c r="L23" s="842">
        <v>728</v>
      </c>
      <c r="M23" s="842">
        <v>728</v>
      </c>
      <c r="N23" s="842">
        <v>728</v>
      </c>
      <c r="O23" s="858">
        <v>11351</v>
      </c>
      <c r="P23" s="858">
        <v>11351</v>
      </c>
      <c r="Q23" s="858">
        <v>11351</v>
      </c>
      <c r="R23" s="842">
        <v>728</v>
      </c>
      <c r="S23" s="842">
        <v>728</v>
      </c>
      <c r="T23" s="842">
        <v>728</v>
      </c>
      <c r="U23" s="858">
        <v>11351</v>
      </c>
      <c r="V23" s="858">
        <v>11351</v>
      </c>
      <c r="W23" s="858">
        <v>11351</v>
      </c>
      <c r="X23" s="842">
        <v>728</v>
      </c>
      <c r="Y23" s="842">
        <v>728</v>
      </c>
      <c r="Z23" s="842">
        <v>728</v>
      </c>
      <c r="AA23" s="858">
        <v>11351</v>
      </c>
      <c r="AB23" s="858">
        <v>11351</v>
      </c>
      <c r="AC23" s="858">
        <v>11351</v>
      </c>
      <c r="AD23" s="842">
        <v>728</v>
      </c>
      <c r="AE23" s="842">
        <v>728</v>
      </c>
      <c r="AF23" s="842">
        <v>728</v>
      </c>
      <c r="AG23" s="858">
        <v>11351</v>
      </c>
      <c r="AH23" s="858">
        <v>11351</v>
      </c>
      <c r="AI23" s="858">
        <v>11351</v>
      </c>
      <c r="AJ23" s="859">
        <v>136212</v>
      </c>
      <c r="AK23" s="858">
        <v>136212</v>
      </c>
      <c r="AL23" s="115"/>
      <c r="AM23" s="402"/>
      <c r="AN23" s="402"/>
      <c r="AO23" s="402"/>
      <c r="AP23" s="1009" t="s">
        <v>86</v>
      </c>
      <c r="AQ23" s="1291" t="s">
        <v>236</v>
      </c>
      <c r="AR23" s="1291" t="s">
        <v>437</v>
      </c>
      <c r="AS23" s="27"/>
      <c r="AT23" s="27" t="b">
        <f>EXACT('[8]RE-POA CENTA 2017'!C28,C23)</f>
        <v>1</v>
      </c>
      <c r="AU23" s="27" t="b">
        <f>EXACT('[8]RE-POA CENTA 2017'!D28,D23)</f>
        <v>1</v>
      </c>
      <c r="AV23" s="291">
        <f>MAX(L23,M23,N23,R23,S23,T23,Y23,Z23,X23,AD23,AE23,AF23)-E23</f>
        <v>0</v>
      </c>
      <c r="AW23" s="27" t="b">
        <f>EXACT('[8]RE-POA CENTA 2017'!F28,F23)</f>
        <v>1</v>
      </c>
      <c r="AX23" s="27" t="b">
        <f>EXACT('[8]RE-POA CENTA 2017'!G28,G23)</f>
        <v>1</v>
      </c>
      <c r="AY23" s="27" t="b">
        <f>EXACT('[8]RE-POA CENTA 2017'!H28,H23)</f>
        <v>1</v>
      </c>
      <c r="AZ23" s="825">
        <f t="shared" si="1"/>
        <v>0</v>
      </c>
      <c r="BA23" s="825">
        <f t="shared" si="2"/>
        <v>0</v>
      </c>
      <c r="BB23" s="825" t="e">
        <f>E23-'[8]POA 2018  ETS CENTA por región'!E24-'[8]POA 2018  ETS CENTA por región'!E86-'[8]POA 2018  ETS CENTA por región'!E148-'[8]POA 2018  ETS CENTA por región'!E210</f>
        <v>#REF!</v>
      </c>
      <c r="BC23" s="847"/>
      <c r="BD23" s="847"/>
      <c r="BE23" s="847"/>
      <c r="BF23" s="847"/>
      <c r="BG23" s="847"/>
      <c r="BH23" s="847"/>
      <c r="BI23" s="825" t="e">
        <f>L23-'[8]POA 2018  ETS CENTA por región'!L24-'[8]POA 2018  ETS CENTA por región'!L86-'[8]POA 2018  ETS CENTA por región'!L148-'[8]POA 2018  ETS CENTA por región'!L210</f>
        <v>#REF!</v>
      </c>
      <c r="BJ23" s="825" t="e">
        <f>M23-'[8]POA 2018  ETS CENTA por región'!M24-'[8]POA 2018  ETS CENTA por región'!M86-'[8]POA 2018  ETS CENTA por región'!M148-'[8]POA 2018  ETS CENTA por región'!M210</f>
        <v>#REF!</v>
      </c>
      <c r="BK23" s="825" t="e">
        <f>N23-'[8]POA 2018  ETS CENTA por región'!N24-'[8]POA 2018  ETS CENTA por región'!N86-'[8]POA 2018  ETS CENTA por región'!N148-'[8]POA 2018  ETS CENTA por región'!N210</f>
        <v>#REF!</v>
      </c>
      <c r="BL23" s="825" t="e">
        <f>O23-'[8]POA 2018  ETS CENTA por región'!O24-'[8]POA 2018  ETS CENTA por región'!O86-'[8]POA 2018  ETS CENTA por región'!O148-'[8]POA 2018  ETS CENTA por región'!O210</f>
        <v>#REF!</v>
      </c>
      <c r="BM23" s="825" t="e">
        <f>P23-'[8]POA 2018  ETS CENTA por región'!P24-'[8]POA 2018  ETS CENTA por región'!P86-'[8]POA 2018  ETS CENTA por región'!P148-'[8]POA 2018  ETS CENTA por región'!P210</f>
        <v>#REF!</v>
      </c>
      <c r="BN23" s="825" t="e">
        <f>Q23-'[8]POA 2018  ETS CENTA por región'!Q24-'[8]POA 2018  ETS CENTA por región'!Q86-'[8]POA 2018  ETS CENTA por región'!Q148-'[8]POA 2018  ETS CENTA por región'!Q210</f>
        <v>#REF!</v>
      </c>
      <c r="BO23" s="825" t="e">
        <f>R23-'[8]POA 2018  ETS CENTA por región'!R24-'[8]POA 2018  ETS CENTA por región'!R86-'[8]POA 2018  ETS CENTA por región'!R148-'[8]POA 2018  ETS CENTA por región'!R210</f>
        <v>#REF!</v>
      </c>
      <c r="BP23" s="825" t="e">
        <f>S23-'[8]POA 2018  ETS CENTA por región'!S24-'[8]POA 2018  ETS CENTA por región'!S86-'[8]POA 2018  ETS CENTA por región'!S148-'[8]POA 2018  ETS CENTA por región'!S210</f>
        <v>#REF!</v>
      </c>
      <c r="BQ23" s="825" t="e">
        <f>T23-'[8]POA 2018  ETS CENTA por región'!T24-'[8]POA 2018  ETS CENTA por región'!T86-'[8]POA 2018  ETS CENTA por región'!T148-'[8]POA 2018  ETS CENTA por región'!T210</f>
        <v>#REF!</v>
      </c>
      <c r="BR23" s="825" t="e">
        <f>U23-'[8]POA 2018  ETS CENTA por región'!U24-'[8]POA 2018  ETS CENTA por región'!U86-'[8]POA 2018  ETS CENTA por región'!U148-'[8]POA 2018  ETS CENTA por región'!U210</f>
        <v>#REF!</v>
      </c>
      <c r="BS23" s="825" t="e">
        <f>V23-'[8]POA 2018  ETS CENTA por región'!V24-'[8]POA 2018  ETS CENTA por región'!V86-'[8]POA 2018  ETS CENTA por región'!V148-'[8]POA 2018  ETS CENTA por región'!V210</f>
        <v>#REF!</v>
      </c>
      <c r="BT23" s="825" t="e">
        <f>W23-'[8]POA 2018  ETS CENTA por región'!W24-'[8]POA 2018  ETS CENTA por región'!W86-'[8]POA 2018  ETS CENTA por región'!W148-'[8]POA 2018  ETS CENTA por región'!W210</f>
        <v>#REF!</v>
      </c>
      <c r="BU23" s="825" t="e">
        <f>X23-'[8]POA 2018  ETS CENTA por región'!X24-'[8]POA 2018  ETS CENTA por región'!X86-'[8]POA 2018  ETS CENTA por región'!X148-'[8]POA 2018  ETS CENTA por región'!X210</f>
        <v>#REF!</v>
      </c>
      <c r="BV23" s="825" t="e">
        <f>Y23-'[8]POA 2018  ETS CENTA por región'!Y24-'[8]POA 2018  ETS CENTA por región'!Y86-'[8]POA 2018  ETS CENTA por región'!Y148-'[8]POA 2018  ETS CENTA por región'!Y210</f>
        <v>#REF!</v>
      </c>
      <c r="BW23" s="825" t="e">
        <f>Z23-'[8]POA 2018  ETS CENTA por región'!Z24-'[8]POA 2018  ETS CENTA por región'!Z86-'[8]POA 2018  ETS CENTA por región'!Z148-'[8]POA 2018  ETS CENTA por región'!Z210</f>
        <v>#REF!</v>
      </c>
      <c r="BX23" s="825" t="e">
        <f>AA23-'[8]POA 2018  ETS CENTA por región'!AA24-'[8]POA 2018  ETS CENTA por región'!AA86-'[8]POA 2018  ETS CENTA por región'!AA148-'[8]POA 2018  ETS CENTA por región'!AA210</f>
        <v>#REF!</v>
      </c>
      <c r="BY23" s="825" t="e">
        <f>AB23-'[8]POA 2018  ETS CENTA por región'!AB24-'[8]POA 2018  ETS CENTA por región'!AB86-'[8]POA 2018  ETS CENTA por región'!AB148-'[8]POA 2018  ETS CENTA por región'!AB210</f>
        <v>#REF!</v>
      </c>
      <c r="BZ23" s="825" t="e">
        <f>AC23-'[8]POA 2018  ETS CENTA por región'!AC24-'[8]POA 2018  ETS CENTA por región'!AC86-'[8]POA 2018  ETS CENTA por región'!AC148-'[8]POA 2018  ETS CENTA por región'!AC210</f>
        <v>#REF!</v>
      </c>
      <c r="CA23" s="825" t="e">
        <f>AD23-'[8]POA 2018  ETS CENTA por región'!AD24-'[8]POA 2018  ETS CENTA por región'!AD86-'[8]POA 2018  ETS CENTA por región'!AD148-'[8]POA 2018  ETS CENTA por región'!AD210</f>
        <v>#REF!</v>
      </c>
      <c r="CB23" s="825" t="e">
        <f>AE23-'[8]POA 2018  ETS CENTA por región'!AE24-'[8]POA 2018  ETS CENTA por región'!AE86-'[8]POA 2018  ETS CENTA por región'!AE148-'[8]POA 2018  ETS CENTA por región'!AE210</f>
        <v>#REF!</v>
      </c>
      <c r="CC23" s="825" t="e">
        <f>AF23-'[8]POA 2018  ETS CENTA por región'!AF24-'[8]POA 2018  ETS CENTA por región'!AF86-'[8]POA 2018  ETS CENTA por región'!AF148-'[8]POA 2018  ETS CENTA por región'!AF210</f>
        <v>#REF!</v>
      </c>
      <c r="CD23" s="825" t="e">
        <f>AG23-'[8]POA 2018  ETS CENTA por región'!AG24-'[8]POA 2018  ETS CENTA por región'!AG86-'[8]POA 2018  ETS CENTA por región'!AG148-'[8]POA 2018  ETS CENTA por región'!AG210</f>
        <v>#REF!</v>
      </c>
      <c r="CE23" s="825" t="e">
        <f>AH23-'[8]POA 2018  ETS CENTA por región'!AH24-'[8]POA 2018  ETS CENTA por región'!AH86-'[8]POA 2018  ETS CENTA por región'!AH148-'[8]POA 2018  ETS CENTA por región'!AH210</f>
        <v>#REF!</v>
      </c>
      <c r="CF23" s="825" t="e">
        <f>AI23-'[8]POA 2018  ETS CENTA por región'!AI24-'[8]POA 2018  ETS CENTA por región'!AI86-'[8]POA 2018  ETS CENTA por región'!AI148-'[8]POA 2018  ETS CENTA por región'!AI210</f>
        <v>#REF!</v>
      </c>
      <c r="CG23" s="825" t="e">
        <f>AJ23-'[8]POA 2018  ETS CENTA por región'!AJ24-'[8]POA 2018  ETS CENTA por región'!AJ86-'[8]POA 2018  ETS CENTA por región'!AJ148-'[8]POA 2018  ETS CENTA por región'!AJ210</f>
        <v>#REF!</v>
      </c>
      <c r="CH23" s="825" t="e">
        <f>AK23-'[8]POA 2018  ETS CENTA por región'!AK24-'[8]POA 2018  ETS CENTA por región'!AK86-'[8]POA 2018  ETS CENTA por región'!AK148-'[8]POA 2018  ETS CENTA por región'!AK210</f>
        <v>#REF!</v>
      </c>
      <c r="CI23" s="825" t="e">
        <f>AL23-'[8]POA 2018  ETS CENTA por región'!AL24-'[8]POA 2018  ETS CENTA por región'!AL86-'[8]POA 2018  ETS CENTA por región'!AL148-'[8]POA 2018  ETS CENTA por región'!AL210</f>
        <v>#REF!</v>
      </c>
      <c r="CJ23" s="825" t="e">
        <f>AM23-'[8]POA 2018  ETS CENTA por región'!AM24-'[8]POA 2018  ETS CENTA por región'!AM86-'[8]POA 2018  ETS CENTA por región'!AM148-'[8]POA 2018  ETS CENTA por región'!AM210</f>
        <v>#REF!</v>
      </c>
      <c r="CK23" s="825" t="e">
        <f>AN23-'[8]POA 2018  ETS CENTA por región'!AN24-'[8]POA 2018  ETS CENTA por región'!AN86-'[8]POA 2018  ETS CENTA por región'!AN148-'[8]POA 2018  ETS CENTA por región'!AN210</f>
        <v>#REF!</v>
      </c>
      <c r="CL23" s="825" t="e">
        <f>AO23-'[8]POA 2018  ETS CENTA por región'!AO24-'[8]POA 2018  ETS CENTA por región'!AO86-'[8]POA 2018  ETS CENTA por región'!AO148-'[8]POA 2018  ETS CENTA por región'!AO210</f>
        <v>#REF!</v>
      </c>
    </row>
    <row r="24" spans="1:90" s="166" customFormat="1" ht="33" customHeight="1" x14ac:dyDescent="0.2">
      <c r="A24" s="990"/>
      <c r="B24" s="990"/>
      <c r="C24" s="992"/>
      <c r="D24" s="1292"/>
      <c r="E24" s="846">
        <f>MAX(L24,M24,N24,R24,S24,T24,Y24,Z24,X24,AD24,AE24,AF24)</f>
        <v>187</v>
      </c>
      <c r="F24" s="792" t="s">
        <v>79</v>
      </c>
      <c r="G24" s="1297"/>
      <c r="H24" s="1298"/>
      <c r="I24" s="1018"/>
      <c r="J24" s="1018"/>
      <c r="K24" s="1018"/>
      <c r="L24" s="842">
        <v>187</v>
      </c>
      <c r="M24" s="842">
        <v>187</v>
      </c>
      <c r="N24" s="842">
        <v>187</v>
      </c>
      <c r="O24" s="858">
        <v>3281</v>
      </c>
      <c r="P24" s="858">
        <v>3281</v>
      </c>
      <c r="Q24" s="858">
        <v>3281</v>
      </c>
      <c r="R24" s="842">
        <v>187</v>
      </c>
      <c r="S24" s="842">
        <v>187</v>
      </c>
      <c r="T24" s="842">
        <v>187</v>
      </c>
      <c r="U24" s="858">
        <v>3281</v>
      </c>
      <c r="V24" s="858">
        <v>3281</v>
      </c>
      <c r="W24" s="858">
        <v>3281</v>
      </c>
      <c r="X24" s="842">
        <v>187</v>
      </c>
      <c r="Y24" s="842">
        <v>187</v>
      </c>
      <c r="Z24" s="842">
        <v>187</v>
      </c>
      <c r="AA24" s="858">
        <v>3281</v>
      </c>
      <c r="AB24" s="858">
        <v>3281</v>
      </c>
      <c r="AC24" s="858">
        <v>3281</v>
      </c>
      <c r="AD24" s="842">
        <v>187</v>
      </c>
      <c r="AE24" s="842">
        <v>187</v>
      </c>
      <c r="AF24" s="842">
        <v>187</v>
      </c>
      <c r="AG24" s="858">
        <v>3281</v>
      </c>
      <c r="AH24" s="858">
        <v>3281</v>
      </c>
      <c r="AI24" s="858">
        <v>3281</v>
      </c>
      <c r="AJ24" s="859">
        <v>39372</v>
      </c>
      <c r="AK24" s="858">
        <v>39372</v>
      </c>
      <c r="AL24" s="115"/>
      <c r="AM24" s="402"/>
      <c r="AN24" s="402"/>
      <c r="AO24" s="402"/>
      <c r="AP24" s="1010"/>
      <c r="AQ24" s="1292"/>
      <c r="AR24" s="1292"/>
      <c r="AS24" s="27"/>
      <c r="AT24" s="27" t="b">
        <f>EXACT('[8]RE-POA CENTA 2017'!C29,C24)</f>
        <v>1</v>
      </c>
      <c r="AU24" s="27" t="b">
        <f>EXACT('[8]RE-POA CENTA 2017'!D29,D24)</f>
        <v>1</v>
      </c>
      <c r="AV24" s="291">
        <f>MAX(L24,M24,N24,R24,S24,T24,Y24,Z24,X24,AD24,AE24,AF24)-E24</f>
        <v>0</v>
      </c>
      <c r="AW24" s="27" t="b">
        <f>EXACT('[8]RE-POA CENTA 2017'!F29,F24)</f>
        <v>1</v>
      </c>
      <c r="AX24" s="27" t="b">
        <f>EXACT('[8]RE-POA CENTA 2017'!G29,G24)</f>
        <v>1</v>
      </c>
      <c r="AY24" s="27" t="b">
        <f>EXACT('[8]RE-POA CENTA 2017'!H29,H24)</f>
        <v>1</v>
      </c>
      <c r="AZ24" s="825">
        <f t="shared" si="1"/>
        <v>0</v>
      </c>
      <c r="BA24" s="825">
        <f t="shared" si="2"/>
        <v>0</v>
      </c>
      <c r="BB24" s="825" t="e">
        <f>E24-'[8]POA 2018  ETS CENTA por región'!E25-'[8]POA 2018  ETS CENTA por región'!E87-'[8]POA 2018  ETS CENTA por región'!E149-'[8]POA 2018  ETS CENTA por región'!E211</f>
        <v>#REF!</v>
      </c>
      <c r="BC24" s="847"/>
      <c r="BD24" s="847"/>
      <c r="BE24" s="847"/>
      <c r="BF24" s="847"/>
      <c r="BG24" s="847"/>
      <c r="BH24" s="847"/>
      <c r="BI24" s="825" t="e">
        <f>L24-'[8]POA 2018  ETS CENTA por región'!L25-'[8]POA 2018  ETS CENTA por región'!L87-'[8]POA 2018  ETS CENTA por región'!L149-'[8]POA 2018  ETS CENTA por región'!L211</f>
        <v>#REF!</v>
      </c>
      <c r="BJ24" s="825" t="e">
        <f>M24-'[8]POA 2018  ETS CENTA por región'!M25-'[8]POA 2018  ETS CENTA por región'!M87-'[8]POA 2018  ETS CENTA por región'!M149-'[8]POA 2018  ETS CENTA por región'!M211</f>
        <v>#REF!</v>
      </c>
      <c r="BK24" s="825" t="e">
        <f>N24-'[8]POA 2018  ETS CENTA por región'!N25-'[8]POA 2018  ETS CENTA por región'!N87-'[8]POA 2018  ETS CENTA por región'!N149-'[8]POA 2018  ETS CENTA por región'!N211</f>
        <v>#REF!</v>
      </c>
      <c r="BL24" s="825" t="e">
        <f>O24-'[8]POA 2018  ETS CENTA por región'!O25-'[8]POA 2018  ETS CENTA por región'!O87-'[8]POA 2018  ETS CENTA por región'!O149-'[8]POA 2018  ETS CENTA por región'!O211</f>
        <v>#REF!</v>
      </c>
      <c r="BM24" s="825" t="e">
        <f>P24-'[8]POA 2018  ETS CENTA por región'!P25-'[8]POA 2018  ETS CENTA por región'!P87-'[8]POA 2018  ETS CENTA por región'!P149-'[8]POA 2018  ETS CENTA por región'!P211</f>
        <v>#REF!</v>
      </c>
      <c r="BN24" s="825" t="e">
        <f>Q24-'[8]POA 2018  ETS CENTA por región'!Q25-'[8]POA 2018  ETS CENTA por región'!Q87-'[8]POA 2018  ETS CENTA por región'!Q149-'[8]POA 2018  ETS CENTA por región'!Q211</f>
        <v>#REF!</v>
      </c>
      <c r="BO24" s="825" t="e">
        <f>R24-'[8]POA 2018  ETS CENTA por región'!R25-'[8]POA 2018  ETS CENTA por región'!R87-'[8]POA 2018  ETS CENTA por región'!R149-'[8]POA 2018  ETS CENTA por región'!R211</f>
        <v>#REF!</v>
      </c>
      <c r="BP24" s="825" t="e">
        <f>S24-'[8]POA 2018  ETS CENTA por región'!S25-'[8]POA 2018  ETS CENTA por región'!S87-'[8]POA 2018  ETS CENTA por región'!S149-'[8]POA 2018  ETS CENTA por región'!S211</f>
        <v>#REF!</v>
      </c>
      <c r="BQ24" s="825" t="e">
        <f>T24-'[8]POA 2018  ETS CENTA por región'!T25-'[8]POA 2018  ETS CENTA por región'!T87-'[8]POA 2018  ETS CENTA por región'!T149-'[8]POA 2018  ETS CENTA por región'!T211</f>
        <v>#REF!</v>
      </c>
      <c r="BR24" s="825" t="e">
        <f>U24-'[8]POA 2018  ETS CENTA por región'!U25-'[8]POA 2018  ETS CENTA por región'!U87-'[8]POA 2018  ETS CENTA por región'!U149-'[8]POA 2018  ETS CENTA por región'!U211</f>
        <v>#REF!</v>
      </c>
      <c r="BS24" s="825" t="e">
        <f>V24-'[8]POA 2018  ETS CENTA por región'!V25-'[8]POA 2018  ETS CENTA por región'!V87-'[8]POA 2018  ETS CENTA por región'!V149-'[8]POA 2018  ETS CENTA por región'!V211</f>
        <v>#REF!</v>
      </c>
      <c r="BT24" s="825" t="e">
        <f>W24-'[8]POA 2018  ETS CENTA por región'!W25-'[8]POA 2018  ETS CENTA por región'!W87-'[8]POA 2018  ETS CENTA por región'!W149-'[8]POA 2018  ETS CENTA por región'!W211</f>
        <v>#REF!</v>
      </c>
      <c r="BU24" s="825" t="e">
        <f>X24-'[8]POA 2018  ETS CENTA por región'!X25-'[8]POA 2018  ETS CENTA por región'!X87-'[8]POA 2018  ETS CENTA por región'!X149-'[8]POA 2018  ETS CENTA por región'!X211</f>
        <v>#REF!</v>
      </c>
      <c r="BV24" s="825" t="e">
        <f>Y24-'[8]POA 2018  ETS CENTA por región'!Y25-'[8]POA 2018  ETS CENTA por región'!Y87-'[8]POA 2018  ETS CENTA por región'!Y149-'[8]POA 2018  ETS CENTA por región'!Y211</f>
        <v>#REF!</v>
      </c>
      <c r="BW24" s="825" t="e">
        <f>Z24-'[8]POA 2018  ETS CENTA por región'!Z25-'[8]POA 2018  ETS CENTA por región'!Z87-'[8]POA 2018  ETS CENTA por región'!Z149-'[8]POA 2018  ETS CENTA por región'!Z211</f>
        <v>#REF!</v>
      </c>
      <c r="BX24" s="825" t="e">
        <f>AA24-'[8]POA 2018  ETS CENTA por región'!AA25-'[8]POA 2018  ETS CENTA por región'!AA87-'[8]POA 2018  ETS CENTA por región'!AA149-'[8]POA 2018  ETS CENTA por región'!AA211</f>
        <v>#REF!</v>
      </c>
      <c r="BY24" s="825" t="e">
        <f>AB24-'[8]POA 2018  ETS CENTA por región'!AB25-'[8]POA 2018  ETS CENTA por región'!AB87-'[8]POA 2018  ETS CENTA por región'!AB149-'[8]POA 2018  ETS CENTA por región'!AB211</f>
        <v>#REF!</v>
      </c>
      <c r="BZ24" s="825" t="e">
        <f>AC24-'[8]POA 2018  ETS CENTA por región'!AC25-'[8]POA 2018  ETS CENTA por región'!AC87-'[8]POA 2018  ETS CENTA por región'!AC149-'[8]POA 2018  ETS CENTA por región'!AC211</f>
        <v>#REF!</v>
      </c>
      <c r="CA24" s="825" t="e">
        <f>AD24-'[8]POA 2018  ETS CENTA por región'!AD25-'[8]POA 2018  ETS CENTA por región'!AD87-'[8]POA 2018  ETS CENTA por región'!AD149-'[8]POA 2018  ETS CENTA por región'!AD211</f>
        <v>#REF!</v>
      </c>
      <c r="CB24" s="825" t="e">
        <f>AE24-'[8]POA 2018  ETS CENTA por región'!AE25-'[8]POA 2018  ETS CENTA por región'!AE87-'[8]POA 2018  ETS CENTA por región'!AE149-'[8]POA 2018  ETS CENTA por región'!AE211</f>
        <v>#REF!</v>
      </c>
      <c r="CC24" s="825" t="e">
        <f>AF24-'[8]POA 2018  ETS CENTA por región'!AF25-'[8]POA 2018  ETS CENTA por región'!AF87-'[8]POA 2018  ETS CENTA por región'!AF149-'[8]POA 2018  ETS CENTA por región'!AF211</f>
        <v>#REF!</v>
      </c>
      <c r="CD24" s="825" t="e">
        <f>AG24-'[8]POA 2018  ETS CENTA por región'!AG25-'[8]POA 2018  ETS CENTA por región'!AG87-'[8]POA 2018  ETS CENTA por región'!AG149-'[8]POA 2018  ETS CENTA por región'!AG211</f>
        <v>#REF!</v>
      </c>
      <c r="CE24" s="825" t="e">
        <f>AH24-'[8]POA 2018  ETS CENTA por región'!AH25-'[8]POA 2018  ETS CENTA por región'!AH87-'[8]POA 2018  ETS CENTA por región'!AH149-'[8]POA 2018  ETS CENTA por región'!AH211</f>
        <v>#REF!</v>
      </c>
      <c r="CF24" s="825" t="e">
        <f>AI24-'[8]POA 2018  ETS CENTA por región'!AI25-'[8]POA 2018  ETS CENTA por región'!AI87-'[8]POA 2018  ETS CENTA por región'!AI149-'[8]POA 2018  ETS CENTA por región'!AI211</f>
        <v>#REF!</v>
      </c>
      <c r="CG24" s="825" t="e">
        <f>AJ24-'[8]POA 2018  ETS CENTA por región'!AJ25-'[8]POA 2018  ETS CENTA por región'!AJ87-'[8]POA 2018  ETS CENTA por región'!AJ149-'[8]POA 2018  ETS CENTA por región'!AJ211</f>
        <v>#REF!</v>
      </c>
      <c r="CH24" s="825" t="e">
        <f>AK24-'[8]POA 2018  ETS CENTA por región'!AK25-'[8]POA 2018  ETS CENTA por región'!AK87-'[8]POA 2018  ETS CENTA por región'!AK149-'[8]POA 2018  ETS CENTA por región'!AK211</f>
        <v>#REF!</v>
      </c>
      <c r="CI24" s="825" t="e">
        <f>AL24-'[8]POA 2018  ETS CENTA por región'!AL25-'[8]POA 2018  ETS CENTA por región'!AL87-'[8]POA 2018  ETS CENTA por región'!AL149-'[8]POA 2018  ETS CENTA por región'!AL211</f>
        <v>#REF!</v>
      </c>
      <c r="CJ24" s="825" t="e">
        <f>AM24-'[8]POA 2018  ETS CENTA por región'!AM25-'[8]POA 2018  ETS CENTA por región'!AM87-'[8]POA 2018  ETS CENTA por región'!AM149-'[8]POA 2018  ETS CENTA por región'!AM211</f>
        <v>#REF!</v>
      </c>
      <c r="CK24" s="825" t="e">
        <f>AN24-'[8]POA 2018  ETS CENTA por región'!AN25-'[8]POA 2018  ETS CENTA por región'!AN87-'[8]POA 2018  ETS CENTA por región'!AN149-'[8]POA 2018  ETS CENTA por región'!AN211</f>
        <v>#REF!</v>
      </c>
      <c r="CL24" s="825" t="e">
        <f>AO24-'[8]POA 2018  ETS CENTA por región'!AO25-'[8]POA 2018  ETS CENTA por región'!AO87-'[8]POA 2018  ETS CENTA por región'!AO149-'[8]POA 2018  ETS CENTA por región'!AO211</f>
        <v>#REF!</v>
      </c>
    </row>
    <row r="25" spans="1:90" s="166" customFormat="1" ht="67.5" customHeight="1" x14ac:dyDescent="0.2">
      <c r="A25" s="813" t="s">
        <v>42</v>
      </c>
      <c r="B25" s="813" t="s">
        <v>43</v>
      </c>
      <c r="C25" s="836" t="s">
        <v>70</v>
      </c>
      <c r="D25" s="852" t="s">
        <v>71</v>
      </c>
      <c r="E25" s="816">
        <v>1</v>
      </c>
      <c r="F25" s="853" t="s">
        <v>60</v>
      </c>
      <c r="G25" s="817" t="s">
        <v>61</v>
      </c>
      <c r="H25" s="817" t="s">
        <v>62</v>
      </c>
      <c r="I25" s="815"/>
      <c r="J25" s="815"/>
      <c r="K25" s="815">
        <v>2</v>
      </c>
      <c r="L25" s="129"/>
      <c r="M25" s="129"/>
      <c r="N25" s="129"/>
      <c r="O25" s="112"/>
      <c r="P25" s="112"/>
      <c r="Q25" s="112"/>
      <c r="R25" s="179"/>
      <c r="S25" s="179"/>
      <c r="T25" s="179"/>
      <c r="U25" s="112"/>
      <c r="V25" s="112"/>
      <c r="W25" s="112"/>
      <c r="X25" s="179"/>
      <c r="Y25" s="179"/>
      <c r="Z25" s="401"/>
      <c r="AA25" s="402"/>
      <c r="AB25" s="402"/>
      <c r="AC25" s="402"/>
      <c r="AD25" s="179">
        <v>1</v>
      </c>
      <c r="AE25" s="179"/>
      <c r="AF25" s="179"/>
      <c r="AG25" s="112">
        <v>8363</v>
      </c>
      <c r="AH25" s="112"/>
      <c r="AI25" s="112"/>
      <c r="AJ25" s="180">
        <v>8363</v>
      </c>
      <c r="AK25" s="112">
        <v>8363</v>
      </c>
      <c r="AL25" s="115"/>
      <c r="AM25" s="402"/>
      <c r="AN25" s="402"/>
      <c r="AO25" s="402"/>
      <c r="AP25" s="833" t="s">
        <v>51</v>
      </c>
      <c r="AQ25" s="790" t="s">
        <v>181</v>
      </c>
      <c r="AR25" s="833" t="s">
        <v>259</v>
      </c>
      <c r="AS25" s="27"/>
      <c r="AT25" s="27" t="b">
        <f>EXACT('[8]RE-POA CENTA 2017'!C30,C25)</f>
        <v>1</v>
      </c>
      <c r="AU25" s="27" t="b">
        <f>EXACT('[8]RE-POA CENTA 2017'!D30,D25)</f>
        <v>1</v>
      </c>
      <c r="AV25" s="291">
        <f t="shared" si="0"/>
        <v>0</v>
      </c>
      <c r="AW25" s="27" t="b">
        <f>EXACT('[8]RE-POA CENTA 2017'!F30,F25)</f>
        <v>1</v>
      </c>
      <c r="AX25" s="27" t="b">
        <f>EXACT('[8]RE-POA CENTA 2017'!G30,G25)</f>
        <v>1</v>
      </c>
      <c r="AY25" s="27" t="b">
        <f>EXACT('[8]RE-POA CENTA 2017'!H30,H25)</f>
        <v>1</v>
      </c>
      <c r="AZ25" s="825">
        <f t="shared" si="1"/>
        <v>0</v>
      </c>
      <c r="BA25" s="825">
        <f t="shared" si="2"/>
        <v>0</v>
      </c>
      <c r="BB25" s="825" t="e">
        <f>E25-'[8]POA 2018  ETS CENTA por región'!E26-'[8]POA 2018  ETS CENTA por región'!E88-'[8]POA 2018  ETS CENTA por región'!E150-'[8]POA 2018  ETS CENTA por región'!E212</f>
        <v>#REF!</v>
      </c>
      <c r="BC25" s="847"/>
      <c r="BD25" s="847"/>
      <c r="BE25" s="847"/>
      <c r="BF25" s="847"/>
      <c r="BG25" s="847"/>
      <c r="BH25" s="847"/>
      <c r="BI25" s="825" t="e">
        <f>L25-'[8]POA 2018  ETS CENTA por región'!L26-'[8]POA 2018  ETS CENTA por región'!L88-'[8]POA 2018  ETS CENTA por región'!L150-'[8]POA 2018  ETS CENTA por región'!L212</f>
        <v>#REF!</v>
      </c>
      <c r="BJ25" s="825" t="e">
        <f>M25-'[8]POA 2018  ETS CENTA por región'!M26-'[8]POA 2018  ETS CENTA por región'!M88-'[8]POA 2018  ETS CENTA por región'!M150-'[8]POA 2018  ETS CENTA por región'!M212</f>
        <v>#REF!</v>
      </c>
      <c r="BK25" s="825" t="e">
        <f>N25-'[8]POA 2018  ETS CENTA por región'!N26-'[8]POA 2018  ETS CENTA por región'!N88-'[8]POA 2018  ETS CENTA por región'!N150-'[8]POA 2018  ETS CENTA por región'!N212</f>
        <v>#REF!</v>
      </c>
      <c r="BL25" s="825" t="e">
        <f>O25-'[8]POA 2018  ETS CENTA por región'!O26-'[8]POA 2018  ETS CENTA por región'!O88-'[8]POA 2018  ETS CENTA por región'!O150-'[8]POA 2018  ETS CENTA por región'!O212</f>
        <v>#REF!</v>
      </c>
      <c r="BM25" s="825" t="e">
        <f>P25-'[8]POA 2018  ETS CENTA por región'!P26-'[8]POA 2018  ETS CENTA por región'!P88-'[8]POA 2018  ETS CENTA por región'!P150-'[8]POA 2018  ETS CENTA por región'!P212</f>
        <v>#REF!</v>
      </c>
      <c r="BN25" s="825" t="e">
        <f>Q25-'[8]POA 2018  ETS CENTA por región'!Q26-'[8]POA 2018  ETS CENTA por región'!Q88-'[8]POA 2018  ETS CENTA por región'!Q150-'[8]POA 2018  ETS CENTA por región'!Q212</f>
        <v>#REF!</v>
      </c>
      <c r="BO25" s="825" t="e">
        <f>R25-'[8]POA 2018  ETS CENTA por región'!R26-'[8]POA 2018  ETS CENTA por región'!R88-'[8]POA 2018  ETS CENTA por región'!R150-'[8]POA 2018  ETS CENTA por región'!R212</f>
        <v>#REF!</v>
      </c>
      <c r="BP25" s="825" t="e">
        <f>S25-'[8]POA 2018  ETS CENTA por región'!S26-'[8]POA 2018  ETS CENTA por región'!S88-'[8]POA 2018  ETS CENTA por región'!S150-'[8]POA 2018  ETS CENTA por región'!S212</f>
        <v>#REF!</v>
      </c>
      <c r="BQ25" s="825" t="e">
        <f>T25-'[8]POA 2018  ETS CENTA por región'!T26-'[8]POA 2018  ETS CENTA por región'!T88-'[8]POA 2018  ETS CENTA por región'!T150-'[8]POA 2018  ETS CENTA por región'!T212</f>
        <v>#REF!</v>
      </c>
      <c r="BR25" s="825" t="e">
        <f>U25-'[8]POA 2018  ETS CENTA por región'!U26-'[8]POA 2018  ETS CENTA por región'!U88-'[8]POA 2018  ETS CENTA por región'!U150-'[8]POA 2018  ETS CENTA por región'!U212</f>
        <v>#REF!</v>
      </c>
      <c r="BS25" s="825" t="e">
        <f>V25-'[8]POA 2018  ETS CENTA por región'!V26-'[8]POA 2018  ETS CENTA por región'!V88-'[8]POA 2018  ETS CENTA por región'!V150-'[8]POA 2018  ETS CENTA por región'!V212</f>
        <v>#REF!</v>
      </c>
      <c r="BT25" s="825" t="e">
        <f>W25-'[8]POA 2018  ETS CENTA por región'!W26-'[8]POA 2018  ETS CENTA por región'!W88-'[8]POA 2018  ETS CENTA por región'!W150-'[8]POA 2018  ETS CENTA por región'!W212</f>
        <v>#REF!</v>
      </c>
      <c r="BU25" s="825" t="e">
        <f>X25-'[8]POA 2018  ETS CENTA por región'!X26-'[8]POA 2018  ETS CENTA por región'!X88-'[8]POA 2018  ETS CENTA por región'!X150-'[8]POA 2018  ETS CENTA por región'!X212</f>
        <v>#REF!</v>
      </c>
      <c r="BV25" s="825" t="e">
        <f>Y25-'[8]POA 2018  ETS CENTA por región'!Y26-'[8]POA 2018  ETS CENTA por región'!Y88-'[8]POA 2018  ETS CENTA por región'!Y150-'[8]POA 2018  ETS CENTA por región'!Y212</f>
        <v>#REF!</v>
      </c>
      <c r="BW25" s="825" t="e">
        <f>Z25-'[8]POA 2018  ETS CENTA por región'!Z26-'[8]POA 2018  ETS CENTA por región'!Z88-'[8]POA 2018  ETS CENTA por región'!Z150-'[8]POA 2018  ETS CENTA por región'!Z212</f>
        <v>#REF!</v>
      </c>
      <c r="BX25" s="825" t="e">
        <f>AA25-'[8]POA 2018  ETS CENTA por región'!AA26-'[8]POA 2018  ETS CENTA por región'!AA88-'[8]POA 2018  ETS CENTA por región'!AA150-'[8]POA 2018  ETS CENTA por región'!AA212</f>
        <v>#REF!</v>
      </c>
      <c r="BY25" s="825" t="e">
        <f>AB25-'[8]POA 2018  ETS CENTA por región'!AB26-'[8]POA 2018  ETS CENTA por región'!AB88-'[8]POA 2018  ETS CENTA por región'!AB150-'[8]POA 2018  ETS CENTA por región'!AB212</f>
        <v>#REF!</v>
      </c>
      <c r="BZ25" s="825" t="e">
        <f>AC25-'[8]POA 2018  ETS CENTA por región'!AC26-'[8]POA 2018  ETS CENTA por región'!AC88-'[8]POA 2018  ETS CENTA por región'!AC150-'[8]POA 2018  ETS CENTA por región'!AC212</f>
        <v>#REF!</v>
      </c>
      <c r="CA25" s="825" t="e">
        <f>AD25-'[8]POA 2018  ETS CENTA por región'!AD26-'[8]POA 2018  ETS CENTA por región'!AD88-'[8]POA 2018  ETS CENTA por región'!AD150-'[8]POA 2018  ETS CENTA por región'!AD212</f>
        <v>#REF!</v>
      </c>
      <c r="CB25" s="825" t="e">
        <f>AE25-'[8]POA 2018  ETS CENTA por región'!AE26-'[8]POA 2018  ETS CENTA por región'!AE88-'[8]POA 2018  ETS CENTA por región'!AE150-'[8]POA 2018  ETS CENTA por región'!AE212</f>
        <v>#REF!</v>
      </c>
      <c r="CC25" s="825" t="e">
        <f>AF25-'[8]POA 2018  ETS CENTA por región'!AF26-'[8]POA 2018  ETS CENTA por región'!AF88-'[8]POA 2018  ETS CENTA por región'!AF150-'[8]POA 2018  ETS CENTA por región'!AF212</f>
        <v>#REF!</v>
      </c>
      <c r="CD25" s="825" t="e">
        <f>AG25-'[8]POA 2018  ETS CENTA por región'!AG26-'[8]POA 2018  ETS CENTA por región'!AG88-'[8]POA 2018  ETS CENTA por región'!AG150-'[8]POA 2018  ETS CENTA por región'!AG212</f>
        <v>#REF!</v>
      </c>
      <c r="CE25" s="825" t="e">
        <f>AH25-'[8]POA 2018  ETS CENTA por región'!AH26-'[8]POA 2018  ETS CENTA por región'!AH88-'[8]POA 2018  ETS CENTA por región'!AH150-'[8]POA 2018  ETS CENTA por región'!AH212</f>
        <v>#REF!</v>
      </c>
      <c r="CF25" s="825" t="e">
        <f>AI25-'[8]POA 2018  ETS CENTA por región'!AI26-'[8]POA 2018  ETS CENTA por región'!AI88-'[8]POA 2018  ETS CENTA por región'!AI150-'[8]POA 2018  ETS CENTA por región'!AI212</f>
        <v>#REF!</v>
      </c>
      <c r="CG25" s="825" t="e">
        <f>AJ25-'[8]POA 2018  ETS CENTA por región'!AJ26-'[8]POA 2018  ETS CENTA por región'!AJ88-'[8]POA 2018  ETS CENTA por región'!AJ150-'[8]POA 2018  ETS CENTA por región'!AJ212</f>
        <v>#REF!</v>
      </c>
      <c r="CH25" s="825" t="e">
        <f>AK25-'[8]POA 2018  ETS CENTA por región'!AK26-'[8]POA 2018  ETS CENTA por región'!AK88-'[8]POA 2018  ETS CENTA por región'!AK150-'[8]POA 2018  ETS CENTA por región'!AK212</f>
        <v>#REF!</v>
      </c>
      <c r="CI25" s="825" t="e">
        <f>AL25-'[8]POA 2018  ETS CENTA por región'!AL26-'[8]POA 2018  ETS CENTA por región'!AL88-'[8]POA 2018  ETS CENTA por región'!AL150-'[8]POA 2018  ETS CENTA por región'!AL212</f>
        <v>#REF!</v>
      </c>
      <c r="CJ25" s="825" t="e">
        <f>AM25-'[8]POA 2018  ETS CENTA por región'!AM26-'[8]POA 2018  ETS CENTA por región'!AM88-'[8]POA 2018  ETS CENTA por región'!AM150-'[8]POA 2018  ETS CENTA por región'!AM212</f>
        <v>#REF!</v>
      </c>
      <c r="CK25" s="825" t="e">
        <f>AN25-'[8]POA 2018  ETS CENTA por región'!AN26-'[8]POA 2018  ETS CENTA por región'!AN88-'[8]POA 2018  ETS CENTA por región'!AN150-'[8]POA 2018  ETS CENTA por región'!AN212</f>
        <v>#REF!</v>
      </c>
      <c r="CL25" s="825" t="e">
        <f>AO25-'[8]POA 2018  ETS CENTA por región'!AO26-'[8]POA 2018  ETS CENTA por región'!AO88-'[8]POA 2018  ETS CENTA por región'!AO150-'[8]POA 2018  ETS CENTA por región'!AO212</f>
        <v>#REF!</v>
      </c>
    </row>
    <row r="26" spans="1:90" s="166" customFormat="1" ht="57.75" customHeight="1" x14ac:dyDescent="0.2">
      <c r="A26" s="58" t="s">
        <v>42</v>
      </c>
      <c r="B26" s="58" t="s">
        <v>43</v>
      </c>
      <c r="C26" s="823" t="s">
        <v>167</v>
      </c>
      <c r="D26" s="781" t="s">
        <v>169</v>
      </c>
      <c r="E26" s="29"/>
      <c r="F26" s="860"/>
      <c r="G26" s="26"/>
      <c r="H26" s="26"/>
      <c r="I26" s="94">
        <v>1</v>
      </c>
      <c r="J26" s="94">
        <v>1</v>
      </c>
      <c r="K26" s="94"/>
      <c r="L26" s="183"/>
      <c r="M26" s="183"/>
      <c r="N26" s="183"/>
      <c r="O26" s="38"/>
      <c r="P26" s="38"/>
      <c r="Q26" s="38"/>
      <c r="R26" s="34"/>
      <c r="S26" s="34"/>
      <c r="T26" s="34"/>
      <c r="U26" s="38"/>
      <c r="V26" s="38"/>
      <c r="W26" s="38"/>
      <c r="X26" s="34"/>
      <c r="Y26" s="34"/>
      <c r="Z26" s="68"/>
      <c r="AA26" s="395"/>
      <c r="AB26" s="395"/>
      <c r="AC26" s="395"/>
      <c r="AD26" s="34"/>
      <c r="AE26" s="34"/>
      <c r="AF26" s="34"/>
      <c r="AG26" s="38"/>
      <c r="AH26" s="38">
        <v>8363</v>
      </c>
      <c r="AI26" s="38"/>
      <c r="AJ26" s="21">
        <v>8363</v>
      </c>
      <c r="AK26" s="38">
        <v>8363</v>
      </c>
      <c r="AL26" s="95"/>
      <c r="AM26" s="407"/>
      <c r="AN26" s="407"/>
      <c r="AO26" s="407"/>
      <c r="AP26" s="861"/>
      <c r="AQ26" s="845"/>
      <c r="AR26" s="861"/>
      <c r="AS26" s="27"/>
      <c r="AT26" s="27" t="b">
        <f>EXACT('[8]RE-POA CENTA 2017'!C31,C26)</f>
        <v>1</v>
      </c>
      <c r="AU26" s="27" t="b">
        <f>EXACT('[8]RE-POA CENTA 2017'!D31,D26)</f>
        <v>1</v>
      </c>
      <c r="AV26" s="291">
        <f t="shared" si="0"/>
        <v>0</v>
      </c>
      <c r="AW26" s="27" t="b">
        <f>EXACT('[8]RE-POA CENTA 2017'!F31,F26)</f>
        <v>1</v>
      </c>
      <c r="AX26" s="27" t="b">
        <f>EXACT('[8]RE-POA CENTA 2017'!G31,G26)</f>
        <v>1</v>
      </c>
      <c r="AY26" s="27" t="b">
        <f>EXACT('[8]RE-POA CENTA 2017'!H31,H26)</f>
        <v>1</v>
      </c>
      <c r="AZ26" s="825">
        <f t="shared" si="1"/>
        <v>0</v>
      </c>
      <c r="BA26" s="825">
        <f t="shared" si="2"/>
        <v>0</v>
      </c>
      <c r="BB26" s="825" t="e">
        <f>E26-'[8]POA 2018  ETS CENTA por región'!E27-'[8]POA 2018  ETS CENTA por región'!E89-'[8]POA 2018  ETS CENTA por región'!E151-'[8]POA 2018  ETS CENTA por región'!E213</f>
        <v>#REF!</v>
      </c>
      <c r="BC26" s="847"/>
      <c r="BD26" s="847"/>
      <c r="BE26" s="847"/>
      <c r="BF26" s="847"/>
      <c r="BG26" s="847"/>
      <c r="BH26" s="847"/>
      <c r="BI26" s="825" t="e">
        <f>L26-'[8]POA 2018  ETS CENTA por región'!L27-'[8]POA 2018  ETS CENTA por región'!L89-'[8]POA 2018  ETS CENTA por región'!L151-'[8]POA 2018  ETS CENTA por región'!L213</f>
        <v>#REF!</v>
      </c>
      <c r="BJ26" s="825" t="e">
        <f>M26-'[8]POA 2018  ETS CENTA por región'!M27-'[8]POA 2018  ETS CENTA por región'!M89-'[8]POA 2018  ETS CENTA por región'!M151-'[8]POA 2018  ETS CENTA por región'!M213</f>
        <v>#REF!</v>
      </c>
      <c r="BK26" s="825" t="e">
        <f>N26-'[8]POA 2018  ETS CENTA por región'!N27-'[8]POA 2018  ETS CENTA por región'!N89-'[8]POA 2018  ETS CENTA por región'!N151-'[8]POA 2018  ETS CENTA por región'!N213</f>
        <v>#REF!</v>
      </c>
      <c r="BL26" s="825" t="e">
        <f>O26-'[8]POA 2018  ETS CENTA por región'!O27-'[8]POA 2018  ETS CENTA por región'!O89-'[8]POA 2018  ETS CENTA por región'!O151-'[8]POA 2018  ETS CENTA por región'!O213</f>
        <v>#REF!</v>
      </c>
      <c r="BM26" s="825" t="e">
        <f>P26-'[8]POA 2018  ETS CENTA por región'!P27-'[8]POA 2018  ETS CENTA por región'!P89-'[8]POA 2018  ETS CENTA por región'!P151-'[8]POA 2018  ETS CENTA por región'!P213</f>
        <v>#REF!</v>
      </c>
      <c r="BN26" s="825" t="e">
        <f>Q26-'[8]POA 2018  ETS CENTA por región'!Q27-'[8]POA 2018  ETS CENTA por región'!Q89-'[8]POA 2018  ETS CENTA por región'!Q151-'[8]POA 2018  ETS CENTA por región'!Q213</f>
        <v>#REF!</v>
      </c>
      <c r="BO26" s="825" t="e">
        <f>R26-'[8]POA 2018  ETS CENTA por región'!R27-'[8]POA 2018  ETS CENTA por región'!R89-'[8]POA 2018  ETS CENTA por región'!R151-'[8]POA 2018  ETS CENTA por región'!R213</f>
        <v>#REF!</v>
      </c>
      <c r="BP26" s="825" t="e">
        <f>S26-'[8]POA 2018  ETS CENTA por región'!S27-'[8]POA 2018  ETS CENTA por región'!S89-'[8]POA 2018  ETS CENTA por región'!S151-'[8]POA 2018  ETS CENTA por región'!S213</f>
        <v>#REF!</v>
      </c>
      <c r="BQ26" s="825" t="e">
        <f>T26-'[8]POA 2018  ETS CENTA por región'!T27-'[8]POA 2018  ETS CENTA por región'!T89-'[8]POA 2018  ETS CENTA por región'!T151-'[8]POA 2018  ETS CENTA por región'!T213</f>
        <v>#REF!</v>
      </c>
      <c r="BR26" s="825" t="e">
        <f>U26-'[8]POA 2018  ETS CENTA por región'!U27-'[8]POA 2018  ETS CENTA por región'!U89-'[8]POA 2018  ETS CENTA por región'!U151-'[8]POA 2018  ETS CENTA por región'!U213</f>
        <v>#REF!</v>
      </c>
      <c r="BS26" s="825" t="e">
        <f>V26-'[8]POA 2018  ETS CENTA por región'!V27-'[8]POA 2018  ETS CENTA por región'!V89-'[8]POA 2018  ETS CENTA por región'!V151-'[8]POA 2018  ETS CENTA por región'!V213</f>
        <v>#REF!</v>
      </c>
      <c r="BT26" s="825" t="e">
        <f>W26-'[8]POA 2018  ETS CENTA por región'!W27-'[8]POA 2018  ETS CENTA por región'!W89-'[8]POA 2018  ETS CENTA por región'!W151-'[8]POA 2018  ETS CENTA por región'!W213</f>
        <v>#REF!</v>
      </c>
      <c r="BU26" s="825" t="e">
        <f>X26-'[8]POA 2018  ETS CENTA por región'!X27-'[8]POA 2018  ETS CENTA por región'!X89-'[8]POA 2018  ETS CENTA por región'!X151-'[8]POA 2018  ETS CENTA por región'!X213</f>
        <v>#REF!</v>
      </c>
      <c r="BV26" s="825" t="e">
        <f>Y26-'[8]POA 2018  ETS CENTA por región'!Y27-'[8]POA 2018  ETS CENTA por región'!Y89-'[8]POA 2018  ETS CENTA por región'!Y151-'[8]POA 2018  ETS CENTA por región'!Y213</f>
        <v>#REF!</v>
      </c>
      <c r="BW26" s="825" t="e">
        <f>Z26-'[8]POA 2018  ETS CENTA por región'!Z27-'[8]POA 2018  ETS CENTA por región'!Z89-'[8]POA 2018  ETS CENTA por región'!Z151-'[8]POA 2018  ETS CENTA por región'!Z213</f>
        <v>#REF!</v>
      </c>
      <c r="BX26" s="825" t="e">
        <f>AA26-'[8]POA 2018  ETS CENTA por región'!AA27-'[8]POA 2018  ETS CENTA por región'!AA89-'[8]POA 2018  ETS CENTA por región'!AA151-'[8]POA 2018  ETS CENTA por región'!AA213</f>
        <v>#REF!</v>
      </c>
      <c r="BY26" s="825" t="e">
        <f>AB26-'[8]POA 2018  ETS CENTA por región'!AB27-'[8]POA 2018  ETS CENTA por región'!AB89-'[8]POA 2018  ETS CENTA por región'!AB151-'[8]POA 2018  ETS CENTA por región'!AB213</f>
        <v>#REF!</v>
      </c>
      <c r="BZ26" s="825" t="e">
        <f>AC26-'[8]POA 2018  ETS CENTA por región'!AC27-'[8]POA 2018  ETS CENTA por región'!AC89-'[8]POA 2018  ETS CENTA por región'!AC151-'[8]POA 2018  ETS CENTA por región'!AC213</f>
        <v>#REF!</v>
      </c>
      <c r="CA26" s="825" t="e">
        <f>AD26-'[8]POA 2018  ETS CENTA por región'!AD27-'[8]POA 2018  ETS CENTA por región'!AD89-'[8]POA 2018  ETS CENTA por región'!AD151-'[8]POA 2018  ETS CENTA por región'!AD213</f>
        <v>#REF!</v>
      </c>
      <c r="CB26" s="825" t="e">
        <f>AE26-'[8]POA 2018  ETS CENTA por región'!AE27-'[8]POA 2018  ETS CENTA por región'!AE89-'[8]POA 2018  ETS CENTA por región'!AE151-'[8]POA 2018  ETS CENTA por región'!AE213</f>
        <v>#REF!</v>
      </c>
      <c r="CC26" s="825" t="e">
        <f>AF26-'[8]POA 2018  ETS CENTA por región'!AF27-'[8]POA 2018  ETS CENTA por región'!AF89-'[8]POA 2018  ETS CENTA por región'!AF151-'[8]POA 2018  ETS CENTA por región'!AF213</f>
        <v>#REF!</v>
      </c>
      <c r="CD26" s="825" t="e">
        <f>AG26-'[8]POA 2018  ETS CENTA por región'!AG27-'[8]POA 2018  ETS CENTA por región'!AG89-'[8]POA 2018  ETS CENTA por región'!AG151-'[8]POA 2018  ETS CENTA por región'!AG213</f>
        <v>#REF!</v>
      </c>
      <c r="CE26" s="825" t="e">
        <f>AH26-'[8]POA 2018  ETS CENTA por región'!AH27-'[8]POA 2018  ETS CENTA por región'!AH89-'[8]POA 2018  ETS CENTA por región'!AH151-'[8]POA 2018  ETS CENTA por región'!AH213</f>
        <v>#REF!</v>
      </c>
      <c r="CF26" s="825" t="e">
        <f>AI26-'[8]POA 2018  ETS CENTA por región'!AI27-'[8]POA 2018  ETS CENTA por región'!AI89-'[8]POA 2018  ETS CENTA por región'!AI151-'[8]POA 2018  ETS CENTA por región'!AI213</f>
        <v>#REF!</v>
      </c>
      <c r="CG26" s="825" t="e">
        <f>AJ26-'[8]POA 2018  ETS CENTA por región'!AJ27-'[8]POA 2018  ETS CENTA por región'!AJ89-'[8]POA 2018  ETS CENTA por región'!AJ151-'[8]POA 2018  ETS CENTA por región'!AJ213</f>
        <v>#REF!</v>
      </c>
      <c r="CH26" s="825" t="e">
        <f>AK26-'[8]POA 2018  ETS CENTA por región'!AK27-'[8]POA 2018  ETS CENTA por región'!AK89-'[8]POA 2018  ETS CENTA por región'!AK151-'[8]POA 2018  ETS CENTA por región'!AK213</f>
        <v>#REF!</v>
      </c>
      <c r="CI26" s="825" t="e">
        <f>AL26-'[8]POA 2018  ETS CENTA por región'!AL27-'[8]POA 2018  ETS CENTA por región'!AL89-'[8]POA 2018  ETS CENTA por región'!AL151-'[8]POA 2018  ETS CENTA por región'!AL213</f>
        <v>#REF!</v>
      </c>
      <c r="CJ26" s="825" t="e">
        <f>AM26-'[8]POA 2018  ETS CENTA por región'!AM27-'[8]POA 2018  ETS CENTA por región'!AM89-'[8]POA 2018  ETS CENTA por región'!AM151-'[8]POA 2018  ETS CENTA por región'!AM213</f>
        <v>#REF!</v>
      </c>
      <c r="CK26" s="825" t="e">
        <f>AN26-'[8]POA 2018  ETS CENTA por región'!AN27-'[8]POA 2018  ETS CENTA por región'!AN89-'[8]POA 2018  ETS CENTA por región'!AN151-'[8]POA 2018  ETS CENTA por región'!AN213</f>
        <v>#REF!</v>
      </c>
      <c r="CL26" s="825" t="e">
        <f>AO26-'[8]POA 2018  ETS CENTA por región'!AO27-'[8]POA 2018  ETS CENTA por región'!AO89-'[8]POA 2018  ETS CENTA por región'!AO151-'[8]POA 2018  ETS CENTA por región'!AO213</f>
        <v>#REF!</v>
      </c>
    </row>
    <row r="27" spans="1:90" s="166" customFormat="1" ht="83.25" customHeight="1" x14ac:dyDescent="0.2">
      <c r="A27" s="813" t="s">
        <v>42</v>
      </c>
      <c r="B27" s="813" t="s">
        <v>43</v>
      </c>
      <c r="C27" s="836" t="s">
        <v>168</v>
      </c>
      <c r="D27" s="852" t="s">
        <v>170</v>
      </c>
      <c r="E27" s="816">
        <v>1</v>
      </c>
      <c r="F27" s="853" t="s">
        <v>60</v>
      </c>
      <c r="G27" s="817" t="s">
        <v>61</v>
      </c>
      <c r="H27" s="817" t="s">
        <v>62</v>
      </c>
      <c r="I27" s="815"/>
      <c r="J27" s="815"/>
      <c r="K27" s="815">
        <v>100</v>
      </c>
      <c r="L27" s="129"/>
      <c r="M27" s="129"/>
      <c r="N27" s="129"/>
      <c r="O27" s="112"/>
      <c r="P27" s="112"/>
      <c r="Q27" s="112"/>
      <c r="R27" s="179"/>
      <c r="S27" s="179"/>
      <c r="T27" s="179"/>
      <c r="U27" s="112"/>
      <c r="V27" s="112"/>
      <c r="W27" s="112"/>
      <c r="X27" s="179"/>
      <c r="Y27" s="179"/>
      <c r="Z27" s="401"/>
      <c r="AA27" s="398"/>
      <c r="AB27" s="398"/>
      <c r="AC27" s="398"/>
      <c r="AD27" s="179"/>
      <c r="AE27" s="179">
        <v>1</v>
      </c>
      <c r="AF27" s="179"/>
      <c r="AG27" s="112"/>
      <c r="AH27" s="112">
        <v>8363</v>
      </c>
      <c r="AI27" s="112"/>
      <c r="AJ27" s="180">
        <v>8363</v>
      </c>
      <c r="AK27" s="112">
        <v>8363</v>
      </c>
      <c r="AL27" s="115"/>
      <c r="AM27" s="402"/>
      <c r="AN27" s="402"/>
      <c r="AO27" s="402"/>
      <c r="AP27" s="833" t="s">
        <v>51</v>
      </c>
      <c r="AQ27" s="790" t="s">
        <v>182</v>
      </c>
      <c r="AR27" s="853">
        <v>6.2</v>
      </c>
      <c r="AS27" s="27"/>
      <c r="AT27" s="27" t="b">
        <f>EXACT('[8]RE-POA CENTA 2017'!C32,C27)</f>
        <v>1</v>
      </c>
      <c r="AU27" s="27" t="b">
        <f>EXACT('[8]RE-POA CENTA 2017'!D32,D27)</f>
        <v>1</v>
      </c>
      <c r="AV27" s="291">
        <f t="shared" si="0"/>
        <v>0</v>
      </c>
      <c r="AW27" s="27" t="b">
        <f>EXACT('[8]RE-POA CENTA 2017'!F32,F27)</f>
        <v>1</v>
      </c>
      <c r="AX27" s="27" t="b">
        <f>EXACT('[8]RE-POA CENTA 2017'!G32,G27)</f>
        <v>1</v>
      </c>
      <c r="AY27" s="27" t="b">
        <f>EXACT('[8]RE-POA CENTA 2017'!H32,H27)</f>
        <v>1</v>
      </c>
      <c r="AZ27" s="825">
        <f t="shared" si="1"/>
        <v>0</v>
      </c>
      <c r="BA27" s="825">
        <f t="shared" si="2"/>
        <v>0</v>
      </c>
      <c r="BB27" s="825" t="e">
        <f>E27-'[8]POA 2018  ETS CENTA por región'!E28-'[8]POA 2018  ETS CENTA por región'!E90-'[8]POA 2018  ETS CENTA por región'!E152-'[8]POA 2018  ETS CENTA por región'!E214</f>
        <v>#REF!</v>
      </c>
      <c r="BC27" s="847"/>
      <c r="BD27" s="847"/>
      <c r="BE27" s="847"/>
      <c r="BF27" s="847"/>
      <c r="BG27" s="847"/>
      <c r="BH27" s="847"/>
      <c r="BI27" s="825" t="e">
        <f>L27-'[8]POA 2018  ETS CENTA por región'!L28-'[8]POA 2018  ETS CENTA por región'!L90-'[8]POA 2018  ETS CENTA por región'!L152-'[8]POA 2018  ETS CENTA por región'!L214</f>
        <v>#REF!</v>
      </c>
      <c r="BJ27" s="825" t="e">
        <f>M27-'[8]POA 2018  ETS CENTA por región'!M28-'[8]POA 2018  ETS CENTA por región'!M90-'[8]POA 2018  ETS CENTA por región'!M152-'[8]POA 2018  ETS CENTA por región'!M214</f>
        <v>#REF!</v>
      </c>
      <c r="BK27" s="825" t="e">
        <f>N27-'[8]POA 2018  ETS CENTA por región'!N28-'[8]POA 2018  ETS CENTA por región'!N90-'[8]POA 2018  ETS CENTA por región'!N152-'[8]POA 2018  ETS CENTA por región'!N214</f>
        <v>#REF!</v>
      </c>
      <c r="BL27" s="825" t="e">
        <f>O27-'[8]POA 2018  ETS CENTA por región'!O28-'[8]POA 2018  ETS CENTA por región'!O90-'[8]POA 2018  ETS CENTA por región'!O152-'[8]POA 2018  ETS CENTA por región'!O214</f>
        <v>#REF!</v>
      </c>
      <c r="BM27" s="825" t="e">
        <f>P27-'[8]POA 2018  ETS CENTA por región'!P28-'[8]POA 2018  ETS CENTA por región'!P90-'[8]POA 2018  ETS CENTA por región'!P152-'[8]POA 2018  ETS CENTA por región'!P214</f>
        <v>#REF!</v>
      </c>
      <c r="BN27" s="825" t="e">
        <f>Q27-'[8]POA 2018  ETS CENTA por región'!Q28-'[8]POA 2018  ETS CENTA por región'!Q90-'[8]POA 2018  ETS CENTA por región'!Q152-'[8]POA 2018  ETS CENTA por región'!Q214</f>
        <v>#REF!</v>
      </c>
      <c r="BO27" s="825" t="e">
        <f>R27-'[8]POA 2018  ETS CENTA por región'!R28-'[8]POA 2018  ETS CENTA por región'!R90-'[8]POA 2018  ETS CENTA por región'!R152-'[8]POA 2018  ETS CENTA por región'!R214</f>
        <v>#REF!</v>
      </c>
      <c r="BP27" s="825" t="e">
        <f>S27-'[8]POA 2018  ETS CENTA por región'!S28-'[8]POA 2018  ETS CENTA por región'!S90-'[8]POA 2018  ETS CENTA por región'!S152-'[8]POA 2018  ETS CENTA por región'!S214</f>
        <v>#REF!</v>
      </c>
      <c r="BQ27" s="825" t="e">
        <f>T27-'[8]POA 2018  ETS CENTA por región'!T28-'[8]POA 2018  ETS CENTA por región'!T90-'[8]POA 2018  ETS CENTA por región'!T152-'[8]POA 2018  ETS CENTA por región'!T214</f>
        <v>#REF!</v>
      </c>
      <c r="BR27" s="825" t="e">
        <f>U27-'[8]POA 2018  ETS CENTA por región'!U28-'[8]POA 2018  ETS CENTA por región'!U90-'[8]POA 2018  ETS CENTA por región'!U152-'[8]POA 2018  ETS CENTA por región'!U214</f>
        <v>#REF!</v>
      </c>
      <c r="BS27" s="825" t="e">
        <f>V27-'[8]POA 2018  ETS CENTA por región'!V28-'[8]POA 2018  ETS CENTA por región'!V90-'[8]POA 2018  ETS CENTA por región'!V152-'[8]POA 2018  ETS CENTA por región'!V214</f>
        <v>#REF!</v>
      </c>
      <c r="BT27" s="825" t="e">
        <f>W27-'[8]POA 2018  ETS CENTA por región'!W28-'[8]POA 2018  ETS CENTA por región'!W90-'[8]POA 2018  ETS CENTA por región'!W152-'[8]POA 2018  ETS CENTA por región'!W214</f>
        <v>#REF!</v>
      </c>
      <c r="BU27" s="825" t="e">
        <f>X27-'[8]POA 2018  ETS CENTA por región'!X28-'[8]POA 2018  ETS CENTA por región'!X90-'[8]POA 2018  ETS CENTA por región'!X152-'[8]POA 2018  ETS CENTA por región'!X214</f>
        <v>#REF!</v>
      </c>
      <c r="BV27" s="825" t="e">
        <f>Y27-'[8]POA 2018  ETS CENTA por región'!Y28-'[8]POA 2018  ETS CENTA por región'!Y90-'[8]POA 2018  ETS CENTA por región'!Y152-'[8]POA 2018  ETS CENTA por región'!Y214</f>
        <v>#REF!</v>
      </c>
      <c r="BW27" s="825" t="e">
        <f>Z27-'[8]POA 2018  ETS CENTA por región'!Z28-'[8]POA 2018  ETS CENTA por región'!Z90-'[8]POA 2018  ETS CENTA por región'!Z152-'[8]POA 2018  ETS CENTA por región'!Z214</f>
        <v>#REF!</v>
      </c>
      <c r="BX27" s="825" t="e">
        <f>AA27-'[8]POA 2018  ETS CENTA por región'!AA28-'[8]POA 2018  ETS CENTA por región'!AA90-'[8]POA 2018  ETS CENTA por región'!AA152-'[8]POA 2018  ETS CENTA por región'!AA214</f>
        <v>#REF!</v>
      </c>
      <c r="BY27" s="825" t="e">
        <f>AB27-'[8]POA 2018  ETS CENTA por región'!AB28-'[8]POA 2018  ETS CENTA por región'!AB90-'[8]POA 2018  ETS CENTA por región'!AB152-'[8]POA 2018  ETS CENTA por región'!AB214</f>
        <v>#REF!</v>
      </c>
      <c r="BZ27" s="825" t="e">
        <f>AC27-'[8]POA 2018  ETS CENTA por región'!AC28-'[8]POA 2018  ETS CENTA por región'!AC90-'[8]POA 2018  ETS CENTA por región'!AC152-'[8]POA 2018  ETS CENTA por región'!AC214</f>
        <v>#REF!</v>
      </c>
      <c r="CA27" s="825" t="e">
        <f>AD27-'[8]POA 2018  ETS CENTA por región'!AD28-'[8]POA 2018  ETS CENTA por región'!AD90-'[8]POA 2018  ETS CENTA por región'!AD152-'[8]POA 2018  ETS CENTA por región'!AD214</f>
        <v>#REF!</v>
      </c>
      <c r="CB27" s="825" t="e">
        <f>AE27-'[8]POA 2018  ETS CENTA por región'!AE28-'[8]POA 2018  ETS CENTA por región'!AE90-'[8]POA 2018  ETS CENTA por región'!AE152-'[8]POA 2018  ETS CENTA por región'!AE214</f>
        <v>#REF!</v>
      </c>
      <c r="CC27" s="825" t="e">
        <f>AF27-'[8]POA 2018  ETS CENTA por región'!AF28-'[8]POA 2018  ETS CENTA por región'!AF90-'[8]POA 2018  ETS CENTA por región'!AF152-'[8]POA 2018  ETS CENTA por región'!AF214</f>
        <v>#REF!</v>
      </c>
      <c r="CD27" s="825" t="e">
        <f>AG27-'[8]POA 2018  ETS CENTA por región'!AG28-'[8]POA 2018  ETS CENTA por región'!AG90-'[8]POA 2018  ETS CENTA por región'!AG152-'[8]POA 2018  ETS CENTA por región'!AG214</f>
        <v>#REF!</v>
      </c>
      <c r="CE27" s="825" t="e">
        <f>AH27-'[8]POA 2018  ETS CENTA por región'!AH28-'[8]POA 2018  ETS CENTA por región'!AH90-'[8]POA 2018  ETS CENTA por región'!AH152-'[8]POA 2018  ETS CENTA por región'!AH214</f>
        <v>#REF!</v>
      </c>
      <c r="CF27" s="825" t="e">
        <f>AI27-'[8]POA 2018  ETS CENTA por región'!AI28-'[8]POA 2018  ETS CENTA por región'!AI90-'[8]POA 2018  ETS CENTA por región'!AI152-'[8]POA 2018  ETS CENTA por región'!AI214</f>
        <v>#REF!</v>
      </c>
      <c r="CG27" s="825" t="e">
        <f>AJ27-'[8]POA 2018  ETS CENTA por región'!AJ28-'[8]POA 2018  ETS CENTA por región'!AJ90-'[8]POA 2018  ETS CENTA por región'!AJ152-'[8]POA 2018  ETS CENTA por región'!AJ214</f>
        <v>#REF!</v>
      </c>
      <c r="CH27" s="825" t="e">
        <f>AK27-'[8]POA 2018  ETS CENTA por región'!AK28-'[8]POA 2018  ETS CENTA por región'!AK90-'[8]POA 2018  ETS CENTA por región'!AK152-'[8]POA 2018  ETS CENTA por región'!AK214</f>
        <v>#REF!</v>
      </c>
      <c r="CI27" s="825" t="e">
        <f>AL27-'[8]POA 2018  ETS CENTA por región'!AL28-'[8]POA 2018  ETS CENTA por región'!AL90-'[8]POA 2018  ETS CENTA por región'!AL152-'[8]POA 2018  ETS CENTA por región'!AL214</f>
        <v>#REF!</v>
      </c>
      <c r="CJ27" s="825" t="e">
        <f>AM27-'[8]POA 2018  ETS CENTA por región'!AM28-'[8]POA 2018  ETS CENTA por región'!AM90-'[8]POA 2018  ETS CENTA por región'!AM152-'[8]POA 2018  ETS CENTA por región'!AM214</f>
        <v>#REF!</v>
      </c>
      <c r="CK27" s="825" t="e">
        <f>AN27-'[8]POA 2018  ETS CENTA por región'!AN28-'[8]POA 2018  ETS CENTA por región'!AN90-'[8]POA 2018  ETS CENTA por región'!AN152-'[8]POA 2018  ETS CENTA por región'!AN214</f>
        <v>#REF!</v>
      </c>
      <c r="CL27" s="825" t="e">
        <f>AO27-'[8]POA 2018  ETS CENTA por región'!AO28-'[8]POA 2018  ETS CENTA por región'!AO90-'[8]POA 2018  ETS CENTA por región'!AO152-'[8]POA 2018  ETS CENTA por región'!AO214</f>
        <v>#REF!</v>
      </c>
    </row>
    <row r="28" spans="1:90" s="102" customFormat="1" ht="43.5" customHeight="1" x14ac:dyDescent="0.2">
      <c r="A28" s="92" t="s">
        <v>42</v>
      </c>
      <c r="B28" s="92" t="s">
        <v>43</v>
      </c>
      <c r="C28" s="92" t="s">
        <v>72</v>
      </c>
      <c r="D28" s="20" t="s">
        <v>73</v>
      </c>
      <c r="E28" s="93"/>
      <c r="F28" s="148"/>
      <c r="G28" s="26"/>
      <c r="H28" s="26"/>
      <c r="I28" s="862">
        <v>3</v>
      </c>
      <c r="J28" s="862">
        <v>3</v>
      </c>
      <c r="K28" s="863"/>
      <c r="L28" s="68"/>
      <c r="M28" s="68"/>
      <c r="N28" s="68"/>
      <c r="O28" s="152">
        <v>32599</v>
      </c>
      <c r="P28" s="152">
        <v>32599</v>
      </c>
      <c r="Q28" s="152">
        <v>32599</v>
      </c>
      <c r="R28" s="68"/>
      <c r="S28" s="68"/>
      <c r="T28" s="68"/>
      <c r="U28" s="152">
        <v>32599</v>
      </c>
      <c r="V28" s="152">
        <v>32599</v>
      </c>
      <c r="W28" s="152">
        <v>32599</v>
      </c>
      <c r="X28" s="68"/>
      <c r="Y28" s="68"/>
      <c r="Z28" s="68"/>
      <c r="AA28" s="152">
        <v>32599</v>
      </c>
      <c r="AB28" s="152">
        <v>32599</v>
      </c>
      <c r="AC28" s="152">
        <v>32599</v>
      </c>
      <c r="AD28" s="68"/>
      <c r="AE28" s="68"/>
      <c r="AF28" s="68"/>
      <c r="AG28" s="152">
        <v>32599</v>
      </c>
      <c r="AH28" s="152">
        <f>SUM(AH29:AH31)</f>
        <v>32592</v>
      </c>
      <c r="AI28" s="152">
        <f>SUM(AI29:AI31)</f>
        <v>40960</v>
      </c>
      <c r="AJ28" s="97">
        <v>399542</v>
      </c>
      <c r="AK28" s="152">
        <v>399542</v>
      </c>
      <c r="AL28" s="407"/>
      <c r="AM28" s="407"/>
      <c r="AN28" s="407"/>
      <c r="AO28" s="407"/>
      <c r="AP28" s="823"/>
      <c r="AQ28" s="851"/>
      <c r="AR28" s="824"/>
      <c r="AS28" s="27"/>
      <c r="AT28" s="27" t="b">
        <f>EXACT('[8]RE-POA CENTA 2017'!C33,C28)</f>
        <v>1</v>
      </c>
      <c r="AU28" s="27" t="b">
        <f>EXACT('[8]RE-POA CENTA 2017'!D33,D28)</f>
        <v>1</v>
      </c>
      <c r="AV28" s="291">
        <f t="shared" si="0"/>
        <v>0</v>
      </c>
      <c r="AW28" s="27" t="b">
        <f>EXACT('[8]RE-POA CENTA 2017'!F33,F28)</f>
        <v>1</v>
      </c>
      <c r="AX28" s="27" t="b">
        <f>EXACT('[8]RE-POA CENTA 2017'!G33,G28)</f>
        <v>1</v>
      </c>
      <c r="AY28" s="27" t="b">
        <f>EXACT('[8]RE-POA CENTA 2017'!H33,H28)</f>
        <v>1</v>
      </c>
      <c r="AZ28" s="825">
        <f t="shared" si="1"/>
        <v>0</v>
      </c>
      <c r="BA28" s="825">
        <f t="shared" si="2"/>
        <v>0</v>
      </c>
      <c r="BB28" s="825" t="e">
        <f>E28-'[8]POA 2018  ETS CENTA por región'!E29-'[8]POA 2018  ETS CENTA por región'!E91-'[8]POA 2018  ETS CENTA por región'!E153-'[8]POA 2018  ETS CENTA por región'!E215</f>
        <v>#REF!</v>
      </c>
      <c r="BC28" s="826"/>
      <c r="BD28" s="826"/>
      <c r="BE28" s="826"/>
      <c r="BF28" s="826"/>
      <c r="BG28" s="826"/>
      <c r="BH28" s="826"/>
      <c r="BI28" s="825" t="e">
        <f>L28-'[8]POA 2018  ETS CENTA por región'!L29-'[8]POA 2018  ETS CENTA por región'!L91-'[8]POA 2018  ETS CENTA por región'!L153-'[8]POA 2018  ETS CENTA por región'!L215</f>
        <v>#REF!</v>
      </c>
      <c r="BJ28" s="825" t="e">
        <f>M28-'[8]POA 2018  ETS CENTA por región'!M29-'[8]POA 2018  ETS CENTA por región'!M91-'[8]POA 2018  ETS CENTA por región'!M153-'[8]POA 2018  ETS CENTA por región'!M215</f>
        <v>#REF!</v>
      </c>
      <c r="BK28" s="825" t="e">
        <f>N28-'[8]POA 2018  ETS CENTA por región'!N29-'[8]POA 2018  ETS CENTA por región'!N91-'[8]POA 2018  ETS CENTA por región'!N153-'[8]POA 2018  ETS CENTA por región'!N215</f>
        <v>#REF!</v>
      </c>
      <c r="BL28" s="825" t="e">
        <f>O28-'[8]POA 2018  ETS CENTA por región'!O29-'[8]POA 2018  ETS CENTA por región'!O91-'[8]POA 2018  ETS CENTA por región'!O153-'[8]POA 2018  ETS CENTA por región'!O215</f>
        <v>#REF!</v>
      </c>
      <c r="BM28" s="825" t="e">
        <f>P28-'[8]POA 2018  ETS CENTA por región'!P29-'[8]POA 2018  ETS CENTA por región'!P91-'[8]POA 2018  ETS CENTA por región'!P153-'[8]POA 2018  ETS CENTA por región'!P215</f>
        <v>#REF!</v>
      </c>
      <c r="BN28" s="825" t="e">
        <f>Q28-'[8]POA 2018  ETS CENTA por región'!Q29-'[8]POA 2018  ETS CENTA por región'!Q91-'[8]POA 2018  ETS CENTA por región'!Q153-'[8]POA 2018  ETS CENTA por región'!Q215</f>
        <v>#REF!</v>
      </c>
      <c r="BO28" s="825" t="e">
        <f>R28-'[8]POA 2018  ETS CENTA por región'!R29-'[8]POA 2018  ETS CENTA por región'!R91-'[8]POA 2018  ETS CENTA por región'!R153-'[8]POA 2018  ETS CENTA por región'!R215</f>
        <v>#REF!</v>
      </c>
      <c r="BP28" s="825" t="e">
        <f>S28-'[8]POA 2018  ETS CENTA por región'!S29-'[8]POA 2018  ETS CENTA por región'!S91-'[8]POA 2018  ETS CENTA por región'!S153-'[8]POA 2018  ETS CENTA por región'!S215</f>
        <v>#REF!</v>
      </c>
      <c r="BQ28" s="825" t="e">
        <f>T28-'[8]POA 2018  ETS CENTA por región'!T29-'[8]POA 2018  ETS CENTA por región'!T91-'[8]POA 2018  ETS CENTA por región'!T153-'[8]POA 2018  ETS CENTA por región'!T215</f>
        <v>#REF!</v>
      </c>
      <c r="BR28" s="825" t="e">
        <f>U28-'[8]POA 2018  ETS CENTA por región'!U29-'[8]POA 2018  ETS CENTA por región'!U91-'[8]POA 2018  ETS CENTA por región'!U153-'[8]POA 2018  ETS CENTA por región'!U215</f>
        <v>#REF!</v>
      </c>
      <c r="BS28" s="825" t="e">
        <f>V28-'[8]POA 2018  ETS CENTA por región'!V29-'[8]POA 2018  ETS CENTA por región'!V91-'[8]POA 2018  ETS CENTA por región'!V153-'[8]POA 2018  ETS CENTA por región'!V215</f>
        <v>#REF!</v>
      </c>
      <c r="BT28" s="825" t="e">
        <f>W28-'[8]POA 2018  ETS CENTA por región'!W29-'[8]POA 2018  ETS CENTA por región'!W91-'[8]POA 2018  ETS CENTA por región'!W153-'[8]POA 2018  ETS CENTA por región'!W215</f>
        <v>#REF!</v>
      </c>
      <c r="BU28" s="825" t="e">
        <f>X28-'[8]POA 2018  ETS CENTA por región'!X29-'[8]POA 2018  ETS CENTA por región'!X91-'[8]POA 2018  ETS CENTA por región'!X153-'[8]POA 2018  ETS CENTA por región'!X215</f>
        <v>#REF!</v>
      </c>
      <c r="BV28" s="825" t="e">
        <f>Y28-'[8]POA 2018  ETS CENTA por región'!Y29-'[8]POA 2018  ETS CENTA por región'!Y91-'[8]POA 2018  ETS CENTA por región'!Y153-'[8]POA 2018  ETS CENTA por región'!Y215</f>
        <v>#REF!</v>
      </c>
      <c r="BW28" s="825" t="e">
        <f>Z28-'[8]POA 2018  ETS CENTA por región'!Z29-'[8]POA 2018  ETS CENTA por región'!Z91-'[8]POA 2018  ETS CENTA por región'!Z153-'[8]POA 2018  ETS CENTA por región'!Z215</f>
        <v>#REF!</v>
      </c>
      <c r="BX28" s="825" t="e">
        <f>AA28-'[8]POA 2018  ETS CENTA por región'!AA29-'[8]POA 2018  ETS CENTA por región'!AA91-'[8]POA 2018  ETS CENTA por región'!AA153-'[8]POA 2018  ETS CENTA por región'!AA215</f>
        <v>#REF!</v>
      </c>
      <c r="BY28" s="825" t="e">
        <f>AB28-'[8]POA 2018  ETS CENTA por región'!AB29-'[8]POA 2018  ETS CENTA por región'!AB91-'[8]POA 2018  ETS CENTA por región'!AB153-'[8]POA 2018  ETS CENTA por región'!AB215</f>
        <v>#REF!</v>
      </c>
      <c r="BZ28" s="825" t="e">
        <f>AC28-'[8]POA 2018  ETS CENTA por región'!AC29-'[8]POA 2018  ETS CENTA por región'!AC91-'[8]POA 2018  ETS CENTA por región'!AC153-'[8]POA 2018  ETS CENTA por región'!AC215</f>
        <v>#REF!</v>
      </c>
      <c r="CA28" s="825" t="e">
        <f>AD28-'[8]POA 2018  ETS CENTA por región'!AD29-'[8]POA 2018  ETS CENTA por región'!AD91-'[8]POA 2018  ETS CENTA por región'!AD153-'[8]POA 2018  ETS CENTA por región'!AD215</f>
        <v>#REF!</v>
      </c>
      <c r="CB28" s="825" t="e">
        <f>AE28-'[8]POA 2018  ETS CENTA por región'!AE29-'[8]POA 2018  ETS CENTA por región'!AE91-'[8]POA 2018  ETS CENTA por región'!AE153-'[8]POA 2018  ETS CENTA por región'!AE215</f>
        <v>#REF!</v>
      </c>
      <c r="CC28" s="825" t="e">
        <f>AF28-'[8]POA 2018  ETS CENTA por región'!AF29-'[8]POA 2018  ETS CENTA por región'!AF91-'[8]POA 2018  ETS CENTA por región'!AF153-'[8]POA 2018  ETS CENTA por región'!AF215</f>
        <v>#REF!</v>
      </c>
      <c r="CD28" s="825" t="e">
        <f>AG28-'[8]POA 2018  ETS CENTA por región'!AG29-'[8]POA 2018  ETS CENTA por región'!AG91-'[8]POA 2018  ETS CENTA por región'!AG153-'[8]POA 2018  ETS CENTA por región'!AG215</f>
        <v>#REF!</v>
      </c>
      <c r="CE28" s="825" t="e">
        <f>AH28-'[8]POA 2018  ETS CENTA por región'!AH29-'[8]POA 2018  ETS CENTA por región'!AH91-'[8]POA 2018  ETS CENTA por región'!AH153-'[8]POA 2018  ETS CENTA por región'!AH215</f>
        <v>#REF!</v>
      </c>
      <c r="CF28" s="825" t="e">
        <f>AI28-'[8]POA 2018  ETS CENTA por región'!AI29-'[8]POA 2018  ETS CENTA por región'!AI91-'[8]POA 2018  ETS CENTA por región'!AI153-'[8]POA 2018  ETS CENTA por región'!AI215</f>
        <v>#REF!</v>
      </c>
      <c r="CG28" s="825" t="e">
        <f>AJ28-'[8]POA 2018  ETS CENTA por región'!AJ29-'[8]POA 2018  ETS CENTA por región'!AJ91-'[8]POA 2018  ETS CENTA por región'!AJ153-'[8]POA 2018  ETS CENTA por región'!AJ215</f>
        <v>#REF!</v>
      </c>
      <c r="CH28" s="825" t="e">
        <f>AK28-'[8]POA 2018  ETS CENTA por región'!AK29-'[8]POA 2018  ETS CENTA por región'!AK91-'[8]POA 2018  ETS CENTA por región'!AK153-'[8]POA 2018  ETS CENTA por región'!AK215</f>
        <v>#REF!</v>
      </c>
      <c r="CI28" s="825" t="e">
        <f>AL28-'[8]POA 2018  ETS CENTA por región'!AL29-'[8]POA 2018  ETS CENTA por región'!AL91-'[8]POA 2018  ETS CENTA por región'!AL153-'[8]POA 2018  ETS CENTA por región'!AL215</f>
        <v>#REF!</v>
      </c>
      <c r="CJ28" s="825" t="e">
        <f>AM28-'[8]POA 2018  ETS CENTA por región'!AM29-'[8]POA 2018  ETS CENTA por región'!AM91-'[8]POA 2018  ETS CENTA por región'!AM153-'[8]POA 2018  ETS CENTA por región'!AM215</f>
        <v>#REF!</v>
      </c>
      <c r="CK28" s="825" t="e">
        <f>AN28-'[8]POA 2018  ETS CENTA por región'!AN29-'[8]POA 2018  ETS CENTA por región'!AN91-'[8]POA 2018  ETS CENTA por región'!AN153-'[8]POA 2018  ETS CENTA por región'!AN215</f>
        <v>#REF!</v>
      </c>
      <c r="CL28" s="825" t="e">
        <f>AO28-'[8]POA 2018  ETS CENTA por región'!AO29-'[8]POA 2018  ETS CENTA por región'!AO91-'[8]POA 2018  ETS CENTA por región'!AO153-'[8]POA 2018  ETS CENTA por región'!AO215</f>
        <v>#REF!</v>
      </c>
    </row>
    <row r="29" spans="1:90" s="102" customFormat="1" ht="83.25" customHeight="1" x14ac:dyDescent="0.2">
      <c r="A29" s="989" t="s">
        <v>42</v>
      </c>
      <c r="B29" s="989" t="s">
        <v>43</v>
      </c>
      <c r="C29" s="991" t="s">
        <v>74</v>
      </c>
      <c r="D29" s="993" t="s">
        <v>75</v>
      </c>
      <c r="E29" s="816">
        <v>1</v>
      </c>
      <c r="F29" s="853" t="s">
        <v>60</v>
      </c>
      <c r="G29" s="817" t="s">
        <v>61</v>
      </c>
      <c r="H29" s="817" t="s">
        <v>62</v>
      </c>
      <c r="I29" s="864"/>
      <c r="J29" s="864"/>
      <c r="K29" s="1302">
        <v>100</v>
      </c>
      <c r="L29" s="401"/>
      <c r="M29" s="401"/>
      <c r="N29" s="401"/>
      <c r="O29" s="402"/>
      <c r="P29" s="402"/>
      <c r="Q29" s="402"/>
      <c r="R29" s="401"/>
      <c r="S29" s="401"/>
      <c r="T29" s="401"/>
      <c r="U29" s="402"/>
      <c r="V29" s="402"/>
      <c r="W29" s="402"/>
      <c r="X29" s="401"/>
      <c r="Y29" s="401"/>
      <c r="Z29" s="401"/>
      <c r="AA29" s="402"/>
      <c r="AB29" s="402"/>
      <c r="AC29" s="402"/>
      <c r="AD29" s="401"/>
      <c r="AE29" s="401"/>
      <c r="AF29" s="401">
        <v>1</v>
      </c>
      <c r="AG29" s="112"/>
      <c r="AH29" s="112"/>
      <c r="AI29" s="402">
        <v>8363</v>
      </c>
      <c r="AJ29" s="138">
        <v>8363</v>
      </c>
      <c r="AK29" s="115">
        <v>8363</v>
      </c>
      <c r="AL29" s="402"/>
      <c r="AM29" s="402"/>
      <c r="AN29" s="402"/>
      <c r="AO29" s="402"/>
      <c r="AP29" s="833" t="s">
        <v>51</v>
      </c>
      <c r="AQ29" s="840" t="s">
        <v>183</v>
      </c>
      <c r="AR29" s="840">
        <v>1</v>
      </c>
      <c r="AS29" s="27"/>
      <c r="AT29" s="27" t="b">
        <f>EXACT('[8]RE-POA CENTA 2017'!C34,C29)</f>
        <v>1</v>
      </c>
      <c r="AU29" s="27" t="b">
        <f>EXACT('[8]RE-POA CENTA 2017'!D34,D29)</f>
        <v>1</v>
      </c>
      <c r="AV29" s="291">
        <f t="shared" si="0"/>
        <v>0</v>
      </c>
      <c r="AW29" s="27" t="b">
        <f>EXACT('[8]RE-POA CENTA 2017'!F34,F29)</f>
        <v>1</v>
      </c>
      <c r="AX29" s="27" t="b">
        <f>EXACT('[8]RE-POA CENTA 2017'!G34,G29)</f>
        <v>1</v>
      </c>
      <c r="AY29" s="27" t="b">
        <f>EXACT('[8]RE-POA CENTA 2017'!H34,H29)</f>
        <v>1</v>
      </c>
      <c r="AZ29" s="825">
        <f t="shared" si="1"/>
        <v>0</v>
      </c>
      <c r="BA29" s="825">
        <f t="shared" si="2"/>
        <v>0</v>
      </c>
      <c r="BB29" s="825" t="e">
        <f>E29-'[8]POA 2018  ETS CENTA por región'!E30-'[8]POA 2018  ETS CENTA por región'!E92-'[8]POA 2018  ETS CENTA por región'!E154-'[8]POA 2018  ETS CENTA por región'!E216</f>
        <v>#REF!</v>
      </c>
      <c r="BC29" s="826"/>
      <c r="BD29" s="826"/>
      <c r="BE29" s="826"/>
      <c r="BF29" s="826"/>
      <c r="BG29" s="826"/>
      <c r="BH29" s="826"/>
      <c r="BI29" s="825" t="e">
        <f>L29-'[8]POA 2018  ETS CENTA por región'!L30-'[8]POA 2018  ETS CENTA por región'!L92-'[8]POA 2018  ETS CENTA por región'!L154-'[8]POA 2018  ETS CENTA por región'!L216</f>
        <v>#REF!</v>
      </c>
      <c r="BJ29" s="825" t="e">
        <f>M29-'[8]POA 2018  ETS CENTA por región'!M30-'[8]POA 2018  ETS CENTA por región'!M92-'[8]POA 2018  ETS CENTA por región'!M154-'[8]POA 2018  ETS CENTA por región'!M216</f>
        <v>#REF!</v>
      </c>
      <c r="BK29" s="825" t="e">
        <f>N29-'[8]POA 2018  ETS CENTA por región'!N30-'[8]POA 2018  ETS CENTA por región'!N92-'[8]POA 2018  ETS CENTA por región'!N154-'[8]POA 2018  ETS CENTA por región'!N216</f>
        <v>#REF!</v>
      </c>
      <c r="BL29" s="825" t="e">
        <f>O29-'[8]POA 2018  ETS CENTA por región'!O30-'[8]POA 2018  ETS CENTA por región'!O92-'[8]POA 2018  ETS CENTA por región'!O154-'[8]POA 2018  ETS CENTA por región'!O216</f>
        <v>#REF!</v>
      </c>
      <c r="BM29" s="825" t="e">
        <f>P29-'[8]POA 2018  ETS CENTA por región'!P30-'[8]POA 2018  ETS CENTA por región'!P92-'[8]POA 2018  ETS CENTA por región'!P154-'[8]POA 2018  ETS CENTA por región'!P216</f>
        <v>#REF!</v>
      </c>
      <c r="BN29" s="825" t="e">
        <f>Q29-'[8]POA 2018  ETS CENTA por región'!Q30-'[8]POA 2018  ETS CENTA por región'!Q92-'[8]POA 2018  ETS CENTA por región'!Q154-'[8]POA 2018  ETS CENTA por región'!Q216</f>
        <v>#REF!</v>
      </c>
      <c r="BO29" s="825" t="e">
        <f>R29-'[8]POA 2018  ETS CENTA por región'!R30-'[8]POA 2018  ETS CENTA por región'!R92-'[8]POA 2018  ETS CENTA por región'!R154-'[8]POA 2018  ETS CENTA por región'!R216</f>
        <v>#REF!</v>
      </c>
      <c r="BP29" s="825" t="e">
        <f>S29-'[8]POA 2018  ETS CENTA por región'!S30-'[8]POA 2018  ETS CENTA por región'!S92-'[8]POA 2018  ETS CENTA por región'!S154-'[8]POA 2018  ETS CENTA por región'!S216</f>
        <v>#REF!</v>
      </c>
      <c r="BQ29" s="825" t="e">
        <f>T29-'[8]POA 2018  ETS CENTA por región'!T30-'[8]POA 2018  ETS CENTA por región'!T92-'[8]POA 2018  ETS CENTA por región'!T154-'[8]POA 2018  ETS CENTA por región'!T216</f>
        <v>#REF!</v>
      </c>
      <c r="BR29" s="825" t="e">
        <f>U29-'[8]POA 2018  ETS CENTA por región'!U30-'[8]POA 2018  ETS CENTA por región'!U92-'[8]POA 2018  ETS CENTA por región'!U154-'[8]POA 2018  ETS CENTA por región'!U216</f>
        <v>#REF!</v>
      </c>
      <c r="BS29" s="825" t="e">
        <f>V29-'[8]POA 2018  ETS CENTA por región'!V30-'[8]POA 2018  ETS CENTA por región'!V92-'[8]POA 2018  ETS CENTA por región'!V154-'[8]POA 2018  ETS CENTA por región'!V216</f>
        <v>#REF!</v>
      </c>
      <c r="BT29" s="825" t="e">
        <f>W29-'[8]POA 2018  ETS CENTA por región'!W30-'[8]POA 2018  ETS CENTA por región'!W92-'[8]POA 2018  ETS CENTA por región'!W154-'[8]POA 2018  ETS CENTA por región'!W216</f>
        <v>#REF!</v>
      </c>
      <c r="BU29" s="825" t="e">
        <f>X29-'[8]POA 2018  ETS CENTA por región'!X30-'[8]POA 2018  ETS CENTA por región'!X92-'[8]POA 2018  ETS CENTA por región'!X154-'[8]POA 2018  ETS CENTA por región'!X216</f>
        <v>#REF!</v>
      </c>
      <c r="BV29" s="825" t="e">
        <f>Y29-'[8]POA 2018  ETS CENTA por región'!Y30-'[8]POA 2018  ETS CENTA por región'!Y92-'[8]POA 2018  ETS CENTA por región'!Y154-'[8]POA 2018  ETS CENTA por región'!Y216</f>
        <v>#REF!</v>
      </c>
      <c r="BW29" s="825" t="e">
        <f>Z29-'[8]POA 2018  ETS CENTA por región'!Z30-'[8]POA 2018  ETS CENTA por región'!Z92-'[8]POA 2018  ETS CENTA por región'!Z154-'[8]POA 2018  ETS CENTA por región'!Z216</f>
        <v>#REF!</v>
      </c>
      <c r="BX29" s="825" t="e">
        <f>AA29-'[8]POA 2018  ETS CENTA por región'!AA30-'[8]POA 2018  ETS CENTA por región'!AA92-'[8]POA 2018  ETS CENTA por región'!AA154-'[8]POA 2018  ETS CENTA por región'!AA216</f>
        <v>#REF!</v>
      </c>
      <c r="BY29" s="825" t="e">
        <f>AB29-'[8]POA 2018  ETS CENTA por región'!AB30-'[8]POA 2018  ETS CENTA por región'!AB92-'[8]POA 2018  ETS CENTA por región'!AB154-'[8]POA 2018  ETS CENTA por región'!AB216</f>
        <v>#REF!</v>
      </c>
      <c r="BZ29" s="825" t="e">
        <f>AC29-'[8]POA 2018  ETS CENTA por región'!AC30-'[8]POA 2018  ETS CENTA por región'!AC92-'[8]POA 2018  ETS CENTA por región'!AC154-'[8]POA 2018  ETS CENTA por región'!AC216</f>
        <v>#REF!</v>
      </c>
      <c r="CA29" s="825" t="e">
        <f>AD29-'[8]POA 2018  ETS CENTA por región'!AD30-'[8]POA 2018  ETS CENTA por región'!AD92-'[8]POA 2018  ETS CENTA por región'!AD154-'[8]POA 2018  ETS CENTA por región'!AD216</f>
        <v>#REF!</v>
      </c>
      <c r="CB29" s="825" t="e">
        <f>AE29-'[8]POA 2018  ETS CENTA por región'!AE30-'[8]POA 2018  ETS CENTA por región'!AE92-'[8]POA 2018  ETS CENTA por región'!AE154-'[8]POA 2018  ETS CENTA por región'!AE216</f>
        <v>#REF!</v>
      </c>
      <c r="CC29" s="825" t="e">
        <f>AF29-'[8]POA 2018  ETS CENTA por región'!AF30-'[8]POA 2018  ETS CENTA por región'!AF92-'[8]POA 2018  ETS CENTA por región'!AF154-'[8]POA 2018  ETS CENTA por región'!AF216</f>
        <v>#REF!</v>
      </c>
      <c r="CD29" s="825" t="e">
        <f>AG29-'[8]POA 2018  ETS CENTA por región'!AG30-'[8]POA 2018  ETS CENTA por región'!AG92-'[8]POA 2018  ETS CENTA por región'!AG154-'[8]POA 2018  ETS CENTA por región'!AG216</f>
        <v>#REF!</v>
      </c>
      <c r="CE29" s="825" t="e">
        <f>AH29-'[8]POA 2018  ETS CENTA por región'!AH30-'[8]POA 2018  ETS CENTA por región'!AH92-'[8]POA 2018  ETS CENTA por región'!AH154-'[8]POA 2018  ETS CENTA por región'!AH216</f>
        <v>#REF!</v>
      </c>
      <c r="CF29" s="825" t="e">
        <f>AI29-'[8]POA 2018  ETS CENTA por región'!AI30-'[8]POA 2018  ETS CENTA por región'!AI92-'[8]POA 2018  ETS CENTA por región'!AI154-'[8]POA 2018  ETS CENTA por región'!AI216</f>
        <v>#REF!</v>
      </c>
      <c r="CG29" s="825" t="e">
        <f>AJ29-'[8]POA 2018  ETS CENTA por región'!AJ30-'[8]POA 2018  ETS CENTA por región'!AJ92-'[8]POA 2018  ETS CENTA por región'!AJ154-'[8]POA 2018  ETS CENTA por región'!AJ216</f>
        <v>#REF!</v>
      </c>
      <c r="CH29" s="825" t="e">
        <f>AK29-'[8]POA 2018  ETS CENTA por región'!AK30-'[8]POA 2018  ETS CENTA por región'!AK92-'[8]POA 2018  ETS CENTA por región'!AK154-'[8]POA 2018  ETS CENTA por región'!AK216</f>
        <v>#REF!</v>
      </c>
      <c r="CI29" s="825" t="e">
        <f>AL29-'[8]POA 2018  ETS CENTA por región'!AL30-'[8]POA 2018  ETS CENTA por región'!AL92-'[8]POA 2018  ETS CENTA por región'!AL154-'[8]POA 2018  ETS CENTA por región'!AL216</f>
        <v>#REF!</v>
      </c>
      <c r="CJ29" s="825" t="e">
        <f>AM29-'[8]POA 2018  ETS CENTA por región'!AM30-'[8]POA 2018  ETS CENTA por región'!AM92-'[8]POA 2018  ETS CENTA por región'!AM154-'[8]POA 2018  ETS CENTA por región'!AM216</f>
        <v>#REF!</v>
      </c>
      <c r="CK29" s="825" t="e">
        <f>AN29-'[8]POA 2018  ETS CENTA por región'!AN30-'[8]POA 2018  ETS CENTA por región'!AN92-'[8]POA 2018  ETS CENTA por región'!AN154-'[8]POA 2018  ETS CENTA por región'!AN216</f>
        <v>#REF!</v>
      </c>
      <c r="CL29" s="825" t="e">
        <f>AO29-'[8]POA 2018  ETS CENTA por región'!AO30-'[8]POA 2018  ETS CENTA por región'!AO92-'[8]POA 2018  ETS CENTA por región'!AO154-'[8]POA 2018  ETS CENTA por región'!AO216</f>
        <v>#REF!</v>
      </c>
    </row>
    <row r="30" spans="1:90" s="102" customFormat="1" ht="21.75" customHeight="1" x14ac:dyDescent="0.2">
      <c r="A30" s="1300"/>
      <c r="B30" s="1300"/>
      <c r="C30" s="1301"/>
      <c r="D30" s="994"/>
      <c r="E30" s="816">
        <f>MAX(L30,M30,N30,R30,S30,T30,Y30,Z30,X30,AD30,AE30,AF30)</f>
        <v>729</v>
      </c>
      <c r="F30" s="853" t="s">
        <v>76</v>
      </c>
      <c r="G30" s="1296" t="s">
        <v>77</v>
      </c>
      <c r="H30" s="1043" t="s">
        <v>78</v>
      </c>
      <c r="I30" s="1302"/>
      <c r="J30" s="1302"/>
      <c r="K30" s="1303"/>
      <c r="L30" s="401">
        <v>729</v>
      </c>
      <c r="M30" s="401">
        <v>729</v>
      </c>
      <c r="N30" s="401">
        <v>729</v>
      </c>
      <c r="O30" s="402">
        <v>28687</v>
      </c>
      <c r="P30" s="402">
        <v>28687</v>
      </c>
      <c r="Q30" s="402">
        <v>28687</v>
      </c>
      <c r="R30" s="401">
        <v>729</v>
      </c>
      <c r="S30" s="401">
        <v>729</v>
      </c>
      <c r="T30" s="401">
        <v>729</v>
      </c>
      <c r="U30" s="402">
        <v>28687</v>
      </c>
      <c r="V30" s="402">
        <v>28687</v>
      </c>
      <c r="W30" s="402">
        <v>28687</v>
      </c>
      <c r="X30" s="401">
        <v>729</v>
      </c>
      <c r="Y30" s="401">
        <v>729</v>
      </c>
      <c r="Z30" s="401">
        <v>729</v>
      </c>
      <c r="AA30" s="402">
        <v>28687</v>
      </c>
      <c r="AB30" s="402">
        <v>28687</v>
      </c>
      <c r="AC30" s="402">
        <v>28687</v>
      </c>
      <c r="AD30" s="401">
        <v>729</v>
      </c>
      <c r="AE30" s="401">
        <v>729</v>
      </c>
      <c r="AF30" s="401">
        <v>729</v>
      </c>
      <c r="AG30" s="402">
        <v>28687</v>
      </c>
      <c r="AH30" s="402">
        <f>28687-7</f>
        <v>28680</v>
      </c>
      <c r="AI30" s="402">
        <f>28680+7</f>
        <v>28687</v>
      </c>
      <c r="AJ30" s="138">
        <v>344237</v>
      </c>
      <c r="AK30" s="115">
        <v>344237</v>
      </c>
      <c r="AL30" s="402"/>
      <c r="AM30" s="402"/>
      <c r="AN30" s="402"/>
      <c r="AO30" s="402"/>
      <c r="AP30" s="1009" t="s">
        <v>86</v>
      </c>
      <c r="AQ30" s="1291" t="s">
        <v>236</v>
      </c>
      <c r="AR30" s="993" t="s">
        <v>438</v>
      </c>
      <c r="AS30" s="190"/>
      <c r="AT30" s="27" t="b">
        <f>EXACT('[8]RE-POA CENTA 2017'!C35,C30)</f>
        <v>1</v>
      </c>
      <c r="AU30" s="27" t="b">
        <f>EXACT('[8]RE-POA CENTA 2017'!D35,D30)</f>
        <v>1</v>
      </c>
      <c r="AV30" s="291">
        <f>MAX(L30,M30,N30,R30,S30,T30,Y30,Z30,X30,AD30,AE30,AF30)-E30</f>
        <v>0</v>
      </c>
      <c r="AW30" s="27" t="b">
        <f>EXACT('[8]RE-POA CENTA 2017'!F35,F30)</f>
        <v>1</v>
      </c>
      <c r="AX30" s="27" t="b">
        <f>EXACT('[8]RE-POA CENTA 2017'!G35,G30)</f>
        <v>1</v>
      </c>
      <c r="AY30" s="27" t="b">
        <f>EXACT('[8]RE-POA CENTA 2017'!H35,H30)</f>
        <v>1</v>
      </c>
      <c r="AZ30" s="825">
        <f t="shared" si="1"/>
        <v>0</v>
      </c>
      <c r="BA30" s="825">
        <f t="shared" si="2"/>
        <v>0</v>
      </c>
      <c r="BB30" s="825" t="e">
        <f>E30-'[8]POA 2018  ETS CENTA por región'!E31-'[8]POA 2018  ETS CENTA por región'!E93-'[8]POA 2018  ETS CENTA por región'!E155-'[8]POA 2018  ETS CENTA por región'!E217</f>
        <v>#REF!</v>
      </c>
      <c r="BC30" s="826"/>
      <c r="BD30" s="826"/>
      <c r="BE30" s="826"/>
      <c r="BF30" s="826"/>
      <c r="BG30" s="826"/>
      <c r="BH30" s="826"/>
      <c r="BI30" s="825" t="e">
        <f>L30-'[8]POA 2018  ETS CENTA por región'!L31-'[8]POA 2018  ETS CENTA por región'!L93-'[8]POA 2018  ETS CENTA por región'!L155-'[8]POA 2018  ETS CENTA por región'!L217</f>
        <v>#REF!</v>
      </c>
      <c r="BJ30" s="825" t="e">
        <f>M30-'[8]POA 2018  ETS CENTA por región'!M31-'[8]POA 2018  ETS CENTA por región'!M93-'[8]POA 2018  ETS CENTA por región'!M155-'[8]POA 2018  ETS CENTA por región'!M217</f>
        <v>#REF!</v>
      </c>
      <c r="BK30" s="825" t="e">
        <f>N30-'[8]POA 2018  ETS CENTA por región'!N31-'[8]POA 2018  ETS CENTA por región'!N93-'[8]POA 2018  ETS CENTA por región'!N155-'[8]POA 2018  ETS CENTA por región'!N217</f>
        <v>#REF!</v>
      </c>
      <c r="BL30" s="825" t="e">
        <f>O30-'[8]POA 2018  ETS CENTA por región'!O31-'[8]POA 2018  ETS CENTA por región'!O93-'[8]POA 2018  ETS CENTA por región'!O155-'[8]POA 2018  ETS CENTA por región'!O217</f>
        <v>#REF!</v>
      </c>
      <c r="BM30" s="825" t="e">
        <f>P30-'[8]POA 2018  ETS CENTA por región'!P31-'[8]POA 2018  ETS CENTA por región'!P93-'[8]POA 2018  ETS CENTA por región'!P155-'[8]POA 2018  ETS CENTA por región'!P217</f>
        <v>#REF!</v>
      </c>
      <c r="BN30" s="825" t="e">
        <f>Q30-'[8]POA 2018  ETS CENTA por región'!Q31-'[8]POA 2018  ETS CENTA por región'!Q93-'[8]POA 2018  ETS CENTA por región'!Q155-'[8]POA 2018  ETS CENTA por región'!Q217</f>
        <v>#REF!</v>
      </c>
      <c r="BO30" s="825" t="e">
        <f>R30-'[8]POA 2018  ETS CENTA por región'!R31-'[8]POA 2018  ETS CENTA por región'!R93-'[8]POA 2018  ETS CENTA por región'!R155-'[8]POA 2018  ETS CENTA por región'!R217</f>
        <v>#REF!</v>
      </c>
      <c r="BP30" s="825" t="e">
        <f>S30-'[8]POA 2018  ETS CENTA por región'!S31-'[8]POA 2018  ETS CENTA por región'!S93-'[8]POA 2018  ETS CENTA por región'!S155-'[8]POA 2018  ETS CENTA por región'!S217</f>
        <v>#REF!</v>
      </c>
      <c r="BQ30" s="825" t="e">
        <f>T30-'[8]POA 2018  ETS CENTA por región'!T31-'[8]POA 2018  ETS CENTA por región'!T93-'[8]POA 2018  ETS CENTA por región'!T155-'[8]POA 2018  ETS CENTA por región'!T217</f>
        <v>#REF!</v>
      </c>
      <c r="BR30" s="825" t="e">
        <f>U30-'[8]POA 2018  ETS CENTA por región'!U31-'[8]POA 2018  ETS CENTA por región'!U93-'[8]POA 2018  ETS CENTA por región'!U155-'[8]POA 2018  ETS CENTA por región'!U217</f>
        <v>#REF!</v>
      </c>
      <c r="BS30" s="825" t="e">
        <f>V30-'[8]POA 2018  ETS CENTA por región'!V31-'[8]POA 2018  ETS CENTA por región'!V93-'[8]POA 2018  ETS CENTA por región'!V155-'[8]POA 2018  ETS CENTA por región'!V217</f>
        <v>#REF!</v>
      </c>
      <c r="BT30" s="825" t="e">
        <f>W30-'[8]POA 2018  ETS CENTA por región'!W31-'[8]POA 2018  ETS CENTA por región'!W93-'[8]POA 2018  ETS CENTA por región'!W155-'[8]POA 2018  ETS CENTA por región'!W217</f>
        <v>#REF!</v>
      </c>
      <c r="BU30" s="825" t="e">
        <f>X30-'[8]POA 2018  ETS CENTA por región'!X31-'[8]POA 2018  ETS CENTA por región'!X93-'[8]POA 2018  ETS CENTA por región'!X155-'[8]POA 2018  ETS CENTA por región'!X217</f>
        <v>#REF!</v>
      </c>
      <c r="BV30" s="825" t="e">
        <f>Y30-'[8]POA 2018  ETS CENTA por región'!Y31-'[8]POA 2018  ETS CENTA por región'!Y93-'[8]POA 2018  ETS CENTA por región'!Y155-'[8]POA 2018  ETS CENTA por región'!Y217</f>
        <v>#REF!</v>
      </c>
      <c r="BW30" s="825" t="e">
        <f>Z30-'[8]POA 2018  ETS CENTA por región'!Z31-'[8]POA 2018  ETS CENTA por región'!Z93-'[8]POA 2018  ETS CENTA por región'!Z155-'[8]POA 2018  ETS CENTA por región'!Z217</f>
        <v>#REF!</v>
      </c>
      <c r="BX30" s="825" t="e">
        <f>AA30-'[8]POA 2018  ETS CENTA por región'!AA31-'[8]POA 2018  ETS CENTA por región'!AA93-'[8]POA 2018  ETS CENTA por región'!AA155-'[8]POA 2018  ETS CENTA por región'!AA217</f>
        <v>#REF!</v>
      </c>
      <c r="BY30" s="825" t="e">
        <f>AB30-'[8]POA 2018  ETS CENTA por región'!AB31-'[8]POA 2018  ETS CENTA por región'!AB93-'[8]POA 2018  ETS CENTA por región'!AB155-'[8]POA 2018  ETS CENTA por región'!AB217</f>
        <v>#REF!</v>
      </c>
      <c r="BZ30" s="825" t="e">
        <f>AC30-'[8]POA 2018  ETS CENTA por región'!AC31-'[8]POA 2018  ETS CENTA por región'!AC93-'[8]POA 2018  ETS CENTA por región'!AC155-'[8]POA 2018  ETS CENTA por región'!AC217</f>
        <v>#REF!</v>
      </c>
      <c r="CA30" s="825" t="e">
        <f>AD30-'[8]POA 2018  ETS CENTA por región'!AD31-'[8]POA 2018  ETS CENTA por región'!AD93-'[8]POA 2018  ETS CENTA por región'!AD155-'[8]POA 2018  ETS CENTA por región'!AD217</f>
        <v>#REF!</v>
      </c>
      <c r="CB30" s="825" t="e">
        <f>AE30-'[8]POA 2018  ETS CENTA por región'!AE31-'[8]POA 2018  ETS CENTA por región'!AE93-'[8]POA 2018  ETS CENTA por región'!AE155-'[8]POA 2018  ETS CENTA por región'!AE217</f>
        <v>#REF!</v>
      </c>
      <c r="CC30" s="825" t="e">
        <f>AF30-'[8]POA 2018  ETS CENTA por región'!AF31-'[8]POA 2018  ETS CENTA por región'!AF93-'[8]POA 2018  ETS CENTA por región'!AF155-'[8]POA 2018  ETS CENTA por región'!AF217</f>
        <v>#REF!</v>
      </c>
      <c r="CD30" s="825" t="e">
        <f>AG30-'[8]POA 2018  ETS CENTA por región'!AG31-'[8]POA 2018  ETS CENTA por región'!AG93-'[8]POA 2018  ETS CENTA por región'!AG155-'[8]POA 2018  ETS CENTA por región'!AG217</f>
        <v>#REF!</v>
      </c>
      <c r="CE30" s="825" t="e">
        <f>AH30-'[8]POA 2018  ETS CENTA por región'!AH31-'[8]POA 2018  ETS CENTA por región'!AH93-'[8]POA 2018  ETS CENTA por región'!AH155-'[8]POA 2018  ETS CENTA por región'!AH217</f>
        <v>#REF!</v>
      </c>
      <c r="CF30" s="825" t="e">
        <f>AI30-'[8]POA 2018  ETS CENTA por región'!AI31-'[8]POA 2018  ETS CENTA por región'!AI93-'[8]POA 2018  ETS CENTA por región'!AI155-'[8]POA 2018  ETS CENTA por región'!AI217</f>
        <v>#REF!</v>
      </c>
      <c r="CG30" s="825" t="e">
        <f>AJ30-'[8]POA 2018  ETS CENTA por región'!AJ31-'[8]POA 2018  ETS CENTA por región'!AJ93-'[8]POA 2018  ETS CENTA por región'!AJ155-'[8]POA 2018  ETS CENTA por región'!AJ217</f>
        <v>#REF!</v>
      </c>
      <c r="CH30" s="825" t="e">
        <f>AK30-'[8]POA 2018  ETS CENTA por región'!AK31-'[8]POA 2018  ETS CENTA por región'!AK93-'[8]POA 2018  ETS CENTA por región'!AK155-'[8]POA 2018  ETS CENTA por región'!AK217</f>
        <v>#REF!</v>
      </c>
      <c r="CI30" s="825" t="e">
        <f>AL30-'[8]POA 2018  ETS CENTA por región'!AL31-'[8]POA 2018  ETS CENTA por región'!AL93-'[8]POA 2018  ETS CENTA por región'!AL155-'[8]POA 2018  ETS CENTA por región'!AL217</f>
        <v>#REF!</v>
      </c>
      <c r="CJ30" s="825" t="e">
        <f>AM30-'[8]POA 2018  ETS CENTA por región'!AM31-'[8]POA 2018  ETS CENTA por región'!AM93-'[8]POA 2018  ETS CENTA por región'!AM155-'[8]POA 2018  ETS CENTA por región'!AM217</f>
        <v>#REF!</v>
      </c>
      <c r="CK30" s="825" t="e">
        <f>AN30-'[8]POA 2018  ETS CENTA por región'!AN31-'[8]POA 2018  ETS CENTA por región'!AN93-'[8]POA 2018  ETS CENTA por región'!AN155-'[8]POA 2018  ETS CENTA por región'!AN217</f>
        <v>#REF!</v>
      </c>
      <c r="CL30" s="825" t="e">
        <f>AO30-'[8]POA 2018  ETS CENTA por región'!AO31-'[8]POA 2018  ETS CENTA por región'!AO93-'[8]POA 2018  ETS CENTA por región'!AO155-'[8]POA 2018  ETS CENTA por región'!AO217</f>
        <v>#REF!</v>
      </c>
    </row>
    <row r="31" spans="1:90" s="102" customFormat="1" ht="97.5" customHeight="1" x14ac:dyDescent="0.2">
      <c r="A31" s="990"/>
      <c r="B31" s="1300"/>
      <c r="C31" s="1301"/>
      <c r="D31" s="994"/>
      <c r="E31" s="816">
        <f>MAX(L31,M31,N31,R31,S31,T31,Y31,Z31,X31,AD31,AE31,AF31)</f>
        <v>100</v>
      </c>
      <c r="F31" s="865" t="s">
        <v>79</v>
      </c>
      <c r="G31" s="1305"/>
      <c r="H31" s="1068"/>
      <c r="I31" s="1303"/>
      <c r="J31" s="1303"/>
      <c r="K31" s="1304"/>
      <c r="L31" s="423">
        <v>100</v>
      </c>
      <c r="M31" s="423">
        <v>100</v>
      </c>
      <c r="N31" s="423">
        <v>100</v>
      </c>
      <c r="O31" s="424">
        <v>3912</v>
      </c>
      <c r="P31" s="424">
        <v>3912</v>
      </c>
      <c r="Q31" s="424">
        <v>3912</v>
      </c>
      <c r="R31" s="423">
        <v>100</v>
      </c>
      <c r="S31" s="423">
        <v>100</v>
      </c>
      <c r="T31" s="423">
        <v>100</v>
      </c>
      <c r="U31" s="424">
        <v>3912</v>
      </c>
      <c r="V31" s="424">
        <v>3912</v>
      </c>
      <c r="W31" s="424">
        <v>3912</v>
      </c>
      <c r="X31" s="423">
        <v>100</v>
      </c>
      <c r="Y31" s="423">
        <v>100</v>
      </c>
      <c r="Z31" s="423">
        <v>100</v>
      </c>
      <c r="AA31" s="424">
        <v>3912</v>
      </c>
      <c r="AB31" s="424">
        <v>3912</v>
      </c>
      <c r="AC31" s="424">
        <v>3912</v>
      </c>
      <c r="AD31" s="423">
        <v>100</v>
      </c>
      <c r="AE31" s="423">
        <v>100</v>
      </c>
      <c r="AF31" s="423">
        <v>100</v>
      </c>
      <c r="AG31" s="424">
        <v>3912</v>
      </c>
      <c r="AH31" s="424">
        <v>3912</v>
      </c>
      <c r="AI31" s="424">
        <v>3910</v>
      </c>
      <c r="AJ31" s="144">
        <v>46942</v>
      </c>
      <c r="AK31" s="145">
        <v>46942</v>
      </c>
      <c r="AL31" s="424"/>
      <c r="AM31" s="424"/>
      <c r="AN31" s="424"/>
      <c r="AO31" s="424"/>
      <c r="AP31" s="1058"/>
      <c r="AQ31" s="1299"/>
      <c r="AR31" s="994"/>
      <c r="AS31" s="190"/>
      <c r="AT31" s="27" t="b">
        <f>EXACT('[8]RE-POA CENTA 2017'!C36,C31)</f>
        <v>1</v>
      </c>
      <c r="AU31" s="27" t="b">
        <f>EXACT('[8]RE-POA CENTA 2017'!D36,D31)</f>
        <v>1</v>
      </c>
      <c r="AV31" s="291">
        <f>MAX(L31,M31,N31,R31,S31,T31,Y31,Z31,X31,AD31,AE31,AF31)-E31</f>
        <v>0</v>
      </c>
      <c r="AW31" s="27" t="b">
        <f>EXACT('[8]RE-POA CENTA 2017'!F36,F31)</f>
        <v>1</v>
      </c>
      <c r="AX31" s="27" t="b">
        <f>EXACT('[8]RE-POA CENTA 2017'!G36,G31)</f>
        <v>1</v>
      </c>
      <c r="AY31" s="27" t="b">
        <f>EXACT('[8]RE-POA CENTA 2017'!H36,H31)</f>
        <v>1</v>
      </c>
      <c r="AZ31" s="825">
        <f t="shared" si="1"/>
        <v>0</v>
      </c>
      <c r="BA31" s="825">
        <f t="shared" si="2"/>
        <v>0</v>
      </c>
      <c r="BB31" s="825" t="e">
        <f>E31-'[8]POA 2018  ETS CENTA por región'!E32-'[8]POA 2018  ETS CENTA por región'!E94-'[8]POA 2018  ETS CENTA por región'!E156-'[8]POA 2018  ETS CENTA por región'!E218</f>
        <v>#REF!</v>
      </c>
      <c r="BC31" s="826"/>
      <c r="BD31" s="826"/>
      <c r="BE31" s="826"/>
      <c r="BF31" s="826"/>
      <c r="BG31" s="826"/>
      <c r="BH31" s="826"/>
      <c r="BI31" s="825" t="e">
        <f>L31-'[8]POA 2018  ETS CENTA por región'!L32-'[8]POA 2018  ETS CENTA por región'!L94-'[8]POA 2018  ETS CENTA por región'!L156-'[8]POA 2018  ETS CENTA por región'!L218</f>
        <v>#REF!</v>
      </c>
      <c r="BJ31" s="825" t="e">
        <f>M31-'[8]POA 2018  ETS CENTA por región'!M32-'[8]POA 2018  ETS CENTA por región'!M94-'[8]POA 2018  ETS CENTA por región'!M156-'[8]POA 2018  ETS CENTA por región'!M218</f>
        <v>#REF!</v>
      </c>
      <c r="BK31" s="825" t="e">
        <f>N31-'[8]POA 2018  ETS CENTA por región'!N32-'[8]POA 2018  ETS CENTA por región'!N94-'[8]POA 2018  ETS CENTA por región'!N156-'[8]POA 2018  ETS CENTA por región'!N218</f>
        <v>#REF!</v>
      </c>
      <c r="BL31" s="825" t="e">
        <f>O31-'[8]POA 2018  ETS CENTA por región'!O32-'[8]POA 2018  ETS CENTA por región'!O94-'[8]POA 2018  ETS CENTA por región'!O156-'[8]POA 2018  ETS CENTA por región'!O218</f>
        <v>#REF!</v>
      </c>
      <c r="BM31" s="825" t="e">
        <f>P31-'[8]POA 2018  ETS CENTA por región'!P32-'[8]POA 2018  ETS CENTA por región'!P94-'[8]POA 2018  ETS CENTA por región'!P156-'[8]POA 2018  ETS CENTA por región'!P218</f>
        <v>#REF!</v>
      </c>
      <c r="BN31" s="825" t="e">
        <f>Q31-'[8]POA 2018  ETS CENTA por región'!Q32-'[8]POA 2018  ETS CENTA por región'!Q94-'[8]POA 2018  ETS CENTA por región'!Q156-'[8]POA 2018  ETS CENTA por región'!Q218</f>
        <v>#REF!</v>
      </c>
      <c r="BO31" s="825" t="e">
        <f>R31-'[8]POA 2018  ETS CENTA por región'!R32-'[8]POA 2018  ETS CENTA por región'!R94-'[8]POA 2018  ETS CENTA por región'!R156-'[8]POA 2018  ETS CENTA por región'!R218</f>
        <v>#REF!</v>
      </c>
      <c r="BP31" s="825" t="e">
        <f>S31-'[8]POA 2018  ETS CENTA por región'!S32-'[8]POA 2018  ETS CENTA por región'!S94-'[8]POA 2018  ETS CENTA por región'!S156-'[8]POA 2018  ETS CENTA por región'!S218</f>
        <v>#REF!</v>
      </c>
      <c r="BQ31" s="825" t="e">
        <f>T31-'[8]POA 2018  ETS CENTA por región'!T32-'[8]POA 2018  ETS CENTA por región'!T94-'[8]POA 2018  ETS CENTA por región'!T156-'[8]POA 2018  ETS CENTA por región'!T218</f>
        <v>#REF!</v>
      </c>
      <c r="BR31" s="825" t="e">
        <f>U31-'[8]POA 2018  ETS CENTA por región'!U32-'[8]POA 2018  ETS CENTA por región'!U94-'[8]POA 2018  ETS CENTA por región'!U156-'[8]POA 2018  ETS CENTA por región'!U218</f>
        <v>#REF!</v>
      </c>
      <c r="BS31" s="825" t="e">
        <f>V31-'[8]POA 2018  ETS CENTA por región'!V32-'[8]POA 2018  ETS CENTA por región'!V94-'[8]POA 2018  ETS CENTA por región'!V156-'[8]POA 2018  ETS CENTA por región'!V218</f>
        <v>#REF!</v>
      </c>
      <c r="BT31" s="825" t="e">
        <f>W31-'[8]POA 2018  ETS CENTA por región'!W32-'[8]POA 2018  ETS CENTA por región'!W94-'[8]POA 2018  ETS CENTA por región'!W156-'[8]POA 2018  ETS CENTA por región'!W218</f>
        <v>#REF!</v>
      </c>
      <c r="BU31" s="825" t="e">
        <f>X31-'[8]POA 2018  ETS CENTA por región'!X32-'[8]POA 2018  ETS CENTA por región'!X94-'[8]POA 2018  ETS CENTA por región'!X156-'[8]POA 2018  ETS CENTA por región'!X218</f>
        <v>#REF!</v>
      </c>
      <c r="BV31" s="825" t="e">
        <f>Y31-'[8]POA 2018  ETS CENTA por región'!Y32-'[8]POA 2018  ETS CENTA por región'!Y94-'[8]POA 2018  ETS CENTA por región'!Y156-'[8]POA 2018  ETS CENTA por región'!Y218</f>
        <v>#REF!</v>
      </c>
      <c r="BW31" s="825" t="e">
        <f>Z31-'[8]POA 2018  ETS CENTA por región'!Z32-'[8]POA 2018  ETS CENTA por región'!Z94-'[8]POA 2018  ETS CENTA por región'!Z156-'[8]POA 2018  ETS CENTA por región'!Z218</f>
        <v>#REF!</v>
      </c>
      <c r="BX31" s="825" t="e">
        <f>AA31-'[8]POA 2018  ETS CENTA por región'!AA32-'[8]POA 2018  ETS CENTA por región'!AA94-'[8]POA 2018  ETS CENTA por región'!AA156-'[8]POA 2018  ETS CENTA por región'!AA218</f>
        <v>#REF!</v>
      </c>
      <c r="BY31" s="825" t="e">
        <f>AB31-'[8]POA 2018  ETS CENTA por región'!AB32-'[8]POA 2018  ETS CENTA por región'!AB94-'[8]POA 2018  ETS CENTA por región'!AB156-'[8]POA 2018  ETS CENTA por región'!AB218</f>
        <v>#REF!</v>
      </c>
      <c r="BZ31" s="825" t="e">
        <f>AC31-'[8]POA 2018  ETS CENTA por región'!AC32-'[8]POA 2018  ETS CENTA por región'!AC94-'[8]POA 2018  ETS CENTA por región'!AC156-'[8]POA 2018  ETS CENTA por región'!AC218</f>
        <v>#REF!</v>
      </c>
      <c r="CA31" s="825" t="e">
        <f>AD31-'[8]POA 2018  ETS CENTA por región'!AD32-'[8]POA 2018  ETS CENTA por región'!AD94-'[8]POA 2018  ETS CENTA por región'!AD156-'[8]POA 2018  ETS CENTA por región'!AD218</f>
        <v>#REF!</v>
      </c>
      <c r="CB31" s="825" t="e">
        <f>AE31-'[8]POA 2018  ETS CENTA por región'!AE32-'[8]POA 2018  ETS CENTA por región'!AE94-'[8]POA 2018  ETS CENTA por región'!AE156-'[8]POA 2018  ETS CENTA por región'!AE218</f>
        <v>#REF!</v>
      </c>
      <c r="CC31" s="825" t="e">
        <f>AF31-'[8]POA 2018  ETS CENTA por región'!AF32-'[8]POA 2018  ETS CENTA por región'!AF94-'[8]POA 2018  ETS CENTA por región'!AF156-'[8]POA 2018  ETS CENTA por región'!AF218</f>
        <v>#REF!</v>
      </c>
      <c r="CD31" s="825" t="e">
        <f>AG31-'[8]POA 2018  ETS CENTA por región'!AG32-'[8]POA 2018  ETS CENTA por región'!AG94-'[8]POA 2018  ETS CENTA por región'!AG156-'[8]POA 2018  ETS CENTA por región'!AG218</f>
        <v>#REF!</v>
      </c>
      <c r="CE31" s="825" t="e">
        <f>AH31-'[8]POA 2018  ETS CENTA por región'!AH32-'[8]POA 2018  ETS CENTA por región'!AH94-'[8]POA 2018  ETS CENTA por región'!AH156-'[8]POA 2018  ETS CENTA por región'!AH218</f>
        <v>#REF!</v>
      </c>
      <c r="CF31" s="825" t="e">
        <f>AI31-'[8]POA 2018  ETS CENTA por región'!AI32-'[8]POA 2018  ETS CENTA por región'!AI94-'[8]POA 2018  ETS CENTA por región'!AI156-'[8]POA 2018  ETS CENTA por región'!AI218</f>
        <v>#REF!</v>
      </c>
      <c r="CG31" s="825" t="e">
        <f>AJ31-'[8]POA 2018  ETS CENTA por región'!AJ32-'[8]POA 2018  ETS CENTA por región'!AJ94-'[8]POA 2018  ETS CENTA por región'!AJ156-'[8]POA 2018  ETS CENTA por región'!AJ218</f>
        <v>#REF!</v>
      </c>
      <c r="CH31" s="825" t="e">
        <f>AK31-'[8]POA 2018  ETS CENTA por región'!AK32-'[8]POA 2018  ETS CENTA por región'!AK94-'[8]POA 2018  ETS CENTA por región'!AK156-'[8]POA 2018  ETS CENTA por región'!AK218</f>
        <v>#REF!</v>
      </c>
      <c r="CI31" s="825" t="e">
        <f>AL31-'[8]POA 2018  ETS CENTA por región'!AL32-'[8]POA 2018  ETS CENTA por región'!AL94-'[8]POA 2018  ETS CENTA por región'!AL156-'[8]POA 2018  ETS CENTA por región'!AL218</f>
        <v>#REF!</v>
      </c>
      <c r="CJ31" s="825" t="e">
        <f>AM31-'[8]POA 2018  ETS CENTA por región'!AM32-'[8]POA 2018  ETS CENTA por región'!AM94-'[8]POA 2018  ETS CENTA por región'!AM156-'[8]POA 2018  ETS CENTA por región'!AM218</f>
        <v>#REF!</v>
      </c>
      <c r="CK31" s="825" t="e">
        <f>AN31-'[8]POA 2018  ETS CENTA por región'!AN32-'[8]POA 2018  ETS CENTA por región'!AN94-'[8]POA 2018  ETS CENTA por región'!AN156-'[8]POA 2018  ETS CENTA por región'!AN218</f>
        <v>#REF!</v>
      </c>
      <c r="CL31" s="825" t="e">
        <f>AO31-'[8]POA 2018  ETS CENTA por región'!AO32-'[8]POA 2018  ETS CENTA por región'!AO94-'[8]POA 2018  ETS CENTA por región'!AO156-'[8]POA 2018  ETS CENTA por región'!AO218</f>
        <v>#REF!</v>
      </c>
    </row>
    <row r="32" spans="1:90" s="102" customFormat="1" ht="50.25" customHeight="1" x14ac:dyDescent="0.2">
      <c r="A32" s="92" t="s">
        <v>42</v>
      </c>
      <c r="B32" s="92" t="s">
        <v>80</v>
      </c>
      <c r="C32" s="92" t="s">
        <v>81</v>
      </c>
      <c r="D32" s="20" t="s">
        <v>82</v>
      </c>
      <c r="E32" s="93"/>
      <c r="F32" s="148"/>
      <c r="G32" s="26"/>
      <c r="H32" s="26"/>
      <c r="I32" s="866">
        <v>29</v>
      </c>
      <c r="J32" s="866">
        <v>29</v>
      </c>
      <c r="K32" s="863"/>
      <c r="L32" s="35"/>
      <c r="M32" s="35"/>
      <c r="N32" s="35"/>
      <c r="O32" s="152">
        <v>225547.58333333334</v>
      </c>
      <c r="P32" s="152">
        <v>225547.58333333334</v>
      </c>
      <c r="Q32" s="152">
        <v>326478.58333333337</v>
      </c>
      <c r="R32" s="35"/>
      <c r="S32" s="35"/>
      <c r="T32" s="35"/>
      <c r="U32" s="152">
        <v>225547.58333333334</v>
      </c>
      <c r="V32" s="152">
        <v>225547.58333333334</v>
      </c>
      <c r="W32" s="152">
        <v>476478.58333333337</v>
      </c>
      <c r="X32" s="35"/>
      <c r="Y32" s="35"/>
      <c r="Z32" s="35"/>
      <c r="AA32" s="152">
        <v>225547.58333333334</v>
      </c>
      <c r="AB32" s="152">
        <v>225547.58333333334</v>
      </c>
      <c r="AC32" s="152">
        <v>476478.58333333337</v>
      </c>
      <c r="AD32" s="35"/>
      <c r="AE32" s="35"/>
      <c r="AF32" s="35"/>
      <c r="AG32" s="152">
        <v>225547.58333333334</v>
      </c>
      <c r="AH32" s="152">
        <v>225547.58333333334</v>
      </c>
      <c r="AI32" s="152">
        <v>626487.58333333337</v>
      </c>
      <c r="AJ32" s="97">
        <v>3710304</v>
      </c>
      <c r="AK32" s="152">
        <v>2710304</v>
      </c>
      <c r="AL32" s="95"/>
      <c r="AM32" s="95"/>
      <c r="AN32" s="95"/>
      <c r="AO32" s="152">
        <v>1000000</v>
      </c>
      <c r="AP32" s="195"/>
      <c r="AQ32" s="851"/>
      <c r="AR32" s="824"/>
      <c r="AS32" s="27"/>
      <c r="AT32" s="27" t="b">
        <f>EXACT('[8]RE-POA CENTA 2017'!C37,C32)</f>
        <v>1</v>
      </c>
      <c r="AU32" s="27" t="b">
        <f>EXACT('[8]RE-POA CENTA 2017'!D37,D32)</f>
        <v>1</v>
      </c>
      <c r="AV32" s="291">
        <f t="shared" si="0"/>
        <v>0</v>
      </c>
      <c r="AW32" s="27" t="b">
        <f>EXACT('[8]RE-POA CENTA 2017'!F37,F32)</f>
        <v>1</v>
      </c>
      <c r="AX32" s="27" t="b">
        <f>EXACT('[8]RE-POA CENTA 2017'!G37,G32)</f>
        <v>1</v>
      </c>
      <c r="AY32" s="27" t="b">
        <f>EXACT('[8]RE-POA CENTA 2017'!H37,H32)</f>
        <v>1</v>
      </c>
      <c r="AZ32" s="825">
        <f t="shared" si="1"/>
        <v>0</v>
      </c>
      <c r="BA32" s="825">
        <f t="shared" si="2"/>
        <v>0</v>
      </c>
      <c r="BB32" s="825" t="e">
        <f>E32-'[8]POA 2018  ETS CENTA por región'!E33-'[8]POA 2018  ETS CENTA por región'!E95-'[8]POA 2018  ETS CENTA por región'!E157-'[8]POA 2018  ETS CENTA por región'!E219</f>
        <v>#REF!</v>
      </c>
      <c r="BC32" s="826"/>
      <c r="BD32" s="826"/>
      <c r="BE32" s="826"/>
      <c r="BF32" s="826"/>
      <c r="BG32" s="826"/>
      <c r="BH32" s="826"/>
      <c r="BI32" s="825" t="e">
        <f>L32-'[8]POA 2018  ETS CENTA por región'!L33-'[8]POA 2018  ETS CENTA por región'!L95-'[8]POA 2018  ETS CENTA por región'!L157-'[8]POA 2018  ETS CENTA por región'!L219</f>
        <v>#REF!</v>
      </c>
      <c r="BJ32" s="825" t="e">
        <f>M32-'[8]POA 2018  ETS CENTA por región'!M33-'[8]POA 2018  ETS CENTA por región'!M95-'[8]POA 2018  ETS CENTA por región'!M157-'[8]POA 2018  ETS CENTA por región'!M219</f>
        <v>#REF!</v>
      </c>
      <c r="BK32" s="825" t="e">
        <f>N32-'[8]POA 2018  ETS CENTA por región'!N33-'[8]POA 2018  ETS CENTA por región'!N95-'[8]POA 2018  ETS CENTA por región'!N157-'[8]POA 2018  ETS CENTA por región'!N219</f>
        <v>#REF!</v>
      </c>
      <c r="BL32" s="825" t="e">
        <f>O32-'[8]POA 2018  ETS CENTA por región'!O33-'[8]POA 2018  ETS CENTA por región'!O95-'[8]POA 2018  ETS CENTA por región'!O157-'[8]POA 2018  ETS CENTA por región'!O219</f>
        <v>#REF!</v>
      </c>
      <c r="BM32" s="825" t="e">
        <f>P32-'[8]POA 2018  ETS CENTA por región'!P33-'[8]POA 2018  ETS CENTA por región'!P95-'[8]POA 2018  ETS CENTA por región'!P157-'[8]POA 2018  ETS CENTA por región'!P219</f>
        <v>#REF!</v>
      </c>
      <c r="BN32" s="825" t="e">
        <f>Q32-'[8]POA 2018  ETS CENTA por región'!Q33-'[8]POA 2018  ETS CENTA por región'!Q95-'[8]POA 2018  ETS CENTA por región'!Q157-'[8]POA 2018  ETS CENTA por región'!Q219</f>
        <v>#REF!</v>
      </c>
      <c r="BO32" s="825" t="e">
        <f>R32-'[8]POA 2018  ETS CENTA por región'!R33-'[8]POA 2018  ETS CENTA por región'!R95-'[8]POA 2018  ETS CENTA por región'!R157-'[8]POA 2018  ETS CENTA por región'!R219</f>
        <v>#REF!</v>
      </c>
      <c r="BP32" s="825" t="e">
        <f>S32-'[8]POA 2018  ETS CENTA por región'!S33-'[8]POA 2018  ETS CENTA por región'!S95-'[8]POA 2018  ETS CENTA por región'!S157-'[8]POA 2018  ETS CENTA por región'!S219</f>
        <v>#REF!</v>
      </c>
      <c r="BQ32" s="825" t="e">
        <f>T32-'[8]POA 2018  ETS CENTA por región'!T33-'[8]POA 2018  ETS CENTA por región'!T95-'[8]POA 2018  ETS CENTA por región'!T157-'[8]POA 2018  ETS CENTA por región'!T219</f>
        <v>#REF!</v>
      </c>
      <c r="BR32" s="825" t="e">
        <f>U32-'[8]POA 2018  ETS CENTA por región'!U33-'[8]POA 2018  ETS CENTA por región'!U95-'[8]POA 2018  ETS CENTA por región'!U157-'[8]POA 2018  ETS CENTA por región'!U219</f>
        <v>#REF!</v>
      </c>
      <c r="BS32" s="825" t="e">
        <f>V32-'[8]POA 2018  ETS CENTA por región'!V33-'[8]POA 2018  ETS CENTA por región'!V95-'[8]POA 2018  ETS CENTA por región'!V157-'[8]POA 2018  ETS CENTA por región'!V219</f>
        <v>#REF!</v>
      </c>
      <c r="BT32" s="825" t="e">
        <f>W32-'[8]POA 2018  ETS CENTA por región'!W33-'[8]POA 2018  ETS CENTA por región'!W95-'[8]POA 2018  ETS CENTA por región'!W157-'[8]POA 2018  ETS CENTA por región'!W219</f>
        <v>#REF!</v>
      </c>
      <c r="BU32" s="825" t="e">
        <f>X32-'[8]POA 2018  ETS CENTA por región'!X33-'[8]POA 2018  ETS CENTA por región'!X95-'[8]POA 2018  ETS CENTA por región'!X157-'[8]POA 2018  ETS CENTA por región'!X219</f>
        <v>#REF!</v>
      </c>
      <c r="BV32" s="825" t="e">
        <f>Y32-'[8]POA 2018  ETS CENTA por región'!Y33-'[8]POA 2018  ETS CENTA por región'!Y95-'[8]POA 2018  ETS CENTA por región'!Y157-'[8]POA 2018  ETS CENTA por región'!Y219</f>
        <v>#REF!</v>
      </c>
      <c r="BW32" s="825" t="e">
        <f>Z32-'[8]POA 2018  ETS CENTA por región'!Z33-'[8]POA 2018  ETS CENTA por región'!Z95-'[8]POA 2018  ETS CENTA por región'!Z157-'[8]POA 2018  ETS CENTA por región'!Z219</f>
        <v>#REF!</v>
      </c>
      <c r="BX32" s="825" t="e">
        <f>AA32-'[8]POA 2018  ETS CENTA por región'!AA33-'[8]POA 2018  ETS CENTA por región'!AA95-'[8]POA 2018  ETS CENTA por región'!AA157-'[8]POA 2018  ETS CENTA por región'!AA219</f>
        <v>#REF!</v>
      </c>
      <c r="BY32" s="825" t="e">
        <f>AB32-'[8]POA 2018  ETS CENTA por región'!AB33-'[8]POA 2018  ETS CENTA por región'!AB95-'[8]POA 2018  ETS CENTA por región'!AB157-'[8]POA 2018  ETS CENTA por región'!AB219</f>
        <v>#REF!</v>
      </c>
      <c r="BZ32" s="825" t="e">
        <f>AC32-'[8]POA 2018  ETS CENTA por región'!AC33-'[8]POA 2018  ETS CENTA por región'!AC95-'[8]POA 2018  ETS CENTA por región'!AC157-'[8]POA 2018  ETS CENTA por región'!AC219</f>
        <v>#REF!</v>
      </c>
      <c r="CA32" s="825" t="e">
        <f>AD32-'[8]POA 2018  ETS CENTA por región'!AD33-'[8]POA 2018  ETS CENTA por región'!AD95-'[8]POA 2018  ETS CENTA por región'!AD157-'[8]POA 2018  ETS CENTA por región'!AD219</f>
        <v>#REF!</v>
      </c>
      <c r="CB32" s="825" t="e">
        <f>AE32-'[8]POA 2018  ETS CENTA por región'!AE33-'[8]POA 2018  ETS CENTA por región'!AE95-'[8]POA 2018  ETS CENTA por región'!AE157-'[8]POA 2018  ETS CENTA por región'!AE219</f>
        <v>#REF!</v>
      </c>
      <c r="CC32" s="825" t="e">
        <f>AF32-'[8]POA 2018  ETS CENTA por región'!AF33-'[8]POA 2018  ETS CENTA por región'!AF95-'[8]POA 2018  ETS CENTA por región'!AF157-'[8]POA 2018  ETS CENTA por región'!AF219</f>
        <v>#REF!</v>
      </c>
      <c r="CD32" s="825" t="e">
        <f>AG32-'[8]POA 2018  ETS CENTA por región'!AG33-'[8]POA 2018  ETS CENTA por región'!AG95-'[8]POA 2018  ETS CENTA por región'!AG157-'[8]POA 2018  ETS CENTA por región'!AG219</f>
        <v>#REF!</v>
      </c>
      <c r="CE32" s="825" t="e">
        <f>AH32-'[8]POA 2018  ETS CENTA por región'!AH33-'[8]POA 2018  ETS CENTA por región'!AH95-'[8]POA 2018  ETS CENTA por región'!AH157-'[8]POA 2018  ETS CENTA por región'!AH219</f>
        <v>#REF!</v>
      </c>
      <c r="CF32" s="825" t="e">
        <f>AI32-'[8]POA 2018  ETS CENTA por región'!AI33-'[8]POA 2018  ETS CENTA por región'!AI95-'[8]POA 2018  ETS CENTA por región'!AI157-'[8]POA 2018  ETS CENTA por región'!AI219</f>
        <v>#REF!</v>
      </c>
      <c r="CG32" s="825" t="e">
        <f>AJ32-'[8]POA 2018  ETS CENTA por región'!AJ33-'[8]POA 2018  ETS CENTA por región'!AJ95-'[8]POA 2018  ETS CENTA por región'!AJ157-'[8]POA 2018  ETS CENTA por región'!AJ219</f>
        <v>#REF!</v>
      </c>
      <c r="CH32" s="825" t="e">
        <f>AK32-'[8]POA 2018  ETS CENTA por región'!AK33-'[8]POA 2018  ETS CENTA por región'!AK95-'[8]POA 2018  ETS CENTA por región'!AK157-'[8]POA 2018  ETS CENTA por región'!AK219</f>
        <v>#REF!</v>
      </c>
      <c r="CI32" s="825" t="e">
        <f>AL32-'[8]POA 2018  ETS CENTA por región'!AL33-'[8]POA 2018  ETS CENTA por región'!AL95-'[8]POA 2018  ETS CENTA por región'!AL157-'[8]POA 2018  ETS CENTA por región'!AL219</f>
        <v>#REF!</v>
      </c>
      <c r="CJ32" s="825" t="e">
        <f>AM32-'[8]POA 2018  ETS CENTA por región'!AM33-'[8]POA 2018  ETS CENTA por región'!AM95-'[8]POA 2018  ETS CENTA por región'!AM157-'[8]POA 2018  ETS CENTA por región'!AM219</f>
        <v>#REF!</v>
      </c>
      <c r="CK32" s="825" t="e">
        <f>AN32-'[8]POA 2018  ETS CENTA por región'!AN33-'[8]POA 2018  ETS CENTA por región'!AN95-'[8]POA 2018  ETS CENTA por región'!AN157-'[8]POA 2018  ETS CENTA por región'!AN219</f>
        <v>#REF!</v>
      </c>
      <c r="CL32" s="825" t="e">
        <f>AO32-'[8]POA 2018  ETS CENTA por región'!AO33-'[8]POA 2018  ETS CENTA por región'!AO95-'[8]POA 2018  ETS CENTA por región'!AO157-'[8]POA 2018  ETS CENTA por región'!AO219</f>
        <v>#REF!</v>
      </c>
    </row>
    <row r="33" spans="1:90" s="102" customFormat="1" ht="32.25" customHeight="1" x14ac:dyDescent="0.2">
      <c r="A33" s="1024" t="s">
        <v>42</v>
      </c>
      <c r="B33" s="1024" t="s">
        <v>80</v>
      </c>
      <c r="C33" s="995" t="s">
        <v>83</v>
      </c>
      <c r="D33" s="1009" t="s">
        <v>84</v>
      </c>
      <c r="E33" s="816">
        <f>MAX(L33,M33,N33,R33,S33,T33,Y33,Z33,X33,AD33,AE33,AF33)</f>
        <v>17775</v>
      </c>
      <c r="F33" s="853" t="s">
        <v>76</v>
      </c>
      <c r="G33" s="1043" t="s">
        <v>279</v>
      </c>
      <c r="H33" s="1043" t="s">
        <v>85</v>
      </c>
      <c r="I33" s="1017"/>
      <c r="J33" s="1017"/>
      <c r="K33" s="1017">
        <v>100</v>
      </c>
      <c r="L33" s="110">
        <v>17775</v>
      </c>
      <c r="M33" s="110">
        <v>17775</v>
      </c>
      <c r="N33" s="110">
        <v>17775</v>
      </c>
      <c r="O33" s="115">
        <v>141381</v>
      </c>
      <c r="P33" s="115">
        <v>141381</v>
      </c>
      <c r="Q33" s="115">
        <v>141381</v>
      </c>
      <c r="R33" s="110">
        <v>17775</v>
      </c>
      <c r="S33" s="110">
        <v>17775</v>
      </c>
      <c r="T33" s="110">
        <v>17775</v>
      </c>
      <c r="U33" s="115">
        <v>141381</v>
      </c>
      <c r="V33" s="115">
        <v>141381</v>
      </c>
      <c r="W33" s="115">
        <v>141381</v>
      </c>
      <c r="X33" s="110">
        <v>17775</v>
      </c>
      <c r="Y33" s="110">
        <v>17775</v>
      </c>
      <c r="Z33" s="110">
        <v>17775</v>
      </c>
      <c r="AA33" s="115">
        <v>141381</v>
      </c>
      <c r="AB33" s="115">
        <v>141381</v>
      </c>
      <c r="AC33" s="115">
        <v>141381</v>
      </c>
      <c r="AD33" s="110">
        <v>17775</v>
      </c>
      <c r="AE33" s="110">
        <v>17775</v>
      </c>
      <c r="AF33" s="110">
        <v>17775</v>
      </c>
      <c r="AG33" s="115">
        <v>141381</v>
      </c>
      <c r="AH33" s="115">
        <v>141381</v>
      </c>
      <c r="AI33" s="115">
        <v>141387</v>
      </c>
      <c r="AJ33" s="138">
        <v>1696578</v>
      </c>
      <c r="AK33" s="115">
        <v>1696578</v>
      </c>
      <c r="AL33" s="115"/>
      <c r="AM33" s="115"/>
      <c r="AN33" s="115"/>
      <c r="AO33" s="115"/>
      <c r="AP33" s="1009" t="s">
        <v>86</v>
      </c>
      <c r="AQ33" s="991" t="s">
        <v>236</v>
      </c>
      <c r="AR33" s="1291" t="s">
        <v>434</v>
      </c>
      <c r="AS33" s="27"/>
      <c r="AT33" s="27" t="b">
        <f>EXACT('[8]RE-POA CENTA 2017'!C38,C33)</f>
        <v>1</v>
      </c>
      <c r="AU33" s="27" t="b">
        <f>EXACT('[8]RE-POA CENTA 2017'!D38,D33)</f>
        <v>1</v>
      </c>
      <c r="AV33" s="291">
        <f>MAX(L33,M33,N33,R33,S33,T33,Y33,Z33,X33,AD33,AE33,AF33)-E33</f>
        <v>0</v>
      </c>
      <c r="AW33" s="27" t="b">
        <f>EXACT('[8]RE-POA CENTA 2017'!F38,F33)</f>
        <v>1</v>
      </c>
      <c r="AX33" s="27" t="b">
        <f>EXACT('[8]RE-POA CENTA 2017'!G38,G33)</f>
        <v>1</v>
      </c>
      <c r="AY33" s="27" t="b">
        <f>EXACT('[8]RE-POA CENTA 2017'!H38,H33)</f>
        <v>1</v>
      </c>
      <c r="AZ33" s="825">
        <f t="shared" si="1"/>
        <v>0</v>
      </c>
      <c r="BA33" s="825">
        <f t="shared" si="2"/>
        <v>0</v>
      </c>
      <c r="BB33" s="825" t="e">
        <f>E33-'[8]POA 2018  ETS CENTA por región'!E34-'[8]POA 2018  ETS CENTA por región'!E96-'[8]POA 2018  ETS CENTA por región'!E158-'[8]POA 2018  ETS CENTA por región'!E220</f>
        <v>#REF!</v>
      </c>
      <c r="BC33" s="826"/>
      <c r="BD33" s="826"/>
      <c r="BE33" s="826"/>
      <c r="BF33" s="826"/>
      <c r="BG33" s="826"/>
      <c r="BH33" s="826"/>
      <c r="BI33" s="825" t="e">
        <f>L33-'[8]POA 2018  ETS CENTA por región'!L34-'[8]POA 2018  ETS CENTA por región'!L96-'[8]POA 2018  ETS CENTA por región'!L158-'[8]POA 2018  ETS CENTA por región'!L220</f>
        <v>#REF!</v>
      </c>
      <c r="BJ33" s="825" t="e">
        <f>M33-'[8]POA 2018  ETS CENTA por región'!M34-'[8]POA 2018  ETS CENTA por región'!M96-'[8]POA 2018  ETS CENTA por región'!M158-'[8]POA 2018  ETS CENTA por región'!M220</f>
        <v>#REF!</v>
      </c>
      <c r="BK33" s="825" t="e">
        <f>N33-'[8]POA 2018  ETS CENTA por región'!N34-'[8]POA 2018  ETS CENTA por región'!N96-'[8]POA 2018  ETS CENTA por región'!N158-'[8]POA 2018  ETS CENTA por región'!N220</f>
        <v>#REF!</v>
      </c>
      <c r="BL33" s="825" t="e">
        <f>O33-'[8]POA 2018  ETS CENTA por región'!O34-'[8]POA 2018  ETS CENTA por región'!O96-'[8]POA 2018  ETS CENTA por región'!O158-'[8]POA 2018  ETS CENTA por región'!O220</f>
        <v>#REF!</v>
      </c>
      <c r="BM33" s="825" t="e">
        <f>P33-'[8]POA 2018  ETS CENTA por región'!P34-'[8]POA 2018  ETS CENTA por región'!P96-'[8]POA 2018  ETS CENTA por región'!P158-'[8]POA 2018  ETS CENTA por región'!P220</f>
        <v>#REF!</v>
      </c>
      <c r="BN33" s="825" t="e">
        <f>Q33-'[8]POA 2018  ETS CENTA por región'!Q34-'[8]POA 2018  ETS CENTA por región'!Q96-'[8]POA 2018  ETS CENTA por región'!Q158-'[8]POA 2018  ETS CENTA por región'!Q220</f>
        <v>#REF!</v>
      </c>
      <c r="BO33" s="825" t="e">
        <f>R33-'[8]POA 2018  ETS CENTA por región'!R34-'[8]POA 2018  ETS CENTA por región'!R96-'[8]POA 2018  ETS CENTA por región'!R158-'[8]POA 2018  ETS CENTA por región'!R220</f>
        <v>#REF!</v>
      </c>
      <c r="BP33" s="825" t="e">
        <f>S33-'[8]POA 2018  ETS CENTA por región'!S34-'[8]POA 2018  ETS CENTA por región'!S96-'[8]POA 2018  ETS CENTA por región'!S158-'[8]POA 2018  ETS CENTA por región'!S220</f>
        <v>#REF!</v>
      </c>
      <c r="BQ33" s="825" t="e">
        <f>T33-'[8]POA 2018  ETS CENTA por región'!T34-'[8]POA 2018  ETS CENTA por región'!T96-'[8]POA 2018  ETS CENTA por región'!T158-'[8]POA 2018  ETS CENTA por región'!T220</f>
        <v>#REF!</v>
      </c>
      <c r="BR33" s="825" t="e">
        <f>U33-'[8]POA 2018  ETS CENTA por región'!U34-'[8]POA 2018  ETS CENTA por región'!U96-'[8]POA 2018  ETS CENTA por región'!U158-'[8]POA 2018  ETS CENTA por región'!U220</f>
        <v>#REF!</v>
      </c>
      <c r="BS33" s="825" t="e">
        <f>V33-'[8]POA 2018  ETS CENTA por región'!V34-'[8]POA 2018  ETS CENTA por región'!V96-'[8]POA 2018  ETS CENTA por región'!V158-'[8]POA 2018  ETS CENTA por región'!V220</f>
        <v>#REF!</v>
      </c>
      <c r="BT33" s="825" t="e">
        <f>W33-'[8]POA 2018  ETS CENTA por región'!W34-'[8]POA 2018  ETS CENTA por región'!W96-'[8]POA 2018  ETS CENTA por región'!W158-'[8]POA 2018  ETS CENTA por región'!W220</f>
        <v>#REF!</v>
      </c>
      <c r="BU33" s="825" t="e">
        <f>X33-'[8]POA 2018  ETS CENTA por región'!X34-'[8]POA 2018  ETS CENTA por región'!X96-'[8]POA 2018  ETS CENTA por región'!X158-'[8]POA 2018  ETS CENTA por región'!X220</f>
        <v>#REF!</v>
      </c>
      <c r="BV33" s="825" t="e">
        <f>Y33-'[8]POA 2018  ETS CENTA por región'!Y34-'[8]POA 2018  ETS CENTA por región'!Y96-'[8]POA 2018  ETS CENTA por región'!Y158-'[8]POA 2018  ETS CENTA por región'!Y220</f>
        <v>#REF!</v>
      </c>
      <c r="BW33" s="825" t="e">
        <f>Z33-'[8]POA 2018  ETS CENTA por región'!Z34-'[8]POA 2018  ETS CENTA por región'!Z96-'[8]POA 2018  ETS CENTA por región'!Z158-'[8]POA 2018  ETS CENTA por región'!Z220</f>
        <v>#REF!</v>
      </c>
      <c r="BX33" s="825" t="e">
        <f>AA33-'[8]POA 2018  ETS CENTA por región'!AA34-'[8]POA 2018  ETS CENTA por región'!AA96-'[8]POA 2018  ETS CENTA por región'!AA158-'[8]POA 2018  ETS CENTA por región'!AA220</f>
        <v>#REF!</v>
      </c>
      <c r="BY33" s="825" t="e">
        <f>AB33-'[8]POA 2018  ETS CENTA por región'!AB34-'[8]POA 2018  ETS CENTA por región'!AB96-'[8]POA 2018  ETS CENTA por región'!AB158-'[8]POA 2018  ETS CENTA por región'!AB220</f>
        <v>#REF!</v>
      </c>
      <c r="BZ33" s="825" t="e">
        <f>AC33-'[8]POA 2018  ETS CENTA por región'!AC34-'[8]POA 2018  ETS CENTA por región'!AC96-'[8]POA 2018  ETS CENTA por región'!AC158-'[8]POA 2018  ETS CENTA por región'!AC220</f>
        <v>#REF!</v>
      </c>
      <c r="CA33" s="825" t="e">
        <f>AD33-'[8]POA 2018  ETS CENTA por región'!AD34-'[8]POA 2018  ETS CENTA por región'!AD96-'[8]POA 2018  ETS CENTA por región'!AD158-'[8]POA 2018  ETS CENTA por región'!AD220</f>
        <v>#REF!</v>
      </c>
      <c r="CB33" s="825" t="e">
        <f>AE33-'[8]POA 2018  ETS CENTA por región'!AE34-'[8]POA 2018  ETS CENTA por región'!AE96-'[8]POA 2018  ETS CENTA por región'!AE158-'[8]POA 2018  ETS CENTA por región'!AE220</f>
        <v>#REF!</v>
      </c>
      <c r="CC33" s="825" t="e">
        <f>AF33-'[8]POA 2018  ETS CENTA por región'!AF34-'[8]POA 2018  ETS CENTA por región'!AF96-'[8]POA 2018  ETS CENTA por región'!AF158-'[8]POA 2018  ETS CENTA por región'!AF220</f>
        <v>#REF!</v>
      </c>
      <c r="CD33" s="825" t="e">
        <f>AG33-'[8]POA 2018  ETS CENTA por región'!AG34-'[8]POA 2018  ETS CENTA por región'!AG96-'[8]POA 2018  ETS CENTA por región'!AG158-'[8]POA 2018  ETS CENTA por región'!AG220</f>
        <v>#REF!</v>
      </c>
      <c r="CE33" s="825" t="e">
        <f>AH33-'[8]POA 2018  ETS CENTA por región'!AH34-'[8]POA 2018  ETS CENTA por región'!AH96-'[8]POA 2018  ETS CENTA por región'!AH158-'[8]POA 2018  ETS CENTA por región'!AH220</f>
        <v>#REF!</v>
      </c>
      <c r="CF33" s="825" t="e">
        <f>AI33-'[8]POA 2018  ETS CENTA por región'!AI34-'[8]POA 2018  ETS CENTA por región'!AI96-'[8]POA 2018  ETS CENTA por región'!AI158-'[8]POA 2018  ETS CENTA por región'!AI220</f>
        <v>#REF!</v>
      </c>
      <c r="CG33" s="825" t="e">
        <f>AJ33-'[8]POA 2018  ETS CENTA por región'!AJ34-'[8]POA 2018  ETS CENTA por región'!AJ96-'[8]POA 2018  ETS CENTA por región'!AJ158-'[8]POA 2018  ETS CENTA por región'!AJ220</f>
        <v>#REF!</v>
      </c>
      <c r="CH33" s="825" t="e">
        <f>AK33-'[8]POA 2018  ETS CENTA por región'!AK34-'[8]POA 2018  ETS CENTA por región'!AK96-'[8]POA 2018  ETS CENTA por región'!AK158-'[8]POA 2018  ETS CENTA por región'!AK220</f>
        <v>#REF!</v>
      </c>
      <c r="CI33" s="825" t="e">
        <f>AL33-'[8]POA 2018  ETS CENTA por región'!AL34-'[8]POA 2018  ETS CENTA por región'!AL96-'[8]POA 2018  ETS CENTA por región'!AL158-'[8]POA 2018  ETS CENTA por región'!AL220</f>
        <v>#REF!</v>
      </c>
      <c r="CJ33" s="825" t="e">
        <f>AM33-'[8]POA 2018  ETS CENTA por región'!AM34-'[8]POA 2018  ETS CENTA por región'!AM96-'[8]POA 2018  ETS CENTA por región'!AM158-'[8]POA 2018  ETS CENTA por región'!AM220</f>
        <v>#REF!</v>
      </c>
      <c r="CK33" s="825" t="e">
        <f>AN33-'[8]POA 2018  ETS CENTA por región'!AN34-'[8]POA 2018  ETS CENTA por región'!AN96-'[8]POA 2018  ETS CENTA por región'!AN158-'[8]POA 2018  ETS CENTA por región'!AN220</f>
        <v>#REF!</v>
      </c>
      <c r="CL33" s="825" t="e">
        <f>AO33-'[8]POA 2018  ETS CENTA por región'!AO34-'[8]POA 2018  ETS CENTA por región'!AO96-'[8]POA 2018  ETS CENTA por región'!AO158-'[8]POA 2018  ETS CENTA por región'!AO220</f>
        <v>#REF!</v>
      </c>
    </row>
    <row r="34" spans="1:90" s="102" customFormat="1" ht="75" customHeight="1" x14ac:dyDescent="0.2">
      <c r="A34" s="1025"/>
      <c r="B34" s="1025"/>
      <c r="C34" s="1059"/>
      <c r="D34" s="1058"/>
      <c r="E34" s="816">
        <f>MAX(L34,M34,N34,R34,S34,T34,Y34,Z34,X34,AD34,AE34,AF34)</f>
        <v>8752</v>
      </c>
      <c r="F34" s="853" t="s">
        <v>79</v>
      </c>
      <c r="G34" s="1044"/>
      <c r="H34" s="1044"/>
      <c r="I34" s="1018"/>
      <c r="J34" s="1018"/>
      <c r="K34" s="1050"/>
      <c r="L34" s="179">
        <v>8752</v>
      </c>
      <c r="M34" s="179">
        <v>8752</v>
      </c>
      <c r="N34" s="179">
        <v>8752</v>
      </c>
      <c r="O34" s="112">
        <v>81659</v>
      </c>
      <c r="P34" s="112">
        <v>81659</v>
      </c>
      <c r="Q34" s="112">
        <v>81659</v>
      </c>
      <c r="R34" s="179">
        <v>8752</v>
      </c>
      <c r="S34" s="179">
        <v>8752</v>
      </c>
      <c r="T34" s="179">
        <v>8752</v>
      </c>
      <c r="U34" s="112">
        <v>81659</v>
      </c>
      <c r="V34" s="112">
        <v>81659</v>
      </c>
      <c r="W34" s="112">
        <v>81659</v>
      </c>
      <c r="X34" s="179">
        <v>8752</v>
      </c>
      <c r="Y34" s="179">
        <v>8752</v>
      </c>
      <c r="Z34" s="179">
        <v>8752</v>
      </c>
      <c r="AA34" s="112">
        <v>81659</v>
      </c>
      <c r="AB34" s="112">
        <v>81659</v>
      </c>
      <c r="AC34" s="112">
        <v>81659</v>
      </c>
      <c r="AD34" s="179">
        <v>8752</v>
      </c>
      <c r="AE34" s="179">
        <v>8752</v>
      </c>
      <c r="AF34" s="179">
        <v>8752</v>
      </c>
      <c r="AG34" s="112">
        <v>81659</v>
      </c>
      <c r="AH34" s="112">
        <v>81659</v>
      </c>
      <c r="AI34" s="112">
        <v>81662</v>
      </c>
      <c r="AJ34" s="138">
        <v>979911</v>
      </c>
      <c r="AK34" s="115">
        <v>979911</v>
      </c>
      <c r="AL34" s="112"/>
      <c r="AM34" s="112"/>
      <c r="AN34" s="112"/>
      <c r="AO34" s="112"/>
      <c r="AP34" s="1010"/>
      <c r="AQ34" s="1301"/>
      <c r="AR34" s="1292"/>
      <c r="AS34" s="190"/>
      <c r="AT34" s="27" t="b">
        <f>EXACT('[8]RE-POA CENTA 2017'!C39,C34)</f>
        <v>1</v>
      </c>
      <c r="AU34" s="27" t="b">
        <f>EXACT('[8]RE-POA CENTA 2017'!D39,D34)</f>
        <v>1</v>
      </c>
      <c r="AV34" s="291">
        <f>MAX(L34,M34,N34,R34,S34,T34,Y34,Z34,X34,AD34,AE34,AF34)-E34</f>
        <v>0</v>
      </c>
      <c r="AW34" s="27" t="b">
        <f>EXACT('[8]RE-POA CENTA 2017'!F39,F34)</f>
        <v>1</v>
      </c>
      <c r="AX34" s="27" t="b">
        <f>EXACT('[8]RE-POA CENTA 2017'!G39,G34)</f>
        <v>1</v>
      </c>
      <c r="AY34" s="27" t="b">
        <f>EXACT('[8]RE-POA CENTA 2017'!H39,H34)</f>
        <v>1</v>
      </c>
      <c r="AZ34" s="825">
        <f t="shared" si="1"/>
        <v>0</v>
      </c>
      <c r="BA34" s="825">
        <f t="shared" si="2"/>
        <v>0</v>
      </c>
      <c r="BB34" s="825" t="e">
        <f>E34-'[8]POA 2018  ETS CENTA por región'!E35-'[8]POA 2018  ETS CENTA por región'!E97-'[8]POA 2018  ETS CENTA por región'!E159-'[8]POA 2018  ETS CENTA por región'!E221</f>
        <v>#REF!</v>
      </c>
      <c r="BC34" s="826"/>
      <c r="BD34" s="826"/>
      <c r="BE34" s="826"/>
      <c r="BF34" s="826"/>
      <c r="BG34" s="826"/>
      <c r="BH34" s="826"/>
      <c r="BI34" s="825" t="e">
        <f>L34-'[8]POA 2018  ETS CENTA por región'!L35-'[8]POA 2018  ETS CENTA por región'!L97-'[8]POA 2018  ETS CENTA por región'!L159-'[8]POA 2018  ETS CENTA por región'!L221</f>
        <v>#REF!</v>
      </c>
      <c r="BJ34" s="825" t="e">
        <f>M34-'[8]POA 2018  ETS CENTA por región'!M35-'[8]POA 2018  ETS CENTA por región'!M97-'[8]POA 2018  ETS CENTA por región'!M159-'[8]POA 2018  ETS CENTA por región'!M221</f>
        <v>#REF!</v>
      </c>
      <c r="BK34" s="825" t="e">
        <f>N34-'[8]POA 2018  ETS CENTA por región'!N35-'[8]POA 2018  ETS CENTA por región'!N97-'[8]POA 2018  ETS CENTA por región'!N159-'[8]POA 2018  ETS CENTA por región'!N221</f>
        <v>#REF!</v>
      </c>
      <c r="BL34" s="825" t="e">
        <f>O34-'[8]POA 2018  ETS CENTA por región'!O35-'[8]POA 2018  ETS CENTA por región'!O97-'[8]POA 2018  ETS CENTA por región'!O159-'[8]POA 2018  ETS CENTA por región'!O221</f>
        <v>#REF!</v>
      </c>
      <c r="BM34" s="825" t="e">
        <f>P34-'[8]POA 2018  ETS CENTA por región'!P35-'[8]POA 2018  ETS CENTA por región'!P97-'[8]POA 2018  ETS CENTA por región'!P159-'[8]POA 2018  ETS CENTA por región'!P221</f>
        <v>#REF!</v>
      </c>
      <c r="BN34" s="825" t="e">
        <f>Q34-'[8]POA 2018  ETS CENTA por región'!Q35-'[8]POA 2018  ETS CENTA por región'!Q97-'[8]POA 2018  ETS CENTA por región'!Q159-'[8]POA 2018  ETS CENTA por región'!Q221</f>
        <v>#REF!</v>
      </c>
      <c r="BO34" s="825" t="e">
        <f>R34-'[8]POA 2018  ETS CENTA por región'!R35-'[8]POA 2018  ETS CENTA por región'!R97-'[8]POA 2018  ETS CENTA por región'!R159-'[8]POA 2018  ETS CENTA por región'!R221</f>
        <v>#REF!</v>
      </c>
      <c r="BP34" s="825" t="e">
        <f>S34-'[8]POA 2018  ETS CENTA por región'!S35-'[8]POA 2018  ETS CENTA por región'!S97-'[8]POA 2018  ETS CENTA por región'!S159-'[8]POA 2018  ETS CENTA por región'!S221</f>
        <v>#REF!</v>
      </c>
      <c r="BQ34" s="825" t="e">
        <f>T34-'[8]POA 2018  ETS CENTA por región'!T35-'[8]POA 2018  ETS CENTA por región'!T97-'[8]POA 2018  ETS CENTA por región'!T159-'[8]POA 2018  ETS CENTA por región'!T221</f>
        <v>#REF!</v>
      </c>
      <c r="BR34" s="825" t="e">
        <f>U34-'[8]POA 2018  ETS CENTA por región'!U35-'[8]POA 2018  ETS CENTA por región'!U97-'[8]POA 2018  ETS CENTA por región'!U159-'[8]POA 2018  ETS CENTA por región'!U221</f>
        <v>#REF!</v>
      </c>
      <c r="BS34" s="825" t="e">
        <f>V34-'[8]POA 2018  ETS CENTA por región'!V35-'[8]POA 2018  ETS CENTA por región'!V97-'[8]POA 2018  ETS CENTA por región'!V159-'[8]POA 2018  ETS CENTA por región'!V221</f>
        <v>#REF!</v>
      </c>
      <c r="BT34" s="825" t="e">
        <f>W34-'[8]POA 2018  ETS CENTA por región'!W35-'[8]POA 2018  ETS CENTA por región'!W97-'[8]POA 2018  ETS CENTA por región'!W159-'[8]POA 2018  ETS CENTA por región'!W221</f>
        <v>#REF!</v>
      </c>
      <c r="BU34" s="825" t="e">
        <f>X34-'[8]POA 2018  ETS CENTA por región'!X35-'[8]POA 2018  ETS CENTA por región'!X97-'[8]POA 2018  ETS CENTA por región'!X159-'[8]POA 2018  ETS CENTA por región'!X221</f>
        <v>#REF!</v>
      </c>
      <c r="BV34" s="825" t="e">
        <f>Y34-'[8]POA 2018  ETS CENTA por región'!Y35-'[8]POA 2018  ETS CENTA por región'!Y97-'[8]POA 2018  ETS CENTA por región'!Y159-'[8]POA 2018  ETS CENTA por región'!Y221</f>
        <v>#REF!</v>
      </c>
      <c r="BW34" s="825" t="e">
        <f>Z34-'[8]POA 2018  ETS CENTA por región'!Z35-'[8]POA 2018  ETS CENTA por región'!Z97-'[8]POA 2018  ETS CENTA por región'!Z159-'[8]POA 2018  ETS CENTA por región'!Z221</f>
        <v>#REF!</v>
      </c>
      <c r="BX34" s="825" t="e">
        <f>AA34-'[8]POA 2018  ETS CENTA por región'!AA35-'[8]POA 2018  ETS CENTA por región'!AA97-'[8]POA 2018  ETS CENTA por región'!AA159-'[8]POA 2018  ETS CENTA por región'!AA221</f>
        <v>#REF!</v>
      </c>
      <c r="BY34" s="825" t="e">
        <f>AB34-'[8]POA 2018  ETS CENTA por región'!AB35-'[8]POA 2018  ETS CENTA por región'!AB97-'[8]POA 2018  ETS CENTA por región'!AB159-'[8]POA 2018  ETS CENTA por región'!AB221</f>
        <v>#REF!</v>
      </c>
      <c r="BZ34" s="825" t="e">
        <f>AC34-'[8]POA 2018  ETS CENTA por región'!AC35-'[8]POA 2018  ETS CENTA por región'!AC97-'[8]POA 2018  ETS CENTA por región'!AC159-'[8]POA 2018  ETS CENTA por región'!AC221</f>
        <v>#REF!</v>
      </c>
      <c r="CA34" s="825" t="e">
        <f>AD34-'[8]POA 2018  ETS CENTA por región'!AD35-'[8]POA 2018  ETS CENTA por región'!AD97-'[8]POA 2018  ETS CENTA por región'!AD159-'[8]POA 2018  ETS CENTA por región'!AD221</f>
        <v>#REF!</v>
      </c>
      <c r="CB34" s="825" t="e">
        <f>AE34-'[8]POA 2018  ETS CENTA por región'!AE35-'[8]POA 2018  ETS CENTA por región'!AE97-'[8]POA 2018  ETS CENTA por región'!AE159-'[8]POA 2018  ETS CENTA por región'!AE221</f>
        <v>#REF!</v>
      </c>
      <c r="CC34" s="825" t="e">
        <f>AF34-'[8]POA 2018  ETS CENTA por región'!AF35-'[8]POA 2018  ETS CENTA por región'!AF97-'[8]POA 2018  ETS CENTA por región'!AF159-'[8]POA 2018  ETS CENTA por región'!AF221</f>
        <v>#REF!</v>
      </c>
      <c r="CD34" s="825" t="e">
        <f>AG34-'[8]POA 2018  ETS CENTA por región'!AG35-'[8]POA 2018  ETS CENTA por región'!AG97-'[8]POA 2018  ETS CENTA por región'!AG159-'[8]POA 2018  ETS CENTA por región'!AG221</f>
        <v>#REF!</v>
      </c>
      <c r="CE34" s="825" t="e">
        <f>AH34-'[8]POA 2018  ETS CENTA por región'!AH35-'[8]POA 2018  ETS CENTA por región'!AH97-'[8]POA 2018  ETS CENTA por región'!AH159-'[8]POA 2018  ETS CENTA por región'!AH221</f>
        <v>#REF!</v>
      </c>
      <c r="CF34" s="825" t="e">
        <f>AI34-'[8]POA 2018  ETS CENTA por región'!AI35-'[8]POA 2018  ETS CENTA por región'!AI97-'[8]POA 2018  ETS CENTA por región'!AI159-'[8]POA 2018  ETS CENTA por región'!AI221</f>
        <v>#REF!</v>
      </c>
      <c r="CG34" s="825" t="e">
        <f>AJ34-'[8]POA 2018  ETS CENTA por región'!AJ35-'[8]POA 2018  ETS CENTA por región'!AJ97-'[8]POA 2018  ETS CENTA por región'!AJ159-'[8]POA 2018  ETS CENTA por región'!AJ221</f>
        <v>#REF!</v>
      </c>
      <c r="CH34" s="825" t="e">
        <f>AK34-'[8]POA 2018  ETS CENTA por región'!AK35-'[8]POA 2018  ETS CENTA por región'!AK97-'[8]POA 2018  ETS CENTA por región'!AK159-'[8]POA 2018  ETS CENTA por región'!AK221</f>
        <v>#REF!</v>
      </c>
      <c r="CI34" s="825" t="e">
        <f>AL34-'[8]POA 2018  ETS CENTA por región'!AL35-'[8]POA 2018  ETS CENTA por región'!AL97-'[8]POA 2018  ETS CENTA por región'!AL159-'[8]POA 2018  ETS CENTA por región'!AL221</f>
        <v>#REF!</v>
      </c>
      <c r="CJ34" s="825" t="e">
        <f>AM34-'[8]POA 2018  ETS CENTA por región'!AM35-'[8]POA 2018  ETS CENTA por región'!AM97-'[8]POA 2018  ETS CENTA por región'!AM159-'[8]POA 2018  ETS CENTA por región'!AM221</f>
        <v>#REF!</v>
      </c>
      <c r="CK34" s="825" t="e">
        <f>AN34-'[8]POA 2018  ETS CENTA por región'!AN35-'[8]POA 2018  ETS CENTA por región'!AN97-'[8]POA 2018  ETS CENTA por región'!AN159-'[8]POA 2018  ETS CENTA por región'!AN221</f>
        <v>#REF!</v>
      </c>
      <c r="CL34" s="825" t="e">
        <f>AO34-'[8]POA 2018  ETS CENTA por región'!AO35-'[8]POA 2018  ETS CENTA por región'!AO97-'[8]POA 2018  ETS CENTA por región'!AO159-'[8]POA 2018  ETS CENTA por región'!AO221</f>
        <v>#REF!</v>
      </c>
    </row>
    <row r="35" spans="1:90" s="102" customFormat="1" ht="106.5" customHeight="1" x14ac:dyDescent="0.2">
      <c r="A35" s="1025"/>
      <c r="B35" s="1025"/>
      <c r="C35" s="1059"/>
      <c r="D35" s="1058"/>
      <c r="E35" s="816">
        <v>4</v>
      </c>
      <c r="F35" s="853" t="s">
        <v>50</v>
      </c>
      <c r="G35" s="804" t="s">
        <v>218</v>
      </c>
      <c r="H35" s="810" t="s">
        <v>219</v>
      </c>
      <c r="I35" s="805"/>
      <c r="J35" s="805"/>
      <c r="K35" s="1050"/>
      <c r="L35" s="179"/>
      <c r="M35" s="179"/>
      <c r="N35" s="110">
        <v>1</v>
      </c>
      <c r="O35" s="112"/>
      <c r="P35" s="112"/>
      <c r="Q35" s="112">
        <v>931</v>
      </c>
      <c r="R35" s="179"/>
      <c r="S35" s="179"/>
      <c r="T35" s="110">
        <v>1</v>
      </c>
      <c r="U35" s="112"/>
      <c r="V35" s="112"/>
      <c r="W35" s="112">
        <v>931</v>
      </c>
      <c r="X35" s="179"/>
      <c r="Y35" s="179"/>
      <c r="Z35" s="110">
        <v>1</v>
      </c>
      <c r="AA35" s="112"/>
      <c r="AB35" s="112"/>
      <c r="AC35" s="112">
        <v>931</v>
      </c>
      <c r="AD35" s="179"/>
      <c r="AE35" s="179"/>
      <c r="AF35" s="179">
        <v>1</v>
      </c>
      <c r="AG35" s="112"/>
      <c r="AH35" s="112"/>
      <c r="AI35" s="112">
        <v>931</v>
      </c>
      <c r="AJ35" s="180">
        <v>3724</v>
      </c>
      <c r="AK35" s="112">
        <v>3724</v>
      </c>
      <c r="AL35" s="112"/>
      <c r="AM35" s="112"/>
      <c r="AN35" s="112"/>
      <c r="AO35" s="112"/>
      <c r="AP35" s="804" t="s">
        <v>249</v>
      </c>
      <c r="AQ35" s="1301"/>
      <c r="AR35" s="791" t="s">
        <v>261</v>
      </c>
      <c r="AS35" s="190"/>
      <c r="AT35" s="27" t="b">
        <f>EXACT('[8]RE-POA CENTA 2017'!C40,C35)</f>
        <v>1</v>
      </c>
      <c r="AU35" s="27" t="b">
        <f>EXACT('[8]RE-POA CENTA 2017'!D40,D35)</f>
        <v>1</v>
      </c>
      <c r="AV35" s="291">
        <f t="shared" si="0"/>
        <v>0</v>
      </c>
      <c r="AW35" s="27" t="b">
        <f>EXACT('[8]RE-POA CENTA 2017'!F40,F35)</f>
        <v>1</v>
      </c>
      <c r="AX35" s="27" t="b">
        <f>EXACT('[8]RE-POA CENTA 2017'!G40,G35)</f>
        <v>1</v>
      </c>
      <c r="AY35" s="27" t="b">
        <f>EXACT('[8]RE-POA CENTA 2017'!H40,H35)</f>
        <v>1</v>
      </c>
      <c r="AZ35" s="825">
        <f t="shared" si="1"/>
        <v>0</v>
      </c>
      <c r="BA35" s="825">
        <f t="shared" si="2"/>
        <v>0</v>
      </c>
      <c r="BB35" s="825" t="e">
        <f>E35-'[8]POA 2018  ETS CENTA por región'!E36-'[8]POA 2018  ETS CENTA por región'!E98-'[8]POA 2018  ETS CENTA por región'!E160-'[8]POA 2018  ETS CENTA por región'!E222</f>
        <v>#REF!</v>
      </c>
      <c r="BC35" s="826"/>
      <c r="BD35" s="826"/>
      <c r="BE35" s="826"/>
      <c r="BF35" s="826"/>
      <c r="BG35" s="826"/>
      <c r="BH35" s="826"/>
      <c r="BI35" s="825" t="e">
        <f>L35-'[8]POA 2018  ETS CENTA por región'!L36-'[8]POA 2018  ETS CENTA por región'!L98-'[8]POA 2018  ETS CENTA por región'!L160-'[8]POA 2018  ETS CENTA por región'!L222</f>
        <v>#REF!</v>
      </c>
      <c r="BJ35" s="825" t="e">
        <f>M35-'[8]POA 2018  ETS CENTA por región'!M36-'[8]POA 2018  ETS CENTA por región'!M98-'[8]POA 2018  ETS CENTA por región'!M160-'[8]POA 2018  ETS CENTA por región'!M222</f>
        <v>#REF!</v>
      </c>
      <c r="BK35" s="825" t="e">
        <f>N35-'[8]POA 2018  ETS CENTA por región'!N36-'[8]POA 2018  ETS CENTA por región'!N98-'[8]POA 2018  ETS CENTA por región'!N160-'[8]POA 2018  ETS CENTA por región'!N222</f>
        <v>#REF!</v>
      </c>
      <c r="BL35" s="825" t="e">
        <f>O35-'[8]POA 2018  ETS CENTA por región'!O36-'[8]POA 2018  ETS CENTA por región'!O98-'[8]POA 2018  ETS CENTA por región'!O160-'[8]POA 2018  ETS CENTA por región'!O222</f>
        <v>#REF!</v>
      </c>
      <c r="BM35" s="825" t="e">
        <f>P35-'[8]POA 2018  ETS CENTA por región'!P36-'[8]POA 2018  ETS CENTA por región'!P98-'[8]POA 2018  ETS CENTA por región'!P160-'[8]POA 2018  ETS CENTA por región'!P222</f>
        <v>#REF!</v>
      </c>
      <c r="BN35" s="825" t="e">
        <f>Q35-'[8]POA 2018  ETS CENTA por región'!Q36-'[8]POA 2018  ETS CENTA por región'!Q98-'[8]POA 2018  ETS CENTA por región'!Q160-'[8]POA 2018  ETS CENTA por región'!Q222</f>
        <v>#REF!</v>
      </c>
      <c r="BO35" s="825" t="e">
        <f>R35-'[8]POA 2018  ETS CENTA por región'!R36-'[8]POA 2018  ETS CENTA por región'!R98-'[8]POA 2018  ETS CENTA por región'!R160-'[8]POA 2018  ETS CENTA por región'!R222</f>
        <v>#REF!</v>
      </c>
      <c r="BP35" s="825" t="e">
        <f>S35-'[8]POA 2018  ETS CENTA por región'!S36-'[8]POA 2018  ETS CENTA por región'!S98-'[8]POA 2018  ETS CENTA por región'!S160-'[8]POA 2018  ETS CENTA por región'!S222</f>
        <v>#REF!</v>
      </c>
      <c r="BQ35" s="825" t="e">
        <f>T35-'[8]POA 2018  ETS CENTA por región'!T36-'[8]POA 2018  ETS CENTA por región'!T98-'[8]POA 2018  ETS CENTA por región'!T160-'[8]POA 2018  ETS CENTA por región'!T222</f>
        <v>#REF!</v>
      </c>
      <c r="BR35" s="825" t="e">
        <f>U35-'[8]POA 2018  ETS CENTA por región'!U36-'[8]POA 2018  ETS CENTA por región'!U98-'[8]POA 2018  ETS CENTA por región'!U160-'[8]POA 2018  ETS CENTA por región'!U222</f>
        <v>#REF!</v>
      </c>
      <c r="BS35" s="825" t="e">
        <f>V35-'[8]POA 2018  ETS CENTA por región'!V36-'[8]POA 2018  ETS CENTA por región'!V98-'[8]POA 2018  ETS CENTA por región'!V160-'[8]POA 2018  ETS CENTA por región'!V222</f>
        <v>#REF!</v>
      </c>
      <c r="BT35" s="825" t="e">
        <f>W35-'[8]POA 2018  ETS CENTA por región'!W36-'[8]POA 2018  ETS CENTA por región'!W98-'[8]POA 2018  ETS CENTA por región'!W160-'[8]POA 2018  ETS CENTA por región'!W222</f>
        <v>#REF!</v>
      </c>
      <c r="BU35" s="825" t="e">
        <f>X35-'[8]POA 2018  ETS CENTA por región'!X36-'[8]POA 2018  ETS CENTA por región'!X98-'[8]POA 2018  ETS CENTA por región'!X160-'[8]POA 2018  ETS CENTA por región'!X222</f>
        <v>#REF!</v>
      </c>
      <c r="BV35" s="825" t="e">
        <f>Y35-'[8]POA 2018  ETS CENTA por región'!Y36-'[8]POA 2018  ETS CENTA por región'!Y98-'[8]POA 2018  ETS CENTA por región'!Y160-'[8]POA 2018  ETS CENTA por región'!Y222</f>
        <v>#REF!</v>
      </c>
      <c r="BW35" s="825" t="e">
        <f>Z35-'[8]POA 2018  ETS CENTA por región'!Z36-'[8]POA 2018  ETS CENTA por región'!Z98-'[8]POA 2018  ETS CENTA por región'!Z160-'[8]POA 2018  ETS CENTA por región'!Z222</f>
        <v>#REF!</v>
      </c>
      <c r="BX35" s="825" t="e">
        <f>AA35-'[8]POA 2018  ETS CENTA por región'!AA36-'[8]POA 2018  ETS CENTA por región'!AA98-'[8]POA 2018  ETS CENTA por región'!AA160-'[8]POA 2018  ETS CENTA por región'!AA222</f>
        <v>#REF!</v>
      </c>
      <c r="BY35" s="825" t="e">
        <f>AB35-'[8]POA 2018  ETS CENTA por región'!AB36-'[8]POA 2018  ETS CENTA por región'!AB98-'[8]POA 2018  ETS CENTA por región'!AB160-'[8]POA 2018  ETS CENTA por región'!AB222</f>
        <v>#REF!</v>
      </c>
      <c r="BZ35" s="825" t="e">
        <f>AC35-'[8]POA 2018  ETS CENTA por región'!AC36-'[8]POA 2018  ETS CENTA por región'!AC98-'[8]POA 2018  ETS CENTA por región'!AC160-'[8]POA 2018  ETS CENTA por región'!AC222</f>
        <v>#REF!</v>
      </c>
      <c r="CA35" s="825" t="e">
        <f>AD35-'[8]POA 2018  ETS CENTA por región'!AD36-'[8]POA 2018  ETS CENTA por región'!AD98-'[8]POA 2018  ETS CENTA por región'!AD160-'[8]POA 2018  ETS CENTA por región'!AD222</f>
        <v>#REF!</v>
      </c>
      <c r="CB35" s="825" t="e">
        <f>AE35-'[8]POA 2018  ETS CENTA por región'!AE36-'[8]POA 2018  ETS CENTA por región'!AE98-'[8]POA 2018  ETS CENTA por región'!AE160-'[8]POA 2018  ETS CENTA por región'!AE222</f>
        <v>#REF!</v>
      </c>
      <c r="CC35" s="825" t="e">
        <f>AF35-'[8]POA 2018  ETS CENTA por región'!AF36-'[8]POA 2018  ETS CENTA por región'!AF98-'[8]POA 2018  ETS CENTA por región'!AF160-'[8]POA 2018  ETS CENTA por región'!AF222</f>
        <v>#REF!</v>
      </c>
      <c r="CD35" s="825" t="e">
        <f>AG35-'[8]POA 2018  ETS CENTA por región'!AG36-'[8]POA 2018  ETS CENTA por región'!AG98-'[8]POA 2018  ETS CENTA por región'!AG160-'[8]POA 2018  ETS CENTA por región'!AG222</f>
        <v>#REF!</v>
      </c>
      <c r="CE35" s="825" t="e">
        <f>AH35-'[8]POA 2018  ETS CENTA por región'!AH36-'[8]POA 2018  ETS CENTA por región'!AH98-'[8]POA 2018  ETS CENTA por región'!AH160-'[8]POA 2018  ETS CENTA por región'!AH222</f>
        <v>#REF!</v>
      </c>
      <c r="CF35" s="825" t="e">
        <f>AI35-'[8]POA 2018  ETS CENTA por región'!AI36-'[8]POA 2018  ETS CENTA por región'!AI98-'[8]POA 2018  ETS CENTA por región'!AI160-'[8]POA 2018  ETS CENTA por región'!AI222</f>
        <v>#REF!</v>
      </c>
      <c r="CG35" s="825" t="e">
        <f>AJ35-'[8]POA 2018  ETS CENTA por región'!AJ36-'[8]POA 2018  ETS CENTA por región'!AJ98-'[8]POA 2018  ETS CENTA por región'!AJ160-'[8]POA 2018  ETS CENTA por región'!AJ222</f>
        <v>#REF!</v>
      </c>
      <c r="CH35" s="825" t="e">
        <f>AK35-'[8]POA 2018  ETS CENTA por región'!AK36-'[8]POA 2018  ETS CENTA por región'!AK98-'[8]POA 2018  ETS CENTA por región'!AK160-'[8]POA 2018  ETS CENTA por región'!AK222</f>
        <v>#REF!</v>
      </c>
      <c r="CI35" s="825" t="e">
        <f>AL35-'[8]POA 2018  ETS CENTA por región'!AL36-'[8]POA 2018  ETS CENTA por región'!AL98-'[8]POA 2018  ETS CENTA por región'!AL160-'[8]POA 2018  ETS CENTA por región'!AL222</f>
        <v>#REF!</v>
      </c>
      <c r="CJ35" s="825" t="e">
        <f>AM35-'[8]POA 2018  ETS CENTA por región'!AM36-'[8]POA 2018  ETS CENTA por región'!AM98-'[8]POA 2018  ETS CENTA por región'!AM160-'[8]POA 2018  ETS CENTA por región'!AM222</f>
        <v>#REF!</v>
      </c>
      <c r="CK35" s="825" t="e">
        <f>AN35-'[8]POA 2018  ETS CENTA por región'!AN36-'[8]POA 2018  ETS CENTA por región'!AN98-'[8]POA 2018  ETS CENTA por región'!AN160-'[8]POA 2018  ETS CENTA por región'!AN222</f>
        <v>#REF!</v>
      </c>
      <c r="CL35" s="825" t="e">
        <f>AO35-'[8]POA 2018  ETS CENTA por región'!AO36-'[8]POA 2018  ETS CENTA por región'!AO98-'[8]POA 2018  ETS CENTA por región'!AO160-'[8]POA 2018  ETS CENTA por región'!AO222</f>
        <v>#REF!</v>
      </c>
    </row>
    <row r="36" spans="1:90" s="102" customFormat="1" ht="167.25" customHeight="1" x14ac:dyDescent="0.2">
      <c r="A36" s="1025"/>
      <c r="B36" s="1025"/>
      <c r="C36" s="1059"/>
      <c r="D36" s="1058"/>
      <c r="E36" s="816">
        <f>MAX(L36,M36,N36,R36,S36,T36,Y36,Z36,X36,AD36,AE36,AF36)</f>
        <v>304</v>
      </c>
      <c r="F36" s="853" t="s">
        <v>155</v>
      </c>
      <c r="G36" s="810" t="s">
        <v>360</v>
      </c>
      <c r="H36" s="810" t="s">
        <v>165</v>
      </c>
      <c r="I36" s="805"/>
      <c r="J36" s="805"/>
      <c r="K36" s="1050"/>
      <c r="L36" s="842">
        <v>304</v>
      </c>
      <c r="M36" s="842">
        <v>304</v>
      </c>
      <c r="N36" s="842">
        <v>304</v>
      </c>
      <c r="O36" s="112">
        <v>2507.5833333333335</v>
      </c>
      <c r="P36" s="112">
        <v>2507.5833333333335</v>
      </c>
      <c r="Q36" s="112">
        <v>2507.5833333333335</v>
      </c>
      <c r="R36" s="179">
        <v>304</v>
      </c>
      <c r="S36" s="179">
        <v>304</v>
      </c>
      <c r="T36" s="110">
        <v>304</v>
      </c>
      <c r="U36" s="112">
        <v>2507.5833333333335</v>
      </c>
      <c r="V36" s="112">
        <v>2507.5833333333335</v>
      </c>
      <c r="W36" s="112">
        <v>2507.5833333333335</v>
      </c>
      <c r="X36" s="179">
        <v>304</v>
      </c>
      <c r="Y36" s="179">
        <v>304</v>
      </c>
      <c r="Z36" s="110">
        <v>304</v>
      </c>
      <c r="AA36" s="112">
        <v>2507.5833333333335</v>
      </c>
      <c r="AB36" s="112">
        <v>2507.5833333333335</v>
      </c>
      <c r="AC36" s="112">
        <v>2507.5833333333335</v>
      </c>
      <c r="AD36" s="179">
        <v>304</v>
      </c>
      <c r="AE36" s="179">
        <v>304</v>
      </c>
      <c r="AF36" s="179">
        <v>304</v>
      </c>
      <c r="AG36" s="112">
        <v>2507.5833333333335</v>
      </c>
      <c r="AH36" s="112">
        <v>2507.5833333333335</v>
      </c>
      <c r="AI36" s="112">
        <v>2507.5833333333335</v>
      </c>
      <c r="AJ36" s="180">
        <v>30091</v>
      </c>
      <c r="AK36" s="112">
        <v>30091</v>
      </c>
      <c r="AL36" s="112"/>
      <c r="AM36" s="112"/>
      <c r="AN36" s="112"/>
      <c r="AO36" s="112"/>
      <c r="AP36" s="811" t="s">
        <v>250</v>
      </c>
      <c r="AQ36" s="992"/>
      <c r="AR36" s="791" t="s">
        <v>439</v>
      </c>
      <c r="AS36" s="190"/>
      <c r="AT36" s="27" t="b">
        <f>EXACT('[8]RE-POA CENTA 2017'!C41,C36)</f>
        <v>1</v>
      </c>
      <c r="AU36" s="27" t="b">
        <f>EXACT('[8]RE-POA CENTA 2017'!D41,D36)</f>
        <v>1</v>
      </c>
      <c r="AV36" s="291">
        <f>MAX(L36,M36,N36,R36,S36,T36,Y36,Z36,X36,AD36,AE36,AF36)-E36</f>
        <v>0</v>
      </c>
      <c r="AW36" s="27" t="b">
        <f>EXACT('[8]RE-POA CENTA 2017'!F41,F36)</f>
        <v>1</v>
      </c>
      <c r="AX36" s="27" t="b">
        <f>EXACT('[8]RE-POA CENTA 2017'!G41,G36)</f>
        <v>1</v>
      </c>
      <c r="AY36" s="27" t="b">
        <f>EXACT('[8]RE-POA CENTA 2017'!H41,H36)</f>
        <v>1</v>
      </c>
      <c r="AZ36" s="825">
        <f t="shared" si="1"/>
        <v>0</v>
      </c>
      <c r="BA36" s="825">
        <f t="shared" si="2"/>
        <v>0</v>
      </c>
      <c r="BB36" s="825" t="e">
        <f>E36-'[8]POA 2018  ETS CENTA por región'!E37-'[8]POA 2018  ETS CENTA por región'!E99-'[8]POA 2018  ETS CENTA por región'!E161-'[8]POA 2018  ETS CENTA por región'!E223</f>
        <v>#REF!</v>
      </c>
      <c r="BC36" s="826"/>
      <c r="BD36" s="826"/>
      <c r="BE36" s="826"/>
      <c r="BF36" s="826"/>
      <c r="BG36" s="826"/>
      <c r="BH36" s="826"/>
      <c r="BI36" s="825" t="e">
        <f>L36-'[8]POA 2018  ETS CENTA por región'!L37-'[8]POA 2018  ETS CENTA por región'!L99-'[8]POA 2018  ETS CENTA por región'!L161-'[8]POA 2018  ETS CENTA por región'!L223</f>
        <v>#REF!</v>
      </c>
      <c r="BJ36" s="825" t="e">
        <f>M36-'[8]POA 2018  ETS CENTA por región'!M37-'[8]POA 2018  ETS CENTA por región'!M99-'[8]POA 2018  ETS CENTA por región'!M161-'[8]POA 2018  ETS CENTA por región'!M223</f>
        <v>#REF!</v>
      </c>
      <c r="BK36" s="825" t="e">
        <f>N36-'[8]POA 2018  ETS CENTA por región'!N37-'[8]POA 2018  ETS CENTA por región'!N99-'[8]POA 2018  ETS CENTA por región'!N161-'[8]POA 2018  ETS CENTA por región'!N223</f>
        <v>#REF!</v>
      </c>
      <c r="BL36" s="825" t="e">
        <f>O36-'[8]POA 2018  ETS CENTA por región'!O37-'[8]POA 2018  ETS CENTA por región'!O99-'[8]POA 2018  ETS CENTA por región'!O161-'[8]POA 2018  ETS CENTA por región'!O223</f>
        <v>#REF!</v>
      </c>
      <c r="BM36" s="825" t="e">
        <f>P36-'[8]POA 2018  ETS CENTA por región'!P37-'[8]POA 2018  ETS CENTA por región'!P99-'[8]POA 2018  ETS CENTA por región'!P161-'[8]POA 2018  ETS CENTA por región'!P223</f>
        <v>#REF!</v>
      </c>
      <c r="BN36" s="825" t="e">
        <f>Q36-'[8]POA 2018  ETS CENTA por región'!Q37-'[8]POA 2018  ETS CENTA por región'!Q99-'[8]POA 2018  ETS CENTA por región'!Q161-'[8]POA 2018  ETS CENTA por región'!Q223</f>
        <v>#REF!</v>
      </c>
      <c r="BO36" s="825" t="e">
        <f>R36-'[8]POA 2018  ETS CENTA por región'!R37-'[8]POA 2018  ETS CENTA por región'!R99-'[8]POA 2018  ETS CENTA por región'!R161-'[8]POA 2018  ETS CENTA por región'!R223</f>
        <v>#REF!</v>
      </c>
      <c r="BP36" s="825" t="e">
        <f>S36-'[8]POA 2018  ETS CENTA por región'!S37-'[8]POA 2018  ETS CENTA por región'!S99-'[8]POA 2018  ETS CENTA por región'!S161-'[8]POA 2018  ETS CENTA por región'!S223</f>
        <v>#REF!</v>
      </c>
      <c r="BQ36" s="825" t="e">
        <f>T36-'[8]POA 2018  ETS CENTA por región'!T37-'[8]POA 2018  ETS CENTA por región'!T99-'[8]POA 2018  ETS CENTA por región'!T161-'[8]POA 2018  ETS CENTA por región'!T223</f>
        <v>#REF!</v>
      </c>
      <c r="BR36" s="825" t="e">
        <f>U36-'[8]POA 2018  ETS CENTA por región'!U37-'[8]POA 2018  ETS CENTA por región'!U99-'[8]POA 2018  ETS CENTA por región'!U161-'[8]POA 2018  ETS CENTA por región'!U223</f>
        <v>#REF!</v>
      </c>
      <c r="BS36" s="825" t="e">
        <f>V36-'[8]POA 2018  ETS CENTA por región'!V37-'[8]POA 2018  ETS CENTA por región'!V99-'[8]POA 2018  ETS CENTA por región'!V161-'[8]POA 2018  ETS CENTA por región'!V223</f>
        <v>#REF!</v>
      </c>
      <c r="BT36" s="825" t="e">
        <f>W36-'[8]POA 2018  ETS CENTA por región'!W37-'[8]POA 2018  ETS CENTA por región'!W99-'[8]POA 2018  ETS CENTA por región'!W161-'[8]POA 2018  ETS CENTA por región'!W223</f>
        <v>#REF!</v>
      </c>
      <c r="BU36" s="825" t="e">
        <f>X36-'[8]POA 2018  ETS CENTA por región'!X37-'[8]POA 2018  ETS CENTA por región'!X99-'[8]POA 2018  ETS CENTA por región'!X161-'[8]POA 2018  ETS CENTA por región'!X223</f>
        <v>#REF!</v>
      </c>
      <c r="BV36" s="825" t="e">
        <f>Y36-'[8]POA 2018  ETS CENTA por región'!Y37-'[8]POA 2018  ETS CENTA por región'!Y99-'[8]POA 2018  ETS CENTA por región'!Y161-'[8]POA 2018  ETS CENTA por región'!Y223</f>
        <v>#REF!</v>
      </c>
      <c r="BW36" s="825" t="e">
        <f>Z36-'[8]POA 2018  ETS CENTA por región'!Z37-'[8]POA 2018  ETS CENTA por región'!Z99-'[8]POA 2018  ETS CENTA por región'!Z161-'[8]POA 2018  ETS CENTA por región'!Z223</f>
        <v>#REF!</v>
      </c>
      <c r="BX36" s="825" t="e">
        <f>AA36-'[8]POA 2018  ETS CENTA por región'!AA37-'[8]POA 2018  ETS CENTA por región'!AA99-'[8]POA 2018  ETS CENTA por región'!AA161-'[8]POA 2018  ETS CENTA por región'!AA223</f>
        <v>#REF!</v>
      </c>
      <c r="BY36" s="825" t="e">
        <f>AB36-'[8]POA 2018  ETS CENTA por región'!AB37-'[8]POA 2018  ETS CENTA por región'!AB99-'[8]POA 2018  ETS CENTA por región'!AB161-'[8]POA 2018  ETS CENTA por región'!AB223</f>
        <v>#REF!</v>
      </c>
      <c r="BZ36" s="825" t="e">
        <f>AC36-'[8]POA 2018  ETS CENTA por región'!AC37-'[8]POA 2018  ETS CENTA por región'!AC99-'[8]POA 2018  ETS CENTA por región'!AC161-'[8]POA 2018  ETS CENTA por región'!AC223</f>
        <v>#REF!</v>
      </c>
      <c r="CA36" s="825" t="e">
        <f>AD36-'[8]POA 2018  ETS CENTA por región'!AD37-'[8]POA 2018  ETS CENTA por región'!AD99-'[8]POA 2018  ETS CENTA por región'!AD161-'[8]POA 2018  ETS CENTA por región'!AD223</f>
        <v>#REF!</v>
      </c>
      <c r="CB36" s="825" t="e">
        <f>AE36-'[8]POA 2018  ETS CENTA por región'!AE37-'[8]POA 2018  ETS CENTA por región'!AE99-'[8]POA 2018  ETS CENTA por región'!AE161-'[8]POA 2018  ETS CENTA por región'!AE223</f>
        <v>#REF!</v>
      </c>
      <c r="CC36" s="825" t="e">
        <f>AF36-'[8]POA 2018  ETS CENTA por región'!AF37-'[8]POA 2018  ETS CENTA por región'!AF99-'[8]POA 2018  ETS CENTA por región'!AF161-'[8]POA 2018  ETS CENTA por región'!AF223</f>
        <v>#REF!</v>
      </c>
      <c r="CD36" s="825" t="e">
        <f>AG36-'[8]POA 2018  ETS CENTA por región'!AG37-'[8]POA 2018  ETS CENTA por región'!AG99-'[8]POA 2018  ETS CENTA por región'!AG161-'[8]POA 2018  ETS CENTA por región'!AG223</f>
        <v>#REF!</v>
      </c>
      <c r="CE36" s="825" t="e">
        <f>AH36-'[8]POA 2018  ETS CENTA por región'!AH37-'[8]POA 2018  ETS CENTA por región'!AH99-'[8]POA 2018  ETS CENTA por región'!AH161-'[8]POA 2018  ETS CENTA por región'!AH223</f>
        <v>#REF!</v>
      </c>
      <c r="CF36" s="825" t="e">
        <f>AI36-'[8]POA 2018  ETS CENTA por región'!AI37-'[8]POA 2018  ETS CENTA por región'!AI99-'[8]POA 2018  ETS CENTA por región'!AI161-'[8]POA 2018  ETS CENTA por región'!AI223</f>
        <v>#REF!</v>
      </c>
      <c r="CG36" s="825" t="e">
        <f>AJ36-'[8]POA 2018  ETS CENTA por región'!AJ37-'[8]POA 2018  ETS CENTA por región'!AJ99-'[8]POA 2018  ETS CENTA por región'!AJ161-'[8]POA 2018  ETS CENTA por región'!AJ223</f>
        <v>#REF!</v>
      </c>
      <c r="CH36" s="825" t="e">
        <f>AK36-'[8]POA 2018  ETS CENTA por región'!AK37-'[8]POA 2018  ETS CENTA por región'!AK99-'[8]POA 2018  ETS CENTA por región'!AK161-'[8]POA 2018  ETS CENTA por región'!AK223</f>
        <v>#REF!</v>
      </c>
      <c r="CI36" s="825" t="e">
        <f>AL36-'[8]POA 2018  ETS CENTA por región'!AL37-'[8]POA 2018  ETS CENTA por región'!AL99-'[8]POA 2018  ETS CENTA por región'!AL161-'[8]POA 2018  ETS CENTA por región'!AL223</f>
        <v>#REF!</v>
      </c>
      <c r="CJ36" s="825" t="e">
        <f>AM36-'[8]POA 2018  ETS CENTA por región'!AM37-'[8]POA 2018  ETS CENTA por región'!AM99-'[8]POA 2018  ETS CENTA por región'!AM161-'[8]POA 2018  ETS CENTA por región'!AM223</f>
        <v>#REF!</v>
      </c>
      <c r="CK36" s="825" t="e">
        <f>AN36-'[8]POA 2018  ETS CENTA por región'!AN37-'[8]POA 2018  ETS CENTA por región'!AN99-'[8]POA 2018  ETS CENTA por región'!AN161-'[8]POA 2018  ETS CENTA por región'!AN223</f>
        <v>#REF!</v>
      </c>
      <c r="CL36" s="825" t="e">
        <f>AO36-'[8]POA 2018  ETS CENTA por región'!AO37-'[8]POA 2018  ETS CENTA por región'!AO99-'[8]POA 2018  ETS CENTA por región'!AO161-'[8]POA 2018  ETS CENTA por región'!AO223</f>
        <v>#REF!</v>
      </c>
    </row>
    <row r="37" spans="1:90" s="102" customFormat="1" ht="76.5" x14ac:dyDescent="0.2">
      <c r="A37" s="1026"/>
      <c r="B37" s="1026"/>
      <c r="C37" s="996"/>
      <c r="D37" s="1010"/>
      <c r="E37" s="816">
        <v>100</v>
      </c>
      <c r="F37" s="792" t="s">
        <v>231</v>
      </c>
      <c r="G37" s="810" t="s">
        <v>443</v>
      </c>
      <c r="H37" s="837" t="s">
        <v>50</v>
      </c>
      <c r="I37" s="805"/>
      <c r="J37" s="805"/>
      <c r="K37" s="1018"/>
      <c r="L37" s="867"/>
      <c r="M37" s="867"/>
      <c r="N37" s="842">
        <v>10</v>
      </c>
      <c r="O37" s="112"/>
      <c r="P37" s="112"/>
      <c r="Q37" s="112">
        <v>100000</v>
      </c>
      <c r="R37" s="179"/>
      <c r="S37" s="179"/>
      <c r="T37" s="110">
        <v>25</v>
      </c>
      <c r="U37" s="112"/>
      <c r="V37" s="112"/>
      <c r="W37" s="112">
        <v>250000</v>
      </c>
      <c r="X37" s="179"/>
      <c r="Y37" s="179"/>
      <c r="Z37" s="110">
        <v>25</v>
      </c>
      <c r="AA37" s="112"/>
      <c r="AB37" s="112"/>
      <c r="AC37" s="112">
        <v>250000</v>
      </c>
      <c r="AD37" s="179"/>
      <c r="AE37" s="179"/>
      <c r="AF37" s="179">
        <v>40</v>
      </c>
      <c r="AG37" s="112"/>
      <c r="AH37" s="112"/>
      <c r="AI37" s="112">
        <v>400000</v>
      </c>
      <c r="AJ37" s="180">
        <v>1000000</v>
      </c>
      <c r="AK37" s="112"/>
      <c r="AL37" s="112"/>
      <c r="AM37" s="112"/>
      <c r="AN37" s="112"/>
      <c r="AO37" s="112">
        <v>1000000</v>
      </c>
      <c r="AP37" s="804" t="s">
        <v>248</v>
      </c>
      <c r="AQ37" s="839" t="s">
        <v>247</v>
      </c>
      <c r="AR37" s="817" t="s">
        <v>260</v>
      </c>
      <c r="AS37" s="190"/>
      <c r="AT37" s="27" t="s">
        <v>414</v>
      </c>
      <c r="AU37" s="27"/>
      <c r="AV37" s="291">
        <f t="shared" si="0"/>
        <v>0</v>
      </c>
      <c r="AW37" s="27"/>
      <c r="AX37" s="27"/>
      <c r="AY37" s="27"/>
      <c r="AZ37" s="825">
        <f t="shared" si="1"/>
        <v>0</v>
      </c>
      <c r="BA37" s="825">
        <f t="shared" si="2"/>
        <v>0</v>
      </c>
      <c r="BB37" s="825" t="e">
        <f>E37-'[8]POA 2018  ETS CENTA por región'!E38-'[8]POA 2018  ETS CENTA por región'!E100-'[8]POA 2018  ETS CENTA por región'!E162-'[8]POA 2018  ETS CENTA por región'!E224</f>
        <v>#REF!</v>
      </c>
      <c r="BC37" s="826"/>
      <c r="BD37" s="826"/>
      <c r="BE37" s="826"/>
      <c r="BF37" s="826"/>
      <c r="BG37" s="826"/>
      <c r="BH37" s="826"/>
      <c r="BI37" s="825" t="e">
        <f>L37-'[8]POA 2018  ETS CENTA por región'!L38-'[8]POA 2018  ETS CENTA por región'!L100-'[8]POA 2018  ETS CENTA por región'!L162-'[8]POA 2018  ETS CENTA por región'!L224</f>
        <v>#REF!</v>
      </c>
      <c r="BJ37" s="825" t="e">
        <f>M37-'[8]POA 2018  ETS CENTA por región'!M38-'[8]POA 2018  ETS CENTA por región'!M100-'[8]POA 2018  ETS CENTA por región'!M162-'[8]POA 2018  ETS CENTA por región'!M224</f>
        <v>#REF!</v>
      </c>
      <c r="BK37" s="825" t="e">
        <f>N37-'[8]POA 2018  ETS CENTA por región'!N38-'[8]POA 2018  ETS CENTA por región'!N100-'[8]POA 2018  ETS CENTA por región'!N162-'[8]POA 2018  ETS CENTA por región'!N224</f>
        <v>#REF!</v>
      </c>
      <c r="BL37" s="825" t="e">
        <f>O37-'[8]POA 2018  ETS CENTA por región'!O38-'[8]POA 2018  ETS CENTA por región'!O100-'[8]POA 2018  ETS CENTA por región'!O162-'[8]POA 2018  ETS CENTA por región'!O224</f>
        <v>#REF!</v>
      </c>
      <c r="BM37" s="825" t="e">
        <f>P37-'[8]POA 2018  ETS CENTA por región'!P38-'[8]POA 2018  ETS CENTA por región'!P100-'[8]POA 2018  ETS CENTA por región'!P162-'[8]POA 2018  ETS CENTA por región'!P224</f>
        <v>#REF!</v>
      </c>
      <c r="BN37" s="825" t="e">
        <f>Q37-'[8]POA 2018  ETS CENTA por región'!Q38-'[8]POA 2018  ETS CENTA por región'!Q100-'[8]POA 2018  ETS CENTA por región'!Q162-'[8]POA 2018  ETS CENTA por región'!Q224</f>
        <v>#REF!</v>
      </c>
      <c r="BO37" s="825" t="e">
        <f>R37-'[8]POA 2018  ETS CENTA por región'!R38-'[8]POA 2018  ETS CENTA por región'!R100-'[8]POA 2018  ETS CENTA por región'!R162-'[8]POA 2018  ETS CENTA por región'!R224</f>
        <v>#REF!</v>
      </c>
      <c r="BP37" s="825" t="e">
        <f>S37-'[8]POA 2018  ETS CENTA por región'!S38-'[8]POA 2018  ETS CENTA por región'!S100-'[8]POA 2018  ETS CENTA por región'!S162-'[8]POA 2018  ETS CENTA por región'!S224</f>
        <v>#REF!</v>
      </c>
      <c r="BQ37" s="825" t="e">
        <f>T37-'[8]POA 2018  ETS CENTA por región'!T38-'[8]POA 2018  ETS CENTA por región'!T100-'[8]POA 2018  ETS CENTA por región'!T162-'[8]POA 2018  ETS CENTA por región'!T224</f>
        <v>#REF!</v>
      </c>
      <c r="BR37" s="825" t="e">
        <f>U37-'[8]POA 2018  ETS CENTA por región'!U38-'[8]POA 2018  ETS CENTA por región'!U100-'[8]POA 2018  ETS CENTA por región'!U162-'[8]POA 2018  ETS CENTA por región'!U224</f>
        <v>#REF!</v>
      </c>
      <c r="BS37" s="825" t="e">
        <f>V37-'[8]POA 2018  ETS CENTA por región'!V38-'[8]POA 2018  ETS CENTA por región'!V100-'[8]POA 2018  ETS CENTA por región'!V162-'[8]POA 2018  ETS CENTA por región'!V224</f>
        <v>#REF!</v>
      </c>
      <c r="BT37" s="825" t="e">
        <f>W37-'[8]POA 2018  ETS CENTA por región'!W38-'[8]POA 2018  ETS CENTA por región'!W100-'[8]POA 2018  ETS CENTA por región'!W162-'[8]POA 2018  ETS CENTA por región'!W224</f>
        <v>#REF!</v>
      </c>
      <c r="BU37" s="825" t="e">
        <f>X37-'[8]POA 2018  ETS CENTA por región'!X38-'[8]POA 2018  ETS CENTA por región'!X100-'[8]POA 2018  ETS CENTA por región'!X162-'[8]POA 2018  ETS CENTA por región'!X224</f>
        <v>#REF!</v>
      </c>
      <c r="BV37" s="825" t="e">
        <f>Y37-'[8]POA 2018  ETS CENTA por región'!Y38-'[8]POA 2018  ETS CENTA por región'!Y100-'[8]POA 2018  ETS CENTA por región'!Y162-'[8]POA 2018  ETS CENTA por región'!Y224</f>
        <v>#REF!</v>
      </c>
      <c r="BW37" s="825" t="e">
        <f>Z37-'[8]POA 2018  ETS CENTA por región'!Z38-'[8]POA 2018  ETS CENTA por región'!Z100-'[8]POA 2018  ETS CENTA por región'!Z162-'[8]POA 2018  ETS CENTA por región'!Z224</f>
        <v>#REF!</v>
      </c>
      <c r="BX37" s="825" t="e">
        <f>AA37-'[8]POA 2018  ETS CENTA por región'!AA38-'[8]POA 2018  ETS CENTA por región'!AA100-'[8]POA 2018  ETS CENTA por región'!AA162-'[8]POA 2018  ETS CENTA por región'!AA224</f>
        <v>#REF!</v>
      </c>
      <c r="BY37" s="825" t="e">
        <f>AB37-'[8]POA 2018  ETS CENTA por región'!AB38-'[8]POA 2018  ETS CENTA por región'!AB100-'[8]POA 2018  ETS CENTA por región'!AB162-'[8]POA 2018  ETS CENTA por región'!AB224</f>
        <v>#REF!</v>
      </c>
      <c r="BZ37" s="825" t="e">
        <f>AC37-'[8]POA 2018  ETS CENTA por región'!AC38-'[8]POA 2018  ETS CENTA por región'!AC100-'[8]POA 2018  ETS CENTA por región'!AC162-'[8]POA 2018  ETS CENTA por región'!AC224</f>
        <v>#REF!</v>
      </c>
      <c r="CA37" s="825" t="e">
        <f>AD37-'[8]POA 2018  ETS CENTA por región'!AD38-'[8]POA 2018  ETS CENTA por región'!AD100-'[8]POA 2018  ETS CENTA por región'!AD162-'[8]POA 2018  ETS CENTA por región'!AD224</f>
        <v>#REF!</v>
      </c>
      <c r="CB37" s="825" t="e">
        <f>AE37-'[8]POA 2018  ETS CENTA por región'!AE38-'[8]POA 2018  ETS CENTA por región'!AE100-'[8]POA 2018  ETS CENTA por región'!AE162-'[8]POA 2018  ETS CENTA por región'!AE224</f>
        <v>#REF!</v>
      </c>
      <c r="CC37" s="825" t="e">
        <f>AF37-'[8]POA 2018  ETS CENTA por región'!AF38-'[8]POA 2018  ETS CENTA por región'!AF100-'[8]POA 2018  ETS CENTA por región'!AF162-'[8]POA 2018  ETS CENTA por región'!AF224</f>
        <v>#REF!</v>
      </c>
      <c r="CD37" s="825" t="e">
        <f>AG37-'[8]POA 2018  ETS CENTA por región'!AG38-'[8]POA 2018  ETS CENTA por región'!AG100-'[8]POA 2018  ETS CENTA por región'!AG162-'[8]POA 2018  ETS CENTA por región'!AG224</f>
        <v>#REF!</v>
      </c>
      <c r="CE37" s="825" t="e">
        <f>AH37-'[8]POA 2018  ETS CENTA por región'!AH38-'[8]POA 2018  ETS CENTA por región'!AH100-'[8]POA 2018  ETS CENTA por región'!AH162-'[8]POA 2018  ETS CENTA por región'!AH224</f>
        <v>#REF!</v>
      </c>
      <c r="CF37" s="825" t="e">
        <f>AI37-'[8]POA 2018  ETS CENTA por región'!AI38-'[8]POA 2018  ETS CENTA por región'!AI100-'[8]POA 2018  ETS CENTA por región'!AI162-'[8]POA 2018  ETS CENTA por región'!AI224</f>
        <v>#REF!</v>
      </c>
      <c r="CG37" s="825" t="e">
        <f>AJ37-'[8]POA 2018  ETS CENTA por región'!AJ38-'[8]POA 2018  ETS CENTA por región'!AJ100-'[8]POA 2018  ETS CENTA por región'!AJ162-'[8]POA 2018  ETS CENTA por región'!AJ224</f>
        <v>#REF!</v>
      </c>
      <c r="CH37" s="825" t="e">
        <f>AK37-'[8]POA 2018  ETS CENTA por región'!AK38-'[8]POA 2018  ETS CENTA por región'!AK100-'[8]POA 2018  ETS CENTA por región'!AK162-'[8]POA 2018  ETS CENTA por región'!AK224</f>
        <v>#REF!</v>
      </c>
      <c r="CI37" s="825" t="e">
        <f>AL37-'[8]POA 2018  ETS CENTA por región'!AL38-'[8]POA 2018  ETS CENTA por región'!AL100-'[8]POA 2018  ETS CENTA por región'!AL162-'[8]POA 2018  ETS CENTA por región'!AL224</f>
        <v>#REF!</v>
      </c>
      <c r="CJ37" s="825" t="e">
        <f>AM37-'[8]POA 2018  ETS CENTA por región'!AM38-'[8]POA 2018  ETS CENTA por región'!AM100-'[8]POA 2018  ETS CENTA por región'!AM162-'[8]POA 2018  ETS CENTA por región'!AM224</f>
        <v>#REF!</v>
      </c>
      <c r="CK37" s="825" t="e">
        <f>AN37-'[8]POA 2018  ETS CENTA por región'!AN38-'[8]POA 2018  ETS CENTA por región'!AN100-'[8]POA 2018  ETS CENTA por región'!AN162-'[8]POA 2018  ETS CENTA por región'!AN224</f>
        <v>#REF!</v>
      </c>
      <c r="CL37" s="825" t="e">
        <f>AO37-'[8]POA 2018  ETS CENTA por región'!AO38-'[8]POA 2018  ETS CENTA por región'!AO100-'[8]POA 2018  ETS CENTA por región'!AO162-'[8]POA 2018  ETS CENTA por región'!AO224</f>
        <v>#REF!</v>
      </c>
    </row>
    <row r="38" spans="1:90" s="102" customFormat="1" ht="42.75" customHeight="1" x14ac:dyDescent="0.2">
      <c r="A38" s="868" t="s">
        <v>42</v>
      </c>
      <c r="B38" s="868" t="s">
        <v>200</v>
      </c>
      <c r="C38" s="868" t="s">
        <v>201</v>
      </c>
      <c r="D38" s="9" t="s">
        <v>202</v>
      </c>
      <c r="E38" s="29"/>
      <c r="F38" s="860"/>
      <c r="G38" s="31"/>
      <c r="H38" s="32"/>
      <c r="I38" s="10">
        <v>1</v>
      </c>
      <c r="J38" s="10">
        <v>1</v>
      </c>
      <c r="K38" s="10"/>
      <c r="L38" s="34"/>
      <c r="M38" s="34"/>
      <c r="N38" s="35"/>
      <c r="O38" s="38">
        <v>20161</v>
      </c>
      <c r="P38" s="38">
        <v>20161</v>
      </c>
      <c r="Q38" s="38">
        <v>20161</v>
      </c>
      <c r="R38" s="34"/>
      <c r="S38" s="34"/>
      <c r="T38" s="35"/>
      <c r="U38" s="38">
        <v>20161</v>
      </c>
      <c r="V38" s="38"/>
      <c r="W38" s="38"/>
      <c r="X38" s="34"/>
      <c r="Y38" s="34"/>
      <c r="Z38" s="35"/>
      <c r="AA38" s="38"/>
      <c r="AB38" s="38"/>
      <c r="AC38" s="38"/>
      <c r="AD38" s="34"/>
      <c r="AE38" s="34"/>
      <c r="AF38" s="34"/>
      <c r="AG38" s="38"/>
      <c r="AH38" s="38">
        <v>20161</v>
      </c>
      <c r="AI38" s="38">
        <v>20161</v>
      </c>
      <c r="AJ38" s="21">
        <v>120966</v>
      </c>
      <c r="AK38" s="38">
        <v>120966</v>
      </c>
      <c r="AL38" s="38"/>
      <c r="AM38" s="38"/>
      <c r="AN38" s="38"/>
      <c r="AO38" s="38"/>
      <c r="AP38" s="9"/>
      <c r="AQ38" s="869"/>
      <c r="AR38" s="20"/>
      <c r="AS38" s="190"/>
      <c r="AT38" s="27" t="b">
        <f>EXACT('[8]RE-POA CENTA 2017'!C42,C38)</f>
        <v>1</v>
      </c>
      <c r="AU38" s="27" t="b">
        <f>EXACT('[8]RE-POA CENTA 2017'!D42,D38)</f>
        <v>1</v>
      </c>
      <c r="AV38" s="291">
        <f t="shared" si="0"/>
        <v>0</v>
      </c>
      <c r="AW38" s="27" t="b">
        <f>EXACT('[8]RE-POA CENTA 2017'!F42,F38)</f>
        <v>1</v>
      </c>
      <c r="AX38" s="27" t="b">
        <f>EXACT('[8]RE-POA CENTA 2017'!G42,G38)</f>
        <v>1</v>
      </c>
      <c r="AY38" s="27" t="b">
        <f>EXACT('[8]RE-POA CENTA 2017'!H42,H38)</f>
        <v>1</v>
      </c>
      <c r="AZ38" s="825">
        <f t="shared" si="1"/>
        <v>0</v>
      </c>
      <c r="BA38" s="825">
        <f t="shared" si="2"/>
        <v>0</v>
      </c>
      <c r="BB38" s="825" t="e">
        <f>E38-'[8]POA 2018  ETS CENTA por región'!E39-'[8]POA 2018  ETS CENTA por región'!E101-'[8]POA 2018  ETS CENTA por región'!E163-'[8]POA 2018  ETS CENTA por región'!E225</f>
        <v>#REF!</v>
      </c>
      <c r="BC38" s="826"/>
      <c r="BD38" s="826"/>
      <c r="BE38" s="826"/>
      <c r="BF38" s="826"/>
      <c r="BG38" s="826"/>
      <c r="BH38" s="826"/>
      <c r="BI38" s="825" t="e">
        <f>L38-'[8]POA 2018  ETS CENTA por región'!L39-'[8]POA 2018  ETS CENTA por región'!L101-'[8]POA 2018  ETS CENTA por región'!L163-'[8]POA 2018  ETS CENTA por región'!L225</f>
        <v>#REF!</v>
      </c>
      <c r="BJ38" s="825" t="e">
        <f>M38-'[8]POA 2018  ETS CENTA por región'!M39-'[8]POA 2018  ETS CENTA por región'!M101-'[8]POA 2018  ETS CENTA por región'!M163-'[8]POA 2018  ETS CENTA por región'!M225</f>
        <v>#REF!</v>
      </c>
      <c r="BK38" s="825" t="e">
        <f>N38-'[8]POA 2018  ETS CENTA por región'!N39-'[8]POA 2018  ETS CENTA por región'!N101-'[8]POA 2018  ETS CENTA por región'!N163-'[8]POA 2018  ETS CENTA por región'!N225</f>
        <v>#REF!</v>
      </c>
      <c r="BL38" s="825" t="e">
        <f>O38-'[8]POA 2018  ETS CENTA por región'!O39-'[8]POA 2018  ETS CENTA por región'!O101-'[8]POA 2018  ETS CENTA por región'!O163-'[8]POA 2018  ETS CENTA por región'!O225</f>
        <v>#REF!</v>
      </c>
      <c r="BM38" s="825" t="e">
        <f>P38-'[8]POA 2018  ETS CENTA por región'!P39-'[8]POA 2018  ETS CENTA por región'!P101-'[8]POA 2018  ETS CENTA por región'!P163-'[8]POA 2018  ETS CENTA por región'!P225</f>
        <v>#REF!</v>
      </c>
      <c r="BN38" s="825" t="e">
        <f>Q38-'[8]POA 2018  ETS CENTA por región'!Q39-'[8]POA 2018  ETS CENTA por región'!Q101-'[8]POA 2018  ETS CENTA por región'!Q163-'[8]POA 2018  ETS CENTA por región'!Q225</f>
        <v>#REF!</v>
      </c>
      <c r="BO38" s="825" t="e">
        <f>R38-'[8]POA 2018  ETS CENTA por región'!R39-'[8]POA 2018  ETS CENTA por región'!R101-'[8]POA 2018  ETS CENTA por región'!R163-'[8]POA 2018  ETS CENTA por región'!R225</f>
        <v>#REF!</v>
      </c>
      <c r="BP38" s="825" t="e">
        <f>S38-'[8]POA 2018  ETS CENTA por región'!S39-'[8]POA 2018  ETS CENTA por región'!S101-'[8]POA 2018  ETS CENTA por región'!S163-'[8]POA 2018  ETS CENTA por región'!S225</f>
        <v>#REF!</v>
      </c>
      <c r="BQ38" s="825" t="e">
        <f>T38-'[8]POA 2018  ETS CENTA por región'!T39-'[8]POA 2018  ETS CENTA por región'!T101-'[8]POA 2018  ETS CENTA por región'!T163-'[8]POA 2018  ETS CENTA por región'!T225</f>
        <v>#REF!</v>
      </c>
      <c r="BR38" s="825" t="e">
        <f>U38-'[8]POA 2018  ETS CENTA por región'!U39-'[8]POA 2018  ETS CENTA por región'!U101-'[8]POA 2018  ETS CENTA por región'!U163-'[8]POA 2018  ETS CENTA por región'!U225</f>
        <v>#REF!</v>
      </c>
      <c r="BS38" s="825" t="e">
        <f>V38-'[8]POA 2018  ETS CENTA por región'!V39-'[8]POA 2018  ETS CENTA por región'!V101-'[8]POA 2018  ETS CENTA por región'!V163-'[8]POA 2018  ETS CENTA por región'!V225</f>
        <v>#REF!</v>
      </c>
      <c r="BT38" s="825" t="e">
        <f>W38-'[8]POA 2018  ETS CENTA por región'!W39-'[8]POA 2018  ETS CENTA por región'!W101-'[8]POA 2018  ETS CENTA por región'!W163-'[8]POA 2018  ETS CENTA por región'!W225</f>
        <v>#REF!</v>
      </c>
      <c r="BU38" s="825" t="e">
        <f>X38-'[8]POA 2018  ETS CENTA por región'!X39-'[8]POA 2018  ETS CENTA por región'!X101-'[8]POA 2018  ETS CENTA por región'!X163-'[8]POA 2018  ETS CENTA por región'!X225</f>
        <v>#REF!</v>
      </c>
      <c r="BV38" s="825" t="e">
        <f>Y38-'[8]POA 2018  ETS CENTA por región'!Y39-'[8]POA 2018  ETS CENTA por región'!Y101-'[8]POA 2018  ETS CENTA por región'!Y163-'[8]POA 2018  ETS CENTA por región'!Y225</f>
        <v>#REF!</v>
      </c>
      <c r="BW38" s="825" t="e">
        <f>Z38-'[8]POA 2018  ETS CENTA por región'!Z39-'[8]POA 2018  ETS CENTA por región'!Z101-'[8]POA 2018  ETS CENTA por región'!Z163-'[8]POA 2018  ETS CENTA por región'!Z225</f>
        <v>#REF!</v>
      </c>
      <c r="BX38" s="825" t="e">
        <f>AA38-'[8]POA 2018  ETS CENTA por región'!AA39-'[8]POA 2018  ETS CENTA por región'!AA101-'[8]POA 2018  ETS CENTA por región'!AA163-'[8]POA 2018  ETS CENTA por región'!AA225</f>
        <v>#REF!</v>
      </c>
      <c r="BY38" s="825" t="e">
        <f>AB38-'[8]POA 2018  ETS CENTA por región'!AB39-'[8]POA 2018  ETS CENTA por región'!AB101-'[8]POA 2018  ETS CENTA por región'!AB163-'[8]POA 2018  ETS CENTA por región'!AB225</f>
        <v>#REF!</v>
      </c>
      <c r="BZ38" s="825" t="e">
        <f>AC38-'[8]POA 2018  ETS CENTA por región'!AC39-'[8]POA 2018  ETS CENTA por región'!AC101-'[8]POA 2018  ETS CENTA por región'!AC163-'[8]POA 2018  ETS CENTA por región'!AC225</f>
        <v>#REF!</v>
      </c>
      <c r="CA38" s="825" t="e">
        <f>AD38-'[8]POA 2018  ETS CENTA por región'!AD39-'[8]POA 2018  ETS CENTA por región'!AD101-'[8]POA 2018  ETS CENTA por región'!AD163-'[8]POA 2018  ETS CENTA por región'!AD225</f>
        <v>#REF!</v>
      </c>
      <c r="CB38" s="825" t="e">
        <f>AE38-'[8]POA 2018  ETS CENTA por región'!AE39-'[8]POA 2018  ETS CENTA por región'!AE101-'[8]POA 2018  ETS CENTA por región'!AE163-'[8]POA 2018  ETS CENTA por región'!AE225</f>
        <v>#REF!</v>
      </c>
      <c r="CC38" s="825" t="e">
        <f>AF38-'[8]POA 2018  ETS CENTA por región'!AF39-'[8]POA 2018  ETS CENTA por región'!AF101-'[8]POA 2018  ETS CENTA por región'!AF163-'[8]POA 2018  ETS CENTA por región'!AF225</f>
        <v>#REF!</v>
      </c>
      <c r="CD38" s="825" t="e">
        <f>AG38-'[8]POA 2018  ETS CENTA por región'!AG39-'[8]POA 2018  ETS CENTA por región'!AG101-'[8]POA 2018  ETS CENTA por región'!AG163-'[8]POA 2018  ETS CENTA por región'!AG225</f>
        <v>#REF!</v>
      </c>
      <c r="CE38" s="825" t="e">
        <f>AH38-'[8]POA 2018  ETS CENTA por región'!AH39-'[8]POA 2018  ETS CENTA por región'!AH101-'[8]POA 2018  ETS CENTA por región'!AH163-'[8]POA 2018  ETS CENTA por región'!AH225</f>
        <v>#REF!</v>
      </c>
      <c r="CF38" s="825" t="e">
        <f>AI38-'[8]POA 2018  ETS CENTA por región'!AI39-'[8]POA 2018  ETS CENTA por región'!AI101-'[8]POA 2018  ETS CENTA por región'!AI163-'[8]POA 2018  ETS CENTA por región'!AI225</f>
        <v>#REF!</v>
      </c>
      <c r="CG38" s="825" t="e">
        <f>AJ38-'[8]POA 2018  ETS CENTA por región'!AJ39-'[8]POA 2018  ETS CENTA por región'!AJ101-'[8]POA 2018  ETS CENTA por región'!AJ163-'[8]POA 2018  ETS CENTA por región'!AJ225</f>
        <v>#REF!</v>
      </c>
      <c r="CH38" s="825" t="e">
        <f>AK38-'[8]POA 2018  ETS CENTA por región'!AK39-'[8]POA 2018  ETS CENTA por región'!AK101-'[8]POA 2018  ETS CENTA por región'!AK163-'[8]POA 2018  ETS CENTA por región'!AK225</f>
        <v>#REF!</v>
      </c>
      <c r="CI38" s="825" t="e">
        <f>AL38-'[8]POA 2018  ETS CENTA por región'!AL39-'[8]POA 2018  ETS CENTA por región'!AL101-'[8]POA 2018  ETS CENTA por región'!AL163-'[8]POA 2018  ETS CENTA por región'!AL225</f>
        <v>#REF!</v>
      </c>
      <c r="CJ38" s="825" t="e">
        <f>AM38-'[8]POA 2018  ETS CENTA por región'!AM39-'[8]POA 2018  ETS CENTA por región'!AM101-'[8]POA 2018  ETS CENTA por región'!AM163-'[8]POA 2018  ETS CENTA por región'!AM225</f>
        <v>#REF!</v>
      </c>
      <c r="CK38" s="825" t="e">
        <f>AN38-'[8]POA 2018  ETS CENTA por región'!AN39-'[8]POA 2018  ETS CENTA por región'!AN101-'[8]POA 2018  ETS CENTA por región'!AN163-'[8]POA 2018  ETS CENTA por región'!AN225</f>
        <v>#REF!</v>
      </c>
      <c r="CL38" s="825" t="e">
        <f>AO38-'[8]POA 2018  ETS CENTA por región'!AO39-'[8]POA 2018  ETS CENTA por región'!AO101-'[8]POA 2018  ETS CENTA por región'!AO163-'[8]POA 2018  ETS CENTA por región'!AO225</f>
        <v>#REF!</v>
      </c>
    </row>
    <row r="39" spans="1:90" s="102" customFormat="1" ht="52.5" customHeight="1" x14ac:dyDescent="0.2">
      <c r="A39" s="989" t="s">
        <v>42</v>
      </c>
      <c r="B39" s="989" t="s">
        <v>200</v>
      </c>
      <c r="C39" s="991" t="s">
        <v>220</v>
      </c>
      <c r="D39" s="1291" t="s">
        <v>221</v>
      </c>
      <c r="E39" s="789">
        <f>MAX(L39,M39,N39,R39,S39,T39,Y39,Z39,X39,AD39,AE39,AF39)</f>
        <v>550</v>
      </c>
      <c r="F39" s="792" t="s">
        <v>76</v>
      </c>
      <c r="G39" s="1291" t="s">
        <v>222</v>
      </c>
      <c r="H39" s="993" t="s">
        <v>78</v>
      </c>
      <c r="I39" s="1017"/>
      <c r="J39" s="1017"/>
      <c r="K39" s="1017">
        <v>100</v>
      </c>
      <c r="L39" s="842">
        <v>550</v>
      </c>
      <c r="M39" s="842">
        <v>550</v>
      </c>
      <c r="N39" s="842">
        <v>550</v>
      </c>
      <c r="O39" s="854">
        <v>17589</v>
      </c>
      <c r="P39" s="854">
        <v>17589</v>
      </c>
      <c r="Q39" s="854">
        <v>17589</v>
      </c>
      <c r="R39" s="842">
        <v>550</v>
      </c>
      <c r="S39" s="842"/>
      <c r="T39" s="842"/>
      <c r="U39" s="854">
        <v>17589</v>
      </c>
      <c r="V39" s="112"/>
      <c r="W39" s="112"/>
      <c r="X39" s="842"/>
      <c r="Y39" s="842"/>
      <c r="Z39" s="842"/>
      <c r="AA39" s="112"/>
      <c r="AB39" s="112"/>
      <c r="AC39" s="112"/>
      <c r="AD39" s="842"/>
      <c r="AE39" s="842">
        <v>550</v>
      </c>
      <c r="AF39" s="842">
        <v>550</v>
      </c>
      <c r="AG39" s="112"/>
      <c r="AH39" s="854">
        <v>17589</v>
      </c>
      <c r="AI39" s="854">
        <v>17589</v>
      </c>
      <c r="AJ39" s="112">
        <v>105534</v>
      </c>
      <c r="AK39" s="112">
        <v>105534</v>
      </c>
      <c r="AL39" s="112"/>
      <c r="AM39" s="112"/>
      <c r="AN39" s="112"/>
      <c r="AO39" s="112"/>
      <c r="AP39" s="1009" t="s">
        <v>86</v>
      </c>
      <c r="AQ39" s="1291" t="s">
        <v>236</v>
      </c>
      <c r="AR39" s="1009" t="s">
        <v>440</v>
      </c>
      <c r="AS39" s="190"/>
      <c r="AT39" s="27" t="b">
        <f>EXACT('[8]RE-POA CENTA 2017'!C43,C39)</f>
        <v>1</v>
      </c>
      <c r="AU39" s="27" t="b">
        <f>EXACT('[8]RE-POA CENTA 2017'!D43,D39)</f>
        <v>1</v>
      </c>
      <c r="AV39" s="291">
        <f>MAX(L39,M39,N39,R39,S39,T39,Y39,Z39,X39,AD39,AE39,AF39)-E39</f>
        <v>0</v>
      </c>
      <c r="AW39" s="27" t="b">
        <f>EXACT('[8]RE-POA CENTA 2017'!F43,F39)</f>
        <v>1</v>
      </c>
      <c r="AX39" s="27" t="b">
        <f>EXACT('[8]RE-POA CENTA 2017'!G43,G39)</f>
        <v>1</v>
      </c>
      <c r="AY39" s="27" t="b">
        <f>EXACT('[8]RE-POA CENTA 2017'!H43,H39)</f>
        <v>1</v>
      </c>
      <c r="AZ39" s="825">
        <f t="shared" si="1"/>
        <v>0</v>
      </c>
      <c r="BA39" s="825">
        <f t="shared" si="2"/>
        <v>0</v>
      </c>
      <c r="BB39" s="825" t="e">
        <f>E39-'[8]POA 2018  ETS CENTA por región'!E40-'[8]POA 2018  ETS CENTA por región'!E102-'[8]POA 2018  ETS CENTA por región'!E164-'[8]POA 2018  ETS CENTA por región'!E226</f>
        <v>#REF!</v>
      </c>
      <c r="BC39" s="826"/>
      <c r="BD39" s="826"/>
      <c r="BE39" s="826"/>
      <c r="BF39" s="826"/>
      <c r="BG39" s="826"/>
      <c r="BH39" s="826"/>
      <c r="BI39" s="825" t="e">
        <f>L39-'[8]POA 2018  ETS CENTA por región'!L40-'[8]POA 2018  ETS CENTA por región'!L102-'[8]POA 2018  ETS CENTA por región'!L164-'[8]POA 2018  ETS CENTA por región'!L226</f>
        <v>#REF!</v>
      </c>
      <c r="BJ39" s="825" t="e">
        <f>M39-'[8]POA 2018  ETS CENTA por región'!M40-'[8]POA 2018  ETS CENTA por región'!M102-'[8]POA 2018  ETS CENTA por región'!M164-'[8]POA 2018  ETS CENTA por región'!M226</f>
        <v>#REF!</v>
      </c>
      <c r="BK39" s="825" t="e">
        <f>N39-'[8]POA 2018  ETS CENTA por región'!N40-'[8]POA 2018  ETS CENTA por región'!N102-'[8]POA 2018  ETS CENTA por región'!N164-'[8]POA 2018  ETS CENTA por región'!N226</f>
        <v>#REF!</v>
      </c>
      <c r="BL39" s="825" t="e">
        <f>O39-'[8]POA 2018  ETS CENTA por región'!O40-'[8]POA 2018  ETS CENTA por región'!O102-'[8]POA 2018  ETS CENTA por región'!O164-'[8]POA 2018  ETS CENTA por región'!O226</f>
        <v>#REF!</v>
      </c>
      <c r="BM39" s="825" t="e">
        <f>P39-'[8]POA 2018  ETS CENTA por región'!P40-'[8]POA 2018  ETS CENTA por región'!P102-'[8]POA 2018  ETS CENTA por región'!P164-'[8]POA 2018  ETS CENTA por región'!P226</f>
        <v>#REF!</v>
      </c>
      <c r="BN39" s="825" t="e">
        <f>Q39-'[8]POA 2018  ETS CENTA por región'!Q40-'[8]POA 2018  ETS CENTA por región'!Q102-'[8]POA 2018  ETS CENTA por región'!Q164-'[8]POA 2018  ETS CENTA por región'!Q226</f>
        <v>#REF!</v>
      </c>
      <c r="BO39" s="825" t="e">
        <f>R39-'[8]POA 2018  ETS CENTA por región'!R40-'[8]POA 2018  ETS CENTA por región'!R102-'[8]POA 2018  ETS CENTA por región'!R164-'[8]POA 2018  ETS CENTA por región'!R226</f>
        <v>#REF!</v>
      </c>
      <c r="BP39" s="825" t="e">
        <f>S39-'[8]POA 2018  ETS CENTA por región'!S40-'[8]POA 2018  ETS CENTA por región'!S102-'[8]POA 2018  ETS CENTA por región'!S164-'[8]POA 2018  ETS CENTA por región'!S226</f>
        <v>#REF!</v>
      </c>
      <c r="BQ39" s="825" t="e">
        <f>T39-'[8]POA 2018  ETS CENTA por región'!T40-'[8]POA 2018  ETS CENTA por región'!T102-'[8]POA 2018  ETS CENTA por región'!T164-'[8]POA 2018  ETS CENTA por región'!T226</f>
        <v>#REF!</v>
      </c>
      <c r="BR39" s="825" t="e">
        <f>U39-'[8]POA 2018  ETS CENTA por región'!U40-'[8]POA 2018  ETS CENTA por región'!U102-'[8]POA 2018  ETS CENTA por región'!U164-'[8]POA 2018  ETS CENTA por región'!U226</f>
        <v>#REF!</v>
      </c>
      <c r="BS39" s="825" t="e">
        <f>V39-'[8]POA 2018  ETS CENTA por región'!V40-'[8]POA 2018  ETS CENTA por región'!V102-'[8]POA 2018  ETS CENTA por región'!V164-'[8]POA 2018  ETS CENTA por región'!V226</f>
        <v>#REF!</v>
      </c>
      <c r="BT39" s="825" t="e">
        <f>W39-'[8]POA 2018  ETS CENTA por región'!W40-'[8]POA 2018  ETS CENTA por región'!W102-'[8]POA 2018  ETS CENTA por región'!W164-'[8]POA 2018  ETS CENTA por región'!W226</f>
        <v>#REF!</v>
      </c>
      <c r="BU39" s="825" t="e">
        <f>X39-'[8]POA 2018  ETS CENTA por región'!X40-'[8]POA 2018  ETS CENTA por región'!X102-'[8]POA 2018  ETS CENTA por región'!X164-'[8]POA 2018  ETS CENTA por región'!X226</f>
        <v>#REF!</v>
      </c>
      <c r="BV39" s="825" t="e">
        <f>Y39-'[8]POA 2018  ETS CENTA por región'!Y40-'[8]POA 2018  ETS CENTA por región'!Y102-'[8]POA 2018  ETS CENTA por región'!Y164-'[8]POA 2018  ETS CENTA por región'!Y226</f>
        <v>#REF!</v>
      </c>
      <c r="BW39" s="825" t="e">
        <f>Z39-'[8]POA 2018  ETS CENTA por región'!Z40-'[8]POA 2018  ETS CENTA por región'!Z102-'[8]POA 2018  ETS CENTA por región'!Z164-'[8]POA 2018  ETS CENTA por región'!Z226</f>
        <v>#REF!</v>
      </c>
      <c r="BX39" s="825" t="e">
        <f>AA39-'[8]POA 2018  ETS CENTA por región'!AA40-'[8]POA 2018  ETS CENTA por región'!AA102-'[8]POA 2018  ETS CENTA por región'!AA164-'[8]POA 2018  ETS CENTA por región'!AA226</f>
        <v>#REF!</v>
      </c>
      <c r="BY39" s="825" t="e">
        <f>AB39-'[8]POA 2018  ETS CENTA por región'!AB40-'[8]POA 2018  ETS CENTA por región'!AB102-'[8]POA 2018  ETS CENTA por región'!AB164-'[8]POA 2018  ETS CENTA por región'!AB226</f>
        <v>#REF!</v>
      </c>
      <c r="BZ39" s="825" t="e">
        <f>AC39-'[8]POA 2018  ETS CENTA por región'!AC40-'[8]POA 2018  ETS CENTA por región'!AC102-'[8]POA 2018  ETS CENTA por región'!AC164-'[8]POA 2018  ETS CENTA por región'!AC226</f>
        <v>#REF!</v>
      </c>
      <c r="CA39" s="825" t="e">
        <f>AD39-'[8]POA 2018  ETS CENTA por región'!AD40-'[8]POA 2018  ETS CENTA por región'!AD102-'[8]POA 2018  ETS CENTA por región'!AD164-'[8]POA 2018  ETS CENTA por región'!AD226</f>
        <v>#REF!</v>
      </c>
      <c r="CB39" s="825" t="e">
        <f>AE39-'[8]POA 2018  ETS CENTA por región'!AE40-'[8]POA 2018  ETS CENTA por región'!AE102-'[8]POA 2018  ETS CENTA por región'!AE164-'[8]POA 2018  ETS CENTA por región'!AE226</f>
        <v>#REF!</v>
      </c>
      <c r="CC39" s="825" t="e">
        <f>AF39-'[8]POA 2018  ETS CENTA por región'!AF40-'[8]POA 2018  ETS CENTA por región'!AF102-'[8]POA 2018  ETS CENTA por región'!AF164-'[8]POA 2018  ETS CENTA por región'!AF226</f>
        <v>#REF!</v>
      </c>
      <c r="CD39" s="825" t="e">
        <f>AG39-'[8]POA 2018  ETS CENTA por región'!AG40-'[8]POA 2018  ETS CENTA por región'!AG102-'[8]POA 2018  ETS CENTA por región'!AG164-'[8]POA 2018  ETS CENTA por región'!AG226</f>
        <v>#REF!</v>
      </c>
      <c r="CE39" s="825" t="e">
        <f>AH39-'[8]POA 2018  ETS CENTA por región'!AH40-'[8]POA 2018  ETS CENTA por región'!AH102-'[8]POA 2018  ETS CENTA por región'!AH164-'[8]POA 2018  ETS CENTA por región'!AH226</f>
        <v>#REF!</v>
      </c>
      <c r="CF39" s="825" t="e">
        <f>AI39-'[8]POA 2018  ETS CENTA por región'!AI40-'[8]POA 2018  ETS CENTA por región'!AI102-'[8]POA 2018  ETS CENTA por región'!AI164-'[8]POA 2018  ETS CENTA por región'!AI226</f>
        <v>#REF!</v>
      </c>
      <c r="CG39" s="825" t="e">
        <f>AJ39-'[8]POA 2018  ETS CENTA por región'!AJ40-'[8]POA 2018  ETS CENTA por región'!AJ102-'[8]POA 2018  ETS CENTA por región'!AJ164-'[8]POA 2018  ETS CENTA por región'!AJ226</f>
        <v>#REF!</v>
      </c>
      <c r="CH39" s="825" t="e">
        <f>AK39-'[8]POA 2018  ETS CENTA por región'!AK40-'[8]POA 2018  ETS CENTA por región'!AK102-'[8]POA 2018  ETS CENTA por región'!AK164-'[8]POA 2018  ETS CENTA por región'!AK226</f>
        <v>#REF!</v>
      </c>
      <c r="CI39" s="825" t="e">
        <f>AL39-'[8]POA 2018  ETS CENTA por región'!AL40-'[8]POA 2018  ETS CENTA por región'!AL102-'[8]POA 2018  ETS CENTA por región'!AL164-'[8]POA 2018  ETS CENTA por región'!AL226</f>
        <v>#REF!</v>
      </c>
      <c r="CJ39" s="825" t="e">
        <f>AM39-'[8]POA 2018  ETS CENTA por región'!AM40-'[8]POA 2018  ETS CENTA por región'!AM102-'[8]POA 2018  ETS CENTA por región'!AM164-'[8]POA 2018  ETS CENTA por región'!AM226</f>
        <v>#REF!</v>
      </c>
      <c r="CK39" s="825" t="e">
        <f>AN39-'[8]POA 2018  ETS CENTA por región'!AN40-'[8]POA 2018  ETS CENTA por región'!AN102-'[8]POA 2018  ETS CENTA por región'!AN164-'[8]POA 2018  ETS CENTA por región'!AN226</f>
        <v>#REF!</v>
      </c>
      <c r="CL39" s="825" t="e">
        <f>AO39-'[8]POA 2018  ETS CENTA por región'!AO40-'[8]POA 2018  ETS CENTA por región'!AO102-'[8]POA 2018  ETS CENTA por región'!AO164-'[8]POA 2018  ETS CENTA por región'!AO226</f>
        <v>#REF!</v>
      </c>
    </row>
    <row r="40" spans="1:90" s="102" customFormat="1" ht="54.75" customHeight="1" x14ac:dyDescent="0.2">
      <c r="A40" s="990"/>
      <c r="B40" s="990"/>
      <c r="C40" s="992"/>
      <c r="D40" s="1292"/>
      <c r="E40" s="789">
        <f>MAX(L40,M40,N40,R40,S40,T40,Y40,Z40,X40,AD40,AE40,AF40)</f>
        <v>75</v>
      </c>
      <c r="F40" s="794" t="s">
        <v>79</v>
      </c>
      <c r="G40" s="1292"/>
      <c r="H40" s="1298"/>
      <c r="I40" s="1018"/>
      <c r="J40" s="1018"/>
      <c r="K40" s="1018"/>
      <c r="L40" s="842">
        <v>75</v>
      </c>
      <c r="M40" s="842">
        <v>75</v>
      </c>
      <c r="N40" s="842">
        <v>75</v>
      </c>
      <c r="O40" s="854">
        <v>2572</v>
      </c>
      <c r="P40" s="854">
        <v>2572</v>
      </c>
      <c r="Q40" s="854">
        <v>2572</v>
      </c>
      <c r="R40" s="842">
        <v>75</v>
      </c>
      <c r="S40" s="842"/>
      <c r="T40" s="842"/>
      <c r="U40" s="854">
        <v>2572</v>
      </c>
      <c r="V40" s="112"/>
      <c r="W40" s="112"/>
      <c r="X40" s="842"/>
      <c r="Y40" s="842"/>
      <c r="Z40" s="842"/>
      <c r="AA40" s="112"/>
      <c r="AB40" s="112"/>
      <c r="AC40" s="112"/>
      <c r="AD40" s="842"/>
      <c r="AE40" s="842">
        <v>75</v>
      </c>
      <c r="AF40" s="842">
        <v>75</v>
      </c>
      <c r="AG40" s="112"/>
      <c r="AH40" s="854">
        <v>2572</v>
      </c>
      <c r="AI40" s="854">
        <v>2572</v>
      </c>
      <c r="AJ40" s="112">
        <v>15432</v>
      </c>
      <c r="AK40" s="112">
        <v>15432</v>
      </c>
      <c r="AL40" s="112"/>
      <c r="AM40" s="112"/>
      <c r="AN40" s="112"/>
      <c r="AO40" s="112"/>
      <c r="AP40" s="1010"/>
      <c r="AQ40" s="1292"/>
      <c r="AR40" s="1010"/>
      <c r="AS40" s="190"/>
      <c r="AT40" s="27" t="b">
        <f>EXACT('[8]RE-POA CENTA 2017'!C44,C40)</f>
        <v>1</v>
      </c>
      <c r="AU40" s="27" t="b">
        <f>EXACT('[8]RE-POA CENTA 2017'!D44,D40)</f>
        <v>1</v>
      </c>
      <c r="AV40" s="291">
        <f>MAX(L40,M40,N40,R40,S40,T40,Y40,Z40,X40,AD40,AE40,AF40)-E40</f>
        <v>0</v>
      </c>
      <c r="AW40" s="27" t="b">
        <f>EXACT('[8]RE-POA CENTA 2017'!F44,F40)</f>
        <v>1</v>
      </c>
      <c r="AX40" s="27" t="b">
        <f>EXACT('[8]RE-POA CENTA 2017'!G44,G40)</f>
        <v>1</v>
      </c>
      <c r="AY40" s="27" t="b">
        <f>EXACT('[8]RE-POA CENTA 2017'!H44,H40)</f>
        <v>1</v>
      </c>
      <c r="AZ40" s="825">
        <f t="shared" si="1"/>
        <v>0</v>
      </c>
      <c r="BA40" s="825">
        <f t="shared" si="2"/>
        <v>0</v>
      </c>
      <c r="BB40" s="825" t="e">
        <f>E40-'[8]POA 2018  ETS CENTA por región'!E41-'[8]POA 2018  ETS CENTA por región'!E103-'[8]POA 2018  ETS CENTA por región'!E165-'[8]POA 2018  ETS CENTA por región'!E227</f>
        <v>#REF!</v>
      </c>
      <c r="BC40" s="826"/>
      <c r="BD40" s="826"/>
      <c r="BE40" s="826"/>
      <c r="BF40" s="826"/>
      <c r="BG40" s="826"/>
      <c r="BH40" s="826"/>
      <c r="BI40" s="825" t="e">
        <f>L40-'[8]POA 2018  ETS CENTA por región'!L41-'[8]POA 2018  ETS CENTA por región'!L103-'[8]POA 2018  ETS CENTA por región'!L165-'[8]POA 2018  ETS CENTA por región'!L227</f>
        <v>#REF!</v>
      </c>
      <c r="BJ40" s="825" t="e">
        <f>M40-'[8]POA 2018  ETS CENTA por región'!M41-'[8]POA 2018  ETS CENTA por región'!M103-'[8]POA 2018  ETS CENTA por región'!M165-'[8]POA 2018  ETS CENTA por región'!M227</f>
        <v>#REF!</v>
      </c>
      <c r="BK40" s="825" t="e">
        <f>N40-'[8]POA 2018  ETS CENTA por región'!N41-'[8]POA 2018  ETS CENTA por región'!N103-'[8]POA 2018  ETS CENTA por región'!N165-'[8]POA 2018  ETS CENTA por región'!N227</f>
        <v>#REF!</v>
      </c>
      <c r="BL40" s="825" t="e">
        <f>O40-'[8]POA 2018  ETS CENTA por región'!O41-'[8]POA 2018  ETS CENTA por región'!O103-'[8]POA 2018  ETS CENTA por región'!O165-'[8]POA 2018  ETS CENTA por región'!O227</f>
        <v>#REF!</v>
      </c>
      <c r="BM40" s="825" t="e">
        <f>P40-'[8]POA 2018  ETS CENTA por región'!P41-'[8]POA 2018  ETS CENTA por región'!P103-'[8]POA 2018  ETS CENTA por región'!P165-'[8]POA 2018  ETS CENTA por región'!P227</f>
        <v>#REF!</v>
      </c>
      <c r="BN40" s="825" t="e">
        <f>Q40-'[8]POA 2018  ETS CENTA por región'!Q41-'[8]POA 2018  ETS CENTA por región'!Q103-'[8]POA 2018  ETS CENTA por región'!Q165-'[8]POA 2018  ETS CENTA por región'!Q227</f>
        <v>#REF!</v>
      </c>
      <c r="BO40" s="825" t="e">
        <f>R40-'[8]POA 2018  ETS CENTA por región'!R41-'[8]POA 2018  ETS CENTA por región'!R103-'[8]POA 2018  ETS CENTA por región'!R165-'[8]POA 2018  ETS CENTA por región'!R227</f>
        <v>#REF!</v>
      </c>
      <c r="BP40" s="825" t="e">
        <f>S40-'[8]POA 2018  ETS CENTA por región'!S41-'[8]POA 2018  ETS CENTA por región'!S103-'[8]POA 2018  ETS CENTA por región'!S165-'[8]POA 2018  ETS CENTA por región'!S227</f>
        <v>#REF!</v>
      </c>
      <c r="BQ40" s="825" t="e">
        <f>T40-'[8]POA 2018  ETS CENTA por región'!T41-'[8]POA 2018  ETS CENTA por región'!T103-'[8]POA 2018  ETS CENTA por región'!T165-'[8]POA 2018  ETS CENTA por región'!T227</f>
        <v>#REF!</v>
      </c>
      <c r="BR40" s="825" t="e">
        <f>U40-'[8]POA 2018  ETS CENTA por región'!U41-'[8]POA 2018  ETS CENTA por región'!U103-'[8]POA 2018  ETS CENTA por región'!U165-'[8]POA 2018  ETS CENTA por región'!U227</f>
        <v>#REF!</v>
      </c>
      <c r="BS40" s="825" t="e">
        <f>V40-'[8]POA 2018  ETS CENTA por región'!V41-'[8]POA 2018  ETS CENTA por región'!V103-'[8]POA 2018  ETS CENTA por región'!V165-'[8]POA 2018  ETS CENTA por región'!V227</f>
        <v>#REF!</v>
      </c>
      <c r="BT40" s="825" t="e">
        <f>W40-'[8]POA 2018  ETS CENTA por región'!W41-'[8]POA 2018  ETS CENTA por región'!W103-'[8]POA 2018  ETS CENTA por región'!W165-'[8]POA 2018  ETS CENTA por región'!W227</f>
        <v>#REF!</v>
      </c>
      <c r="BU40" s="825" t="e">
        <f>X40-'[8]POA 2018  ETS CENTA por región'!X41-'[8]POA 2018  ETS CENTA por región'!X103-'[8]POA 2018  ETS CENTA por región'!X165-'[8]POA 2018  ETS CENTA por región'!X227</f>
        <v>#REF!</v>
      </c>
      <c r="BV40" s="825" t="e">
        <f>Y40-'[8]POA 2018  ETS CENTA por región'!Y41-'[8]POA 2018  ETS CENTA por región'!Y103-'[8]POA 2018  ETS CENTA por región'!Y165-'[8]POA 2018  ETS CENTA por región'!Y227</f>
        <v>#REF!</v>
      </c>
      <c r="BW40" s="825" t="e">
        <f>Z40-'[8]POA 2018  ETS CENTA por región'!Z41-'[8]POA 2018  ETS CENTA por región'!Z103-'[8]POA 2018  ETS CENTA por región'!Z165-'[8]POA 2018  ETS CENTA por región'!Z227</f>
        <v>#REF!</v>
      </c>
      <c r="BX40" s="825" t="e">
        <f>AA40-'[8]POA 2018  ETS CENTA por región'!AA41-'[8]POA 2018  ETS CENTA por región'!AA103-'[8]POA 2018  ETS CENTA por región'!AA165-'[8]POA 2018  ETS CENTA por región'!AA227</f>
        <v>#REF!</v>
      </c>
      <c r="BY40" s="825" t="e">
        <f>AB40-'[8]POA 2018  ETS CENTA por región'!AB41-'[8]POA 2018  ETS CENTA por región'!AB103-'[8]POA 2018  ETS CENTA por región'!AB165-'[8]POA 2018  ETS CENTA por región'!AB227</f>
        <v>#REF!</v>
      </c>
      <c r="BZ40" s="825" t="e">
        <f>AC40-'[8]POA 2018  ETS CENTA por región'!AC41-'[8]POA 2018  ETS CENTA por región'!AC103-'[8]POA 2018  ETS CENTA por región'!AC165-'[8]POA 2018  ETS CENTA por región'!AC227</f>
        <v>#REF!</v>
      </c>
      <c r="CA40" s="825" t="e">
        <f>AD40-'[8]POA 2018  ETS CENTA por región'!AD41-'[8]POA 2018  ETS CENTA por región'!AD103-'[8]POA 2018  ETS CENTA por región'!AD165-'[8]POA 2018  ETS CENTA por región'!AD227</f>
        <v>#REF!</v>
      </c>
      <c r="CB40" s="825" t="e">
        <f>AE40-'[8]POA 2018  ETS CENTA por región'!AE41-'[8]POA 2018  ETS CENTA por región'!AE103-'[8]POA 2018  ETS CENTA por región'!AE165-'[8]POA 2018  ETS CENTA por región'!AE227</f>
        <v>#REF!</v>
      </c>
      <c r="CC40" s="825" t="e">
        <f>AF40-'[8]POA 2018  ETS CENTA por región'!AF41-'[8]POA 2018  ETS CENTA por región'!AF103-'[8]POA 2018  ETS CENTA por región'!AF165-'[8]POA 2018  ETS CENTA por región'!AF227</f>
        <v>#REF!</v>
      </c>
      <c r="CD40" s="825" t="e">
        <f>AG40-'[8]POA 2018  ETS CENTA por región'!AG41-'[8]POA 2018  ETS CENTA por región'!AG103-'[8]POA 2018  ETS CENTA por región'!AG165-'[8]POA 2018  ETS CENTA por región'!AG227</f>
        <v>#REF!</v>
      </c>
      <c r="CE40" s="825" t="e">
        <f>AH40-'[8]POA 2018  ETS CENTA por región'!AH41-'[8]POA 2018  ETS CENTA por región'!AH103-'[8]POA 2018  ETS CENTA por región'!AH165-'[8]POA 2018  ETS CENTA por región'!AH227</f>
        <v>#REF!</v>
      </c>
      <c r="CF40" s="825" t="e">
        <f>AI40-'[8]POA 2018  ETS CENTA por región'!AI41-'[8]POA 2018  ETS CENTA por región'!AI103-'[8]POA 2018  ETS CENTA por región'!AI165-'[8]POA 2018  ETS CENTA por región'!AI227</f>
        <v>#REF!</v>
      </c>
      <c r="CG40" s="825" t="e">
        <f>AJ40-'[8]POA 2018  ETS CENTA por región'!AJ41-'[8]POA 2018  ETS CENTA por región'!AJ103-'[8]POA 2018  ETS CENTA por región'!AJ165-'[8]POA 2018  ETS CENTA por región'!AJ227</f>
        <v>#REF!</v>
      </c>
      <c r="CH40" s="825" t="e">
        <f>AK40-'[8]POA 2018  ETS CENTA por región'!AK41-'[8]POA 2018  ETS CENTA por región'!AK103-'[8]POA 2018  ETS CENTA por región'!AK165-'[8]POA 2018  ETS CENTA por región'!AK227</f>
        <v>#REF!</v>
      </c>
      <c r="CI40" s="825" t="e">
        <f>AL40-'[8]POA 2018  ETS CENTA por región'!AL41-'[8]POA 2018  ETS CENTA por región'!AL103-'[8]POA 2018  ETS CENTA por región'!AL165-'[8]POA 2018  ETS CENTA por región'!AL227</f>
        <v>#REF!</v>
      </c>
      <c r="CJ40" s="825" t="e">
        <f>AM40-'[8]POA 2018  ETS CENTA por región'!AM41-'[8]POA 2018  ETS CENTA por región'!AM103-'[8]POA 2018  ETS CENTA por región'!AM165-'[8]POA 2018  ETS CENTA por región'!AM227</f>
        <v>#REF!</v>
      </c>
      <c r="CK40" s="825" t="e">
        <f>AN40-'[8]POA 2018  ETS CENTA por región'!AN41-'[8]POA 2018  ETS CENTA por región'!AN103-'[8]POA 2018  ETS CENTA por región'!AN165-'[8]POA 2018  ETS CENTA por región'!AN227</f>
        <v>#REF!</v>
      </c>
      <c r="CL40" s="825" t="e">
        <f>AO40-'[8]POA 2018  ETS CENTA por región'!AO41-'[8]POA 2018  ETS CENTA por región'!AO103-'[8]POA 2018  ETS CENTA por región'!AO165-'[8]POA 2018  ETS CENTA por región'!AO227</f>
        <v>#REF!</v>
      </c>
    </row>
    <row r="41" spans="1:90" s="102" customFormat="1" ht="68.25" customHeight="1" x14ac:dyDescent="0.2">
      <c r="A41" s="58" t="s">
        <v>42</v>
      </c>
      <c r="B41" s="58" t="s">
        <v>87</v>
      </c>
      <c r="C41" s="58" t="s">
        <v>88</v>
      </c>
      <c r="D41" s="20" t="s">
        <v>89</v>
      </c>
      <c r="E41" s="93"/>
      <c r="F41" s="148"/>
      <c r="G41" s="26"/>
      <c r="H41" s="26"/>
      <c r="I41" s="94">
        <v>1</v>
      </c>
      <c r="J41" s="94">
        <v>1</v>
      </c>
      <c r="K41" s="29"/>
      <c r="L41" s="35"/>
      <c r="M41" s="35"/>
      <c r="N41" s="35"/>
      <c r="O41" s="154">
        <v>3000</v>
      </c>
      <c r="P41" s="95"/>
      <c r="Q41" s="95"/>
      <c r="R41" s="35"/>
      <c r="S41" s="35"/>
      <c r="T41" s="35"/>
      <c r="U41" s="95"/>
      <c r="V41" s="95"/>
      <c r="W41" s="95"/>
      <c r="X41" s="35"/>
      <c r="Y41" s="35"/>
      <c r="Z41" s="35"/>
      <c r="AA41" s="95"/>
      <c r="AB41" s="95"/>
      <c r="AC41" s="95"/>
      <c r="AD41" s="35"/>
      <c r="AE41" s="35"/>
      <c r="AF41" s="35"/>
      <c r="AG41" s="95"/>
      <c r="AH41" s="95"/>
      <c r="AI41" s="95"/>
      <c r="AJ41" s="97">
        <v>3000</v>
      </c>
      <c r="AK41" s="152">
        <v>3000</v>
      </c>
      <c r="AL41" s="95"/>
      <c r="AM41" s="95"/>
      <c r="AN41" s="95"/>
      <c r="AO41" s="95"/>
      <c r="AP41" s="31"/>
      <c r="AQ41" s="861"/>
      <c r="AR41" s="26"/>
      <c r="AS41" s="27"/>
      <c r="AT41" s="27" t="b">
        <f>EXACT('[8]RE-POA CENTA 2017'!C45,C41)</f>
        <v>1</v>
      </c>
      <c r="AU41" s="27" t="b">
        <f>EXACT('[8]RE-POA CENTA 2017'!D45,D41)</f>
        <v>1</v>
      </c>
      <c r="AV41" s="291">
        <f t="shared" si="0"/>
        <v>0</v>
      </c>
      <c r="AW41" s="27" t="b">
        <f>EXACT('[8]RE-POA CENTA 2017'!F45,F41)</f>
        <v>1</v>
      </c>
      <c r="AX41" s="27" t="b">
        <f>EXACT('[8]RE-POA CENTA 2017'!G45,G41)</f>
        <v>1</v>
      </c>
      <c r="AY41" s="27" t="b">
        <f>EXACT('[8]RE-POA CENTA 2017'!H45,H41)</f>
        <v>1</v>
      </c>
      <c r="AZ41" s="825">
        <f t="shared" si="1"/>
        <v>0</v>
      </c>
      <c r="BA41" s="825">
        <f t="shared" si="2"/>
        <v>0</v>
      </c>
      <c r="BB41" s="825" t="e">
        <f>E41-'[8]POA 2018  ETS CENTA por región'!E42-'[8]POA 2018  ETS CENTA por región'!E104-'[8]POA 2018  ETS CENTA por región'!E166-'[8]POA 2018  ETS CENTA por región'!E228</f>
        <v>#REF!</v>
      </c>
      <c r="BC41" s="826"/>
      <c r="BD41" s="826"/>
      <c r="BE41" s="826"/>
      <c r="BF41" s="826"/>
      <c r="BG41" s="826"/>
      <c r="BH41" s="826"/>
      <c r="BI41" s="825" t="e">
        <f>L41-'[8]POA 2018  ETS CENTA por región'!L42-'[8]POA 2018  ETS CENTA por región'!L104-'[8]POA 2018  ETS CENTA por región'!L166-'[8]POA 2018  ETS CENTA por región'!L228</f>
        <v>#REF!</v>
      </c>
      <c r="BJ41" s="825" t="e">
        <f>M41-'[8]POA 2018  ETS CENTA por región'!M42-'[8]POA 2018  ETS CENTA por región'!M104-'[8]POA 2018  ETS CENTA por región'!M166-'[8]POA 2018  ETS CENTA por región'!M228</f>
        <v>#REF!</v>
      </c>
      <c r="BK41" s="825" t="e">
        <f>N41-'[8]POA 2018  ETS CENTA por región'!N42-'[8]POA 2018  ETS CENTA por región'!N104-'[8]POA 2018  ETS CENTA por región'!N166-'[8]POA 2018  ETS CENTA por región'!N228</f>
        <v>#REF!</v>
      </c>
      <c r="BL41" s="825" t="e">
        <f>O41-'[8]POA 2018  ETS CENTA por región'!O42-'[8]POA 2018  ETS CENTA por región'!O104-'[8]POA 2018  ETS CENTA por región'!O166-'[8]POA 2018  ETS CENTA por región'!O228</f>
        <v>#REF!</v>
      </c>
      <c r="BM41" s="825" t="e">
        <f>P41-'[8]POA 2018  ETS CENTA por región'!P42-'[8]POA 2018  ETS CENTA por región'!P104-'[8]POA 2018  ETS CENTA por región'!P166-'[8]POA 2018  ETS CENTA por región'!P228</f>
        <v>#REF!</v>
      </c>
      <c r="BN41" s="825" t="e">
        <f>Q41-'[8]POA 2018  ETS CENTA por región'!Q42-'[8]POA 2018  ETS CENTA por región'!Q104-'[8]POA 2018  ETS CENTA por región'!Q166-'[8]POA 2018  ETS CENTA por región'!Q228</f>
        <v>#REF!</v>
      </c>
      <c r="BO41" s="825" t="e">
        <f>R41-'[8]POA 2018  ETS CENTA por región'!R42-'[8]POA 2018  ETS CENTA por región'!R104-'[8]POA 2018  ETS CENTA por región'!R166-'[8]POA 2018  ETS CENTA por región'!R228</f>
        <v>#REF!</v>
      </c>
      <c r="BP41" s="825" t="e">
        <f>S41-'[8]POA 2018  ETS CENTA por región'!S42-'[8]POA 2018  ETS CENTA por región'!S104-'[8]POA 2018  ETS CENTA por región'!S166-'[8]POA 2018  ETS CENTA por región'!S228</f>
        <v>#REF!</v>
      </c>
      <c r="BQ41" s="825" t="e">
        <f>T41-'[8]POA 2018  ETS CENTA por región'!T42-'[8]POA 2018  ETS CENTA por región'!T104-'[8]POA 2018  ETS CENTA por región'!T166-'[8]POA 2018  ETS CENTA por región'!T228</f>
        <v>#REF!</v>
      </c>
      <c r="BR41" s="825" t="e">
        <f>U41-'[8]POA 2018  ETS CENTA por región'!U42-'[8]POA 2018  ETS CENTA por región'!U104-'[8]POA 2018  ETS CENTA por región'!U166-'[8]POA 2018  ETS CENTA por región'!U228</f>
        <v>#REF!</v>
      </c>
      <c r="BS41" s="825" t="e">
        <f>V41-'[8]POA 2018  ETS CENTA por región'!V42-'[8]POA 2018  ETS CENTA por región'!V104-'[8]POA 2018  ETS CENTA por región'!V166-'[8]POA 2018  ETS CENTA por región'!V228</f>
        <v>#REF!</v>
      </c>
      <c r="BT41" s="825" t="e">
        <f>W41-'[8]POA 2018  ETS CENTA por región'!W42-'[8]POA 2018  ETS CENTA por región'!W104-'[8]POA 2018  ETS CENTA por región'!W166-'[8]POA 2018  ETS CENTA por región'!W228</f>
        <v>#REF!</v>
      </c>
      <c r="BU41" s="825" t="e">
        <f>X41-'[8]POA 2018  ETS CENTA por región'!X42-'[8]POA 2018  ETS CENTA por región'!X104-'[8]POA 2018  ETS CENTA por región'!X166-'[8]POA 2018  ETS CENTA por región'!X228</f>
        <v>#REF!</v>
      </c>
      <c r="BV41" s="825" t="e">
        <f>Y41-'[8]POA 2018  ETS CENTA por región'!Y42-'[8]POA 2018  ETS CENTA por región'!Y104-'[8]POA 2018  ETS CENTA por región'!Y166-'[8]POA 2018  ETS CENTA por región'!Y228</f>
        <v>#REF!</v>
      </c>
      <c r="BW41" s="825" t="e">
        <f>Z41-'[8]POA 2018  ETS CENTA por región'!Z42-'[8]POA 2018  ETS CENTA por región'!Z104-'[8]POA 2018  ETS CENTA por región'!Z166-'[8]POA 2018  ETS CENTA por región'!Z228</f>
        <v>#REF!</v>
      </c>
      <c r="BX41" s="825" t="e">
        <f>AA41-'[8]POA 2018  ETS CENTA por región'!AA42-'[8]POA 2018  ETS CENTA por región'!AA104-'[8]POA 2018  ETS CENTA por región'!AA166-'[8]POA 2018  ETS CENTA por región'!AA228</f>
        <v>#REF!</v>
      </c>
      <c r="BY41" s="825" t="e">
        <f>AB41-'[8]POA 2018  ETS CENTA por región'!AB42-'[8]POA 2018  ETS CENTA por región'!AB104-'[8]POA 2018  ETS CENTA por región'!AB166-'[8]POA 2018  ETS CENTA por región'!AB228</f>
        <v>#REF!</v>
      </c>
      <c r="BZ41" s="825" t="e">
        <f>AC41-'[8]POA 2018  ETS CENTA por región'!AC42-'[8]POA 2018  ETS CENTA por región'!AC104-'[8]POA 2018  ETS CENTA por región'!AC166-'[8]POA 2018  ETS CENTA por región'!AC228</f>
        <v>#REF!</v>
      </c>
      <c r="CA41" s="825" t="e">
        <f>AD41-'[8]POA 2018  ETS CENTA por región'!AD42-'[8]POA 2018  ETS CENTA por región'!AD104-'[8]POA 2018  ETS CENTA por región'!AD166-'[8]POA 2018  ETS CENTA por región'!AD228</f>
        <v>#REF!</v>
      </c>
      <c r="CB41" s="825" t="e">
        <f>AE41-'[8]POA 2018  ETS CENTA por región'!AE42-'[8]POA 2018  ETS CENTA por región'!AE104-'[8]POA 2018  ETS CENTA por región'!AE166-'[8]POA 2018  ETS CENTA por región'!AE228</f>
        <v>#REF!</v>
      </c>
      <c r="CC41" s="825" t="e">
        <f>AF41-'[8]POA 2018  ETS CENTA por región'!AF42-'[8]POA 2018  ETS CENTA por región'!AF104-'[8]POA 2018  ETS CENTA por región'!AF166-'[8]POA 2018  ETS CENTA por región'!AF228</f>
        <v>#REF!</v>
      </c>
      <c r="CD41" s="825" t="e">
        <f>AG41-'[8]POA 2018  ETS CENTA por región'!AG42-'[8]POA 2018  ETS CENTA por región'!AG104-'[8]POA 2018  ETS CENTA por región'!AG166-'[8]POA 2018  ETS CENTA por región'!AG228</f>
        <v>#REF!</v>
      </c>
      <c r="CE41" s="825" t="e">
        <f>AH41-'[8]POA 2018  ETS CENTA por región'!AH42-'[8]POA 2018  ETS CENTA por región'!AH104-'[8]POA 2018  ETS CENTA por región'!AH166-'[8]POA 2018  ETS CENTA por región'!AH228</f>
        <v>#REF!</v>
      </c>
      <c r="CF41" s="825" t="e">
        <f>AI41-'[8]POA 2018  ETS CENTA por región'!AI42-'[8]POA 2018  ETS CENTA por región'!AI104-'[8]POA 2018  ETS CENTA por región'!AI166-'[8]POA 2018  ETS CENTA por región'!AI228</f>
        <v>#REF!</v>
      </c>
      <c r="CG41" s="825" t="e">
        <f>AJ41-'[8]POA 2018  ETS CENTA por región'!AJ42-'[8]POA 2018  ETS CENTA por región'!AJ104-'[8]POA 2018  ETS CENTA por región'!AJ166-'[8]POA 2018  ETS CENTA por región'!AJ228</f>
        <v>#REF!</v>
      </c>
      <c r="CH41" s="825" t="e">
        <f>AK41-'[8]POA 2018  ETS CENTA por región'!AK42-'[8]POA 2018  ETS CENTA por región'!AK104-'[8]POA 2018  ETS CENTA por región'!AK166-'[8]POA 2018  ETS CENTA por región'!AK228</f>
        <v>#REF!</v>
      </c>
      <c r="CI41" s="825" t="e">
        <f>AL41-'[8]POA 2018  ETS CENTA por región'!AL42-'[8]POA 2018  ETS CENTA por región'!AL104-'[8]POA 2018  ETS CENTA por región'!AL166-'[8]POA 2018  ETS CENTA por región'!AL228</f>
        <v>#REF!</v>
      </c>
      <c r="CJ41" s="825" t="e">
        <f>AM41-'[8]POA 2018  ETS CENTA por región'!AM42-'[8]POA 2018  ETS CENTA por región'!AM104-'[8]POA 2018  ETS CENTA por región'!AM166-'[8]POA 2018  ETS CENTA por región'!AM228</f>
        <v>#REF!</v>
      </c>
      <c r="CK41" s="825" t="e">
        <f>AN41-'[8]POA 2018  ETS CENTA por región'!AN42-'[8]POA 2018  ETS CENTA por región'!AN104-'[8]POA 2018  ETS CENTA por región'!AN166-'[8]POA 2018  ETS CENTA por región'!AN228</f>
        <v>#REF!</v>
      </c>
      <c r="CL41" s="825" t="e">
        <f>AO41-'[8]POA 2018  ETS CENTA por región'!AO42-'[8]POA 2018  ETS CENTA por región'!AO104-'[8]POA 2018  ETS CENTA por región'!AO166-'[8]POA 2018  ETS CENTA por región'!AO228</f>
        <v>#REF!</v>
      </c>
    </row>
    <row r="42" spans="1:90" s="102" customFormat="1" ht="104.25" customHeight="1" x14ac:dyDescent="0.2">
      <c r="A42" s="813" t="s">
        <v>42</v>
      </c>
      <c r="B42" s="201" t="s">
        <v>87</v>
      </c>
      <c r="C42" s="827" t="s">
        <v>90</v>
      </c>
      <c r="D42" s="202" t="s">
        <v>91</v>
      </c>
      <c r="E42" s="816">
        <v>1</v>
      </c>
      <c r="F42" s="853" t="s">
        <v>92</v>
      </c>
      <c r="G42" s="202" t="s">
        <v>93</v>
      </c>
      <c r="H42" s="870" t="s">
        <v>50</v>
      </c>
      <c r="I42" s="821"/>
      <c r="J42" s="821"/>
      <c r="K42" s="821">
        <v>100</v>
      </c>
      <c r="L42" s="439">
        <v>1</v>
      </c>
      <c r="M42" s="439"/>
      <c r="N42" s="439"/>
      <c r="O42" s="440">
        <v>3000</v>
      </c>
      <c r="P42" s="440"/>
      <c r="Q42" s="440"/>
      <c r="R42" s="439"/>
      <c r="S42" s="439"/>
      <c r="T42" s="439"/>
      <c r="U42" s="440"/>
      <c r="V42" s="440"/>
      <c r="W42" s="440"/>
      <c r="X42" s="439"/>
      <c r="Y42" s="439"/>
      <c r="Z42" s="439"/>
      <c r="AA42" s="440"/>
      <c r="AB42" s="440"/>
      <c r="AC42" s="440"/>
      <c r="AD42" s="439"/>
      <c r="AE42" s="441"/>
      <c r="AF42" s="441"/>
      <c r="AG42" s="442"/>
      <c r="AH42" s="442"/>
      <c r="AI42" s="442"/>
      <c r="AJ42" s="857">
        <v>3000</v>
      </c>
      <c r="AK42" s="854">
        <v>3000</v>
      </c>
      <c r="AL42" s="443"/>
      <c r="AM42" s="443"/>
      <c r="AN42" s="443"/>
      <c r="AO42" s="443"/>
      <c r="AP42" s="871" t="s">
        <v>51</v>
      </c>
      <c r="AQ42" s="871" t="s">
        <v>184</v>
      </c>
      <c r="AR42" s="820" t="s">
        <v>262</v>
      </c>
      <c r="AS42" s="27"/>
      <c r="AT42" s="27" t="b">
        <f>EXACT('[8]RE-POA CENTA 2017'!C46,C42)</f>
        <v>1</v>
      </c>
      <c r="AU42" s="27" t="b">
        <f>EXACT('[8]RE-POA CENTA 2017'!D46,D42)</f>
        <v>1</v>
      </c>
      <c r="AV42" s="291">
        <f t="shared" si="0"/>
        <v>0</v>
      </c>
      <c r="AW42" s="27" t="b">
        <f>EXACT('[8]RE-POA CENTA 2017'!F46,F42)</f>
        <v>1</v>
      </c>
      <c r="AX42" s="27" t="b">
        <f>EXACT('[8]RE-POA CENTA 2017'!G46,G42)</f>
        <v>1</v>
      </c>
      <c r="AY42" s="27" t="b">
        <f>EXACT('[8]RE-POA CENTA 2017'!H46,H42)</f>
        <v>1</v>
      </c>
      <c r="AZ42" s="825">
        <f t="shared" si="1"/>
        <v>0</v>
      </c>
      <c r="BA42" s="825">
        <f t="shared" si="2"/>
        <v>0</v>
      </c>
      <c r="BB42" s="825" t="e">
        <f>E42-'[8]POA 2018  ETS CENTA por región'!E43-'[8]POA 2018  ETS CENTA por región'!E105-'[8]POA 2018  ETS CENTA por región'!E167-'[8]POA 2018  ETS CENTA por región'!E229</f>
        <v>#REF!</v>
      </c>
      <c r="BC42" s="826"/>
      <c r="BD42" s="826"/>
      <c r="BE42" s="826"/>
      <c r="BF42" s="826"/>
      <c r="BG42" s="826"/>
      <c r="BH42" s="826"/>
      <c r="BI42" s="825" t="e">
        <f>L42-'[8]POA 2018  ETS CENTA por región'!L43-'[8]POA 2018  ETS CENTA por región'!L105-'[8]POA 2018  ETS CENTA por región'!L167-'[8]POA 2018  ETS CENTA por región'!L229</f>
        <v>#REF!</v>
      </c>
      <c r="BJ42" s="825" t="e">
        <f>M42-'[8]POA 2018  ETS CENTA por región'!M43-'[8]POA 2018  ETS CENTA por región'!M105-'[8]POA 2018  ETS CENTA por región'!M167-'[8]POA 2018  ETS CENTA por región'!M229</f>
        <v>#REF!</v>
      </c>
      <c r="BK42" s="825" t="e">
        <f>N42-'[8]POA 2018  ETS CENTA por región'!N43-'[8]POA 2018  ETS CENTA por región'!N105-'[8]POA 2018  ETS CENTA por región'!N167-'[8]POA 2018  ETS CENTA por región'!N229</f>
        <v>#REF!</v>
      </c>
      <c r="BL42" s="825" t="e">
        <f>O42-'[8]POA 2018  ETS CENTA por región'!O43-'[8]POA 2018  ETS CENTA por región'!O105-'[8]POA 2018  ETS CENTA por región'!O167-'[8]POA 2018  ETS CENTA por región'!O229</f>
        <v>#REF!</v>
      </c>
      <c r="BM42" s="825" t="e">
        <f>P42-'[8]POA 2018  ETS CENTA por región'!P43-'[8]POA 2018  ETS CENTA por región'!P105-'[8]POA 2018  ETS CENTA por región'!P167-'[8]POA 2018  ETS CENTA por región'!P229</f>
        <v>#REF!</v>
      </c>
      <c r="BN42" s="825" t="e">
        <f>Q42-'[8]POA 2018  ETS CENTA por región'!Q43-'[8]POA 2018  ETS CENTA por región'!Q105-'[8]POA 2018  ETS CENTA por región'!Q167-'[8]POA 2018  ETS CENTA por región'!Q229</f>
        <v>#REF!</v>
      </c>
      <c r="BO42" s="825" t="e">
        <f>R42-'[8]POA 2018  ETS CENTA por región'!R43-'[8]POA 2018  ETS CENTA por región'!R105-'[8]POA 2018  ETS CENTA por región'!R167-'[8]POA 2018  ETS CENTA por región'!R229</f>
        <v>#REF!</v>
      </c>
      <c r="BP42" s="825" t="e">
        <f>S42-'[8]POA 2018  ETS CENTA por región'!S43-'[8]POA 2018  ETS CENTA por región'!S105-'[8]POA 2018  ETS CENTA por región'!S167-'[8]POA 2018  ETS CENTA por región'!S229</f>
        <v>#REF!</v>
      </c>
      <c r="BQ42" s="825" t="e">
        <f>T42-'[8]POA 2018  ETS CENTA por región'!T43-'[8]POA 2018  ETS CENTA por región'!T105-'[8]POA 2018  ETS CENTA por región'!T167-'[8]POA 2018  ETS CENTA por región'!T229</f>
        <v>#REF!</v>
      </c>
      <c r="BR42" s="825" t="e">
        <f>U42-'[8]POA 2018  ETS CENTA por región'!U43-'[8]POA 2018  ETS CENTA por región'!U105-'[8]POA 2018  ETS CENTA por región'!U167-'[8]POA 2018  ETS CENTA por región'!U229</f>
        <v>#REF!</v>
      </c>
      <c r="BS42" s="825" t="e">
        <f>V42-'[8]POA 2018  ETS CENTA por región'!V43-'[8]POA 2018  ETS CENTA por región'!V105-'[8]POA 2018  ETS CENTA por región'!V167-'[8]POA 2018  ETS CENTA por región'!V229</f>
        <v>#REF!</v>
      </c>
      <c r="BT42" s="825" t="e">
        <f>W42-'[8]POA 2018  ETS CENTA por región'!W43-'[8]POA 2018  ETS CENTA por región'!W105-'[8]POA 2018  ETS CENTA por región'!W167-'[8]POA 2018  ETS CENTA por región'!W229</f>
        <v>#REF!</v>
      </c>
      <c r="BU42" s="825" t="e">
        <f>X42-'[8]POA 2018  ETS CENTA por región'!X43-'[8]POA 2018  ETS CENTA por región'!X105-'[8]POA 2018  ETS CENTA por región'!X167-'[8]POA 2018  ETS CENTA por región'!X229</f>
        <v>#REF!</v>
      </c>
      <c r="BV42" s="825" t="e">
        <f>Y42-'[8]POA 2018  ETS CENTA por región'!Y43-'[8]POA 2018  ETS CENTA por región'!Y105-'[8]POA 2018  ETS CENTA por región'!Y167-'[8]POA 2018  ETS CENTA por región'!Y229</f>
        <v>#REF!</v>
      </c>
      <c r="BW42" s="825" t="e">
        <f>Z42-'[8]POA 2018  ETS CENTA por región'!Z43-'[8]POA 2018  ETS CENTA por región'!Z105-'[8]POA 2018  ETS CENTA por región'!Z167-'[8]POA 2018  ETS CENTA por región'!Z229</f>
        <v>#REF!</v>
      </c>
      <c r="BX42" s="825" t="e">
        <f>AA42-'[8]POA 2018  ETS CENTA por región'!AA43-'[8]POA 2018  ETS CENTA por región'!AA105-'[8]POA 2018  ETS CENTA por región'!AA167-'[8]POA 2018  ETS CENTA por región'!AA229</f>
        <v>#REF!</v>
      </c>
      <c r="BY42" s="825" t="e">
        <f>AB42-'[8]POA 2018  ETS CENTA por región'!AB43-'[8]POA 2018  ETS CENTA por región'!AB105-'[8]POA 2018  ETS CENTA por región'!AB167-'[8]POA 2018  ETS CENTA por región'!AB229</f>
        <v>#REF!</v>
      </c>
      <c r="BZ42" s="825" t="e">
        <f>AC42-'[8]POA 2018  ETS CENTA por región'!AC43-'[8]POA 2018  ETS CENTA por región'!AC105-'[8]POA 2018  ETS CENTA por región'!AC167-'[8]POA 2018  ETS CENTA por región'!AC229</f>
        <v>#REF!</v>
      </c>
      <c r="CA42" s="825" t="e">
        <f>AD42-'[8]POA 2018  ETS CENTA por región'!AD43-'[8]POA 2018  ETS CENTA por región'!AD105-'[8]POA 2018  ETS CENTA por región'!AD167-'[8]POA 2018  ETS CENTA por región'!AD229</f>
        <v>#REF!</v>
      </c>
      <c r="CB42" s="825" t="e">
        <f>AE42-'[8]POA 2018  ETS CENTA por región'!AE43-'[8]POA 2018  ETS CENTA por región'!AE105-'[8]POA 2018  ETS CENTA por región'!AE167-'[8]POA 2018  ETS CENTA por región'!AE229</f>
        <v>#REF!</v>
      </c>
      <c r="CC42" s="825" t="e">
        <f>AF42-'[8]POA 2018  ETS CENTA por región'!AF43-'[8]POA 2018  ETS CENTA por región'!AF105-'[8]POA 2018  ETS CENTA por región'!AF167-'[8]POA 2018  ETS CENTA por región'!AF229</f>
        <v>#REF!</v>
      </c>
      <c r="CD42" s="825" t="e">
        <f>AG42-'[8]POA 2018  ETS CENTA por región'!AG43-'[8]POA 2018  ETS CENTA por región'!AG105-'[8]POA 2018  ETS CENTA por región'!AG167-'[8]POA 2018  ETS CENTA por región'!AG229</f>
        <v>#REF!</v>
      </c>
      <c r="CE42" s="825" t="e">
        <f>AH42-'[8]POA 2018  ETS CENTA por región'!AH43-'[8]POA 2018  ETS CENTA por región'!AH105-'[8]POA 2018  ETS CENTA por región'!AH167-'[8]POA 2018  ETS CENTA por región'!AH229</f>
        <v>#REF!</v>
      </c>
      <c r="CF42" s="825" t="e">
        <f>AI42-'[8]POA 2018  ETS CENTA por región'!AI43-'[8]POA 2018  ETS CENTA por región'!AI105-'[8]POA 2018  ETS CENTA por región'!AI167-'[8]POA 2018  ETS CENTA por región'!AI229</f>
        <v>#REF!</v>
      </c>
      <c r="CG42" s="825" t="e">
        <f>AJ42-'[8]POA 2018  ETS CENTA por región'!AJ43-'[8]POA 2018  ETS CENTA por región'!AJ105-'[8]POA 2018  ETS CENTA por región'!AJ167-'[8]POA 2018  ETS CENTA por región'!AJ229</f>
        <v>#REF!</v>
      </c>
      <c r="CH42" s="825" t="e">
        <f>AK42-'[8]POA 2018  ETS CENTA por región'!AK43-'[8]POA 2018  ETS CENTA por región'!AK105-'[8]POA 2018  ETS CENTA por región'!AK167-'[8]POA 2018  ETS CENTA por región'!AK229</f>
        <v>#REF!</v>
      </c>
      <c r="CI42" s="825" t="e">
        <f>AL42-'[8]POA 2018  ETS CENTA por región'!AL43-'[8]POA 2018  ETS CENTA por región'!AL105-'[8]POA 2018  ETS CENTA por región'!AL167-'[8]POA 2018  ETS CENTA por región'!AL229</f>
        <v>#REF!</v>
      </c>
      <c r="CJ42" s="825" t="e">
        <f>AM42-'[8]POA 2018  ETS CENTA por región'!AM43-'[8]POA 2018  ETS CENTA por región'!AM105-'[8]POA 2018  ETS CENTA por región'!AM167-'[8]POA 2018  ETS CENTA por región'!AM229</f>
        <v>#REF!</v>
      </c>
      <c r="CK42" s="825" t="e">
        <f>AN42-'[8]POA 2018  ETS CENTA por región'!AN43-'[8]POA 2018  ETS CENTA por región'!AN105-'[8]POA 2018  ETS CENTA por región'!AN167-'[8]POA 2018  ETS CENTA por región'!AN229</f>
        <v>#REF!</v>
      </c>
      <c r="CL42" s="825" t="e">
        <f>AO42-'[8]POA 2018  ETS CENTA por región'!AO43-'[8]POA 2018  ETS CENTA por región'!AO105-'[8]POA 2018  ETS CENTA por región'!AO167-'[8]POA 2018  ETS CENTA por región'!AO229</f>
        <v>#REF!</v>
      </c>
    </row>
    <row r="43" spans="1:90" s="102" customFormat="1" ht="72.75" customHeight="1" x14ac:dyDescent="0.2">
      <c r="A43" s="872" t="s">
        <v>157</v>
      </c>
      <c r="B43" s="873" t="s">
        <v>203</v>
      </c>
      <c r="C43" s="868" t="s">
        <v>365</v>
      </c>
      <c r="D43" s="874" t="s">
        <v>205</v>
      </c>
      <c r="E43" s="93"/>
      <c r="F43" s="211"/>
      <c r="G43" s="32"/>
      <c r="H43" s="32"/>
      <c r="I43" s="33">
        <v>1</v>
      </c>
      <c r="J43" s="33">
        <v>1</v>
      </c>
      <c r="K43" s="212"/>
      <c r="L43" s="96"/>
      <c r="M43" s="96"/>
      <c r="N43" s="96"/>
      <c r="O43" s="213"/>
      <c r="P43" s="214"/>
      <c r="Q43" s="214">
        <v>30241</v>
      </c>
      <c r="R43" s="96"/>
      <c r="S43" s="96"/>
      <c r="T43" s="96"/>
      <c r="U43" s="214"/>
      <c r="V43" s="214"/>
      <c r="W43" s="214">
        <v>30241</v>
      </c>
      <c r="X43" s="96"/>
      <c r="Y43" s="96"/>
      <c r="Z43" s="96"/>
      <c r="AA43" s="214"/>
      <c r="AB43" s="214"/>
      <c r="AC43" s="214">
        <v>30241</v>
      </c>
      <c r="AD43" s="96"/>
      <c r="AE43" s="96"/>
      <c r="AF43" s="96"/>
      <c r="AG43" s="214"/>
      <c r="AH43" s="214"/>
      <c r="AI43" s="214">
        <v>30241</v>
      </c>
      <c r="AJ43" s="97">
        <v>120964</v>
      </c>
      <c r="AK43" s="152">
        <v>120964</v>
      </c>
      <c r="AL43" s="214"/>
      <c r="AM43" s="214"/>
      <c r="AN43" s="214"/>
      <c r="AO43" s="214"/>
      <c r="AP43" s="31"/>
      <c r="AQ43" s="861"/>
      <c r="AR43" s="32"/>
      <c r="AS43" s="27"/>
      <c r="AT43" s="27" t="b">
        <f>EXACT('[8]RE-POA CENTA 2017'!C47,C43)</f>
        <v>1</v>
      </c>
      <c r="AU43" s="27" t="b">
        <f>EXACT('[8]RE-POA CENTA 2017'!D47,D43)</f>
        <v>1</v>
      </c>
      <c r="AV43" s="291">
        <f t="shared" si="0"/>
        <v>0</v>
      </c>
      <c r="AW43" s="27" t="b">
        <f>EXACT('[8]RE-POA CENTA 2017'!F47,F43)</f>
        <v>1</v>
      </c>
      <c r="AX43" s="27" t="b">
        <f>EXACT('[8]RE-POA CENTA 2017'!G47,G43)</f>
        <v>1</v>
      </c>
      <c r="AY43" s="27" t="b">
        <f>EXACT('[8]RE-POA CENTA 2017'!H47,H43)</f>
        <v>1</v>
      </c>
      <c r="AZ43" s="825">
        <f t="shared" si="1"/>
        <v>0</v>
      </c>
      <c r="BA43" s="825">
        <f t="shared" si="2"/>
        <v>0</v>
      </c>
      <c r="BB43" s="825" t="e">
        <f>E43-'[8]POA 2018  ETS CENTA por región'!E44-'[8]POA 2018  ETS CENTA por región'!E106-'[8]POA 2018  ETS CENTA por región'!E168-'[8]POA 2018  ETS CENTA por región'!E230</f>
        <v>#REF!</v>
      </c>
      <c r="BC43" s="826"/>
      <c r="BD43" s="826"/>
      <c r="BE43" s="826"/>
      <c r="BF43" s="826"/>
      <c r="BG43" s="826"/>
      <c r="BH43" s="826"/>
      <c r="BI43" s="825" t="e">
        <f>L43-'[8]POA 2018  ETS CENTA por región'!L44-'[8]POA 2018  ETS CENTA por región'!L106-'[8]POA 2018  ETS CENTA por región'!L168-'[8]POA 2018  ETS CENTA por región'!L230</f>
        <v>#REF!</v>
      </c>
      <c r="BJ43" s="825" t="e">
        <f>M43-'[8]POA 2018  ETS CENTA por región'!M44-'[8]POA 2018  ETS CENTA por región'!M106-'[8]POA 2018  ETS CENTA por región'!M168-'[8]POA 2018  ETS CENTA por región'!M230</f>
        <v>#REF!</v>
      </c>
      <c r="BK43" s="825" t="e">
        <f>N43-'[8]POA 2018  ETS CENTA por región'!N44-'[8]POA 2018  ETS CENTA por región'!N106-'[8]POA 2018  ETS CENTA por región'!N168-'[8]POA 2018  ETS CENTA por región'!N230</f>
        <v>#REF!</v>
      </c>
      <c r="BL43" s="825" t="e">
        <f>O43-'[8]POA 2018  ETS CENTA por región'!O44-'[8]POA 2018  ETS CENTA por región'!O106-'[8]POA 2018  ETS CENTA por región'!O168-'[8]POA 2018  ETS CENTA por región'!O230</f>
        <v>#REF!</v>
      </c>
      <c r="BM43" s="825" t="e">
        <f>P43-'[8]POA 2018  ETS CENTA por región'!P44-'[8]POA 2018  ETS CENTA por región'!P106-'[8]POA 2018  ETS CENTA por región'!P168-'[8]POA 2018  ETS CENTA por región'!P230</f>
        <v>#REF!</v>
      </c>
      <c r="BN43" s="825" t="e">
        <f>Q43-'[8]POA 2018  ETS CENTA por región'!Q44-'[8]POA 2018  ETS CENTA por región'!Q106-'[8]POA 2018  ETS CENTA por región'!Q168-'[8]POA 2018  ETS CENTA por región'!Q230</f>
        <v>#REF!</v>
      </c>
      <c r="BO43" s="825" t="e">
        <f>R43-'[8]POA 2018  ETS CENTA por región'!R44-'[8]POA 2018  ETS CENTA por región'!R106-'[8]POA 2018  ETS CENTA por región'!R168-'[8]POA 2018  ETS CENTA por región'!R230</f>
        <v>#REF!</v>
      </c>
      <c r="BP43" s="825" t="e">
        <f>S43-'[8]POA 2018  ETS CENTA por región'!S44-'[8]POA 2018  ETS CENTA por región'!S106-'[8]POA 2018  ETS CENTA por región'!S168-'[8]POA 2018  ETS CENTA por región'!S230</f>
        <v>#REF!</v>
      </c>
      <c r="BQ43" s="825" t="e">
        <f>T43-'[8]POA 2018  ETS CENTA por región'!T44-'[8]POA 2018  ETS CENTA por región'!T106-'[8]POA 2018  ETS CENTA por región'!T168-'[8]POA 2018  ETS CENTA por región'!T230</f>
        <v>#REF!</v>
      </c>
      <c r="BR43" s="825" t="e">
        <f>U43-'[8]POA 2018  ETS CENTA por región'!U44-'[8]POA 2018  ETS CENTA por región'!U106-'[8]POA 2018  ETS CENTA por región'!U168-'[8]POA 2018  ETS CENTA por región'!U230</f>
        <v>#REF!</v>
      </c>
      <c r="BS43" s="825" t="e">
        <f>V43-'[8]POA 2018  ETS CENTA por región'!V44-'[8]POA 2018  ETS CENTA por región'!V106-'[8]POA 2018  ETS CENTA por región'!V168-'[8]POA 2018  ETS CENTA por región'!V230</f>
        <v>#REF!</v>
      </c>
      <c r="BT43" s="825" t="e">
        <f>W43-'[8]POA 2018  ETS CENTA por región'!W44-'[8]POA 2018  ETS CENTA por región'!W106-'[8]POA 2018  ETS CENTA por región'!W168-'[8]POA 2018  ETS CENTA por región'!W230</f>
        <v>#REF!</v>
      </c>
      <c r="BU43" s="825" t="e">
        <f>X43-'[8]POA 2018  ETS CENTA por región'!X44-'[8]POA 2018  ETS CENTA por región'!X106-'[8]POA 2018  ETS CENTA por región'!X168-'[8]POA 2018  ETS CENTA por región'!X230</f>
        <v>#REF!</v>
      </c>
      <c r="BV43" s="825" t="e">
        <f>Y43-'[8]POA 2018  ETS CENTA por región'!Y44-'[8]POA 2018  ETS CENTA por región'!Y106-'[8]POA 2018  ETS CENTA por región'!Y168-'[8]POA 2018  ETS CENTA por región'!Y230</f>
        <v>#REF!</v>
      </c>
      <c r="BW43" s="825" t="e">
        <f>Z43-'[8]POA 2018  ETS CENTA por región'!Z44-'[8]POA 2018  ETS CENTA por región'!Z106-'[8]POA 2018  ETS CENTA por región'!Z168-'[8]POA 2018  ETS CENTA por región'!Z230</f>
        <v>#REF!</v>
      </c>
      <c r="BX43" s="825" t="e">
        <f>AA43-'[8]POA 2018  ETS CENTA por región'!AA44-'[8]POA 2018  ETS CENTA por región'!AA106-'[8]POA 2018  ETS CENTA por región'!AA168-'[8]POA 2018  ETS CENTA por región'!AA230</f>
        <v>#REF!</v>
      </c>
      <c r="BY43" s="825" t="e">
        <f>AB43-'[8]POA 2018  ETS CENTA por región'!AB44-'[8]POA 2018  ETS CENTA por región'!AB106-'[8]POA 2018  ETS CENTA por región'!AB168-'[8]POA 2018  ETS CENTA por región'!AB230</f>
        <v>#REF!</v>
      </c>
      <c r="BZ43" s="825" t="e">
        <f>AC43-'[8]POA 2018  ETS CENTA por región'!AC44-'[8]POA 2018  ETS CENTA por región'!AC106-'[8]POA 2018  ETS CENTA por región'!AC168-'[8]POA 2018  ETS CENTA por región'!AC230</f>
        <v>#REF!</v>
      </c>
      <c r="CA43" s="825" t="e">
        <f>AD43-'[8]POA 2018  ETS CENTA por región'!AD44-'[8]POA 2018  ETS CENTA por región'!AD106-'[8]POA 2018  ETS CENTA por región'!AD168-'[8]POA 2018  ETS CENTA por región'!AD230</f>
        <v>#REF!</v>
      </c>
      <c r="CB43" s="825" t="e">
        <f>AE43-'[8]POA 2018  ETS CENTA por región'!AE44-'[8]POA 2018  ETS CENTA por región'!AE106-'[8]POA 2018  ETS CENTA por región'!AE168-'[8]POA 2018  ETS CENTA por región'!AE230</f>
        <v>#REF!</v>
      </c>
      <c r="CC43" s="825" t="e">
        <f>AF43-'[8]POA 2018  ETS CENTA por región'!AF44-'[8]POA 2018  ETS CENTA por región'!AF106-'[8]POA 2018  ETS CENTA por región'!AF168-'[8]POA 2018  ETS CENTA por región'!AF230</f>
        <v>#REF!</v>
      </c>
      <c r="CD43" s="825" t="e">
        <f>AG43-'[8]POA 2018  ETS CENTA por región'!AG44-'[8]POA 2018  ETS CENTA por región'!AG106-'[8]POA 2018  ETS CENTA por región'!AG168-'[8]POA 2018  ETS CENTA por región'!AG230</f>
        <v>#REF!</v>
      </c>
      <c r="CE43" s="825" t="e">
        <f>AH43-'[8]POA 2018  ETS CENTA por región'!AH44-'[8]POA 2018  ETS CENTA por región'!AH106-'[8]POA 2018  ETS CENTA por región'!AH168-'[8]POA 2018  ETS CENTA por región'!AH230</f>
        <v>#REF!</v>
      </c>
      <c r="CF43" s="825" t="e">
        <f>AI43-'[8]POA 2018  ETS CENTA por región'!AI44-'[8]POA 2018  ETS CENTA por región'!AI106-'[8]POA 2018  ETS CENTA por región'!AI168-'[8]POA 2018  ETS CENTA por región'!AI230</f>
        <v>#REF!</v>
      </c>
      <c r="CG43" s="825" t="e">
        <f>AJ43-'[8]POA 2018  ETS CENTA por región'!AJ44-'[8]POA 2018  ETS CENTA por región'!AJ106-'[8]POA 2018  ETS CENTA por región'!AJ168-'[8]POA 2018  ETS CENTA por región'!AJ230</f>
        <v>#REF!</v>
      </c>
      <c r="CH43" s="825" t="e">
        <f>AK43-'[8]POA 2018  ETS CENTA por región'!AK44-'[8]POA 2018  ETS CENTA por región'!AK106-'[8]POA 2018  ETS CENTA por región'!AK168-'[8]POA 2018  ETS CENTA por región'!AK230</f>
        <v>#REF!</v>
      </c>
      <c r="CI43" s="825" t="e">
        <f>AL43-'[8]POA 2018  ETS CENTA por región'!AL44-'[8]POA 2018  ETS CENTA por región'!AL106-'[8]POA 2018  ETS CENTA por región'!AL168-'[8]POA 2018  ETS CENTA por región'!AL230</f>
        <v>#REF!</v>
      </c>
      <c r="CJ43" s="825" t="e">
        <f>AM43-'[8]POA 2018  ETS CENTA por región'!AM44-'[8]POA 2018  ETS CENTA por región'!AM106-'[8]POA 2018  ETS CENTA por región'!AM168-'[8]POA 2018  ETS CENTA por región'!AM230</f>
        <v>#REF!</v>
      </c>
      <c r="CK43" s="825" t="e">
        <f>AN43-'[8]POA 2018  ETS CENTA por región'!AN44-'[8]POA 2018  ETS CENTA por región'!AN106-'[8]POA 2018  ETS CENTA por región'!AN168-'[8]POA 2018  ETS CENTA por región'!AN230</f>
        <v>#REF!</v>
      </c>
      <c r="CL43" s="825" t="e">
        <f>AO43-'[8]POA 2018  ETS CENTA por región'!AO44-'[8]POA 2018  ETS CENTA por región'!AO106-'[8]POA 2018  ETS CENTA por región'!AO168-'[8]POA 2018  ETS CENTA por región'!AO230</f>
        <v>#REF!</v>
      </c>
    </row>
    <row r="44" spans="1:90" s="102" customFormat="1" ht="106.5" customHeight="1" x14ac:dyDescent="0.2">
      <c r="A44" s="875" t="s">
        <v>157</v>
      </c>
      <c r="B44" s="876" t="s">
        <v>203</v>
      </c>
      <c r="C44" s="836" t="s">
        <v>223</v>
      </c>
      <c r="D44" s="792" t="s">
        <v>224</v>
      </c>
      <c r="E44" s="49">
        <v>700</v>
      </c>
      <c r="F44" s="792" t="s">
        <v>79</v>
      </c>
      <c r="G44" s="840" t="s">
        <v>225</v>
      </c>
      <c r="H44" s="837" t="s">
        <v>50</v>
      </c>
      <c r="I44" s="805"/>
      <c r="J44" s="805"/>
      <c r="K44" s="806">
        <v>100</v>
      </c>
      <c r="L44" s="218"/>
      <c r="M44" s="218"/>
      <c r="N44" s="219">
        <v>170</v>
      </c>
      <c r="O44" s="220"/>
      <c r="P44" s="119"/>
      <c r="Q44" s="220">
        <v>30241</v>
      </c>
      <c r="R44" s="218"/>
      <c r="S44" s="218"/>
      <c r="T44" s="219">
        <v>180</v>
      </c>
      <c r="U44" s="119"/>
      <c r="V44" s="119"/>
      <c r="W44" s="220">
        <v>30241</v>
      </c>
      <c r="X44" s="218"/>
      <c r="Y44" s="218"/>
      <c r="Z44" s="218">
        <v>180</v>
      </c>
      <c r="AA44" s="119"/>
      <c r="AB44" s="119"/>
      <c r="AC44" s="220">
        <v>30241</v>
      </c>
      <c r="AD44" s="218"/>
      <c r="AE44" s="218"/>
      <c r="AF44" s="218">
        <v>170</v>
      </c>
      <c r="AG44" s="119"/>
      <c r="AH44" s="119"/>
      <c r="AI44" s="220">
        <v>30241</v>
      </c>
      <c r="AJ44" s="159">
        <v>120964</v>
      </c>
      <c r="AK44" s="160">
        <v>120964</v>
      </c>
      <c r="AL44" s="119"/>
      <c r="AM44" s="119"/>
      <c r="AN44" s="119"/>
      <c r="AO44" s="119"/>
      <c r="AP44" s="804" t="s">
        <v>237</v>
      </c>
      <c r="AQ44" s="839" t="s">
        <v>236</v>
      </c>
      <c r="AR44" s="817" t="s">
        <v>263</v>
      </c>
      <c r="AS44" s="27"/>
      <c r="AT44" s="27" t="b">
        <f>EXACT('[8]RE-POA CENTA 2017'!C48,C44)</f>
        <v>1</v>
      </c>
      <c r="AU44" s="27" t="b">
        <f>EXACT('[8]RE-POA CENTA 2017'!D48,D44)</f>
        <v>1</v>
      </c>
      <c r="AV44" s="291">
        <f t="shared" si="0"/>
        <v>0</v>
      </c>
      <c r="AW44" s="27" t="b">
        <f>EXACT('[8]RE-POA CENTA 2017'!F48,F44)</f>
        <v>1</v>
      </c>
      <c r="AX44" s="27" t="b">
        <f>EXACT('[8]RE-POA CENTA 2017'!G48,G44)</f>
        <v>1</v>
      </c>
      <c r="AY44" s="27" t="b">
        <f>EXACT('[8]RE-POA CENTA 2017'!H48,H44)</f>
        <v>1</v>
      </c>
      <c r="AZ44" s="825">
        <f t="shared" si="1"/>
        <v>0</v>
      </c>
      <c r="BA44" s="825">
        <f t="shared" si="2"/>
        <v>0</v>
      </c>
      <c r="BB44" s="825" t="e">
        <f>E44-'[8]POA 2018  ETS CENTA por región'!E45-'[8]POA 2018  ETS CENTA por región'!E107-'[8]POA 2018  ETS CENTA por región'!E169-'[8]POA 2018  ETS CENTA por región'!E231</f>
        <v>#REF!</v>
      </c>
      <c r="BC44" s="826"/>
      <c r="BD44" s="826"/>
      <c r="BE44" s="826"/>
      <c r="BF44" s="826"/>
      <c r="BG44" s="826"/>
      <c r="BH44" s="826"/>
      <c r="BI44" s="825" t="e">
        <f>L44-'[8]POA 2018  ETS CENTA por región'!L45-'[8]POA 2018  ETS CENTA por región'!L107-'[8]POA 2018  ETS CENTA por región'!L169-'[8]POA 2018  ETS CENTA por región'!L231</f>
        <v>#REF!</v>
      </c>
      <c r="BJ44" s="825" t="e">
        <f>M44-'[8]POA 2018  ETS CENTA por región'!M45-'[8]POA 2018  ETS CENTA por región'!M107-'[8]POA 2018  ETS CENTA por región'!M169-'[8]POA 2018  ETS CENTA por región'!M231</f>
        <v>#REF!</v>
      </c>
      <c r="BK44" s="825" t="e">
        <f>N44-'[8]POA 2018  ETS CENTA por región'!N45-'[8]POA 2018  ETS CENTA por región'!N107-'[8]POA 2018  ETS CENTA por región'!N169-'[8]POA 2018  ETS CENTA por región'!N231</f>
        <v>#REF!</v>
      </c>
      <c r="BL44" s="825" t="e">
        <f>O44-'[8]POA 2018  ETS CENTA por región'!O45-'[8]POA 2018  ETS CENTA por región'!O107-'[8]POA 2018  ETS CENTA por región'!O169-'[8]POA 2018  ETS CENTA por región'!O231</f>
        <v>#REF!</v>
      </c>
      <c r="BM44" s="825" t="e">
        <f>P44-'[8]POA 2018  ETS CENTA por región'!P45-'[8]POA 2018  ETS CENTA por región'!P107-'[8]POA 2018  ETS CENTA por región'!P169-'[8]POA 2018  ETS CENTA por región'!P231</f>
        <v>#REF!</v>
      </c>
      <c r="BN44" s="825" t="e">
        <f>Q44-'[8]POA 2018  ETS CENTA por región'!Q45-'[8]POA 2018  ETS CENTA por región'!Q107-'[8]POA 2018  ETS CENTA por región'!Q169-'[8]POA 2018  ETS CENTA por región'!Q231</f>
        <v>#REF!</v>
      </c>
      <c r="BO44" s="825" t="e">
        <f>R44-'[8]POA 2018  ETS CENTA por región'!R45-'[8]POA 2018  ETS CENTA por región'!R107-'[8]POA 2018  ETS CENTA por región'!R169-'[8]POA 2018  ETS CENTA por región'!R231</f>
        <v>#REF!</v>
      </c>
      <c r="BP44" s="825" t="e">
        <f>S44-'[8]POA 2018  ETS CENTA por región'!S45-'[8]POA 2018  ETS CENTA por región'!S107-'[8]POA 2018  ETS CENTA por región'!S169-'[8]POA 2018  ETS CENTA por región'!S231</f>
        <v>#REF!</v>
      </c>
      <c r="BQ44" s="825" t="e">
        <f>T44-'[8]POA 2018  ETS CENTA por región'!T45-'[8]POA 2018  ETS CENTA por región'!T107-'[8]POA 2018  ETS CENTA por región'!T169-'[8]POA 2018  ETS CENTA por región'!T231</f>
        <v>#REF!</v>
      </c>
      <c r="BR44" s="825" t="e">
        <f>U44-'[8]POA 2018  ETS CENTA por región'!U45-'[8]POA 2018  ETS CENTA por región'!U107-'[8]POA 2018  ETS CENTA por región'!U169-'[8]POA 2018  ETS CENTA por región'!U231</f>
        <v>#REF!</v>
      </c>
      <c r="BS44" s="825" t="e">
        <f>V44-'[8]POA 2018  ETS CENTA por región'!V45-'[8]POA 2018  ETS CENTA por región'!V107-'[8]POA 2018  ETS CENTA por región'!V169-'[8]POA 2018  ETS CENTA por región'!V231</f>
        <v>#REF!</v>
      </c>
      <c r="BT44" s="825" t="e">
        <f>W44-'[8]POA 2018  ETS CENTA por región'!W45-'[8]POA 2018  ETS CENTA por región'!W107-'[8]POA 2018  ETS CENTA por región'!W169-'[8]POA 2018  ETS CENTA por región'!W231</f>
        <v>#REF!</v>
      </c>
      <c r="BU44" s="825" t="e">
        <f>X44-'[8]POA 2018  ETS CENTA por región'!X45-'[8]POA 2018  ETS CENTA por región'!X107-'[8]POA 2018  ETS CENTA por región'!X169-'[8]POA 2018  ETS CENTA por región'!X231</f>
        <v>#REF!</v>
      </c>
      <c r="BV44" s="825" t="e">
        <f>Y44-'[8]POA 2018  ETS CENTA por región'!Y45-'[8]POA 2018  ETS CENTA por región'!Y107-'[8]POA 2018  ETS CENTA por región'!Y169-'[8]POA 2018  ETS CENTA por región'!Y231</f>
        <v>#REF!</v>
      </c>
      <c r="BW44" s="825" t="e">
        <f>Z44-'[8]POA 2018  ETS CENTA por región'!Z45-'[8]POA 2018  ETS CENTA por región'!Z107-'[8]POA 2018  ETS CENTA por región'!Z169-'[8]POA 2018  ETS CENTA por región'!Z231</f>
        <v>#REF!</v>
      </c>
      <c r="BX44" s="825" t="e">
        <f>AA44-'[8]POA 2018  ETS CENTA por región'!AA45-'[8]POA 2018  ETS CENTA por región'!AA107-'[8]POA 2018  ETS CENTA por región'!AA169-'[8]POA 2018  ETS CENTA por región'!AA231</f>
        <v>#REF!</v>
      </c>
      <c r="BY44" s="825" t="e">
        <f>AB44-'[8]POA 2018  ETS CENTA por región'!AB45-'[8]POA 2018  ETS CENTA por región'!AB107-'[8]POA 2018  ETS CENTA por región'!AB169-'[8]POA 2018  ETS CENTA por región'!AB231</f>
        <v>#REF!</v>
      </c>
      <c r="BZ44" s="825" t="e">
        <f>AC44-'[8]POA 2018  ETS CENTA por región'!AC45-'[8]POA 2018  ETS CENTA por región'!AC107-'[8]POA 2018  ETS CENTA por región'!AC169-'[8]POA 2018  ETS CENTA por región'!AC231</f>
        <v>#REF!</v>
      </c>
      <c r="CA44" s="825" t="e">
        <f>AD44-'[8]POA 2018  ETS CENTA por región'!AD45-'[8]POA 2018  ETS CENTA por región'!AD107-'[8]POA 2018  ETS CENTA por región'!AD169-'[8]POA 2018  ETS CENTA por región'!AD231</f>
        <v>#REF!</v>
      </c>
      <c r="CB44" s="825" t="e">
        <f>AE44-'[8]POA 2018  ETS CENTA por región'!AE45-'[8]POA 2018  ETS CENTA por región'!AE107-'[8]POA 2018  ETS CENTA por región'!AE169-'[8]POA 2018  ETS CENTA por región'!AE231</f>
        <v>#REF!</v>
      </c>
      <c r="CC44" s="825" t="e">
        <f>AF44-'[8]POA 2018  ETS CENTA por región'!AF45-'[8]POA 2018  ETS CENTA por región'!AF107-'[8]POA 2018  ETS CENTA por región'!AF169-'[8]POA 2018  ETS CENTA por región'!AF231</f>
        <v>#REF!</v>
      </c>
      <c r="CD44" s="825" t="e">
        <f>AG44-'[8]POA 2018  ETS CENTA por región'!AG45-'[8]POA 2018  ETS CENTA por región'!AG107-'[8]POA 2018  ETS CENTA por región'!AG169-'[8]POA 2018  ETS CENTA por región'!AG231</f>
        <v>#REF!</v>
      </c>
      <c r="CE44" s="825" t="e">
        <f>AH44-'[8]POA 2018  ETS CENTA por región'!AH45-'[8]POA 2018  ETS CENTA por región'!AH107-'[8]POA 2018  ETS CENTA por región'!AH169-'[8]POA 2018  ETS CENTA por región'!AH231</f>
        <v>#REF!</v>
      </c>
      <c r="CF44" s="825" t="e">
        <f>AI44-'[8]POA 2018  ETS CENTA por región'!AI45-'[8]POA 2018  ETS CENTA por región'!AI107-'[8]POA 2018  ETS CENTA por región'!AI169-'[8]POA 2018  ETS CENTA por región'!AI231</f>
        <v>#REF!</v>
      </c>
      <c r="CG44" s="825" t="e">
        <f>AJ44-'[8]POA 2018  ETS CENTA por región'!AJ45-'[8]POA 2018  ETS CENTA por región'!AJ107-'[8]POA 2018  ETS CENTA por región'!AJ169-'[8]POA 2018  ETS CENTA por región'!AJ231</f>
        <v>#REF!</v>
      </c>
      <c r="CH44" s="825" t="e">
        <f>AK44-'[8]POA 2018  ETS CENTA por región'!AK45-'[8]POA 2018  ETS CENTA por región'!AK107-'[8]POA 2018  ETS CENTA por región'!AK169-'[8]POA 2018  ETS CENTA por región'!AK231</f>
        <v>#REF!</v>
      </c>
      <c r="CI44" s="825" t="e">
        <f>AL44-'[8]POA 2018  ETS CENTA por región'!AL45-'[8]POA 2018  ETS CENTA por región'!AL107-'[8]POA 2018  ETS CENTA por región'!AL169-'[8]POA 2018  ETS CENTA por región'!AL231</f>
        <v>#REF!</v>
      </c>
      <c r="CJ44" s="825" t="e">
        <f>AM44-'[8]POA 2018  ETS CENTA por región'!AM45-'[8]POA 2018  ETS CENTA por región'!AM107-'[8]POA 2018  ETS CENTA por región'!AM169-'[8]POA 2018  ETS CENTA por región'!AM231</f>
        <v>#REF!</v>
      </c>
      <c r="CK44" s="825" t="e">
        <f>AN44-'[8]POA 2018  ETS CENTA por región'!AN45-'[8]POA 2018  ETS CENTA por región'!AN107-'[8]POA 2018  ETS CENTA por región'!AN169-'[8]POA 2018  ETS CENTA por región'!AN231</f>
        <v>#REF!</v>
      </c>
      <c r="CL44" s="825" t="e">
        <f>AO44-'[8]POA 2018  ETS CENTA por región'!AO45-'[8]POA 2018  ETS CENTA por región'!AO107-'[8]POA 2018  ETS CENTA por región'!AO169-'[8]POA 2018  ETS CENTA por región'!AO231</f>
        <v>#REF!</v>
      </c>
    </row>
    <row r="45" spans="1:90" s="102" customFormat="1" ht="68.25" customHeight="1" x14ac:dyDescent="0.2">
      <c r="A45" s="877" t="s">
        <v>157</v>
      </c>
      <c r="B45" s="873" t="s">
        <v>206</v>
      </c>
      <c r="C45" s="872" t="s">
        <v>441</v>
      </c>
      <c r="D45" s="874" t="s">
        <v>208</v>
      </c>
      <c r="E45" s="93"/>
      <c r="F45" s="211"/>
      <c r="G45" s="32"/>
      <c r="H45" s="32"/>
      <c r="I45" s="33">
        <v>1</v>
      </c>
      <c r="J45" s="33">
        <v>1</v>
      </c>
      <c r="K45" s="212"/>
      <c r="L45" s="96"/>
      <c r="M45" s="96"/>
      <c r="N45" s="96"/>
      <c r="O45" s="213"/>
      <c r="P45" s="214"/>
      <c r="Q45" s="214">
        <v>30241</v>
      </c>
      <c r="R45" s="96"/>
      <c r="S45" s="96"/>
      <c r="T45" s="96"/>
      <c r="U45" s="214"/>
      <c r="V45" s="214"/>
      <c r="W45" s="214">
        <v>30241</v>
      </c>
      <c r="X45" s="96"/>
      <c r="Y45" s="96"/>
      <c r="Z45" s="96"/>
      <c r="AA45" s="214"/>
      <c r="AB45" s="214"/>
      <c r="AC45" s="214">
        <v>30241</v>
      </c>
      <c r="AD45" s="96"/>
      <c r="AE45" s="96"/>
      <c r="AF45" s="96"/>
      <c r="AG45" s="214"/>
      <c r="AH45" s="214"/>
      <c r="AI45" s="214">
        <v>30241</v>
      </c>
      <c r="AJ45" s="97">
        <v>120964</v>
      </c>
      <c r="AK45" s="152">
        <v>120964</v>
      </c>
      <c r="AL45" s="214"/>
      <c r="AM45" s="214"/>
      <c r="AN45" s="214"/>
      <c r="AO45" s="214"/>
      <c r="AP45" s="31"/>
      <c r="AQ45" s="861"/>
      <c r="AR45" s="32"/>
      <c r="AS45" s="27"/>
      <c r="AT45" s="27" t="b">
        <f>EXACT('[8]RE-POA CENTA 2017'!C49,C45)</f>
        <v>1</v>
      </c>
      <c r="AU45" s="27" t="b">
        <f>EXACT('[8]RE-POA CENTA 2017'!D49,D45)</f>
        <v>1</v>
      </c>
      <c r="AV45" s="291">
        <f t="shared" si="0"/>
        <v>0</v>
      </c>
      <c r="AW45" s="27" t="b">
        <f>EXACT('[8]RE-POA CENTA 2017'!F49,F45)</f>
        <v>1</v>
      </c>
      <c r="AX45" s="27" t="b">
        <f>EXACT('[8]RE-POA CENTA 2017'!G49,G45)</f>
        <v>1</v>
      </c>
      <c r="AY45" s="27" t="b">
        <f>EXACT('[8]RE-POA CENTA 2017'!H49,H45)</f>
        <v>1</v>
      </c>
      <c r="AZ45" s="825">
        <f t="shared" si="1"/>
        <v>0</v>
      </c>
      <c r="BA45" s="825">
        <f t="shared" si="2"/>
        <v>0</v>
      </c>
      <c r="BB45" s="825" t="e">
        <f>E45-'[8]POA 2018  ETS CENTA por región'!E46-'[8]POA 2018  ETS CENTA por región'!E108-'[8]POA 2018  ETS CENTA por región'!E170-'[8]POA 2018  ETS CENTA por región'!E232</f>
        <v>#REF!</v>
      </c>
      <c r="BC45" s="826"/>
      <c r="BD45" s="826"/>
      <c r="BE45" s="826"/>
      <c r="BF45" s="826"/>
      <c r="BG45" s="826"/>
      <c r="BH45" s="826"/>
      <c r="BI45" s="825" t="e">
        <f>L45-'[8]POA 2018  ETS CENTA por región'!L46-'[8]POA 2018  ETS CENTA por región'!L108-'[8]POA 2018  ETS CENTA por región'!L170-'[8]POA 2018  ETS CENTA por región'!L232</f>
        <v>#REF!</v>
      </c>
      <c r="BJ45" s="825" t="e">
        <f>M45-'[8]POA 2018  ETS CENTA por región'!M46-'[8]POA 2018  ETS CENTA por región'!M108-'[8]POA 2018  ETS CENTA por región'!M170-'[8]POA 2018  ETS CENTA por región'!M232</f>
        <v>#REF!</v>
      </c>
      <c r="BK45" s="825" t="e">
        <f>N45-'[8]POA 2018  ETS CENTA por región'!N46-'[8]POA 2018  ETS CENTA por región'!N108-'[8]POA 2018  ETS CENTA por región'!N170-'[8]POA 2018  ETS CENTA por región'!N232</f>
        <v>#REF!</v>
      </c>
      <c r="BL45" s="825" t="e">
        <f>O45-'[8]POA 2018  ETS CENTA por región'!O46-'[8]POA 2018  ETS CENTA por región'!O108-'[8]POA 2018  ETS CENTA por región'!O170-'[8]POA 2018  ETS CENTA por región'!O232</f>
        <v>#REF!</v>
      </c>
      <c r="BM45" s="825" t="e">
        <f>P45-'[8]POA 2018  ETS CENTA por región'!P46-'[8]POA 2018  ETS CENTA por región'!P108-'[8]POA 2018  ETS CENTA por región'!P170-'[8]POA 2018  ETS CENTA por región'!P232</f>
        <v>#REF!</v>
      </c>
      <c r="BN45" s="825" t="e">
        <f>Q45-'[8]POA 2018  ETS CENTA por región'!Q46-'[8]POA 2018  ETS CENTA por región'!Q108-'[8]POA 2018  ETS CENTA por región'!Q170-'[8]POA 2018  ETS CENTA por región'!Q232</f>
        <v>#REF!</v>
      </c>
      <c r="BO45" s="825" t="e">
        <f>R45-'[8]POA 2018  ETS CENTA por región'!R46-'[8]POA 2018  ETS CENTA por región'!R108-'[8]POA 2018  ETS CENTA por región'!R170-'[8]POA 2018  ETS CENTA por región'!R232</f>
        <v>#REF!</v>
      </c>
      <c r="BP45" s="825" t="e">
        <f>S45-'[8]POA 2018  ETS CENTA por región'!S46-'[8]POA 2018  ETS CENTA por región'!S108-'[8]POA 2018  ETS CENTA por región'!S170-'[8]POA 2018  ETS CENTA por región'!S232</f>
        <v>#REF!</v>
      </c>
      <c r="BQ45" s="825" t="e">
        <f>T45-'[8]POA 2018  ETS CENTA por región'!T46-'[8]POA 2018  ETS CENTA por región'!T108-'[8]POA 2018  ETS CENTA por región'!T170-'[8]POA 2018  ETS CENTA por región'!T232</f>
        <v>#REF!</v>
      </c>
      <c r="BR45" s="825" t="e">
        <f>U45-'[8]POA 2018  ETS CENTA por región'!U46-'[8]POA 2018  ETS CENTA por región'!U108-'[8]POA 2018  ETS CENTA por región'!U170-'[8]POA 2018  ETS CENTA por región'!U232</f>
        <v>#REF!</v>
      </c>
      <c r="BS45" s="825" t="e">
        <f>V45-'[8]POA 2018  ETS CENTA por región'!V46-'[8]POA 2018  ETS CENTA por región'!V108-'[8]POA 2018  ETS CENTA por región'!V170-'[8]POA 2018  ETS CENTA por región'!V232</f>
        <v>#REF!</v>
      </c>
      <c r="BT45" s="825" t="e">
        <f>W45-'[8]POA 2018  ETS CENTA por región'!W46-'[8]POA 2018  ETS CENTA por región'!W108-'[8]POA 2018  ETS CENTA por región'!W170-'[8]POA 2018  ETS CENTA por región'!W232</f>
        <v>#REF!</v>
      </c>
      <c r="BU45" s="825" t="e">
        <f>X45-'[8]POA 2018  ETS CENTA por región'!X46-'[8]POA 2018  ETS CENTA por región'!X108-'[8]POA 2018  ETS CENTA por región'!X170-'[8]POA 2018  ETS CENTA por región'!X232</f>
        <v>#REF!</v>
      </c>
      <c r="BV45" s="825" t="e">
        <f>Y45-'[8]POA 2018  ETS CENTA por región'!Y46-'[8]POA 2018  ETS CENTA por región'!Y108-'[8]POA 2018  ETS CENTA por región'!Y170-'[8]POA 2018  ETS CENTA por región'!Y232</f>
        <v>#REF!</v>
      </c>
      <c r="BW45" s="825" t="e">
        <f>Z45-'[8]POA 2018  ETS CENTA por región'!Z46-'[8]POA 2018  ETS CENTA por región'!Z108-'[8]POA 2018  ETS CENTA por región'!Z170-'[8]POA 2018  ETS CENTA por región'!Z232</f>
        <v>#REF!</v>
      </c>
      <c r="BX45" s="825" t="e">
        <f>AA45-'[8]POA 2018  ETS CENTA por región'!AA46-'[8]POA 2018  ETS CENTA por región'!AA108-'[8]POA 2018  ETS CENTA por región'!AA170-'[8]POA 2018  ETS CENTA por región'!AA232</f>
        <v>#REF!</v>
      </c>
      <c r="BY45" s="825" t="e">
        <f>AB45-'[8]POA 2018  ETS CENTA por región'!AB46-'[8]POA 2018  ETS CENTA por región'!AB108-'[8]POA 2018  ETS CENTA por región'!AB170-'[8]POA 2018  ETS CENTA por región'!AB232</f>
        <v>#REF!</v>
      </c>
      <c r="BZ45" s="825" t="e">
        <f>AC45-'[8]POA 2018  ETS CENTA por región'!AC46-'[8]POA 2018  ETS CENTA por región'!AC108-'[8]POA 2018  ETS CENTA por región'!AC170-'[8]POA 2018  ETS CENTA por región'!AC232</f>
        <v>#REF!</v>
      </c>
      <c r="CA45" s="825" t="e">
        <f>AD45-'[8]POA 2018  ETS CENTA por región'!AD46-'[8]POA 2018  ETS CENTA por región'!AD108-'[8]POA 2018  ETS CENTA por región'!AD170-'[8]POA 2018  ETS CENTA por región'!AD232</f>
        <v>#REF!</v>
      </c>
      <c r="CB45" s="825" t="e">
        <f>AE45-'[8]POA 2018  ETS CENTA por región'!AE46-'[8]POA 2018  ETS CENTA por región'!AE108-'[8]POA 2018  ETS CENTA por región'!AE170-'[8]POA 2018  ETS CENTA por región'!AE232</f>
        <v>#REF!</v>
      </c>
      <c r="CC45" s="825" t="e">
        <f>AF45-'[8]POA 2018  ETS CENTA por región'!AF46-'[8]POA 2018  ETS CENTA por región'!AF108-'[8]POA 2018  ETS CENTA por región'!AF170-'[8]POA 2018  ETS CENTA por región'!AF232</f>
        <v>#REF!</v>
      </c>
      <c r="CD45" s="825" t="e">
        <f>AG45-'[8]POA 2018  ETS CENTA por región'!AG46-'[8]POA 2018  ETS CENTA por región'!AG108-'[8]POA 2018  ETS CENTA por región'!AG170-'[8]POA 2018  ETS CENTA por región'!AG232</f>
        <v>#REF!</v>
      </c>
      <c r="CE45" s="825" t="e">
        <f>AH45-'[8]POA 2018  ETS CENTA por región'!AH46-'[8]POA 2018  ETS CENTA por región'!AH108-'[8]POA 2018  ETS CENTA por región'!AH170-'[8]POA 2018  ETS CENTA por región'!AH232</f>
        <v>#REF!</v>
      </c>
      <c r="CF45" s="825" t="e">
        <f>AI45-'[8]POA 2018  ETS CENTA por región'!AI46-'[8]POA 2018  ETS CENTA por región'!AI108-'[8]POA 2018  ETS CENTA por región'!AI170-'[8]POA 2018  ETS CENTA por región'!AI232</f>
        <v>#REF!</v>
      </c>
      <c r="CG45" s="825" t="e">
        <f>AJ45-'[8]POA 2018  ETS CENTA por región'!AJ46-'[8]POA 2018  ETS CENTA por región'!AJ108-'[8]POA 2018  ETS CENTA por región'!AJ170-'[8]POA 2018  ETS CENTA por región'!AJ232</f>
        <v>#REF!</v>
      </c>
      <c r="CH45" s="825" t="e">
        <f>AK45-'[8]POA 2018  ETS CENTA por región'!AK46-'[8]POA 2018  ETS CENTA por región'!AK108-'[8]POA 2018  ETS CENTA por región'!AK170-'[8]POA 2018  ETS CENTA por región'!AK232</f>
        <v>#REF!</v>
      </c>
      <c r="CI45" s="825" t="e">
        <f>AL45-'[8]POA 2018  ETS CENTA por región'!AL46-'[8]POA 2018  ETS CENTA por región'!AL108-'[8]POA 2018  ETS CENTA por región'!AL170-'[8]POA 2018  ETS CENTA por región'!AL232</f>
        <v>#REF!</v>
      </c>
      <c r="CJ45" s="825" t="e">
        <f>AM45-'[8]POA 2018  ETS CENTA por región'!AM46-'[8]POA 2018  ETS CENTA por región'!AM108-'[8]POA 2018  ETS CENTA por región'!AM170-'[8]POA 2018  ETS CENTA por región'!AM232</f>
        <v>#REF!</v>
      </c>
      <c r="CK45" s="825" t="e">
        <f>AN45-'[8]POA 2018  ETS CENTA por región'!AN46-'[8]POA 2018  ETS CENTA por región'!AN108-'[8]POA 2018  ETS CENTA por región'!AN170-'[8]POA 2018  ETS CENTA por región'!AN232</f>
        <v>#REF!</v>
      </c>
      <c r="CL45" s="825" t="e">
        <f>AO45-'[8]POA 2018  ETS CENTA por región'!AO46-'[8]POA 2018  ETS CENTA por región'!AO108-'[8]POA 2018  ETS CENTA por región'!AO170-'[8]POA 2018  ETS CENTA por región'!AO232</f>
        <v>#REF!</v>
      </c>
    </row>
    <row r="46" spans="1:90" s="102" customFormat="1" ht="38.25" customHeight="1" x14ac:dyDescent="0.2">
      <c r="A46" s="989" t="s">
        <v>157</v>
      </c>
      <c r="B46" s="989" t="s">
        <v>206</v>
      </c>
      <c r="C46" s="991" t="s">
        <v>226</v>
      </c>
      <c r="D46" s="1291" t="s">
        <v>227</v>
      </c>
      <c r="E46" s="53">
        <v>1071</v>
      </c>
      <c r="F46" s="792" t="s">
        <v>76</v>
      </c>
      <c r="G46" s="1291" t="s">
        <v>228</v>
      </c>
      <c r="H46" s="1296" t="s">
        <v>50</v>
      </c>
      <c r="I46" s="1017"/>
      <c r="J46" s="1017"/>
      <c r="K46" s="1019">
        <v>100</v>
      </c>
      <c r="L46" s="218"/>
      <c r="M46" s="218"/>
      <c r="N46" s="218">
        <v>261</v>
      </c>
      <c r="O46" s="220"/>
      <c r="P46" s="119"/>
      <c r="Q46" s="119">
        <v>22515</v>
      </c>
      <c r="R46" s="218"/>
      <c r="S46" s="218"/>
      <c r="T46" s="218">
        <v>270</v>
      </c>
      <c r="U46" s="119"/>
      <c r="V46" s="119"/>
      <c r="W46" s="119">
        <v>22515</v>
      </c>
      <c r="X46" s="218"/>
      <c r="Y46" s="218"/>
      <c r="Z46" s="218">
        <v>270</v>
      </c>
      <c r="AA46" s="119"/>
      <c r="AB46" s="119"/>
      <c r="AC46" s="119">
        <v>22515</v>
      </c>
      <c r="AD46" s="218"/>
      <c r="AE46" s="218"/>
      <c r="AF46" s="218">
        <v>270</v>
      </c>
      <c r="AG46" s="119"/>
      <c r="AH46" s="119"/>
      <c r="AI46" s="119">
        <v>22515</v>
      </c>
      <c r="AJ46" s="222">
        <v>90060</v>
      </c>
      <c r="AK46" s="158">
        <v>90060</v>
      </c>
      <c r="AL46" s="119"/>
      <c r="AM46" s="119"/>
      <c r="AN46" s="119"/>
      <c r="AO46" s="119"/>
      <c r="AP46" s="1009" t="s">
        <v>86</v>
      </c>
      <c r="AQ46" s="1291" t="s">
        <v>236</v>
      </c>
      <c r="AR46" s="1009" t="s">
        <v>264</v>
      </c>
      <c r="AS46" s="27"/>
      <c r="AT46" s="27" t="b">
        <f>EXACT('[8]RE-POA CENTA 2017'!C50,C46)</f>
        <v>1</v>
      </c>
      <c r="AU46" s="27" t="b">
        <f>EXACT('[8]RE-POA CENTA 2017'!D50,D46)</f>
        <v>1</v>
      </c>
      <c r="AV46" s="291">
        <f t="shared" si="0"/>
        <v>0</v>
      </c>
      <c r="AW46" s="27" t="b">
        <f>EXACT('[8]RE-POA CENTA 2017'!F50,F46)</f>
        <v>1</v>
      </c>
      <c r="AX46" s="27" t="b">
        <f>EXACT('[8]RE-POA CENTA 2017'!G50,G46)</f>
        <v>1</v>
      </c>
      <c r="AY46" s="27" t="b">
        <f>EXACT('[8]RE-POA CENTA 2017'!H50,H46)</f>
        <v>1</v>
      </c>
      <c r="AZ46" s="825">
        <f t="shared" si="1"/>
        <v>0</v>
      </c>
      <c r="BA46" s="825">
        <f t="shared" si="2"/>
        <v>0</v>
      </c>
      <c r="BB46" s="825" t="e">
        <f>E46-'[8]POA 2018  ETS CENTA por región'!E47-'[8]POA 2018  ETS CENTA por región'!E109-'[8]POA 2018  ETS CENTA por región'!E171-'[8]POA 2018  ETS CENTA por región'!E233</f>
        <v>#REF!</v>
      </c>
      <c r="BC46" s="826"/>
      <c r="BD46" s="826"/>
      <c r="BE46" s="826"/>
      <c r="BF46" s="826"/>
      <c r="BG46" s="826"/>
      <c r="BH46" s="826"/>
      <c r="BI46" s="825" t="e">
        <f>L46-'[8]POA 2018  ETS CENTA por región'!L47-'[8]POA 2018  ETS CENTA por región'!L109-'[8]POA 2018  ETS CENTA por región'!L171-'[8]POA 2018  ETS CENTA por región'!L233</f>
        <v>#REF!</v>
      </c>
      <c r="BJ46" s="825" t="e">
        <f>M46-'[8]POA 2018  ETS CENTA por región'!M47-'[8]POA 2018  ETS CENTA por región'!M109-'[8]POA 2018  ETS CENTA por región'!M171-'[8]POA 2018  ETS CENTA por región'!M233</f>
        <v>#REF!</v>
      </c>
      <c r="BK46" s="825" t="e">
        <f>N46-'[8]POA 2018  ETS CENTA por región'!N47-'[8]POA 2018  ETS CENTA por región'!N109-'[8]POA 2018  ETS CENTA por región'!N171-'[8]POA 2018  ETS CENTA por región'!N233</f>
        <v>#REF!</v>
      </c>
      <c r="BL46" s="825" t="e">
        <f>O46-'[8]POA 2018  ETS CENTA por región'!O47-'[8]POA 2018  ETS CENTA por región'!O109-'[8]POA 2018  ETS CENTA por región'!O171-'[8]POA 2018  ETS CENTA por región'!O233</f>
        <v>#REF!</v>
      </c>
      <c r="BM46" s="825" t="e">
        <f>P46-'[8]POA 2018  ETS CENTA por región'!P47-'[8]POA 2018  ETS CENTA por región'!P109-'[8]POA 2018  ETS CENTA por región'!P171-'[8]POA 2018  ETS CENTA por región'!P233</f>
        <v>#REF!</v>
      </c>
      <c r="BN46" s="825" t="e">
        <f>Q46-'[8]POA 2018  ETS CENTA por región'!Q47-'[8]POA 2018  ETS CENTA por región'!Q109-'[8]POA 2018  ETS CENTA por región'!Q171-'[8]POA 2018  ETS CENTA por región'!Q233</f>
        <v>#REF!</v>
      </c>
      <c r="BO46" s="825" t="e">
        <f>R46-'[8]POA 2018  ETS CENTA por región'!R47-'[8]POA 2018  ETS CENTA por región'!R109-'[8]POA 2018  ETS CENTA por región'!R171-'[8]POA 2018  ETS CENTA por región'!R233</f>
        <v>#REF!</v>
      </c>
      <c r="BP46" s="825" t="e">
        <f>S46-'[8]POA 2018  ETS CENTA por región'!S47-'[8]POA 2018  ETS CENTA por región'!S109-'[8]POA 2018  ETS CENTA por región'!S171-'[8]POA 2018  ETS CENTA por región'!S233</f>
        <v>#REF!</v>
      </c>
      <c r="BQ46" s="825" t="e">
        <f>T46-'[8]POA 2018  ETS CENTA por región'!T47-'[8]POA 2018  ETS CENTA por región'!T109-'[8]POA 2018  ETS CENTA por región'!T171-'[8]POA 2018  ETS CENTA por región'!T233</f>
        <v>#REF!</v>
      </c>
      <c r="BR46" s="825" t="e">
        <f>U46-'[8]POA 2018  ETS CENTA por región'!U47-'[8]POA 2018  ETS CENTA por región'!U109-'[8]POA 2018  ETS CENTA por región'!U171-'[8]POA 2018  ETS CENTA por región'!U233</f>
        <v>#REF!</v>
      </c>
      <c r="BS46" s="825" t="e">
        <f>V46-'[8]POA 2018  ETS CENTA por región'!V47-'[8]POA 2018  ETS CENTA por región'!V109-'[8]POA 2018  ETS CENTA por región'!V171-'[8]POA 2018  ETS CENTA por región'!V233</f>
        <v>#REF!</v>
      </c>
      <c r="BT46" s="825" t="e">
        <f>W46-'[8]POA 2018  ETS CENTA por región'!W47-'[8]POA 2018  ETS CENTA por región'!W109-'[8]POA 2018  ETS CENTA por región'!W171-'[8]POA 2018  ETS CENTA por región'!W233</f>
        <v>#REF!</v>
      </c>
      <c r="BU46" s="825" t="e">
        <f>X46-'[8]POA 2018  ETS CENTA por región'!X47-'[8]POA 2018  ETS CENTA por región'!X109-'[8]POA 2018  ETS CENTA por región'!X171-'[8]POA 2018  ETS CENTA por región'!X233</f>
        <v>#REF!</v>
      </c>
      <c r="BV46" s="825" t="e">
        <f>Y46-'[8]POA 2018  ETS CENTA por región'!Y47-'[8]POA 2018  ETS CENTA por región'!Y109-'[8]POA 2018  ETS CENTA por región'!Y171-'[8]POA 2018  ETS CENTA por región'!Y233</f>
        <v>#REF!</v>
      </c>
      <c r="BW46" s="825" t="e">
        <f>Z46-'[8]POA 2018  ETS CENTA por región'!Z47-'[8]POA 2018  ETS CENTA por región'!Z109-'[8]POA 2018  ETS CENTA por región'!Z171-'[8]POA 2018  ETS CENTA por región'!Z233</f>
        <v>#REF!</v>
      </c>
      <c r="BX46" s="825" t="e">
        <f>AA46-'[8]POA 2018  ETS CENTA por región'!AA47-'[8]POA 2018  ETS CENTA por región'!AA109-'[8]POA 2018  ETS CENTA por región'!AA171-'[8]POA 2018  ETS CENTA por región'!AA233</f>
        <v>#REF!</v>
      </c>
      <c r="BY46" s="825" t="e">
        <f>AB46-'[8]POA 2018  ETS CENTA por región'!AB47-'[8]POA 2018  ETS CENTA por región'!AB109-'[8]POA 2018  ETS CENTA por región'!AB171-'[8]POA 2018  ETS CENTA por región'!AB233</f>
        <v>#REF!</v>
      </c>
      <c r="BZ46" s="825" t="e">
        <f>AC46-'[8]POA 2018  ETS CENTA por región'!AC47-'[8]POA 2018  ETS CENTA por región'!AC109-'[8]POA 2018  ETS CENTA por región'!AC171-'[8]POA 2018  ETS CENTA por región'!AC233</f>
        <v>#REF!</v>
      </c>
      <c r="CA46" s="825" t="e">
        <f>AD46-'[8]POA 2018  ETS CENTA por región'!AD47-'[8]POA 2018  ETS CENTA por región'!AD109-'[8]POA 2018  ETS CENTA por región'!AD171-'[8]POA 2018  ETS CENTA por región'!AD233</f>
        <v>#REF!</v>
      </c>
      <c r="CB46" s="825" t="e">
        <f>AE46-'[8]POA 2018  ETS CENTA por región'!AE47-'[8]POA 2018  ETS CENTA por región'!AE109-'[8]POA 2018  ETS CENTA por región'!AE171-'[8]POA 2018  ETS CENTA por región'!AE233</f>
        <v>#REF!</v>
      </c>
      <c r="CC46" s="825" t="e">
        <f>AF46-'[8]POA 2018  ETS CENTA por región'!AF47-'[8]POA 2018  ETS CENTA por región'!AF109-'[8]POA 2018  ETS CENTA por región'!AF171-'[8]POA 2018  ETS CENTA por región'!AF233</f>
        <v>#REF!</v>
      </c>
      <c r="CD46" s="825" t="e">
        <f>AG46-'[8]POA 2018  ETS CENTA por región'!AG47-'[8]POA 2018  ETS CENTA por región'!AG109-'[8]POA 2018  ETS CENTA por región'!AG171-'[8]POA 2018  ETS CENTA por región'!AG233</f>
        <v>#REF!</v>
      </c>
      <c r="CE46" s="825" t="e">
        <f>AH46-'[8]POA 2018  ETS CENTA por región'!AH47-'[8]POA 2018  ETS CENTA por región'!AH109-'[8]POA 2018  ETS CENTA por región'!AH171-'[8]POA 2018  ETS CENTA por región'!AH233</f>
        <v>#REF!</v>
      </c>
      <c r="CF46" s="825" t="e">
        <f>AI46-'[8]POA 2018  ETS CENTA por región'!AI47-'[8]POA 2018  ETS CENTA por región'!AI109-'[8]POA 2018  ETS CENTA por región'!AI171-'[8]POA 2018  ETS CENTA por región'!AI233</f>
        <v>#REF!</v>
      </c>
      <c r="CG46" s="825" t="e">
        <f>AJ46-'[8]POA 2018  ETS CENTA por región'!AJ47-'[8]POA 2018  ETS CENTA por región'!AJ109-'[8]POA 2018  ETS CENTA por región'!AJ171-'[8]POA 2018  ETS CENTA por región'!AJ233</f>
        <v>#REF!</v>
      </c>
      <c r="CH46" s="825" t="e">
        <f>AK46-'[8]POA 2018  ETS CENTA por región'!AK47-'[8]POA 2018  ETS CENTA por región'!AK109-'[8]POA 2018  ETS CENTA por región'!AK171-'[8]POA 2018  ETS CENTA por región'!AK233</f>
        <v>#REF!</v>
      </c>
      <c r="CI46" s="825" t="e">
        <f>AL46-'[8]POA 2018  ETS CENTA por región'!AL47-'[8]POA 2018  ETS CENTA por región'!AL109-'[8]POA 2018  ETS CENTA por región'!AL171-'[8]POA 2018  ETS CENTA por región'!AL233</f>
        <v>#REF!</v>
      </c>
      <c r="CJ46" s="825" t="e">
        <f>AM46-'[8]POA 2018  ETS CENTA por región'!AM47-'[8]POA 2018  ETS CENTA por región'!AM109-'[8]POA 2018  ETS CENTA por región'!AM171-'[8]POA 2018  ETS CENTA por región'!AM233</f>
        <v>#REF!</v>
      </c>
      <c r="CK46" s="825" t="e">
        <f>AN46-'[8]POA 2018  ETS CENTA por región'!AN47-'[8]POA 2018  ETS CENTA por región'!AN109-'[8]POA 2018  ETS CENTA por región'!AN171-'[8]POA 2018  ETS CENTA por región'!AN233</f>
        <v>#REF!</v>
      </c>
      <c r="CL46" s="825" t="e">
        <f>AO46-'[8]POA 2018  ETS CENTA por región'!AO47-'[8]POA 2018  ETS CENTA por región'!AO109-'[8]POA 2018  ETS CENTA por región'!AO171-'[8]POA 2018  ETS CENTA por región'!AO233</f>
        <v>#REF!</v>
      </c>
    </row>
    <row r="47" spans="1:90" s="102" customFormat="1" ht="63" customHeight="1" x14ac:dyDescent="0.2">
      <c r="A47" s="990"/>
      <c r="B47" s="990"/>
      <c r="C47" s="992"/>
      <c r="D47" s="1292"/>
      <c r="E47" s="53">
        <v>357</v>
      </c>
      <c r="F47" s="792" t="s">
        <v>79</v>
      </c>
      <c r="G47" s="1292"/>
      <c r="H47" s="1297"/>
      <c r="I47" s="1018"/>
      <c r="J47" s="1018"/>
      <c r="K47" s="1020"/>
      <c r="L47" s="439"/>
      <c r="M47" s="439"/>
      <c r="N47" s="439">
        <v>87</v>
      </c>
      <c r="O47" s="440"/>
      <c r="P47" s="440"/>
      <c r="Q47" s="440">
        <v>7726</v>
      </c>
      <c r="R47" s="439"/>
      <c r="S47" s="439"/>
      <c r="T47" s="439">
        <v>90</v>
      </c>
      <c r="U47" s="440"/>
      <c r="V47" s="440"/>
      <c r="W47" s="440">
        <v>7726</v>
      </c>
      <c r="X47" s="439"/>
      <c r="Y47" s="439"/>
      <c r="Z47" s="439">
        <v>90</v>
      </c>
      <c r="AA47" s="440"/>
      <c r="AB47" s="440"/>
      <c r="AC47" s="440">
        <v>7726</v>
      </c>
      <c r="AD47" s="439"/>
      <c r="AE47" s="439"/>
      <c r="AF47" s="439">
        <v>90</v>
      </c>
      <c r="AG47" s="440"/>
      <c r="AH47" s="440"/>
      <c r="AI47" s="440">
        <v>7726</v>
      </c>
      <c r="AJ47" s="857">
        <v>30904</v>
      </c>
      <c r="AK47" s="854">
        <v>30904</v>
      </c>
      <c r="AL47" s="443"/>
      <c r="AM47" s="443"/>
      <c r="AN47" s="443"/>
      <c r="AO47" s="443"/>
      <c r="AP47" s="1010"/>
      <c r="AQ47" s="1292"/>
      <c r="AR47" s="1010"/>
      <c r="AS47" s="27"/>
      <c r="AT47" s="27" t="b">
        <f>EXACT('[8]RE-POA CENTA 2017'!C51,C47)</f>
        <v>1</v>
      </c>
      <c r="AU47" s="27" t="b">
        <f>EXACT('[8]RE-POA CENTA 2017'!D51,D47)</f>
        <v>1</v>
      </c>
      <c r="AV47" s="291">
        <f t="shared" si="0"/>
        <v>0</v>
      </c>
      <c r="AW47" s="27" t="b">
        <f>EXACT('[8]RE-POA CENTA 2017'!F51,F47)</f>
        <v>1</v>
      </c>
      <c r="AX47" s="27" t="b">
        <f>EXACT('[8]RE-POA CENTA 2017'!G51,G47)</f>
        <v>1</v>
      </c>
      <c r="AY47" s="27" t="b">
        <f>EXACT('[8]RE-POA CENTA 2017'!H51,H47)</f>
        <v>1</v>
      </c>
      <c r="AZ47" s="825">
        <f t="shared" si="1"/>
        <v>0</v>
      </c>
      <c r="BA47" s="825">
        <f t="shared" si="2"/>
        <v>0</v>
      </c>
      <c r="BB47" s="825" t="e">
        <f>E47-'[8]POA 2018  ETS CENTA por región'!E48-'[8]POA 2018  ETS CENTA por región'!E110-'[8]POA 2018  ETS CENTA por región'!E172-'[8]POA 2018  ETS CENTA por región'!E234</f>
        <v>#REF!</v>
      </c>
      <c r="BC47" s="826"/>
      <c r="BD47" s="826"/>
      <c r="BE47" s="826"/>
      <c r="BF47" s="826"/>
      <c r="BG47" s="826"/>
      <c r="BH47" s="826"/>
      <c r="BI47" s="825" t="e">
        <f>L47-'[8]POA 2018  ETS CENTA por región'!L48-'[8]POA 2018  ETS CENTA por región'!L110-'[8]POA 2018  ETS CENTA por región'!L172-'[8]POA 2018  ETS CENTA por región'!L234</f>
        <v>#REF!</v>
      </c>
      <c r="BJ47" s="825" t="e">
        <f>M47-'[8]POA 2018  ETS CENTA por región'!M48-'[8]POA 2018  ETS CENTA por región'!M110-'[8]POA 2018  ETS CENTA por región'!M172-'[8]POA 2018  ETS CENTA por región'!M234</f>
        <v>#REF!</v>
      </c>
      <c r="BK47" s="825" t="e">
        <f>N47-'[8]POA 2018  ETS CENTA por región'!N48-'[8]POA 2018  ETS CENTA por región'!N110-'[8]POA 2018  ETS CENTA por región'!N172-'[8]POA 2018  ETS CENTA por región'!N234</f>
        <v>#REF!</v>
      </c>
      <c r="BL47" s="825" t="e">
        <f>O47-'[8]POA 2018  ETS CENTA por región'!O48-'[8]POA 2018  ETS CENTA por región'!O110-'[8]POA 2018  ETS CENTA por región'!O172-'[8]POA 2018  ETS CENTA por región'!O234</f>
        <v>#REF!</v>
      </c>
      <c r="BM47" s="825" t="e">
        <f>P47-'[8]POA 2018  ETS CENTA por región'!P48-'[8]POA 2018  ETS CENTA por región'!P110-'[8]POA 2018  ETS CENTA por región'!P172-'[8]POA 2018  ETS CENTA por región'!P234</f>
        <v>#REF!</v>
      </c>
      <c r="BN47" s="825" t="e">
        <f>Q47-'[8]POA 2018  ETS CENTA por región'!Q48-'[8]POA 2018  ETS CENTA por región'!Q110-'[8]POA 2018  ETS CENTA por región'!Q172-'[8]POA 2018  ETS CENTA por región'!Q234</f>
        <v>#REF!</v>
      </c>
      <c r="BO47" s="825" t="e">
        <f>R47-'[8]POA 2018  ETS CENTA por región'!R48-'[8]POA 2018  ETS CENTA por región'!R110-'[8]POA 2018  ETS CENTA por región'!R172-'[8]POA 2018  ETS CENTA por región'!R234</f>
        <v>#REF!</v>
      </c>
      <c r="BP47" s="825" t="e">
        <f>S47-'[8]POA 2018  ETS CENTA por región'!S48-'[8]POA 2018  ETS CENTA por región'!S110-'[8]POA 2018  ETS CENTA por región'!S172-'[8]POA 2018  ETS CENTA por región'!S234</f>
        <v>#REF!</v>
      </c>
      <c r="BQ47" s="825" t="e">
        <f>T47-'[8]POA 2018  ETS CENTA por región'!T48-'[8]POA 2018  ETS CENTA por región'!T110-'[8]POA 2018  ETS CENTA por región'!T172-'[8]POA 2018  ETS CENTA por región'!T234</f>
        <v>#REF!</v>
      </c>
      <c r="BR47" s="825" t="e">
        <f>U47-'[8]POA 2018  ETS CENTA por región'!U48-'[8]POA 2018  ETS CENTA por región'!U110-'[8]POA 2018  ETS CENTA por región'!U172-'[8]POA 2018  ETS CENTA por región'!U234</f>
        <v>#REF!</v>
      </c>
      <c r="BS47" s="825" t="e">
        <f>V47-'[8]POA 2018  ETS CENTA por región'!V48-'[8]POA 2018  ETS CENTA por región'!V110-'[8]POA 2018  ETS CENTA por región'!V172-'[8]POA 2018  ETS CENTA por región'!V234</f>
        <v>#REF!</v>
      </c>
      <c r="BT47" s="825" t="e">
        <f>W47-'[8]POA 2018  ETS CENTA por región'!W48-'[8]POA 2018  ETS CENTA por región'!W110-'[8]POA 2018  ETS CENTA por región'!W172-'[8]POA 2018  ETS CENTA por región'!W234</f>
        <v>#REF!</v>
      </c>
      <c r="BU47" s="825" t="e">
        <f>X47-'[8]POA 2018  ETS CENTA por región'!X48-'[8]POA 2018  ETS CENTA por región'!X110-'[8]POA 2018  ETS CENTA por región'!X172-'[8]POA 2018  ETS CENTA por región'!X234</f>
        <v>#REF!</v>
      </c>
      <c r="BV47" s="825" t="e">
        <f>Y47-'[8]POA 2018  ETS CENTA por región'!Y48-'[8]POA 2018  ETS CENTA por región'!Y110-'[8]POA 2018  ETS CENTA por región'!Y172-'[8]POA 2018  ETS CENTA por región'!Y234</f>
        <v>#REF!</v>
      </c>
      <c r="BW47" s="825" t="e">
        <f>Z47-'[8]POA 2018  ETS CENTA por región'!Z48-'[8]POA 2018  ETS CENTA por región'!Z110-'[8]POA 2018  ETS CENTA por región'!Z172-'[8]POA 2018  ETS CENTA por región'!Z234</f>
        <v>#REF!</v>
      </c>
      <c r="BX47" s="825" t="e">
        <f>AA47-'[8]POA 2018  ETS CENTA por región'!AA48-'[8]POA 2018  ETS CENTA por región'!AA110-'[8]POA 2018  ETS CENTA por región'!AA172-'[8]POA 2018  ETS CENTA por región'!AA234</f>
        <v>#REF!</v>
      </c>
      <c r="BY47" s="825" t="e">
        <f>AB47-'[8]POA 2018  ETS CENTA por región'!AB48-'[8]POA 2018  ETS CENTA por región'!AB110-'[8]POA 2018  ETS CENTA por región'!AB172-'[8]POA 2018  ETS CENTA por región'!AB234</f>
        <v>#REF!</v>
      </c>
      <c r="BZ47" s="825" t="e">
        <f>AC47-'[8]POA 2018  ETS CENTA por región'!AC48-'[8]POA 2018  ETS CENTA por región'!AC110-'[8]POA 2018  ETS CENTA por región'!AC172-'[8]POA 2018  ETS CENTA por región'!AC234</f>
        <v>#REF!</v>
      </c>
      <c r="CA47" s="825" t="e">
        <f>AD47-'[8]POA 2018  ETS CENTA por región'!AD48-'[8]POA 2018  ETS CENTA por región'!AD110-'[8]POA 2018  ETS CENTA por región'!AD172-'[8]POA 2018  ETS CENTA por región'!AD234</f>
        <v>#REF!</v>
      </c>
      <c r="CB47" s="825" t="e">
        <f>AE47-'[8]POA 2018  ETS CENTA por región'!AE48-'[8]POA 2018  ETS CENTA por región'!AE110-'[8]POA 2018  ETS CENTA por región'!AE172-'[8]POA 2018  ETS CENTA por región'!AE234</f>
        <v>#REF!</v>
      </c>
      <c r="CC47" s="825" t="e">
        <f>AF47-'[8]POA 2018  ETS CENTA por región'!AF48-'[8]POA 2018  ETS CENTA por región'!AF110-'[8]POA 2018  ETS CENTA por región'!AF172-'[8]POA 2018  ETS CENTA por región'!AF234</f>
        <v>#REF!</v>
      </c>
      <c r="CD47" s="825" t="e">
        <f>AG47-'[8]POA 2018  ETS CENTA por región'!AG48-'[8]POA 2018  ETS CENTA por región'!AG110-'[8]POA 2018  ETS CENTA por región'!AG172-'[8]POA 2018  ETS CENTA por región'!AG234</f>
        <v>#REF!</v>
      </c>
      <c r="CE47" s="825" t="e">
        <f>AH47-'[8]POA 2018  ETS CENTA por región'!AH48-'[8]POA 2018  ETS CENTA por región'!AH110-'[8]POA 2018  ETS CENTA por región'!AH172-'[8]POA 2018  ETS CENTA por región'!AH234</f>
        <v>#REF!</v>
      </c>
      <c r="CF47" s="825" t="e">
        <f>AI47-'[8]POA 2018  ETS CENTA por región'!AI48-'[8]POA 2018  ETS CENTA por región'!AI110-'[8]POA 2018  ETS CENTA por región'!AI172-'[8]POA 2018  ETS CENTA por región'!AI234</f>
        <v>#REF!</v>
      </c>
      <c r="CG47" s="825" t="e">
        <f>AJ47-'[8]POA 2018  ETS CENTA por región'!AJ48-'[8]POA 2018  ETS CENTA por región'!AJ110-'[8]POA 2018  ETS CENTA por región'!AJ172-'[8]POA 2018  ETS CENTA por región'!AJ234</f>
        <v>#REF!</v>
      </c>
      <c r="CH47" s="825" t="e">
        <f>AK47-'[8]POA 2018  ETS CENTA por región'!AK48-'[8]POA 2018  ETS CENTA por región'!AK110-'[8]POA 2018  ETS CENTA por región'!AK172-'[8]POA 2018  ETS CENTA por región'!AK234</f>
        <v>#REF!</v>
      </c>
      <c r="CI47" s="825" t="e">
        <f>AL47-'[8]POA 2018  ETS CENTA por región'!AL48-'[8]POA 2018  ETS CENTA por región'!AL110-'[8]POA 2018  ETS CENTA por región'!AL172-'[8]POA 2018  ETS CENTA por región'!AL234</f>
        <v>#REF!</v>
      </c>
      <c r="CJ47" s="825" t="e">
        <f>AM47-'[8]POA 2018  ETS CENTA por región'!AM48-'[8]POA 2018  ETS CENTA por región'!AM110-'[8]POA 2018  ETS CENTA por región'!AM172-'[8]POA 2018  ETS CENTA por región'!AM234</f>
        <v>#REF!</v>
      </c>
      <c r="CK47" s="825" t="e">
        <f>AN47-'[8]POA 2018  ETS CENTA por región'!AN48-'[8]POA 2018  ETS CENTA por región'!AN110-'[8]POA 2018  ETS CENTA por región'!AN172-'[8]POA 2018  ETS CENTA por región'!AN234</f>
        <v>#REF!</v>
      </c>
      <c r="CL47" s="825" t="e">
        <f>AO47-'[8]POA 2018  ETS CENTA por región'!AO48-'[8]POA 2018  ETS CENTA por región'!AO110-'[8]POA 2018  ETS CENTA por región'!AO172-'[8]POA 2018  ETS CENTA por región'!AO234</f>
        <v>#REF!</v>
      </c>
    </row>
    <row r="48" spans="1:90" s="102" customFormat="1" ht="63" customHeight="1" x14ac:dyDescent="0.2">
      <c r="A48" s="780" t="s">
        <v>157</v>
      </c>
      <c r="B48" s="780" t="s">
        <v>158</v>
      </c>
      <c r="C48" s="878" t="s">
        <v>442</v>
      </c>
      <c r="D48" s="225" t="s">
        <v>171</v>
      </c>
      <c r="E48" s="29"/>
      <c r="F48" s="860"/>
      <c r="G48" s="226"/>
      <c r="H48" s="879"/>
      <c r="I48" s="466">
        <v>1</v>
      </c>
      <c r="J48" s="466">
        <v>1</v>
      </c>
      <c r="K48" s="466"/>
      <c r="L48" s="65"/>
      <c r="M48" s="65"/>
      <c r="N48" s="65"/>
      <c r="O48" s="880">
        <v>3000</v>
      </c>
      <c r="P48" s="880"/>
      <c r="Q48" s="880"/>
      <c r="R48" s="65"/>
      <c r="S48" s="65"/>
      <c r="T48" s="65"/>
      <c r="U48" s="880"/>
      <c r="V48" s="880"/>
      <c r="W48" s="880"/>
      <c r="X48" s="65"/>
      <c r="Y48" s="65"/>
      <c r="Z48" s="65"/>
      <c r="AA48" s="880"/>
      <c r="AB48" s="880"/>
      <c r="AC48" s="880"/>
      <c r="AD48" s="65"/>
      <c r="AE48" s="65"/>
      <c r="AF48" s="65"/>
      <c r="AG48" s="880"/>
      <c r="AH48" s="880"/>
      <c r="AI48" s="880"/>
      <c r="AJ48" s="881">
        <v>3000</v>
      </c>
      <c r="AK48" s="848">
        <v>3000</v>
      </c>
      <c r="AL48" s="882"/>
      <c r="AM48" s="882"/>
      <c r="AN48" s="882"/>
      <c r="AO48" s="882"/>
      <c r="AP48" s="883"/>
      <c r="AQ48" s="883"/>
      <c r="AR48" s="884"/>
      <c r="AS48" s="27"/>
      <c r="AT48" s="27" t="b">
        <f>EXACT('[8]RE-POA CENTA 2017'!C52,C48)</f>
        <v>1</v>
      </c>
      <c r="AU48" s="27" t="b">
        <f>EXACT('[8]RE-POA CENTA 2017'!D52,D48)</f>
        <v>1</v>
      </c>
      <c r="AV48" s="291">
        <f t="shared" si="0"/>
        <v>0</v>
      </c>
      <c r="AW48" s="27" t="b">
        <f>EXACT('[8]RE-POA CENTA 2017'!F52,F48)</f>
        <v>1</v>
      </c>
      <c r="AX48" s="27" t="b">
        <f>EXACT('[8]RE-POA CENTA 2017'!G52,G48)</f>
        <v>1</v>
      </c>
      <c r="AY48" s="27" t="b">
        <f>EXACT('[8]RE-POA CENTA 2017'!H52,H48)</f>
        <v>1</v>
      </c>
      <c r="AZ48" s="825">
        <f t="shared" si="1"/>
        <v>0</v>
      </c>
      <c r="BA48" s="825">
        <f t="shared" si="2"/>
        <v>0</v>
      </c>
      <c r="BB48" s="825" t="e">
        <f>E48-'[8]POA 2018  ETS CENTA por región'!E49-'[8]POA 2018  ETS CENTA por región'!E111-'[8]POA 2018  ETS CENTA por región'!E173-'[8]POA 2018  ETS CENTA por región'!E235</f>
        <v>#REF!</v>
      </c>
      <c r="BC48" s="826"/>
      <c r="BD48" s="826"/>
      <c r="BE48" s="826"/>
      <c r="BF48" s="826"/>
      <c r="BG48" s="826"/>
      <c r="BH48" s="826"/>
      <c r="BI48" s="825" t="e">
        <f>L48-'[8]POA 2018  ETS CENTA por región'!L49-'[8]POA 2018  ETS CENTA por región'!L111-'[8]POA 2018  ETS CENTA por región'!L173-'[8]POA 2018  ETS CENTA por región'!L235</f>
        <v>#REF!</v>
      </c>
      <c r="BJ48" s="825" t="e">
        <f>M48-'[8]POA 2018  ETS CENTA por región'!M49-'[8]POA 2018  ETS CENTA por región'!M111-'[8]POA 2018  ETS CENTA por región'!M173-'[8]POA 2018  ETS CENTA por región'!M235</f>
        <v>#REF!</v>
      </c>
      <c r="BK48" s="825" t="e">
        <f>N48-'[8]POA 2018  ETS CENTA por región'!N49-'[8]POA 2018  ETS CENTA por región'!N111-'[8]POA 2018  ETS CENTA por región'!N173-'[8]POA 2018  ETS CENTA por región'!N235</f>
        <v>#REF!</v>
      </c>
      <c r="BL48" s="825" t="e">
        <f>O48-'[8]POA 2018  ETS CENTA por región'!O49-'[8]POA 2018  ETS CENTA por región'!O111-'[8]POA 2018  ETS CENTA por región'!O173-'[8]POA 2018  ETS CENTA por región'!O235</f>
        <v>#REF!</v>
      </c>
      <c r="BM48" s="825" t="e">
        <f>P48-'[8]POA 2018  ETS CENTA por región'!P49-'[8]POA 2018  ETS CENTA por región'!P111-'[8]POA 2018  ETS CENTA por región'!P173-'[8]POA 2018  ETS CENTA por región'!P235</f>
        <v>#REF!</v>
      </c>
      <c r="BN48" s="825" t="e">
        <f>Q48-'[8]POA 2018  ETS CENTA por región'!Q49-'[8]POA 2018  ETS CENTA por región'!Q111-'[8]POA 2018  ETS CENTA por región'!Q173-'[8]POA 2018  ETS CENTA por región'!Q235</f>
        <v>#REF!</v>
      </c>
      <c r="BO48" s="825" t="e">
        <f>R48-'[8]POA 2018  ETS CENTA por región'!R49-'[8]POA 2018  ETS CENTA por región'!R111-'[8]POA 2018  ETS CENTA por región'!R173-'[8]POA 2018  ETS CENTA por región'!R235</f>
        <v>#REF!</v>
      </c>
      <c r="BP48" s="825" t="e">
        <f>S48-'[8]POA 2018  ETS CENTA por región'!S49-'[8]POA 2018  ETS CENTA por región'!S111-'[8]POA 2018  ETS CENTA por región'!S173-'[8]POA 2018  ETS CENTA por región'!S235</f>
        <v>#REF!</v>
      </c>
      <c r="BQ48" s="825" t="e">
        <f>T48-'[8]POA 2018  ETS CENTA por región'!T49-'[8]POA 2018  ETS CENTA por región'!T111-'[8]POA 2018  ETS CENTA por región'!T173-'[8]POA 2018  ETS CENTA por región'!T235</f>
        <v>#REF!</v>
      </c>
      <c r="BR48" s="825" t="e">
        <f>U48-'[8]POA 2018  ETS CENTA por región'!U49-'[8]POA 2018  ETS CENTA por región'!U111-'[8]POA 2018  ETS CENTA por región'!U173-'[8]POA 2018  ETS CENTA por región'!U235</f>
        <v>#REF!</v>
      </c>
      <c r="BS48" s="825" t="e">
        <f>V48-'[8]POA 2018  ETS CENTA por región'!V49-'[8]POA 2018  ETS CENTA por región'!V111-'[8]POA 2018  ETS CENTA por región'!V173-'[8]POA 2018  ETS CENTA por región'!V235</f>
        <v>#REF!</v>
      </c>
      <c r="BT48" s="825" t="e">
        <f>W48-'[8]POA 2018  ETS CENTA por región'!W49-'[8]POA 2018  ETS CENTA por región'!W111-'[8]POA 2018  ETS CENTA por región'!W173-'[8]POA 2018  ETS CENTA por región'!W235</f>
        <v>#REF!</v>
      </c>
      <c r="BU48" s="825" t="e">
        <f>X48-'[8]POA 2018  ETS CENTA por región'!X49-'[8]POA 2018  ETS CENTA por región'!X111-'[8]POA 2018  ETS CENTA por región'!X173-'[8]POA 2018  ETS CENTA por región'!X235</f>
        <v>#REF!</v>
      </c>
      <c r="BV48" s="825" t="e">
        <f>Y48-'[8]POA 2018  ETS CENTA por región'!Y49-'[8]POA 2018  ETS CENTA por región'!Y111-'[8]POA 2018  ETS CENTA por región'!Y173-'[8]POA 2018  ETS CENTA por región'!Y235</f>
        <v>#REF!</v>
      </c>
      <c r="BW48" s="825" t="e">
        <f>Z48-'[8]POA 2018  ETS CENTA por región'!Z49-'[8]POA 2018  ETS CENTA por región'!Z111-'[8]POA 2018  ETS CENTA por región'!Z173-'[8]POA 2018  ETS CENTA por región'!Z235</f>
        <v>#REF!</v>
      </c>
      <c r="BX48" s="825" t="e">
        <f>AA48-'[8]POA 2018  ETS CENTA por región'!AA49-'[8]POA 2018  ETS CENTA por región'!AA111-'[8]POA 2018  ETS CENTA por región'!AA173-'[8]POA 2018  ETS CENTA por región'!AA235</f>
        <v>#REF!</v>
      </c>
      <c r="BY48" s="825" t="e">
        <f>AB48-'[8]POA 2018  ETS CENTA por región'!AB49-'[8]POA 2018  ETS CENTA por región'!AB111-'[8]POA 2018  ETS CENTA por región'!AB173-'[8]POA 2018  ETS CENTA por región'!AB235</f>
        <v>#REF!</v>
      </c>
      <c r="BZ48" s="825" t="e">
        <f>AC48-'[8]POA 2018  ETS CENTA por región'!AC49-'[8]POA 2018  ETS CENTA por región'!AC111-'[8]POA 2018  ETS CENTA por región'!AC173-'[8]POA 2018  ETS CENTA por región'!AC235</f>
        <v>#REF!</v>
      </c>
      <c r="CA48" s="825" t="e">
        <f>AD48-'[8]POA 2018  ETS CENTA por región'!AD49-'[8]POA 2018  ETS CENTA por región'!AD111-'[8]POA 2018  ETS CENTA por región'!AD173-'[8]POA 2018  ETS CENTA por región'!AD235</f>
        <v>#REF!</v>
      </c>
      <c r="CB48" s="825" t="e">
        <f>AE48-'[8]POA 2018  ETS CENTA por región'!AE49-'[8]POA 2018  ETS CENTA por región'!AE111-'[8]POA 2018  ETS CENTA por región'!AE173-'[8]POA 2018  ETS CENTA por región'!AE235</f>
        <v>#REF!</v>
      </c>
      <c r="CC48" s="825" t="e">
        <f>AF48-'[8]POA 2018  ETS CENTA por región'!AF49-'[8]POA 2018  ETS CENTA por región'!AF111-'[8]POA 2018  ETS CENTA por región'!AF173-'[8]POA 2018  ETS CENTA por región'!AF235</f>
        <v>#REF!</v>
      </c>
      <c r="CD48" s="825" t="e">
        <f>AG48-'[8]POA 2018  ETS CENTA por región'!AG49-'[8]POA 2018  ETS CENTA por región'!AG111-'[8]POA 2018  ETS CENTA por región'!AG173-'[8]POA 2018  ETS CENTA por región'!AG235</f>
        <v>#REF!</v>
      </c>
      <c r="CE48" s="825" t="e">
        <f>AH48-'[8]POA 2018  ETS CENTA por región'!AH49-'[8]POA 2018  ETS CENTA por región'!AH111-'[8]POA 2018  ETS CENTA por región'!AH173-'[8]POA 2018  ETS CENTA por región'!AH235</f>
        <v>#REF!</v>
      </c>
      <c r="CF48" s="825" t="e">
        <f>AI48-'[8]POA 2018  ETS CENTA por región'!AI49-'[8]POA 2018  ETS CENTA por región'!AI111-'[8]POA 2018  ETS CENTA por región'!AI173-'[8]POA 2018  ETS CENTA por región'!AI235</f>
        <v>#REF!</v>
      </c>
      <c r="CG48" s="825" t="e">
        <f>AJ48-'[8]POA 2018  ETS CENTA por región'!AJ49-'[8]POA 2018  ETS CENTA por región'!AJ111-'[8]POA 2018  ETS CENTA por región'!AJ173-'[8]POA 2018  ETS CENTA por región'!AJ235</f>
        <v>#REF!</v>
      </c>
      <c r="CH48" s="825" t="e">
        <f>AK48-'[8]POA 2018  ETS CENTA por región'!AK49-'[8]POA 2018  ETS CENTA por región'!AK111-'[8]POA 2018  ETS CENTA por región'!AK173-'[8]POA 2018  ETS CENTA por región'!AK235</f>
        <v>#REF!</v>
      </c>
      <c r="CI48" s="825" t="e">
        <f>AL48-'[8]POA 2018  ETS CENTA por región'!AL49-'[8]POA 2018  ETS CENTA por región'!AL111-'[8]POA 2018  ETS CENTA por región'!AL173-'[8]POA 2018  ETS CENTA por región'!AL235</f>
        <v>#REF!</v>
      </c>
      <c r="CJ48" s="825" t="e">
        <f>AM48-'[8]POA 2018  ETS CENTA por región'!AM49-'[8]POA 2018  ETS CENTA por región'!AM111-'[8]POA 2018  ETS CENTA por región'!AM173-'[8]POA 2018  ETS CENTA por región'!AM235</f>
        <v>#REF!</v>
      </c>
      <c r="CK48" s="825" t="e">
        <f>AN48-'[8]POA 2018  ETS CENTA por región'!AN49-'[8]POA 2018  ETS CENTA por región'!AN111-'[8]POA 2018  ETS CENTA por región'!AN173-'[8]POA 2018  ETS CENTA por región'!AN235</f>
        <v>#REF!</v>
      </c>
      <c r="CL48" s="825" t="e">
        <f>AO48-'[8]POA 2018  ETS CENTA por región'!AO49-'[8]POA 2018  ETS CENTA por región'!AO111-'[8]POA 2018  ETS CENTA por región'!AO173-'[8]POA 2018  ETS CENTA por región'!AO235</f>
        <v>#REF!</v>
      </c>
    </row>
    <row r="49" spans="1:90" s="102" customFormat="1" ht="103.5" customHeight="1" x14ac:dyDescent="0.2">
      <c r="A49" s="875" t="s">
        <v>157</v>
      </c>
      <c r="B49" s="802" t="s">
        <v>158</v>
      </c>
      <c r="C49" s="836" t="s">
        <v>160</v>
      </c>
      <c r="D49" s="202" t="s">
        <v>161</v>
      </c>
      <c r="E49" s="816">
        <v>1</v>
      </c>
      <c r="F49" s="354" t="s">
        <v>371</v>
      </c>
      <c r="G49" s="885" t="s">
        <v>162</v>
      </c>
      <c r="H49" s="837" t="s">
        <v>50</v>
      </c>
      <c r="I49" s="821"/>
      <c r="J49" s="821"/>
      <c r="K49" s="821">
        <v>100</v>
      </c>
      <c r="L49" s="439">
        <v>1</v>
      </c>
      <c r="M49" s="439"/>
      <c r="N49" s="439"/>
      <c r="O49" s="440">
        <v>3000</v>
      </c>
      <c r="P49" s="440"/>
      <c r="Q49" s="440"/>
      <c r="R49" s="439"/>
      <c r="S49" s="439"/>
      <c r="T49" s="439"/>
      <c r="U49" s="440"/>
      <c r="V49" s="440"/>
      <c r="W49" s="440"/>
      <c r="X49" s="439"/>
      <c r="Y49" s="439"/>
      <c r="Z49" s="439"/>
      <c r="AA49" s="440"/>
      <c r="AB49" s="440"/>
      <c r="AC49" s="440"/>
      <c r="AD49" s="439"/>
      <c r="AE49" s="441"/>
      <c r="AF49" s="441"/>
      <c r="AG49" s="442"/>
      <c r="AH49" s="442"/>
      <c r="AI49" s="442"/>
      <c r="AJ49" s="857">
        <v>3000</v>
      </c>
      <c r="AK49" s="854">
        <v>3000</v>
      </c>
      <c r="AL49" s="443"/>
      <c r="AM49" s="443"/>
      <c r="AN49" s="443"/>
      <c r="AO49" s="443"/>
      <c r="AP49" s="871" t="s">
        <v>51</v>
      </c>
      <c r="AQ49" s="871" t="s">
        <v>184</v>
      </c>
      <c r="AR49" s="820" t="s">
        <v>265</v>
      </c>
      <c r="AS49" s="27"/>
      <c r="AT49" s="27" t="b">
        <f>EXACT('[8]RE-POA CENTA 2017'!C53,C49)</f>
        <v>1</v>
      </c>
      <c r="AU49" s="27" t="b">
        <f>EXACT('[8]RE-POA CENTA 2017'!D53,D49)</f>
        <v>1</v>
      </c>
      <c r="AV49" s="291">
        <f t="shared" si="0"/>
        <v>0</v>
      </c>
      <c r="AW49" s="27" t="b">
        <f>EXACT('[8]RE-POA CENTA 2017'!F53,F49)</f>
        <v>1</v>
      </c>
      <c r="AX49" s="27" t="b">
        <f>EXACT('[8]RE-POA CENTA 2017'!G53,G49)</f>
        <v>1</v>
      </c>
      <c r="AY49" s="27" t="b">
        <f>EXACT('[8]RE-POA CENTA 2017'!H53,H49)</f>
        <v>1</v>
      </c>
      <c r="AZ49" s="825">
        <f t="shared" si="1"/>
        <v>0</v>
      </c>
      <c r="BA49" s="825">
        <f t="shared" si="2"/>
        <v>0</v>
      </c>
      <c r="BB49" s="825" t="e">
        <f>E49-'[8]POA 2018  ETS CENTA por región'!E50-'[8]POA 2018  ETS CENTA por región'!E112-'[8]POA 2018  ETS CENTA por región'!E174-'[8]POA 2018  ETS CENTA por región'!E236</f>
        <v>#REF!</v>
      </c>
      <c r="BC49" s="826"/>
      <c r="BD49" s="826"/>
      <c r="BE49" s="826"/>
      <c r="BF49" s="826"/>
      <c r="BG49" s="826"/>
      <c r="BH49" s="826"/>
      <c r="BI49" s="825" t="e">
        <f>L49-'[8]POA 2018  ETS CENTA por región'!L50-'[8]POA 2018  ETS CENTA por región'!L112-'[8]POA 2018  ETS CENTA por región'!L174-'[8]POA 2018  ETS CENTA por región'!L236</f>
        <v>#REF!</v>
      </c>
      <c r="BJ49" s="825" t="e">
        <f>M49-'[8]POA 2018  ETS CENTA por región'!M50-'[8]POA 2018  ETS CENTA por región'!M112-'[8]POA 2018  ETS CENTA por región'!M174-'[8]POA 2018  ETS CENTA por región'!M236</f>
        <v>#REF!</v>
      </c>
      <c r="BK49" s="825" t="e">
        <f>N49-'[8]POA 2018  ETS CENTA por región'!N50-'[8]POA 2018  ETS CENTA por región'!N112-'[8]POA 2018  ETS CENTA por región'!N174-'[8]POA 2018  ETS CENTA por región'!N236</f>
        <v>#REF!</v>
      </c>
      <c r="BL49" s="825" t="e">
        <f>O49-'[8]POA 2018  ETS CENTA por región'!O50-'[8]POA 2018  ETS CENTA por región'!O112-'[8]POA 2018  ETS CENTA por región'!O174-'[8]POA 2018  ETS CENTA por región'!O236</f>
        <v>#REF!</v>
      </c>
      <c r="BM49" s="825" t="e">
        <f>P49-'[8]POA 2018  ETS CENTA por región'!P50-'[8]POA 2018  ETS CENTA por región'!P112-'[8]POA 2018  ETS CENTA por región'!P174-'[8]POA 2018  ETS CENTA por región'!P236</f>
        <v>#REF!</v>
      </c>
      <c r="BN49" s="825" t="e">
        <f>Q49-'[8]POA 2018  ETS CENTA por región'!Q50-'[8]POA 2018  ETS CENTA por región'!Q112-'[8]POA 2018  ETS CENTA por región'!Q174-'[8]POA 2018  ETS CENTA por región'!Q236</f>
        <v>#REF!</v>
      </c>
      <c r="BO49" s="825" t="e">
        <f>R49-'[8]POA 2018  ETS CENTA por región'!R50-'[8]POA 2018  ETS CENTA por región'!R112-'[8]POA 2018  ETS CENTA por región'!R174-'[8]POA 2018  ETS CENTA por región'!R236</f>
        <v>#REF!</v>
      </c>
      <c r="BP49" s="825" t="e">
        <f>S49-'[8]POA 2018  ETS CENTA por región'!S50-'[8]POA 2018  ETS CENTA por región'!S112-'[8]POA 2018  ETS CENTA por región'!S174-'[8]POA 2018  ETS CENTA por región'!S236</f>
        <v>#REF!</v>
      </c>
      <c r="BQ49" s="825" t="e">
        <f>T49-'[8]POA 2018  ETS CENTA por región'!T50-'[8]POA 2018  ETS CENTA por región'!T112-'[8]POA 2018  ETS CENTA por región'!T174-'[8]POA 2018  ETS CENTA por región'!T236</f>
        <v>#REF!</v>
      </c>
      <c r="BR49" s="825" t="e">
        <f>U49-'[8]POA 2018  ETS CENTA por región'!U50-'[8]POA 2018  ETS CENTA por región'!U112-'[8]POA 2018  ETS CENTA por región'!U174-'[8]POA 2018  ETS CENTA por región'!U236</f>
        <v>#REF!</v>
      </c>
      <c r="BS49" s="825" t="e">
        <f>V49-'[8]POA 2018  ETS CENTA por región'!V50-'[8]POA 2018  ETS CENTA por región'!V112-'[8]POA 2018  ETS CENTA por región'!V174-'[8]POA 2018  ETS CENTA por región'!V236</f>
        <v>#REF!</v>
      </c>
      <c r="BT49" s="825" t="e">
        <f>W49-'[8]POA 2018  ETS CENTA por región'!W50-'[8]POA 2018  ETS CENTA por región'!W112-'[8]POA 2018  ETS CENTA por región'!W174-'[8]POA 2018  ETS CENTA por región'!W236</f>
        <v>#REF!</v>
      </c>
      <c r="BU49" s="825" t="e">
        <f>X49-'[8]POA 2018  ETS CENTA por región'!X50-'[8]POA 2018  ETS CENTA por región'!X112-'[8]POA 2018  ETS CENTA por región'!X174-'[8]POA 2018  ETS CENTA por región'!X236</f>
        <v>#REF!</v>
      </c>
      <c r="BV49" s="825" t="e">
        <f>Y49-'[8]POA 2018  ETS CENTA por región'!Y50-'[8]POA 2018  ETS CENTA por región'!Y112-'[8]POA 2018  ETS CENTA por región'!Y174-'[8]POA 2018  ETS CENTA por región'!Y236</f>
        <v>#REF!</v>
      </c>
      <c r="BW49" s="825" t="e">
        <f>Z49-'[8]POA 2018  ETS CENTA por región'!Z50-'[8]POA 2018  ETS CENTA por región'!Z112-'[8]POA 2018  ETS CENTA por región'!Z174-'[8]POA 2018  ETS CENTA por región'!Z236</f>
        <v>#REF!</v>
      </c>
      <c r="BX49" s="825" t="e">
        <f>AA49-'[8]POA 2018  ETS CENTA por región'!AA50-'[8]POA 2018  ETS CENTA por región'!AA112-'[8]POA 2018  ETS CENTA por región'!AA174-'[8]POA 2018  ETS CENTA por región'!AA236</f>
        <v>#REF!</v>
      </c>
      <c r="BY49" s="825" t="e">
        <f>AB49-'[8]POA 2018  ETS CENTA por región'!AB50-'[8]POA 2018  ETS CENTA por región'!AB112-'[8]POA 2018  ETS CENTA por región'!AB174-'[8]POA 2018  ETS CENTA por región'!AB236</f>
        <v>#REF!</v>
      </c>
      <c r="BZ49" s="825" t="e">
        <f>AC49-'[8]POA 2018  ETS CENTA por región'!AC50-'[8]POA 2018  ETS CENTA por región'!AC112-'[8]POA 2018  ETS CENTA por región'!AC174-'[8]POA 2018  ETS CENTA por región'!AC236</f>
        <v>#REF!</v>
      </c>
      <c r="CA49" s="825" t="e">
        <f>AD49-'[8]POA 2018  ETS CENTA por región'!AD50-'[8]POA 2018  ETS CENTA por región'!AD112-'[8]POA 2018  ETS CENTA por región'!AD174-'[8]POA 2018  ETS CENTA por región'!AD236</f>
        <v>#REF!</v>
      </c>
      <c r="CB49" s="825" t="e">
        <f>AE49-'[8]POA 2018  ETS CENTA por región'!AE50-'[8]POA 2018  ETS CENTA por región'!AE112-'[8]POA 2018  ETS CENTA por región'!AE174-'[8]POA 2018  ETS CENTA por región'!AE236</f>
        <v>#REF!</v>
      </c>
      <c r="CC49" s="825" t="e">
        <f>AF49-'[8]POA 2018  ETS CENTA por región'!AF50-'[8]POA 2018  ETS CENTA por región'!AF112-'[8]POA 2018  ETS CENTA por región'!AF174-'[8]POA 2018  ETS CENTA por región'!AF236</f>
        <v>#REF!</v>
      </c>
      <c r="CD49" s="825" t="e">
        <f>AG49-'[8]POA 2018  ETS CENTA por región'!AG50-'[8]POA 2018  ETS CENTA por región'!AG112-'[8]POA 2018  ETS CENTA por región'!AG174-'[8]POA 2018  ETS CENTA por región'!AG236</f>
        <v>#REF!</v>
      </c>
      <c r="CE49" s="825" t="e">
        <f>AH49-'[8]POA 2018  ETS CENTA por región'!AH50-'[8]POA 2018  ETS CENTA por región'!AH112-'[8]POA 2018  ETS CENTA por región'!AH174-'[8]POA 2018  ETS CENTA por región'!AH236</f>
        <v>#REF!</v>
      </c>
      <c r="CF49" s="825" t="e">
        <f>AI49-'[8]POA 2018  ETS CENTA por región'!AI50-'[8]POA 2018  ETS CENTA por región'!AI112-'[8]POA 2018  ETS CENTA por región'!AI174-'[8]POA 2018  ETS CENTA por región'!AI236</f>
        <v>#REF!</v>
      </c>
      <c r="CG49" s="825" t="e">
        <f>AJ49-'[8]POA 2018  ETS CENTA por región'!AJ50-'[8]POA 2018  ETS CENTA por región'!AJ112-'[8]POA 2018  ETS CENTA por región'!AJ174-'[8]POA 2018  ETS CENTA por región'!AJ236</f>
        <v>#REF!</v>
      </c>
      <c r="CH49" s="825" t="e">
        <f>AK49-'[8]POA 2018  ETS CENTA por región'!AK50-'[8]POA 2018  ETS CENTA por región'!AK112-'[8]POA 2018  ETS CENTA por región'!AK174-'[8]POA 2018  ETS CENTA por región'!AK236</f>
        <v>#REF!</v>
      </c>
      <c r="CI49" s="825" t="e">
        <f>AL49-'[8]POA 2018  ETS CENTA por región'!AL50-'[8]POA 2018  ETS CENTA por región'!AL112-'[8]POA 2018  ETS CENTA por región'!AL174-'[8]POA 2018  ETS CENTA por región'!AL236</f>
        <v>#REF!</v>
      </c>
      <c r="CJ49" s="825" t="e">
        <f>AM49-'[8]POA 2018  ETS CENTA por región'!AM50-'[8]POA 2018  ETS CENTA por región'!AM112-'[8]POA 2018  ETS CENTA por región'!AM174-'[8]POA 2018  ETS CENTA por región'!AM236</f>
        <v>#REF!</v>
      </c>
      <c r="CK49" s="825" t="e">
        <f>AN49-'[8]POA 2018  ETS CENTA por región'!AN50-'[8]POA 2018  ETS CENTA por región'!AN112-'[8]POA 2018  ETS CENTA por región'!AN174-'[8]POA 2018  ETS CENTA por región'!AN236</f>
        <v>#REF!</v>
      </c>
      <c r="CL49" s="825" t="e">
        <f>AO49-'[8]POA 2018  ETS CENTA por región'!AO50-'[8]POA 2018  ETS CENTA por región'!AO112-'[8]POA 2018  ETS CENTA por región'!AO174-'[8]POA 2018  ETS CENTA por región'!AO236</f>
        <v>#REF!</v>
      </c>
    </row>
    <row r="50" spans="1:90" s="102" customFormat="1" ht="56.25" customHeight="1" x14ac:dyDescent="0.2">
      <c r="A50" s="58" t="s">
        <v>196</v>
      </c>
      <c r="B50" s="59" t="s">
        <v>197</v>
      </c>
      <c r="C50" s="823" t="s">
        <v>198</v>
      </c>
      <c r="D50" s="5" t="s">
        <v>199</v>
      </c>
      <c r="E50" s="29"/>
      <c r="F50" s="860"/>
      <c r="G50" s="61"/>
      <c r="H50" s="879"/>
      <c r="I50" s="466">
        <v>8</v>
      </c>
      <c r="J50" s="466">
        <v>8</v>
      </c>
      <c r="K50" s="467"/>
      <c r="L50" s="65"/>
      <c r="M50" s="65"/>
      <c r="N50" s="65"/>
      <c r="O50" s="848"/>
      <c r="P50" s="848"/>
      <c r="Q50" s="848">
        <v>259025</v>
      </c>
      <c r="R50" s="65"/>
      <c r="S50" s="65"/>
      <c r="T50" s="886"/>
      <c r="U50" s="848"/>
      <c r="V50" s="848"/>
      <c r="W50" s="848">
        <v>410877</v>
      </c>
      <c r="X50" s="65"/>
      <c r="Y50" s="65"/>
      <c r="Z50" s="65"/>
      <c r="AA50" s="848"/>
      <c r="AB50" s="848"/>
      <c r="AC50" s="848">
        <v>282099</v>
      </c>
      <c r="AD50" s="68"/>
      <c r="AE50" s="65"/>
      <c r="AF50" s="65"/>
      <c r="AG50" s="848"/>
      <c r="AH50" s="848"/>
      <c r="AI50" s="848">
        <v>121150</v>
      </c>
      <c r="AJ50" s="881">
        <v>1073151</v>
      </c>
      <c r="AK50" s="848"/>
      <c r="AL50" s="449"/>
      <c r="AM50" s="449"/>
      <c r="AN50" s="848">
        <v>745901</v>
      </c>
      <c r="AO50" s="848">
        <v>327250</v>
      </c>
      <c r="AP50" s="887"/>
      <c r="AQ50" s="887"/>
      <c r="AR50" s="468"/>
      <c r="AS50" s="27"/>
      <c r="AT50" s="27" t="b">
        <f>EXACT('[8]RE-POA CENTA 2017'!C54,C50)</f>
        <v>1</v>
      </c>
      <c r="AU50" s="27" t="b">
        <f>EXACT('[8]RE-POA CENTA 2017'!D54,D50)</f>
        <v>1</v>
      </c>
      <c r="AV50" s="291">
        <f t="shared" si="0"/>
        <v>0</v>
      </c>
      <c r="AW50" s="27" t="b">
        <f>EXACT('[8]RE-POA CENTA 2017'!F54,F50)</f>
        <v>1</v>
      </c>
      <c r="AX50" s="27" t="b">
        <f>EXACT('[8]RE-POA CENTA 2017'!G54,G50)</f>
        <v>1</v>
      </c>
      <c r="AY50" s="27" t="b">
        <f>EXACT('[8]RE-POA CENTA 2017'!H54,H50)</f>
        <v>1</v>
      </c>
      <c r="AZ50" s="825">
        <f t="shared" si="1"/>
        <v>0</v>
      </c>
      <c r="BA50" s="825">
        <f t="shared" si="2"/>
        <v>0</v>
      </c>
      <c r="BB50" s="825" t="e">
        <f>E50-'[8]POA 2018  ETS CENTA por región'!E51-'[8]POA 2018  ETS CENTA por región'!E113-'[8]POA 2018  ETS CENTA por región'!E175-'[8]POA 2018  ETS CENTA por región'!E237</f>
        <v>#REF!</v>
      </c>
      <c r="BC50" s="826"/>
      <c r="BD50" s="826"/>
      <c r="BE50" s="826"/>
      <c r="BF50" s="826"/>
      <c r="BG50" s="826"/>
      <c r="BH50" s="826"/>
      <c r="BI50" s="825" t="e">
        <f>L50-'[8]POA 2018  ETS CENTA por región'!L51-'[8]POA 2018  ETS CENTA por región'!L113-'[8]POA 2018  ETS CENTA por región'!L175-'[8]POA 2018  ETS CENTA por región'!L237</f>
        <v>#REF!</v>
      </c>
      <c r="BJ50" s="825" t="e">
        <f>M50-'[8]POA 2018  ETS CENTA por región'!M51-'[8]POA 2018  ETS CENTA por región'!M113-'[8]POA 2018  ETS CENTA por región'!M175-'[8]POA 2018  ETS CENTA por región'!M237</f>
        <v>#REF!</v>
      </c>
      <c r="BK50" s="825" t="e">
        <f>N50-'[8]POA 2018  ETS CENTA por región'!N51-'[8]POA 2018  ETS CENTA por región'!N113-'[8]POA 2018  ETS CENTA por región'!N175-'[8]POA 2018  ETS CENTA por región'!N237</f>
        <v>#REF!</v>
      </c>
      <c r="BL50" s="825" t="e">
        <f>O50-'[8]POA 2018  ETS CENTA por región'!O51-'[8]POA 2018  ETS CENTA por región'!O113-'[8]POA 2018  ETS CENTA por región'!O175-'[8]POA 2018  ETS CENTA por región'!O237</f>
        <v>#REF!</v>
      </c>
      <c r="BM50" s="825" t="e">
        <f>P50-'[8]POA 2018  ETS CENTA por región'!P51-'[8]POA 2018  ETS CENTA por región'!P113-'[8]POA 2018  ETS CENTA por región'!P175-'[8]POA 2018  ETS CENTA por región'!P237</f>
        <v>#REF!</v>
      </c>
      <c r="BN50" s="825" t="e">
        <f>Q50-'[8]POA 2018  ETS CENTA por región'!Q51-'[8]POA 2018  ETS CENTA por región'!Q113-'[8]POA 2018  ETS CENTA por región'!Q175-'[8]POA 2018  ETS CENTA por región'!Q237</f>
        <v>#REF!</v>
      </c>
      <c r="BO50" s="825" t="e">
        <f>R50-'[8]POA 2018  ETS CENTA por región'!R51-'[8]POA 2018  ETS CENTA por región'!R113-'[8]POA 2018  ETS CENTA por región'!R175-'[8]POA 2018  ETS CENTA por región'!R237</f>
        <v>#REF!</v>
      </c>
      <c r="BP50" s="825" t="e">
        <f>S50-'[8]POA 2018  ETS CENTA por región'!S51-'[8]POA 2018  ETS CENTA por región'!S113-'[8]POA 2018  ETS CENTA por región'!S175-'[8]POA 2018  ETS CENTA por región'!S237</f>
        <v>#REF!</v>
      </c>
      <c r="BQ50" s="825" t="e">
        <f>T50-'[8]POA 2018  ETS CENTA por región'!T51-'[8]POA 2018  ETS CENTA por región'!T113-'[8]POA 2018  ETS CENTA por región'!T175-'[8]POA 2018  ETS CENTA por región'!T237</f>
        <v>#REF!</v>
      </c>
      <c r="BR50" s="825" t="e">
        <f>U50-'[8]POA 2018  ETS CENTA por región'!U51-'[8]POA 2018  ETS CENTA por región'!U113-'[8]POA 2018  ETS CENTA por región'!U175-'[8]POA 2018  ETS CENTA por región'!U237</f>
        <v>#REF!</v>
      </c>
      <c r="BS50" s="825" t="e">
        <f>V50-'[8]POA 2018  ETS CENTA por región'!V51-'[8]POA 2018  ETS CENTA por región'!V113-'[8]POA 2018  ETS CENTA por región'!V175-'[8]POA 2018  ETS CENTA por región'!V237</f>
        <v>#REF!</v>
      </c>
      <c r="BT50" s="825" t="e">
        <f>W50-'[8]POA 2018  ETS CENTA por región'!W51-'[8]POA 2018  ETS CENTA por región'!W113-'[8]POA 2018  ETS CENTA por región'!W175-'[8]POA 2018  ETS CENTA por región'!W237</f>
        <v>#REF!</v>
      </c>
      <c r="BU50" s="825" t="e">
        <f>X50-'[8]POA 2018  ETS CENTA por región'!X51-'[8]POA 2018  ETS CENTA por región'!X113-'[8]POA 2018  ETS CENTA por región'!X175-'[8]POA 2018  ETS CENTA por región'!X237</f>
        <v>#REF!</v>
      </c>
      <c r="BV50" s="825" t="e">
        <f>Y50-'[8]POA 2018  ETS CENTA por región'!Y51-'[8]POA 2018  ETS CENTA por región'!Y113-'[8]POA 2018  ETS CENTA por región'!Y175-'[8]POA 2018  ETS CENTA por región'!Y237</f>
        <v>#REF!</v>
      </c>
      <c r="BW50" s="825" t="e">
        <f>Z50-'[8]POA 2018  ETS CENTA por región'!Z51-'[8]POA 2018  ETS CENTA por región'!Z113-'[8]POA 2018  ETS CENTA por región'!Z175-'[8]POA 2018  ETS CENTA por región'!Z237</f>
        <v>#REF!</v>
      </c>
      <c r="BX50" s="825" t="e">
        <f>AA50-'[8]POA 2018  ETS CENTA por región'!AA51-'[8]POA 2018  ETS CENTA por región'!AA113-'[8]POA 2018  ETS CENTA por región'!AA175-'[8]POA 2018  ETS CENTA por región'!AA237</f>
        <v>#REF!</v>
      </c>
      <c r="BY50" s="825" t="e">
        <f>AB50-'[8]POA 2018  ETS CENTA por región'!AB51-'[8]POA 2018  ETS CENTA por región'!AB113-'[8]POA 2018  ETS CENTA por región'!AB175-'[8]POA 2018  ETS CENTA por región'!AB237</f>
        <v>#REF!</v>
      </c>
      <c r="BZ50" s="825" t="e">
        <f>AC50-'[8]POA 2018  ETS CENTA por región'!AC51-'[8]POA 2018  ETS CENTA por región'!AC113-'[8]POA 2018  ETS CENTA por región'!AC175-'[8]POA 2018  ETS CENTA por región'!AC237</f>
        <v>#REF!</v>
      </c>
      <c r="CA50" s="825" t="e">
        <f>AD50-'[8]POA 2018  ETS CENTA por región'!AD51-'[8]POA 2018  ETS CENTA por región'!AD113-'[8]POA 2018  ETS CENTA por región'!AD175-'[8]POA 2018  ETS CENTA por región'!AD237</f>
        <v>#REF!</v>
      </c>
      <c r="CB50" s="825" t="e">
        <f>AE50-'[8]POA 2018  ETS CENTA por región'!AE51-'[8]POA 2018  ETS CENTA por región'!AE113-'[8]POA 2018  ETS CENTA por región'!AE175-'[8]POA 2018  ETS CENTA por región'!AE237</f>
        <v>#REF!</v>
      </c>
      <c r="CC50" s="825" t="e">
        <f>AF50-'[8]POA 2018  ETS CENTA por región'!AF51-'[8]POA 2018  ETS CENTA por región'!AF113-'[8]POA 2018  ETS CENTA por región'!AF175-'[8]POA 2018  ETS CENTA por región'!AF237</f>
        <v>#REF!</v>
      </c>
      <c r="CD50" s="825" t="e">
        <f>AG50-'[8]POA 2018  ETS CENTA por región'!AG51-'[8]POA 2018  ETS CENTA por región'!AG113-'[8]POA 2018  ETS CENTA por región'!AG175-'[8]POA 2018  ETS CENTA por región'!AG237</f>
        <v>#REF!</v>
      </c>
      <c r="CE50" s="825" t="e">
        <f>AH50-'[8]POA 2018  ETS CENTA por región'!AH51-'[8]POA 2018  ETS CENTA por región'!AH113-'[8]POA 2018  ETS CENTA por región'!AH175-'[8]POA 2018  ETS CENTA por región'!AH237</f>
        <v>#REF!</v>
      </c>
      <c r="CF50" s="825" t="e">
        <f>AI50-'[8]POA 2018  ETS CENTA por región'!AI51-'[8]POA 2018  ETS CENTA por región'!AI113-'[8]POA 2018  ETS CENTA por región'!AI175-'[8]POA 2018  ETS CENTA por región'!AI237</f>
        <v>#REF!</v>
      </c>
      <c r="CG50" s="825" t="e">
        <f>AJ50-'[8]POA 2018  ETS CENTA por región'!AJ51-'[8]POA 2018  ETS CENTA por región'!AJ113-'[8]POA 2018  ETS CENTA por región'!AJ175-'[8]POA 2018  ETS CENTA por región'!AJ237</f>
        <v>#REF!</v>
      </c>
      <c r="CH50" s="825" t="e">
        <f>AK50-'[8]POA 2018  ETS CENTA por región'!AK51-'[8]POA 2018  ETS CENTA por región'!AK113-'[8]POA 2018  ETS CENTA por región'!AK175-'[8]POA 2018  ETS CENTA por región'!AK237</f>
        <v>#REF!</v>
      </c>
      <c r="CI50" s="825" t="e">
        <f>AL50-'[8]POA 2018  ETS CENTA por región'!AL51-'[8]POA 2018  ETS CENTA por región'!AL113-'[8]POA 2018  ETS CENTA por región'!AL175-'[8]POA 2018  ETS CENTA por región'!AL237</f>
        <v>#REF!</v>
      </c>
      <c r="CJ50" s="825" t="e">
        <f>AM50-'[8]POA 2018  ETS CENTA por región'!AM51-'[8]POA 2018  ETS CENTA por región'!AM113-'[8]POA 2018  ETS CENTA por región'!AM175-'[8]POA 2018  ETS CENTA por región'!AM237</f>
        <v>#REF!</v>
      </c>
      <c r="CK50" s="825" t="e">
        <f>AN50-'[8]POA 2018  ETS CENTA por región'!AN51-'[8]POA 2018  ETS CENTA por región'!AN113-'[8]POA 2018  ETS CENTA por región'!AN175-'[8]POA 2018  ETS CENTA por región'!AN237</f>
        <v>#REF!</v>
      </c>
      <c r="CL50" s="825" t="e">
        <f>AO50-'[8]POA 2018  ETS CENTA por región'!AO51-'[8]POA 2018  ETS CENTA por región'!AO113-'[8]POA 2018  ETS CENTA por región'!AO175-'[8]POA 2018  ETS CENTA por región'!AO237</f>
        <v>#REF!</v>
      </c>
    </row>
    <row r="51" spans="1:90" s="102" customFormat="1" ht="91.5" customHeight="1" x14ac:dyDescent="0.2">
      <c r="A51" s="1021" t="s">
        <v>196</v>
      </c>
      <c r="B51" s="1024" t="s">
        <v>197</v>
      </c>
      <c r="C51" s="1293" t="s">
        <v>229</v>
      </c>
      <c r="D51" s="1030" t="s">
        <v>230</v>
      </c>
      <c r="E51" s="816">
        <v>100</v>
      </c>
      <c r="F51" s="792" t="s">
        <v>231</v>
      </c>
      <c r="G51" s="792" t="s">
        <v>232</v>
      </c>
      <c r="H51" s="837" t="s">
        <v>50</v>
      </c>
      <c r="I51" s="821"/>
      <c r="J51" s="821"/>
      <c r="K51" s="1270">
        <v>100</v>
      </c>
      <c r="L51" s="439"/>
      <c r="M51" s="439"/>
      <c r="N51" s="439">
        <v>49</v>
      </c>
      <c r="O51" s="440"/>
      <c r="P51" s="440"/>
      <c r="Q51" s="440">
        <v>101753</v>
      </c>
      <c r="R51" s="439"/>
      <c r="S51" s="439"/>
      <c r="T51" s="439">
        <v>51</v>
      </c>
      <c r="U51" s="440"/>
      <c r="V51" s="440"/>
      <c r="W51" s="440">
        <v>105906</v>
      </c>
      <c r="X51" s="439"/>
      <c r="Y51" s="439"/>
      <c r="Z51" s="439"/>
      <c r="AA51" s="440"/>
      <c r="AB51" s="440"/>
      <c r="AC51" s="440"/>
      <c r="AD51" s="439"/>
      <c r="AE51" s="439"/>
      <c r="AF51" s="439"/>
      <c r="AG51" s="440"/>
      <c r="AH51" s="440"/>
      <c r="AI51" s="440"/>
      <c r="AJ51" s="857">
        <v>207659</v>
      </c>
      <c r="AK51" s="854"/>
      <c r="AL51" s="443"/>
      <c r="AM51" s="443"/>
      <c r="AN51" s="443">
        <v>207659</v>
      </c>
      <c r="AO51" s="443"/>
      <c r="AP51" s="888" t="s">
        <v>240</v>
      </c>
      <c r="AQ51" s="871" t="s">
        <v>243</v>
      </c>
      <c r="AR51" s="820" t="s">
        <v>266</v>
      </c>
      <c r="AS51" s="27"/>
      <c r="AT51" s="27" t="b">
        <f>EXACT('[8]RE-POA CENTA 2017'!C55,C51)</f>
        <v>1</v>
      </c>
      <c r="AU51" s="27" t="b">
        <f>EXACT('[8]RE-POA CENTA 2017'!D55,D51)</f>
        <v>1</v>
      </c>
      <c r="AV51" s="291">
        <f t="shared" si="0"/>
        <v>0</v>
      </c>
      <c r="AW51" s="27" t="b">
        <f>EXACT('[8]RE-POA CENTA 2017'!F56,F51)</f>
        <v>1</v>
      </c>
      <c r="AX51" s="27" t="b">
        <f>EXACT('[8]RE-POA CENTA 2017'!G56,G51)</f>
        <v>1</v>
      </c>
      <c r="AY51" s="27" t="b">
        <f>EXACT('[8]RE-POA CENTA 2017'!H56,H51)</f>
        <v>1</v>
      </c>
      <c r="AZ51" s="825">
        <f t="shared" si="1"/>
        <v>0</v>
      </c>
      <c r="BA51" s="825">
        <f t="shared" si="2"/>
        <v>0</v>
      </c>
      <c r="BB51" s="825" t="e">
        <f>E51-'[8]POA 2018  ETS CENTA por región'!E52-'[8]POA 2018  ETS CENTA por región'!E114-'[8]POA 2018  ETS CENTA por región'!E176-'[8]POA 2018  ETS CENTA por región'!E238</f>
        <v>#REF!</v>
      </c>
      <c r="BC51" s="826"/>
      <c r="BD51" s="826"/>
      <c r="BE51" s="826"/>
      <c r="BF51" s="826"/>
      <c r="BG51" s="826"/>
      <c r="BH51" s="826"/>
      <c r="BI51" s="825" t="e">
        <f>L51-'[8]POA 2018  ETS CENTA por región'!L52-'[8]POA 2018  ETS CENTA por región'!L114-'[8]POA 2018  ETS CENTA por región'!L176-'[8]POA 2018  ETS CENTA por región'!L238</f>
        <v>#REF!</v>
      </c>
      <c r="BJ51" s="825" t="e">
        <f>M51-'[8]POA 2018  ETS CENTA por región'!M52-'[8]POA 2018  ETS CENTA por región'!M114-'[8]POA 2018  ETS CENTA por región'!M176-'[8]POA 2018  ETS CENTA por región'!M238</f>
        <v>#REF!</v>
      </c>
      <c r="BK51" s="825" t="e">
        <f>N51-'[8]POA 2018  ETS CENTA por región'!N52-'[8]POA 2018  ETS CENTA por región'!N114-'[8]POA 2018  ETS CENTA por región'!N176-'[8]POA 2018  ETS CENTA por región'!N238</f>
        <v>#REF!</v>
      </c>
      <c r="BL51" s="825" t="e">
        <f>O51-'[8]POA 2018  ETS CENTA por región'!O52-'[8]POA 2018  ETS CENTA por región'!O114-'[8]POA 2018  ETS CENTA por región'!O176-'[8]POA 2018  ETS CENTA por región'!O238</f>
        <v>#REF!</v>
      </c>
      <c r="BM51" s="825" t="e">
        <f>P51-'[8]POA 2018  ETS CENTA por región'!P52-'[8]POA 2018  ETS CENTA por región'!P114-'[8]POA 2018  ETS CENTA por región'!P176-'[8]POA 2018  ETS CENTA por región'!P238</f>
        <v>#REF!</v>
      </c>
      <c r="BN51" s="825" t="e">
        <f>Q51-'[8]POA 2018  ETS CENTA por región'!Q52-'[8]POA 2018  ETS CENTA por región'!Q114-'[8]POA 2018  ETS CENTA por región'!Q176-'[8]POA 2018  ETS CENTA por región'!Q238</f>
        <v>#REF!</v>
      </c>
      <c r="BO51" s="825" t="e">
        <f>R51-'[8]POA 2018  ETS CENTA por región'!R52-'[8]POA 2018  ETS CENTA por región'!R114-'[8]POA 2018  ETS CENTA por región'!R176-'[8]POA 2018  ETS CENTA por región'!R238</f>
        <v>#REF!</v>
      </c>
      <c r="BP51" s="825" t="e">
        <f>S51-'[8]POA 2018  ETS CENTA por región'!S52-'[8]POA 2018  ETS CENTA por región'!S114-'[8]POA 2018  ETS CENTA por región'!S176-'[8]POA 2018  ETS CENTA por región'!S238</f>
        <v>#REF!</v>
      </c>
      <c r="BQ51" s="825" t="e">
        <f>T51-'[8]POA 2018  ETS CENTA por región'!T52-'[8]POA 2018  ETS CENTA por región'!T114-'[8]POA 2018  ETS CENTA por región'!T176-'[8]POA 2018  ETS CENTA por región'!T238</f>
        <v>#REF!</v>
      </c>
      <c r="BR51" s="825" t="e">
        <f>U51-'[8]POA 2018  ETS CENTA por región'!U52-'[8]POA 2018  ETS CENTA por región'!U114-'[8]POA 2018  ETS CENTA por región'!U176-'[8]POA 2018  ETS CENTA por región'!U238</f>
        <v>#REF!</v>
      </c>
      <c r="BS51" s="825" t="e">
        <f>V51-'[8]POA 2018  ETS CENTA por región'!V52-'[8]POA 2018  ETS CENTA por región'!V114-'[8]POA 2018  ETS CENTA por región'!V176-'[8]POA 2018  ETS CENTA por región'!V238</f>
        <v>#REF!</v>
      </c>
      <c r="BT51" s="825" t="e">
        <f>W51-'[8]POA 2018  ETS CENTA por región'!W52-'[8]POA 2018  ETS CENTA por región'!W114-'[8]POA 2018  ETS CENTA por región'!W176-'[8]POA 2018  ETS CENTA por región'!W238</f>
        <v>#REF!</v>
      </c>
      <c r="BU51" s="825" t="e">
        <f>X51-'[8]POA 2018  ETS CENTA por región'!X52-'[8]POA 2018  ETS CENTA por región'!X114-'[8]POA 2018  ETS CENTA por región'!X176-'[8]POA 2018  ETS CENTA por región'!X238</f>
        <v>#REF!</v>
      </c>
      <c r="BV51" s="825" t="e">
        <f>Y51-'[8]POA 2018  ETS CENTA por región'!Y52-'[8]POA 2018  ETS CENTA por región'!Y114-'[8]POA 2018  ETS CENTA por región'!Y176-'[8]POA 2018  ETS CENTA por región'!Y238</f>
        <v>#REF!</v>
      </c>
      <c r="BW51" s="825" t="e">
        <f>Z51-'[8]POA 2018  ETS CENTA por región'!Z52-'[8]POA 2018  ETS CENTA por región'!Z114-'[8]POA 2018  ETS CENTA por región'!Z176-'[8]POA 2018  ETS CENTA por región'!Z238</f>
        <v>#REF!</v>
      </c>
      <c r="BX51" s="825" t="e">
        <f>AA51-'[8]POA 2018  ETS CENTA por región'!AA52-'[8]POA 2018  ETS CENTA por región'!AA114-'[8]POA 2018  ETS CENTA por región'!AA176-'[8]POA 2018  ETS CENTA por región'!AA238</f>
        <v>#REF!</v>
      </c>
      <c r="BY51" s="825" t="e">
        <f>AB51-'[8]POA 2018  ETS CENTA por región'!AB52-'[8]POA 2018  ETS CENTA por región'!AB114-'[8]POA 2018  ETS CENTA por región'!AB176-'[8]POA 2018  ETS CENTA por región'!AB238</f>
        <v>#REF!</v>
      </c>
      <c r="BZ51" s="825" t="e">
        <f>AC51-'[8]POA 2018  ETS CENTA por región'!AC52-'[8]POA 2018  ETS CENTA por región'!AC114-'[8]POA 2018  ETS CENTA por región'!AC176-'[8]POA 2018  ETS CENTA por región'!AC238</f>
        <v>#REF!</v>
      </c>
      <c r="CA51" s="825" t="e">
        <f>AD51-'[8]POA 2018  ETS CENTA por región'!AD52-'[8]POA 2018  ETS CENTA por región'!AD114-'[8]POA 2018  ETS CENTA por región'!AD176-'[8]POA 2018  ETS CENTA por región'!AD238</f>
        <v>#REF!</v>
      </c>
      <c r="CB51" s="825" t="e">
        <f>AE51-'[8]POA 2018  ETS CENTA por región'!AE52-'[8]POA 2018  ETS CENTA por región'!AE114-'[8]POA 2018  ETS CENTA por región'!AE176-'[8]POA 2018  ETS CENTA por región'!AE238</f>
        <v>#REF!</v>
      </c>
      <c r="CC51" s="825" t="e">
        <f>AF51-'[8]POA 2018  ETS CENTA por región'!AF52-'[8]POA 2018  ETS CENTA por región'!AF114-'[8]POA 2018  ETS CENTA por región'!AF176-'[8]POA 2018  ETS CENTA por región'!AF238</f>
        <v>#REF!</v>
      </c>
      <c r="CD51" s="825" t="e">
        <f>AG51-'[8]POA 2018  ETS CENTA por región'!AG52-'[8]POA 2018  ETS CENTA por región'!AG114-'[8]POA 2018  ETS CENTA por región'!AG176-'[8]POA 2018  ETS CENTA por región'!AG238</f>
        <v>#REF!</v>
      </c>
      <c r="CE51" s="825" t="e">
        <f>AH51-'[8]POA 2018  ETS CENTA por región'!AH52-'[8]POA 2018  ETS CENTA por región'!AH114-'[8]POA 2018  ETS CENTA por región'!AH176-'[8]POA 2018  ETS CENTA por región'!AH238</f>
        <v>#REF!</v>
      </c>
      <c r="CF51" s="825" t="e">
        <f>AI51-'[8]POA 2018  ETS CENTA por región'!AI52-'[8]POA 2018  ETS CENTA por región'!AI114-'[8]POA 2018  ETS CENTA por región'!AI176-'[8]POA 2018  ETS CENTA por región'!AI238</f>
        <v>#REF!</v>
      </c>
      <c r="CG51" s="825" t="e">
        <f>AJ51-'[8]POA 2018  ETS CENTA por región'!AJ52-'[8]POA 2018  ETS CENTA por región'!AJ114-'[8]POA 2018  ETS CENTA por región'!AJ176-'[8]POA 2018  ETS CENTA por región'!AJ238</f>
        <v>#REF!</v>
      </c>
      <c r="CH51" s="825" t="e">
        <f>AK51-'[8]POA 2018  ETS CENTA por región'!AK52-'[8]POA 2018  ETS CENTA por región'!AK114-'[8]POA 2018  ETS CENTA por región'!AK176-'[8]POA 2018  ETS CENTA por región'!AK238</f>
        <v>#REF!</v>
      </c>
      <c r="CI51" s="825" t="e">
        <f>AL51-'[8]POA 2018  ETS CENTA por región'!AL52-'[8]POA 2018  ETS CENTA por región'!AL114-'[8]POA 2018  ETS CENTA por región'!AL176-'[8]POA 2018  ETS CENTA por región'!AL238</f>
        <v>#REF!</v>
      </c>
      <c r="CJ51" s="825" t="e">
        <f>AM51-'[8]POA 2018  ETS CENTA por región'!AM52-'[8]POA 2018  ETS CENTA por región'!AM114-'[8]POA 2018  ETS CENTA por región'!AM176-'[8]POA 2018  ETS CENTA por región'!AM238</f>
        <v>#REF!</v>
      </c>
      <c r="CK51" s="825" t="e">
        <f>AN51-'[8]POA 2018  ETS CENTA por región'!AN52-'[8]POA 2018  ETS CENTA por región'!AN114-'[8]POA 2018  ETS CENTA por región'!AN176-'[8]POA 2018  ETS CENTA por región'!AN238</f>
        <v>#REF!</v>
      </c>
      <c r="CL51" s="825" t="e">
        <f>AO51-'[8]POA 2018  ETS CENTA por región'!AO52-'[8]POA 2018  ETS CENTA por región'!AO114-'[8]POA 2018  ETS CENTA por región'!AO176-'[8]POA 2018  ETS CENTA por región'!AO238</f>
        <v>#REF!</v>
      </c>
    </row>
    <row r="52" spans="1:90" s="102" customFormat="1" ht="101.25" customHeight="1" x14ac:dyDescent="0.2">
      <c r="A52" s="1022"/>
      <c r="B52" s="1025"/>
      <c r="C52" s="1294"/>
      <c r="D52" s="1031"/>
      <c r="E52" s="816">
        <v>100</v>
      </c>
      <c r="F52" s="792" t="s">
        <v>231</v>
      </c>
      <c r="G52" s="889" t="s">
        <v>233</v>
      </c>
      <c r="H52" s="837" t="s">
        <v>50</v>
      </c>
      <c r="I52" s="821"/>
      <c r="J52" s="821"/>
      <c r="K52" s="1271"/>
      <c r="L52" s="439"/>
      <c r="M52" s="439"/>
      <c r="N52" s="439">
        <v>6</v>
      </c>
      <c r="O52" s="440"/>
      <c r="P52" s="440"/>
      <c r="Q52" s="440">
        <v>32797</v>
      </c>
      <c r="R52" s="439"/>
      <c r="S52" s="439"/>
      <c r="T52" s="439">
        <v>43</v>
      </c>
      <c r="U52" s="440"/>
      <c r="V52" s="440"/>
      <c r="W52" s="440">
        <v>229700</v>
      </c>
      <c r="X52" s="439"/>
      <c r="Y52" s="439"/>
      <c r="Z52" s="439">
        <v>40</v>
      </c>
      <c r="AA52" s="440"/>
      <c r="AB52" s="440"/>
      <c r="AC52" s="440">
        <v>214370</v>
      </c>
      <c r="AD52" s="439"/>
      <c r="AE52" s="439"/>
      <c r="AF52" s="439">
        <v>11</v>
      </c>
      <c r="AG52" s="440"/>
      <c r="AH52" s="440"/>
      <c r="AI52" s="440">
        <v>61375</v>
      </c>
      <c r="AJ52" s="857">
        <v>538242</v>
      </c>
      <c r="AK52" s="854"/>
      <c r="AL52" s="443"/>
      <c r="AM52" s="443"/>
      <c r="AN52" s="443">
        <v>538242</v>
      </c>
      <c r="AO52" s="443"/>
      <c r="AP52" s="871" t="s">
        <v>241</v>
      </c>
      <c r="AQ52" s="871" t="s">
        <v>244</v>
      </c>
      <c r="AR52" s="820" t="s">
        <v>267</v>
      </c>
      <c r="AS52" s="27"/>
      <c r="AT52" s="27" t="b">
        <f>EXACT('[8]RE-POA CENTA 2017'!C57,C52)</f>
        <v>1</v>
      </c>
      <c r="AU52" s="27" t="b">
        <f>EXACT('[8]RE-POA CENTA 2017'!D57,D52)</f>
        <v>1</v>
      </c>
      <c r="AV52" s="291">
        <f t="shared" si="0"/>
        <v>0</v>
      </c>
      <c r="AW52" s="27" t="b">
        <f>EXACT('[8]RE-POA CENTA 2017'!F57,F52)</f>
        <v>1</v>
      </c>
      <c r="AX52" s="27" t="b">
        <f>EXACT('[8]RE-POA CENTA 2017'!G57,G52)</f>
        <v>1</v>
      </c>
      <c r="AY52" s="27" t="b">
        <f>EXACT('[8]RE-POA CENTA 2017'!H57,H52)</f>
        <v>1</v>
      </c>
      <c r="AZ52" s="825">
        <f t="shared" si="1"/>
        <v>0</v>
      </c>
      <c r="BA52" s="825">
        <f t="shared" si="2"/>
        <v>0</v>
      </c>
      <c r="BB52" s="825" t="e">
        <f>E52-'[8]POA 2018  ETS CENTA por región'!E53-'[8]POA 2018  ETS CENTA por región'!E115-'[8]POA 2018  ETS CENTA por región'!E177-'[8]POA 2018  ETS CENTA por región'!E239</f>
        <v>#REF!</v>
      </c>
      <c r="BC52" s="826"/>
      <c r="BD52" s="826"/>
      <c r="BE52" s="826"/>
      <c r="BF52" s="826"/>
      <c r="BG52" s="826"/>
      <c r="BH52" s="826"/>
      <c r="BI52" s="825" t="e">
        <f>L52-'[8]POA 2018  ETS CENTA por región'!L53-'[8]POA 2018  ETS CENTA por región'!L115-'[8]POA 2018  ETS CENTA por región'!L177-'[8]POA 2018  ETS CENTA por región'!L239</f>
        <v>#REF!</v>
      </c>
      <c r="BJ52" s="825" t="e">
        <f>M52-'[8]POA 2018  ETS CENTA por región'!M53-'[8]POA 2018  ETS CENTA por región'!M115-'[8]POA 2018  ETS CENTA por región'!M177-'[8]POA 2018  ETS CENTA por región'!M239</f>
        <v>#REF!</v>
      </c>
      <c r="BK52" s="825" t="e">
        <f>N52-'[8]POA 2018  ETS CENTA por región'!N53-'[8]POA 2018  ETS CENTA por región'!N115-'[8]POA 2018  ETS CENTA por región'!N177-'[8]POA 2018  ETS CENTA por región'!N239</f>
        <v>#REF!</v>
      </c>
      <c r="BL52" s="825" t="e">
        <f>O52-'[8]POA 2018  ETS CENTA por región'!O53-'[8]POA 2018  ETS CENTA por región'!O115-'[8]POA 2018  ETS CENTA por región'!O177-'[8]POA 2018  ETS CENTA por región'!O239</f>
        <v>#REF!</v>
      </c>
      <c r="BM52" s="825" t="e">
        <f>P52-'[8]POA 2018  ETS CENTA por región'!P53-'[8]POA 2018  ETS CENTA por región'!P115-'[8]POA 2018  ETS CENTA por región'!P177-'[8]POA 2018  ETS CENTA por región'!P239</f>
        <v>#REF!</v>
      </c>
      <c r="BN52" s="825" t="e">
        <f>Q52-'[8]POA 2018  ETS CENTA por región'!Q53-'[8]POA 2018  ETS CENTA por región'!Q115-'[8]POA 2018  ETS CENTA por región'!Q177-'[8]POA 2018  ETS CENTA por región'!Q239</f>
        <v>#REF!</v>
      </c>
      <c r="BO52" s="825" t="e">
        <f>R52-'[8]POA 2018  ETS CENTA por región'!R53-'[8]POA 2018  ETS CENTA por región'!R115-'[8]POA 2018  ETS CENTA por región'!R177-'[8]POA 2018  ETS CENTA por región'!R239</f>
        <v>#REF!</v>
      </c>
      <c r="BP52" s="825" t="e">
        <f>S52-'[8]POA 2018  ETS CENTA por región'!S53-'[8]POA 2018  ETS CENTA por región'!S115-'[8]POA 2018  ETS CENTA por región'!S177-'[8]POA 2018  ETS CENTA por región'!S239</f>
        <v>#REF!</v>
      </c>
      <c r="BQ52" s="825" t="e">
        <f>T52-'[8]POA 2018  ETS CENTA por región'!T53-'[8]POA 2018  ETS CENTA por región'!T115-'[8]POA 2018  ETS CENTA por región'!T177-'[8]POA 2018  ETS CENTA por región'!T239</f>
        <v>#REF!</v>
      </c>
      <c r="BR52" s="825" t="e">
        <f>U52-'[8]POA 2018  ETS CENTA por región'!U53-'[8]POA 2018  ETS CENTA por región'!U115-'[8]POA 2018  ETS CENTA por región'!U177-'[8]POA 2018  ETS CENTA por región'!U239</f>
        <v>#REF!</v>
      </c>
      <c r="BS52" s="825" t="e">
        <f>V52-'[8]POA 2018  ETS CENTA por región'!V53-'[8]POA 2018  ETS CENTA por región'!V115-'[8]POA 2018  ETS CENTA por región'!V177-'[8]POA 2018  ETS CENTA por región'!V239</f>
        <v>#REF!</v>
      </c>
      <c r="BT52" s="825" t="e">
        <f>W52-'[8]POA 2018  ETS CENTA por región'!W53-'[8]POA 2018  ETS CENTA por región'!W115-'[8]POA 2018  ETS CENTA por región'!W177-'[8]POA 2018  ETS CENTA por región'!W239</f>
        <v>#REF!</v>
      </c>
      <c r="BU52" s="825" t="e">
        <f>X52-'[8]POA 2018  ETS CENTA por región'!X53-'[8]POA 2018  ETS CENTA por región'!X115-'[8]POA 2018  ETS CENTA por región'!X177-'[8]POA 2018  ETS CENTA por región'!X239</f>
        <v>#REF!</v>
      </c>
      <c r="BV52" s="825" t="e">
        <f>Y52-'[8]POA 2018  ETS CENTA por región'!Y53-'[8]POA 2018  ETS CENTA por región'!Y115-'[8]POA 2018  ETS CENTA por región'!Y177-'[8]POA 2018  ETS CENTA por región'!Y239</f>
        <v>#REF!</v>
      </c>
      <c r="BW52" s="825" t="e">
        <f>Z52-'[8]POA 2018  ETS CENTA por región'!Z53-'[8]POA 2018  ETS CENTA por región'!Z115-'[8]POA 2018  ETS CENTA por región'!Z177-'[8]POA 2018  ETS CENTA por región'!Z239</f>
        <v>#REF!</v>
      </c>
      <c r="BX52" s="825" t="e">
        <f>AA52-'[8]POA 2018  ETS CENTA por región'!AA53-'[8]POA 2018  ETS CENTA por región'!AA115-'[8]POA 2018  ETS CENTA por región'!AA177-'[8]POA 2018  ETS CENTA por región'!AA239</f>
        <v>#REF!</v>
      </c>
      <c r="BY52" s="825" t="e">
        <f>AB52-'[8]POA 2018  ETS CENTA por región'!AB53-'[8]POA 2018  ETS CENTA por región'!AB115-'[8]POA 2018  ETS CENTA por región'!AB177-'[8]POA 2018  ETS CENTA por región'!AB239</f>
        <v>#REF!</v>
      </c>
      <c r="BZ52" s="825" t="e">
        <f>AC52-'[8]POA 2018  ETS CENTA por región'!AC53-'[8]POA 2018  ETS CENTA por región'!AC115-'[8]POA 2018  ETS CENTA por región'!AC177-'[8]POA 2018  ETS CENTA por región'!AC239</f>
        <v>#REF!</v>
      </c>
      <c r="CA52" s="825" t="e">
        <f>AD52-'[8]POA 2018  ETS CENTA por región'!AD53-'[8]POA 2018  ETS CENTA por región'!AD115-'[8]POA 2018  ETS CENTA por región'!AD177-'[8]POA 2018  ETS CENTA por región'!AD239</f>
        <v>#REF!</v>
      </c>
      <c r="CB52" s="825" t="e">
        <f>AE52-'[8]POA 2018  ETS CENTA por región'!AE53-'[8]POA 2018  ETS CENTA por región'!AE115-'[8]POA 2018  ETS CENTA por región'!AE177-'[8]POA 2018  ETS CENTA por región'!AE239</f>
        <v>#REF!</v>
      </c>
      <c r="CC52" s="825" t="e">
        <f>AF52-'[8]POA 2018  ETS CENTA por región'!AF53-'[8]POA 2018  ETS CENTA por región'!AF115-'[8]POA 2018  ETS CENTA por región'!AF177-'[8]POA 2018  ETS CENTA por región'!AF239</f>
        <v>#REF!</v>
      </c>
      <c r="CD52" s="825" t="e">
        <f>AG52-'[8]POA 2018  ETS CENTA por región'!AG53-'[8]POA 2018  ETS CENTA por región'!AG115-'[8]POA 2018  ETS CENTA por región'!AG177-'[8]POA 2018  ETS CENTA por región'!AG239</f>
        <v>#REF!</v>
      </c>
      <c r="CE52" s="825" t="e">
        <f>AH52-'[8]POA 2018  ETS CENTA por región'!AH53-'[8]POA 2018  ETS CENTA por región'!AH115-'[8]POA 2018  ETS CENTA por región'!AH177-'[8]POA 2018  ETS CENTA por región'!AH239</f>
        <v>#REF!</v>
      </c>
      <c r="CF52" s="825" t="e">
        <f>AI52-'[8]POA 2018  ETS CENTA por región'!AI53-'[8]POA 2018  ETS CENTA por región'!AI115-'[8]POA 2018  ETS CENTA por región'!AI177-'[8]POA 2018  ETS CENTA por región'!AI239</f>
        <v>#REF!</v>
      </c>
      <c r="CG52" s="825" t="e">
        <f>AJ52-'[8]POA 2018  ETS CENTA por región'!AJ53-'[8]POA 2018  ETS CENTA por región'!AJ115-'[8]POA 2018  ETS CENTA por región'!AJ177-'[8]POA 2018  ETS CENTA por región'!AJ239</f>
        <v>#REF!</v>
      </c>
      <c r="CH52" s="825" t="e">
        <f>AK52-'[8]POA 2018  ETS CENTA por región'!AK53-'[8]POA 2018  ETS CENTA por región'!AK115-'[8]POA 2018  ETS CENTA por región'!AK177-'[8]POA 2018  ETS CENTA por región'!AK239</f>
        <v>#REF!</v>
      </c>
      <c r="CI52" s="825" t="e">
        <f>AL52-'[8]POA 2018  ETS CENTA por región'!AL53-'[8]POA 2018  ETS CENTA por región'!AL115-'[8]POA 2018  ETS CENTA por región'!AL177-'[8]POA 2018  ETS CENTA por región'!AL239</f>
        <v>#REF!</v>
      </c>
      <c r="CJ52" s="825" t="e">
        <f>AM52-'[8]POA 2018  ETS CENTA por región'!AM53-'[8]POA 2018  ETS CENTA por región'!AM115-'[8]POA 2018  ETS CENTA por región'!AM177-'[8]POA 2018  ETS CENTA por región'!AM239</f>
        <v>#REF!</v>
      </c>
      <c r="CK52" s="825" t="e">
        <f>AN52-'[8]POA 2018  ETS CENTA por región'!AN53-'[8]POA 2018  ETS CENTA por región'!AN115-'[8]POA 2018  ETS CENTA por región'!AN177-'[8]POA 2018  ETS CENTA por región'!AN239</f>
        <v>#REF!</v>
      </c>
      <c r="CL52" s="825" t="e">
        <f>AO52-'[8]POA 2018  ETS CENTA por región'!AO53-'[8]POA 2018  ETS CENTA por región'!AO115-'[8]POA 2018  ETS CENTA por región'!AO177-'[8]POA 2018  ETS CENTA por región'!AO239</f>
        <v>#REF!</v>
      </c>
    </row>
    <row r="53" spans="1:90" s="102" customFormat="1" ht="73.5" customHeight="1" x14ac:dyDescent="0.2">
      <c r="A53" s="1022"/>
      <c r="B53" s="1025"/>
      <c r="C53" s="1294"/>
      <c r="D53" s="1031"/>
      <c r="E53" s="816">
        <v>100</v>
      </c>
      <c r="F53" s="792" t="s">
        <v>231</v>
      </c>
      <c r="G53" s="889" t="s">
        <v>234</v>
      </c>
      <c r="H53" s="837" t="s">
        <v>50</v>
      </c>
      <c r="I53" s="821"/>
      <c r="J53" s="821"/>
      <c r="K53" s="1271"/>
      <c r="L53" s="439"/>
      <c r="M53" s="439"/>
      <c r="N53" s="439">
        <v>20</v>
      </c>
      <c r="O53" s="440"/>
      <c r="P53" s="440"/>
      <c r="Q53" s="440">
        <v>5170</v>
      </c>
      <c r="R53" s="439"/>
      <c r="S53" s="439"/>
      <c r="T53" s="439">
        <v>26</v>
      </c>
      <c r="U53" s="440"/>
      <c r="V53" s="440"/>
      <c r="W53" s="440">
        <v>6721</v>
      </c>
      <c r="X53" s="439"/>
      <c r="Y53" s="439"/>
      <c r="Z53" s="439">
        <v>27</v>
      </c>
      <c r="AA53" s="440"/>
      <c r="AB53" s="440"/>
      <c r="AC53" s="440">
        <v>6979</v>
      </c>
      <c r="AD53" s="439"/>
      <c r="AE53" s="439"/>
      <c r="AF53" s="439">
        <v>27</v>
      </c>
      <c r="AG53" s="440"/>
      <c r="AH53" s="440"/>
      <c r="AI53" s="440">
        <v>6975</v>
      </c>
      <c r="AJ53" s="857">
        <v>25845</v>
      </c>
      <c r="AK53" s="854"/>
      <c r="AL53" s="443"/>
      <c r="AM53" s="443"/>
      <c r="AN53" s="443"/>
      <c r="AO53" s="443">
        <v>25845</v>
      </c>
      <c r="AP53" s="888" t="s">
        <v>51</v>
      </c>
      <c r="AQ53" s="871" t="s">
        <v>245</v>
      </c>
      <c r="AR53" s="820" t="s">
        <v>269</v>
      </c>
      <c r="AS53" s="27"/>
      <c r="AT53" s="27" t="b">
        <f>EXACT('[8]RE-POA CENTA 2017'!C58,C53)</f>
        <v>1</v>
      </c>
      <c r="AU53" s="27" t="b">
        <f>EXACT('[8]RE-POA CENTA 2017'!D58,D53)</f>
        <v>1</v>
      </c>
      <c r="AV53" s="291">
        <f t="shared" si="0"/>
        <v>0</v>
      </c>
      <c r="AW53" s="27" t="b">
        <f>EXACT('[8]RE-POA CENTA 2017'!F58,F53)</f>
        <v>1</v>
      </c>
      <c r="AX53" s="27" t="b">
        <f>EXACT('[8]RE-POA CENTA 2017'!G58,G53)</f>
        <v>1</v>
      </c>
      <c r="AY53" s="27" t="b">
        <f>EXACT('[8]RE-POA CENTA 2017'!H58,H53)</f>
        <v>1</v>
      </c>
      <c r="AZ53" s="825">
        <f t="shared" si="1"/>
        <v>0</v>
      </c>
      <c r="BA53" s="825">
        <f t="shared" si="2"/>
        <v>0</v>
      </c>
      <c r="BB53" s="825" t="e">
        <f>E53-'[8]POA 2018  ETS CENTA por región'!E54-'[8]POA 2018  ETS CENTA por región'!E116-'[8]POA 2018  ETS CENTA por región'!E178-'[8]POA 2018  ETS CENTA por región'!E240</f>
        <v>#REF!</v>
      </c>
      <c r="BC53" s="826"/>
      <c r="BD53" s="826"/>
      <c r="BE53" s="826"/>
      <c r="BF53" s="826"/>
      <c r="BG53" s="826"/>
      <c r="BH53" s="826"/>
      <c r="BI53" s="825" t="e">
        <f>L53-'[8]POA 2018  ETS CENTA por región'!L54-'[8]POA 2018  ETS CENTA por región'!L116-'[8]POA 2018  ETS CENTA por región'!L178-'[8]POA 2018  ETS CENTA por región'!L240</f>
        <v>#REF!</v>
      </c>
      <c r="BJ53" s="825" t="e">
        <f>M53-'[8]POA 2018  ETS CENTA por región'!M54-'[8]POA 2018  ETS CENTA por región'!M116-'[8]POA 2018  ETS CENTA por región'!M178-'[8]POA 2018  ETS CENTA por región'!M240</f>
        <v>#REF!</v>
      </c>
      <c r="BK53" s="825" t="e">
        <f>N53-'[8]POA 2018  ETS CENTA por región'!N54-'[8]POA 2018  ETS CENTA por región'!N116-'[8]POA 2018  ETS CENTA por región'!N178-'[8]POA 2018  ETS CENTA por región'!N240</f>
        <v>#REF!</v>
      </c>
      <c r="BL53" s="825" t="e">
        <f>O53-'[8]POA 2018  ETS CENTA por región'!O54-'[8]POA 2018  ETS CENTA por región'!O116-'[8]POA 2018  ETS CENTA por región'!O178-'[8]POA 2018  ETS CENTA por región'!O240</f>
        <v>#REF!</v>
      </c>
      <c r="BM53" s="825" t="e">
        <f>P53-'[8]POA 2018  ETS CENTA por región'!P54-'[8]POA 2018  ETS CENTA por región'!P116-'[8]POA 2018  ETS CENTA por región'!P178-'[8]POA 2018  ETS CENTA por región'!P240</f>
        <v>#REF!</v>
      </c>
      <c r="BN53" s="825" t="e">
        <f>Q53-'[8]POA 2018  ETS CENTA por región'!Q54-'[8]POA 2018  ETS CENTA por región'!Q116-'[8]POA 2018  ETS CENTA por región'!Q178-'[8]POA 2018  ETS CENTA por región'!Q240</f>
        <v>#REF!</v>
      </c>
      <c r="BO53" s="825" t="e">
        <f>R53-'[8]POA 2018  ETS CENTA por región'!R54-'[8]POA 2018  ETS CENTA por región'!R116-'[8]POA 2018  ETS CENTA por región'!R178-'[8]POA 2018  ETS CENTA por región'!R240</f>
        <v>#REF!</v>
      </c>
      <c r="BP53" s="825" t="e">
        <f>S53-'[8]POA 2018  ETS CENTA por región'!S54-'[8]POA 2018  ETS CENTA por región'!S116-'[8]POA 2018  ETS CENTA por región'!S178-'[8]POA 2018  ETS CENTA por región'!S240</f>
        <v>#REF!</v>
      </c>
      <c r="BQ53" s="825" t="e">
        <f>T53-'[8]POA 2018  ETS CENTA por región'!T54-'[8]POA 2018  ETS CENTA por región'!T116-'[8]POA 2018  ETS CENTA por región'!T178-'[8]POA 2018  ETS CENTA por región'!T240</f>
        <v>#REF!</v>
      </c>
      <c r="BR53" s="825" t="e">
        <f>U53-'[8]POA 2018  ETS CENTA por región'!U54-'[8]POA 2018  ETS CENTA por región'!U116-'[8]POA 2018  ETS CENTA por región'!U178-'[8]POA 2018  ETS CENTA por región'!U240</f>
        <v>#REF!</v>
      </c>
      <c r="BS53" s="825" t="e">
        <f>V53-'[8]POA 2018  ETS CENTA por región'!V54-'[8]POA 2018  ETS CENTA por región'!V116-'[8]POA 2018  ETS CENTA por región'!V178-'[8]POA 2018  ETS CENTA por región'!V240</f>
        <v>#REF!</v>
      </c>
      <c r="BT53" s="825" t="e">
        <f>W53-'[8]POA 2018  ETS CENTA por región'!W54-'[8]POA 2018  ETS CENTA por región'!W116-'[8]POA 2018  ETS CENTA por región'!W178-'[8]POA 2018  ETS CENTA por región'!W240</f>
        <v>#REF!</v>
      </c>
      <c r="BU53" s="825" t="e">
        <f>X53-'[8]POA 2018  ETS CENTA por región'!X54-'[8]POA 2018  ETS CENTA por región'!X116-'[8]POA 2018  ETS CENTA por región'!X178-'[8]POA 2018  ETS CENTA por región'!X240</f>
        <v>#REF!</v>
      </c>
      <c r="BV53" s="825" t="e">
        <f>Y53-'[8]POA 2018  ETS CENTA por región'!Y54-'[8]POA 2018  ETS CENTA por región'!Y116-'[8]POA 2018  ETS CENTA por región'!Y178-'[8]POA 2018  ETS CENTA por región'!Y240</f>
        <v>#REF!</v>
      </c>
      <c r="BW53" s="825" t="e">
        <f>Z53-'[8]POA 2018  ETS CENTA por región'!Z54-'[8]POA 2018  ETS CENTA por región'!Z116-'[8]POA 2018  ETS CENTA por región'!Z178-'[8]POA 2018  ETS CENTA por región'!Z240</f>
        <v>#REF!</v>
      </c>
      <c r="BX53" s="825" t="e">
        <f>AA53-'[8]POA 2018  ETS CENTA por región'!AA54-'[8]POA 2018  ETS CENTA por región'!AA116-'[8]POA 2018  ETS CENTA por región'!AA178-'[8]POA 2018  ETS CENTA por región'!AA240</f>
        <v>#REF!</v>
      </c>
      <c r="BY53" s="825" t="e">
        <f>AB53-'[8]POA 2018  ETS CENTA por región'!AB54-'[8]POA 2018  ETS CENTA por región'!AB116-'[8]POA 2018  ETS CENTA por región'!AB178-'[8]POA 2018  ETS CENTA por región'!AB240</f>
        <v>#REF!</v>
      </c>
      <c r="BZ53" s="825" t="e">
        <f>AC53-'[8]POA 2018  ETS CENTA por región'!AC54-'[8]POA 2018  ETS CENTA por región'!AC116-'[8]POA 2018  ETS CENTA por región'!AC178-'[8]POA 2018  ETS CENTA por región'!AC240</f>
        <v>#REF!</v>
      </c>
      <c r="CA53" s="825" t="e">
        <f>AD53-'[8]POA 2018  ETS CENTA por región'!AD54-'[8]POA 2018  ETS CENTA por región'!AD116-'[8]POA 2018  ETS CENTA por región'!AD178-'[8]POA 2018  ETS CENTA por región'!AD240</f>
        <v>#REF!</v>
      </c>
      <c r="CB53" s="825" t="e">
        <f>AE53-'[8]POA 2018  ETS CENTA por región'!AE54-'[8]POA 2018  ETS CENTA por región'!AE116-'[8]POA 2018  ETS CENTA por región'!AE178-'[8]POA 2018  ETS CENTA por región'!AE240</f>
        <v>#REF!</v>
      </c>
      <c r="CC53" s="825" t="e">
        <f>AF53-'[8]POA 2018  ETS CENTA por región'!AF54-'[8]POA 2018  ETS CENTA por región'!AF116-'[8]POA 2018  ETS CENTA por región'!AF178-'[8]POA 2018  ETS CENTA por región'!AF240</f>
        <v>#REF!</v>
      </c>
      <c r="CD53" s="825" t="e">
        <f>AG53-'[8]POA 2018  ETS CENTA por región'!AG54-'[8]POA 2018  ETS CENTA por región'!AG116-'[8]POA 2018  ETS CENTA por región'!AG178-'[8]POA 2018  ETS CENTA por región'!AG240</f>
        <v>#REF!</v>
      </c>
      <c r="CE53" s="825" t="e">
        <f>AH53-'[8]POA 2018  ETS CENTA por región'!AH54-'[8]POA 2018  ETS CENTA por región'!AH116-'[8]POA 2018  ETS CENTA por región'!AH178-'[8]POA 2018  ETS CENTA por región'!AH240</f>
        <v>#REF!</v>
      </c>
      <c r="CF53" s="825" t="e">
        <f>AI53-'[8]POA 2018  ETS CENTA por región'!AI54-'[8]POA 2018  ETS CENTA por región'!AI116-'[8]POA 2018  ETS CENTA por región'!AI178-'[8]POA 2018  ETS CENTA por región'!AI240</f>
        <v>#REF!</v>
      </c>
      <c r="CG53" s="825" t="e">
        <f>AJ53-'[8]POA 2018  ETS CENTA por región'!AJ54-'[8]POA 2018  ETS CENTA por región'!AJ116-'[8]POA 2018  ETS CENTA por región'!AJ178-'[8]POA 2018  ETS CENTA por región'!AJ240</f>
        <v>#REF!</v>
      </c>
      <c r="CH53" s="825" t="e">
        <f>AK53-'[8]POA 2018  ETS CENTA por región'!AK54-'[8]POA 2018  ETS CENTA por región'!AK116-'[8]POA 2018  ETS CENTA por región'!AK178-'[8]POA 2018  ETS CENTA por región'!AK240</f>
        <v>#REF!</v>
      </c>
      <c r="CI53" s="825" t="e">
        <f>AL53-'[8]POA 2018  ETS CENTA por región'!AL54-'[8]POA 2018  ETS CENTA por región'!AL116-'[8]POA 2018  ETS CENTA por región'!AL178-'[8]POA 2018  ETS CENTA por región'!AL240</f>
        <v>#REF!</v>
      </c>
      <c r="CJ53" s="825" t="e">
        <f>AM53-'[8]POA 2018  ETS CENTA por región'!AM54-'[8]POA 2018  ETS CENTA por región'!AM116-'[8]POA 2018  ETS CENTA por región'!AM178-'[8]POA 2018  ETS CENTA por región'!AM240</f>
        <v>#REF!</v>
      </c>
      <c r="CK53" s="825" t="e">
        <f>AN53-'[8]POA 2018  ETS CENTA por región'!AN54-'[8]POA 2018  ETS CENTA por región'!AN116-'[8]POA 2018  ETS CENTA por región'!AN178-'[8]POA 2018  ETS CENTA por región'!AN240</f>
        <v>#REF!</v>
      </c>
      <c r="CL53" s="825" t="e">
        <f>AO53-'[8]POA 2018  ETS CENTA por región'!AO54-'[8]POA 2018  ETS CENTA por región'!AO116-'[8]POA 2018  ETS CENTA por región'!AO178-'[8]POA 2018  ETS CENTA por región'!AO240</f>
        <v>#REF!</v>
      </c>
    </row>
    <row r="54" spans="1:90" s="102" customFormat="1" ht="117.75" customHeight="1" x14ac:dyDescent="0.2">
      <c r="A54" s="1023"/>
      <c r="B54" s="1026"/>
      <c r="C54" s="1295"/>
      <c r="D54" s="1032"/>
      <c r="E54" s="816">
        <v>100</v>
      </c>
      <c r="F54" s="792" t="s">
        <v>231</v>
      </c>
      <c r="G54" s="889" t="s">
        <v>235</v>
      </c>
      <c r="H54" s="837" t="s">
        <v>50</v>
      </c>
      <c r="I54" s="821"/>
      <c r="J54" s="821"/>
      <c r="K54" s="1272"/>
      <c r="L54" s="439"/>
      <c r="M54" s="439"/>
      <c r="N54" s="439">
        <v>25</v>
      </c>
      <c r="O54" s="440"/>
      <c r="P54" s="440"/>
      <c r="Q54" s="440">
        <v>119305</v>
      </c>
      <c r="R54" s="439"/>
      <c r="S54" s="439"/>
      <c r="T54" s="439">
        <v>15</v>
      </c>
      <c r="U54" s="440"/>
      <c r="V54" s="440"/>
      <c r="W54" s="440">
        <v>68550</v>
      </c>
      <c r="X54" s="439"/>
      <c r="Y54" s="439"/>
      <c r="Z54" s="439">
        <v>30</v>
      </c>
      <c r="AA54" s="440"/>
      <c r="AB54" s="440"/>
      <c r="AC54" s="440">
        <v>60750</v>
      </c>
      <c r="AD54" s="439"/>
      <c r="AE54" s="439"/>
      <c r="AF54" s="439">
        <v>30</v>
      </c>
      <c r="AG54" s="440"/>
      <c r="AH54" s="440"/>
      <c r="AI54" s="440">
        <v>52800</v>
      </c>
      <c r="AJ54" s="857">
        <v>301405</v>
      </c>
      <c r="AK54" s="854"/>
      <c r="AL54" s="443"/>
      <c r="AM54" s="443"/>
      <c r="AN54" s="443"/>
      <c r="AO54" s="443">
        <v>301405</v>
      </c>
      <c r="AP54" s="871" t="s">
        <v>242</v>
      </c>
      <c r="AQ54" s="871" t="s">
        <v>246</v>
      </c>
      <c r="AR54" s="820" t="s">
        <v>268</v>
      </c>
      <c r="AS54" s="27"/>
      <c r="AT54" s="27" t="b">
        <f>EXACT('[8]RE-POA CENTA 2017'!C59,C54)</f>
        <v>1</v>
      </c>
      <c r="AU54" s="27" t="b">
        <f>EXACT('[8]RE-POA CENTA 2017'!D59,D54)</f>
        <v>1</v>
      </c>
      <c r="AV54" s="291">
        <f t="shared" si="0"/>
        <v>0</v>
      </c>
      <c r="AW54" s="27" t="b">
        <f>EXACT('[8]RE-POA CENTA 2017'!F59,F54)</f>
        <v>1</v>
      </c>
      <c r="AX54" s="27" t="b">
        <f>EXACT('[8]RE-POA CENTA 2017'!G59,G54)</f>
        <v>1</v>
      </c>
      <c r="AY54" s="27" t="b">
        <f>EXACT('[8]RE-POA CENTA 2017'!H59,H54)</f>
        <v>1</v>
      </c>
      <c r="AZ54" s="825">
        <f t="shared" si="1"/>
        <v>0</v>
      </c>
      <c r="BA54" s="825">
        <f t="shared" si="2"/>
        <v>0</v>
      </c>
      <c r="BB54" s="825" t="e">
        <f>E54-'[8]POA 2018  ETS CENTA por región'!E55-'[8]POA 2018  ETS CENTA por región'!E117-'[8]POA 2018  ETS CENTA por región'!E179-'[8]POA 2018  ETS CENTA por región'!E241</f>
        <v>#REF!</v>
      </c>
      <c r="BC54" s="826"/>
      <c r="BD54" s="826"/>
      <c r="BE54" s="826"/>
      <c r="BF54" s="826"/>
      <c r="BG54" s="826"/>
      <c r="BH54" s="826"/>
      <c r="BI54" s="825" t="e">
        <f>L54-'[8]POA 2018  ETS CENTA por región'!L55-'[8]POA 2018  ETS CENTA por región'!L117-'[8]POA 2018  ETS CENTA por región'!L179-'[8]POA 2018  ETS CENTA por región'!L241</f>
        <v>#REF!</v>
      </c>
      <c r="BJ54" s="825" t="e">
        <f>M54-'[8]POA 2018  ETS CENTA por región'!M55-'[8]POA 2018  ETS CENTA por región'!M117-'[8]POA 2018  ETS CENTA por región'!M179-'[8]POA 2018  ETS CENTA por región'!M241</f>
        <v>#REF!</v>
      </c>
      <c r="BK54" s="825" t="e">
        <f>N54-'[8]POA 2018  ETS CENTA por región'!N55-'[8]POA 2018  ETS CENTA por región'!N117-'[8]POA 2018  ETS CENTA por región'!N179-'[8]POA 2018  ETS CENTA por región'!N241</f>
        <v>#REF!</v>
      </c>
      <c r="BL54" s="825" t="e">
        <f>O54-'[8]POA 2018  ETS CENTA por región'!O55-'[8]POA 2018  ETS CENTA por región'!O117-'[8]POA 2018  ETS CENTA por región'!O179-'[8]POA 2018  ETS CENTA por región'!O241</f>
        <v>#REF!</v>
      </c>
      <c r="BM54" s="825" t="e">
        <f>P54-'[8]POA 2018  ETS CENTA por región'!P55-'[8]POA 2018  ETS CENTA por región'!P117-'[8]POA 2018  ETS CENTA por región'!P179-'[8]POA 2018  ETS CENTA por región'!P241</f>
        <v>#REF!</v>
      </c>
      <c r="BN54" s="825" t="e">
        <f>Q54-'[8]POA 2018  ETS CENTA por región'!Q55-'[8]POA 2018  ETS CENTA por región'!Q117-'[8]POA 2018  ETS CENTA por región'!Q179-'[8]POA 2018  ETS CENTA por región'!Q241</f>
        <v>#REF!</v>
      </c>
      <c r="BO54" s="825" t="e">
        <f>R54-'[8]POA 2018  ETS CENTA por región'!R55-'[8]POA 2018  ETS CENTA por región'!R117-'[8]POA 2018  ETS CENTA por región'!R179-'[8]POA 2018  ETS CENTA por región'!R241</f>
        <v>#REF!</v>
      </c>
      <c r="BP54" s="825" t="e">
        <f>S54-'[8]POA 2018  ETS CENTA por región'!S55-'[8]POA 2018  ETS CENTA por región'!S117-'[8]POA 2018  ETS CENTA por región'!S179-'[8]POA 2018  ETS CENTA por región'!S241</f>
        <v>#REF!</v>
      </c>
      <c r="BQ54" s="825" t="e">
        <f>T54-'[8]POA 2018  ETS CENTA por región'!T55-'[8]POA 2018  ETS CENTA por región'!T117-'[8]POA 2018  ETS CENTA por región'!T179-'[8]POA 2018  ETS CENTA por región'!T241</f>
        <v>#REF!</v>
      </c>
      <c r="BR54" s="825" t="e">
        <f>U54-'[8]POA 2018  ETS CENTA por región'!U55-'[8]POA 2018  ETS CENTA por región'!U117-'[8]POA 2018  ETS CENTA por región'!U179-'[8]POA 2018  ETS CENTA por región'!U241</f>
        <v>#REF!</v>
      </c>
      <c r="BS54" s="825" t="e">
        <f>V54-'[8]POA 2018  ETS CENTA por región'!V55-'[8]POA 2018  ETS CENTA por región'!V117-'[8]POA 2018  ETS CENTA por región'!V179-'[8]POA 2018  ETS CENTA por región'!V241</f>
        <v>#REF!</v>
      </c>
      <c r="BT54" s="825" t="e">
        <f>W54-'[8]POA 2018  ETS CENTA por región'!W55-'[8]POA 2018  ETS CENTA por región'!W117-'[8]POA 2018  ETS CENTA por región'!W179-'[8]POA 2018  ETS CENTA por región'!W241</f>
        <v>#REF!</v>
      </c>
      <c r="BU54" s="825" t="e">
        <f>X54-'[8]POA 2018  ETS CENTA por región'!X55-'[8]POA 2018  ETS CENTA por región'!X117-'[8]POA 2018  ETS CENTA por región'!X179-'[8]POA 2018  ETS CENTA por región'!X241</f>
        <v>#REF!</v>
      </c>
      <c r="BV54" s="825" t="e">
        <f>Y54-'[8]POA 2018  ETS CENTA por región'!Y55-'[8]POA 2018  ETS CENTA por región'!Y117-'[8]POA 2018  ETS CENTA por región'!Y179-'[8]POA 2018  ETS CENTA por región'!Y241</f>
        <v>#REF!</v>
      </c>
      <c r="BW54" s="825" t="e">
        <f>Z54-'[8]POA 2018  ETS CENTA por región'!Z55-'[8]POA 2018  ETS CENTA por región'!Z117-'[8]POA 2018  ETS CENTA por región'!Z179-'[8]POA 2018  ETS CENTA por región'!Z241</f>
        <v>#REF!</v>
      </c>
      <c r="BX54" s="825" t="e">
        <f>AA54-'[8]POA 2018  ETS CENTA por región'!AA55-'[8]POA 2018  ETS CENTA por región'!AA117-'[8]POA 2018  ETS CENTA por región'!AA179-'[8]POA 2018  ETS CENTA por región'!AA241</f>
        <v>#REF!</v>
      </c>
      <c r="BY54" s="825" t="e">
        <f>AB54-'[8]POA 2018  ETS CENTA por región'!AB55-'[8]POA 2018  ETS CENTA por región'!AB117-'[8]POA 2018  ETS CENTA por región'!AB179-'[8]POA 2018  ETS CENTA por región'!AB241</f>
        <v>#REF!</v>
      </c>
      <c r="BZ54" s="825" t="e">
        <f>AC54-'[8]POA 2018  ETS CENTA por región'!AC55-'[8]POA 2018  ETS CENTA por región'!AC117-'[8]POA 2018  ETS CENTA por región'!AC179-'[8]POA 2018  ETS CENTA por región'!AC241</f>
        <v>#REF!</v>
      </c>
      <c r="CA54" s="825" t="e">
        <f>AD54-'[8]POA 2018  ETS CENTA por región'!AD55-'[8]POA 2018  ETS CENTA por región'!AD117-'[8]POA 2018  ETS CENTA por región'!AD179-'[8]POA 2018  ETS CENTA por región'!AD241</f>
        <v>#REF!</v>
      </c>
      <c r="CB54" s="825" t="e">
        <f>AE54-'[8]POA 2018  ETS CENTA por región'!AE55-'[8]POA 2018  ETS CENTA por región'!AE117-'[8]POA 2018  ETS CENTA por región'!AE179-'[8]POA 2018  ETS CENTA por región'!AE241</f>
        <v>#REF!</v>
      </c>
      <c r="CC54" s="825" t="e">
        <f>AF54-'[8]POA 2018  ETS CENTA por región'!AF55-'[8]POA 2018  ETS CENTA por región'!AF117-'[8]POA 2018  ETS CENTA por región'!AF179-'[8]POA 2018  ETS CENTA por región'!AF241</f>
        <v>#REF!</v>
      </c>
      <c r="CD54" s="825" t="e">
        <f>AG54-'[8]POA 2018  ETS CENTA por región'!AG55-'[8]POA 2018  ETS CENTA por región'!AG117-'[8]POA 2018  ETS CENTA por región'!AG179-'[8]POA 2018  ETS CENTA por región'!AG241</f>
        <v>#REF!</v>
      </c>
      <c r="CE54" s="825" t="e">
        <f>AH54-'[8]POA 2018  ETS CENTA por región'!AH55-'[8]POA 2018  ETS CENTA por región'!AH117-'[8]POA 2018  ETS CENTA por región'!AH179-'[8]POA 2018  ETS CENTA por región'!AH241</f>
        <v>#REF!</v>
      </c>
      <c r="CF54" s="825" t="e">
        <f>AI54-'[8]POA 2018  ETS CENTA por región'!AI55-'[8]POA 2018  ETS CENTA por región'!AI117-'[8]POA 2018  ETS CENTA por región'!AI179-'[8]POA 2018  ETS CENTA por región'!AI241</f>
        <v>#REF!</v>
      </c>
      <c r="CG54" s="825" t="e">
        <f>AJ54-'[8]POA 2018  ETS CENTA por región'!AJ55-'[8]POA 2018  ETS CENTA por región'!AJ117-'[8]POA 2018  ETS CENTA por región'!AJ179-'[8]POA 2018  ETS CENTA por región'!AJ241</f>
        <v>#REF!</v>
      </c>
      <c r="CH54" s="825" t="e">
        <f>AK54-'[8]POA 2018  ETS CENTA por región'!AK55-'[8]POA 2018  ETS CENTA por región'!AK117-'[8]POA 2018  ETS CENTA por región'!AK179-'[8]POA 2018  ETS CENTA por región'!AK241</f>
        <v>#REF!</v>
      </c>
      <c r="CI54" s="825" t="e">
        <f>AL54-'[8]POA 2018  ETS CENTA por región'!AL55-'[8]POA 2018  ETS CENTA por región'!AL117-'[8]POA 2018  ETS CENTA por región'!AL179-'[8]POA 2018  ETS CENTA por región'!AL241</f>
        <v>#REF!</v>
      </c>
      <c r="CJ54" s="825" t="e">
        <f>AM54-'[8]POA 2018  ETS CENTA por región'!AM55-'[8]POA 2018  ETS CENTA por región'!AM117-'[8]POA 2018  ETS CENTA por región'!AM179-'[8]POA 2018  ETS CENTA por región'!AM241</f>
        <v>#REF!</v>
      </c>
      <c r="CK54" s="825" t="e">
        <f>AN54-'[8]POA 2018  ETS CENTA por región'!AN55-'[8]POA 2018  ETS CENTA por región'!AN117-'[8]POA 2018  ETS CENTA por región'!AN179-'[8]POA 2018  ETS CENTA por región'!AN241</f>
        <v>#REF!</v>
      </c>
      <c r="CL54" s="825" t="e">
        <f>AO54-'[8]POA 2018  ETS CENTA por región'!AO55-'[8]POA 2018  ETS CENTA por región'!AO117-'[8]POA 2018  ETS CENTA por región'!AO179-'[8]POA 2018  ETS CENTA por región'!AO241</f>
        <v>#REF!</v>
      </c>
    </row>
    <row r="55" spans="1:90" s="102" customFormat="1" ht="75.75" customHeight="1" x14ac:dyDescent="0.2">
      <c r="A55" s="890" t="s">
        <v>94</v>
      </c>
      <c r="B55" s="890" t="s">
        <v>95</v>
      </c>
      <c r="C55" s="891" t="s">
        <v>96</v>
      </c>
      <c r="D55" s="20" t="s">
        <v>97</v>
      </c>
      <c r="E55" s="93"/>
      <c r="F55" s="148"/>
      <c r="G55" s="26"/>
      <c r="H55" s="26"/>
      <c r="I55" s="866">
        <v>40</v>
      </c>
      <c r="J55" s="866">
        <v>40</v>
      </c>
      <c r="K55" s="892"/>
      <c r="L55" s="68"/>
      <c r="M55" s="68"/>
      <c r="N55" s="68"/>
      <c r="O55" s="407">
        <f t="shared" ref="O55" si="3">SUM(O56:O71)</f>
        <v>866299.29</v>
      </c>
      <c r="P55" s="407">
        <f t="shared" ref="P55:Q55" si="4">SUM(P56:P71)</f>
        <v>205476.73</v>
      </c>
      <c r="Q55" s="407">
        <f t="shared" si="4"/>
        <v>314959.90000000002</v>
      </c>
      <c r="R55" s="68"/>
      <c r="S55" s="68"/>
      <c r="T55" s="68"/>
      <c r="U55" s="407">
        <f t="shared" ref="U55:W55" si="5">SUM(U56:U71)</f>
        <v>450785.19</v>
      </c>
      <c r="V55" s="407">
        <f t="shared" si="5"/>
        <v>578921.62000000011</v>
      </c>
      <c r="W55" s="407">
        <f t="shared" si="5"/>
        <v>470429.67000000004</v>
      </c>
      <c r="X55" s="68"/>
      <c r="Y55" s="68"/>
      <c r="Z55" s="68"/>
      <c r="AA55" s="407">
        <f t="shared" ref="AA55:AC55" si="6">SUM(AA56:AA71)</f>
        <v>157456</v>
      </c>
      <c r="AB55" s="407">
        <f t="shared" si="6"/>
        <v>198417.83000000002</v>
      </c>
      <c r="AC55" s="407">
        <f t="shared" si="6"/>
        <v>262652.62</v>
      </c>
      <c r="AD55" s="68"/>
      <c r="AE55" s="68"/>
      <c r="AF55" s="68"/>
      <c r="AG55" s="407">
        <f t="shared" ref="AG55:AO55" si="7">SUM(AG56:AG71)</f>
        <v>160006.42000000001</v>
      </c>
      <c r="AH55" s="407">
        <f t="shared" si="7"/>
        <v>367626.22000000003</v>
      </c>
      <c r="AI55" s="407">
        <f t="shared" si="7"/>
        <v>983145.62</v>
      </c>
      <c r="AJ55" s="407">
        <f t="shared" si="7"/>
        <v>5016177.1099999994</v>
      </c>
      <c r="AK55" s="407">
        <f t="shared" si="7"/>
        <v>4209079.1099999994</v>
      </c>
      <c r="AL55" s="407"/>
      <c r="AM55" s="407">
        <f t="shared" si="7"/>
        <v>613535</v>
      </c>
      <c r="AN55" s="407">
        <f t="shared" si="7"/>
        <v>60463</v>
      </c>
      <c r="AO55" s="407">
        <f t="shared" si="7"/>
        <v>133100</v>
      </c>
      <c r="AP55" s="195"/>
      <c r="AQ55" s="893"/>
      <c r="AR55" s="894"/>
      <c r="AS55" s="27"/>
      <c r="AT55" s="27" t="b">
        <f>EXACT('[8]RE-POA CENTA 2017'!C60,C55)</f>
        <v>1</v>
      </c>
      <c r="AU55" s="27" t="b">
        <f>EXACT('[8]RE-POA CENTA 2017'!D60,D55)</f>
        <v>1</v>
      </c>
      <c r="AV55" s="291">
        <f t="shared" si="0"/>
        <v>0</v>
      </c>
      <c r="AW55" s="27" t="b">
        <f>EXACT('[8]RE-POA CENTA 2017'!F60,F55)</f>
        <v>1</v>
      </c>
      <c r="AX55" s="27" t="b">
        <f>EXACT('[8]RE-POA CENTA 2017'!G60,G55)</f>
        <v>1</v>
      </c>
      <c r="AY55" s="27" t="b">
        <f>EXACT('[8]RE-POA CENTA 2017'!H60,H55)</f>
        <v>1</v>
      </c>
      <c r="AZ55" s="825">
        <f t="shared" si="1"/>
        <v>0</v>
      </c>
      <c r="BA55" s="825">
        <f t="shared" si="2"/>
        <v>0</v>
      </c>
      <c r="BB55" s="825" t="e">
        <f>E55-'[8]POA 2018  ETS CENTA por región'!E56-'[8]POA 2018  ETS CENTA por región'!E118-'[8]POA 2018  ETS CENTA por región'!E180-'[8]POA 2018  ETS CENTA por región'!E242</f>
        <v>#REF!</v>
      </c>
      <c r="BC55" s="826"/>
      <c r="BD55" s="826"/>
      <c r="BE55" s="826"/>
      <c r="BF55" s="826"/>
      <c r="BG55" s="826"/>
      <c r="BH55" s="826"/>
      <c r="BI55" s="825" t="e">
        <f>L55-'[8]POA 2018  ETS CENTA por región'!L56-'[8]POA 2018  ETS CENTA por región'!L118-'[8]POA 2018  ETS CENTA por región'!L180-'[8]POA 2018  ETS CENTA por región'!L242</f>
        <v>#REF!</v>
      </c>
      <c r="BJ55" s="825" t="e">
        <f>M55-'[8]POA 2018  ETS CENTA por región'!M56-'[8]POA 2018  ETS CENTA por región'!M118-'[8]POA 2018  ETS CENTA por región'!M180-'[8]POA 2018  ETS CENTA por región'!M242</f>
        <v>#REF!</v>
      </c>
      <c r="BK55" s="825" t="e">
        <f>N55-'[8]POA 2018  ETS CENTA por región'!N56-'[8]POA 2018  ETS CENTA por región'!N118-'[8]POA 2018  ETS CENTA por región'!N180-'[8]POA 2018  ETS CENTA por región'!N242</f>
        <v>#REF!</v>
      </c>
      <c r="BL55" s="825" t="e">
        <f>O55-'[8]POA 2018  ETS CENTA por región'!O56-'[8]POA 2018  ETS CENTA por región'!O118-'[8]POA 2018  ETS CENTA por región'!O180-'[8]POA 2018  ETS CENTA por región'!O242</f>
        <v>#REF!</v>
      </c>
      <c r="BM55" s="825" t="e">
        <f>P55-'[8]POA 2018  ETS CENTA por región'!P56-'[8]POA 2018  ETS CENTA por región'!P118-'[8]POA 2018  ETS CENTA por región'!P180-'[8]POA 2018  ETS CENTA por región'!P242</f>
        <v>#REF!</v>
      </c>
      <c r="BN55" s="825" t="e">
        <f>Q55-'[8]POA 2018  ETS CENTA por región'!Q56-'[8]POA 2018  ETS CENTA por región'!Q118-'[8]POA 2018  ETS CENTA por región'!Q180-'[8]POA 2018  ETS CENTA por región'!Q242</f>
        <v>#REF!</v>
      </c>
      <c r="BO55" s="825" t="e">
        <f>R55-'[8]POA 2018  ETS CENTA por región'!R56-'[8]POA 2018  ETS CENTA por región'!R118-'[8]POA 2018  ETS CENTA por región'!R180-'[8]POA 2018  ETS CENTA por región'!R242</f>
        <v>#REF!</v>
      </c>
      <c r="BP55" s="825" t="e">
        <f>S55-'[8]POA 2018  ETS CENTA por región'!S56-'[8]POA 2018  ETS CENTA por región'!S118-'[8]POA 2018  ETS CENTA por región'!S180-'[8]POA 2018  ETS CENTA por región'!S242</f>
        <v>#REF!</v>
      </c>
      <c r="BQ55" s="825" t="e">
        <f>T55-'[8]POA 2018  ETS CENTA por región'!T56-'[8]POA 2018  ETS CENTA por región'!T118-'[8]POA 2018  ETS CENTA por región'!T180-'[8]POA 2018  ETS CENTA por región'!T242</f>
        <v>#REF!</v>
      </c>
      <c r="BR55" s="825" t="e">
        <f>U55-'[8]POA 2018  ETS CENTA por región'!U56-'[8]POA 2018  ETS CENTA por región'!U118-'[8]POA 2018  ETS CENTA por región'!U180-'[8]POA 2018  ETS CENTA por región'!U242</f>
        <v>#REF!</v>
      </c>
      <c r="BS55" s="825" t="e">
        <f>V55-'[8]POA 2018  ETS CENTA por región'!V56-'[8]POA 2018  ETS CENTA por región'!V118-'[8]POA 2018  ETS CENTA por región'!V180-'[8]POA 2018  ETS CENTA por región'!V242</f>
        <v>#REF!</v>
      </c>
      <c r="BT55" s="825" t="e">
        <f>W55-'[8]POA 2018  ETS CENTA por región'!W56-'[8]POA 2018  ETS CENTA por región'!W118-'[8]POA 2018  ETS CENTA por región'!W180-'[8]POA 2018  ETS CENTA por región'!W242</f>
        <v>#REF!</v>
      </c>
      <c r="BU55" s="825" t="e">
        <f>X55-'[8]POA 2018  ETS CENTA por región'!X56-'[8]POA 2018  ETS CENTA por región'!X118-'[8]POA 2018  ETS CENTA por región'!X180-'[8]POA 2018  ETS CENTA por región'!X242</f>
        <v>#REF!</v>
      </c>
      <c r="BV55" s="825" t="e">
        <f>Y55-'[8]POA 2018  ETS CENTA por región'!Y56-'[8]POA 2018  ETS CENTA por región'!Y118-'[8]POA 2018  ETS CENTA por región'!Y180-'[8]POA 2018  ETS CENTA por región'!Y242</f>
        <v>#REF!</v>
      </c>
      <c r="BW55" s="825" t="e">
        <f>Z55-'[8]POA 2018  ETS CENTA por región'!Z56-'[8]POA 2018  ETS CENTA por región'!Z118-'[8]POA 2018  ETS CENTA por región'!Z180-'[8]POA 2018  ETS CENTA por región'!Z242</f>
        <v>#REF!</v>
      </c>
      <c r="BX55" s="825" t="e">
        <f>AA55-'[8]POA 2018  ETS CENTA por región'!AA56-'[8]POA 2018  ETS CENTA por región'!AA118-'[8]POA 2018  ETS CENTA por región'!AA180-'[8]POA 2018  ETS CENTA por región'!AA242</f>
        <v>#REF!</v>
      </c>
      <c r="BY55" s="825" t="e">
        <f>AB55-'[8]POA 2018  ETS CENTA por región'!AB56-'[8]POA 2018  ETS CENTA por región'!AB118-'[8]POA 2018  ETS CENTA por región'!AB180-'[8]POA 2018  ETS CENTA por región'!AB242</f>
        <v>#REF!</v>
      </c>
      <c r="BZ55" s="825" t="e">
        <f>AC55-'[8]POA 2018  ETS CENTA por región'!AC56-'[8]POA 2018  ETS CENTA por región'!AC118-'[8]POA 2018  ETS CENTA por región'!AC180-'[8]POA 2018  ETS CENTA por región'!AC242</f>
        <v>#REF!</v>
      </c>
      <c r="CA55" s="825" t="e">
        <f>AD55-'[8]POA 2018  ETS CENTA por región'!AD56-'[8]POA 2018  ETS CENTA por región'!AD118-'[8]POA 2018  ETS CENTA por región'!AD180-'[8]POA 2018  ETS CENTA por región'!AD242</f>
        <v>#REF!</v>
      </c>
      <c r="CB55" s="825" t="e">
        <f>AE55-'[8]POA 2018  ETS CENTA por región'!AE56-'[8]POA 2018  ETS CENTA por región'!AE118-'[8]POA 2018  ETS CENTA por región'!AE180-'[8]POA 2018  ETS CENTA por región'!AE242</f>
        <v>#REF!</v>
      </c>
      <c r="CC55" s="825" t="e">
        <f>AF55-'[8]POA 2018  ETS CENTA por región'!AF56-'[8]POA 2018  ETS CENTA por región'!AF118-'[8]POA 2018  ETS CENTA por región'!AF180-'[8]POA 2018  ETS CENTA por región'!AF242</f>
        <v>#REF!</v>
      </c>
      <c r="CD55" s="825" t="e">
        <f>AG55-'[8]POA 2018  ETS CENTA por región'!AG56-'[8]POA 2018  ETS CENTA por región'!AG118-'[8]POA 2018  ETS CENTA por región'!AG180-'[8]POA 2018  ETS CENTA por región'!AG242</f>
        <v>#REF!</v>
      </c>
      <c r="CE55" s="825" t="e">
        <f>AH55-'[8]POA 2018  ETS CENTA por región'!AH56-'[8]POA 2018  ETS CENTA por región'!AH118-'[8]POA 2018  ETS CENTA por región'!AH180-'[8]POA 2018  ETS CENTA por región'!AH242</f>
        <v>#REF!</v>
      </c>
      <c r="CF55" s="825" t="e">
        <f>AI55-'[8]POA 2018  ETS CENTA por región'!AI56-'[8]POA 2018  ETS CENTA por región'!AI118-'[8]POA 2018  ETS CENTA por región'!AI180-'[8]POA 2018  ETS CENTA por región'!AI242</f>
        <v>#REF!</v>
      </c>
      <c r="CG55" s="825" t="e">
        <f>AJ55-'[8]POA 2018  ETS CENTA por región'!AJ56-'[8]POA 2018  ETS CENTA por región'!AJ118-'[8]POA 2018  ETS CENTA por región'!AJ180-'[8]POA 2018  ETS CENTA por región'!AJ242</f>
        <v>#REF!</v>
      </c>
      <c r="CH55" s="825" t="e">
        <f>AK55-'[8]POA 2018  ETS CENTA por región'!AK56-'[8]POA 2018  ETS CENTA por región'!AK118-'[8]POA 2018  ETS CENTA por región'!AK180-'[8]POA 2018  ETS CENTA por región'!AK242</f>
        <v>#REF!</v>
      </c>
      <c r="CI55" s="825" t="e">
        <f>AL55-'[8]POA 2018  ETS CENTA por región'!AL56-'[8]POA 2018  ETS CENTA por región'!AL118-'[8]POA 2018  ETS CENTA por región'!AL180-'[8]POA 2018  ETS CENTA por región'!AL242</f>
        <v>#REF!</v>
      </c>
      <c r="CJ55" s="825" t="e">
        <f>AM55-'[8]POA 2018  ETS CENTA por región'!AM56-'[8]POA 2018  ETS CENTA por región'!AM118-'[8]POA 2018  ETS CENTA por región'!AM180-'[8]POA 2018  ETS CENTA por región'!AM242</f>
        <v>#REF!</v>
      </c>
      <c r="CK55" s="825" t="e">
        <f>AN55-'[8]POA 2018  ETS CENTA por región'!AN56-'[8]POA 2018  ETS CENTA por región'!AN118-'[8]POA 2018  ETS CENTA por región'!AN180-'[8]POA 2018  ETS CENTA por región'!AN242</f>
        <v>#REF!</v>
      </c>
      <c r="CL55" s="825" t="e">
        <f>AO55-'[8]POA 2018  ETS CENTA por región'!AO56-'[8]POA 2018  ETS CENTA por región'!AO118-'[8]POA 2018  ETS CENTA por región'!AO180-'[8]POA 2018  ETS CENTA por región'!AO242</f>
        <v>#REF!</v>
      </c>
    </row>
    <row r="56" spans="1:90" s="102" customFormat="1" ht="91.5" customHeight="1" x14ac:dyDescent="0.2">
      <c r="A56" s="803" t="s">
        <v>94</v>
      </c>
      <c r="B56" s="803" t="s">
        <v>95</v>
      </c>
      <c r="C56" s="819" t="s">
        <v>376</v>
      </c>
      <c r="D56" s="895" t="s">
        <v>99</v>
      </c>
      <c r="E56" s="245">
        <v>84</v>
      </c>
      <c r="F56" s="853" t="s">
        <v>100</v>
      </c>
      <c r="G56" s="895" t="s">
        <v>101</v>
      </c>
      <c r="H56" s="895" t="s">
        <v>102</v>
      </c>
      <c r="I56" s="246"/>
      <c r="J56" s="246"/>
      <c r="K56" s="246">
        <v>3</v>
      </c>
      <c r="L56" s="247">
        <v>10</v>
      </c>
      <c r="M56" s="247">
        <v>2</v>
      </c>
      <c r="N56" s="247">
        <v>14</v>
      </c>
      <c r="O56" s="248">
        <v>12827</v>
      </c>
      <c r="P56" s="248">
        <v>12827</v>
      </c>
      <c r="Q56" s="248">
        <v>12827</v>
      </c>
      <c r="R56" s="247">
        <v>8</v>
      </c>
      <c r="S56" s="247">
        <v>2</v>
      </c>
      <c r="T56" s="247">
        <v>11</v>
      </c>
      <c r="U56" s="248">
        <v>12827</v>
      </c>
      <c r="V56" s="248">
        <v>12827</v>
      </c>
      <c r="W56" s="248">
        <v>12827</v>
      </c>
      <c r="X56" s="896">
        <v>8</v>
      </c>
      <c r="Y56" s="896">
        <v>2</v>
      </c>
      <c r="Z56" s="896">
        <v>7</v>
      </c>
      <c r="AA56" s="137">
        <v>12827</v>
      </c>
      <c r="AB56" s="137">
        <v>12827</v>
      </c>
      <c r="AC56" s="137">
        <v>12827</v>
      </c>
      <c r="AD56" s="247">
        <v>5</v>
      </c>
      <c r="AE56" s="247">
        <v>3</v>
      </c>
      <c r="AF56" s="247">
        <v>12</v>
      </c>
      <c r="AG56" s="248">
        <v>12827</v>
      </c>
      <c r="AH56" s="248">
        <v>12827</v>
      </c>
      <c r="AI56" s="248">
        <v>12835</v>
      </c>
      <c r="AJ56" s="857">
        <v>153932</v>
      </c>
      <c r="AK56" s="854">
        <v>153932</v>
      </c>
      <c r="AL56" s="443"/>
      <c r="AM56" s="443"/>
      <c r="AN56" s="443"/>
      <c r="AO56" s="443"/>
      <c r="AP56" s="897" t="s">
        <v>103</v>
      </c>
      <c r="AQ56" s="889" t="s">
        <v>185</v>
      </c>
      <c r="AR56" s="820"/>
      <c r="AS56" s="27"/>
      <c r="AT56" s="27" t="b">
        <f>EXACT('[8]RE-POA CENTA 2017'!C61,C56)</f>
        <v>1</v>
      </c>
      <c r="AU56" s="27" t="b">
        <f>EXACT('[8]RE-POA CENTA 2017'!D61,D56)</f>
        <v>1</v>
      </c>
      <c r="AV56" s="291">
        <f t="shared" si="0"/>
        <v>0</v>
      </c>
      <c r="AW56" s="27" t="b">
        <f>EXACT('[8]RE-POA CENTA 2017'!F61,F56)</f>
        <v>1</v>
      </c>
      <c r="AX56" s="27" t="b">
        <f>EXACT('[8]RE-POA CENTA 2017'!G61,G56)</f>
        <v>1</v>
      </c>
      <c r="AY56" s="27" t="b">
        <f>EXACT('[8]RE-POA CENTA 2017'!H61,H56)</f>
        <v>1</v>
      </c>
      <c r="AZ56" s="825">
        <f t="shared" si="1"/>
        <v>0</v>
      </c>
      <c r="BA56" s="825">
        <f t="shared" si="2"/>
        <v>0</v>
      </c>
      <c r="BB56" s="825" t="e">
        <f>E56-'[8]POA 2018  ETS CENTA por región'!E57-'[8]POA 2018  ETS CENTA por región'!E119-'[8]POA 2018  ETS CENTA por región'!E181-'[8]POA 2018  ETS CENTA por región'!E243</f>
        <v>#REF!</v>
      </c>
      <c r="BC56" s="826"/>
      <c r="BD56" s="826"/>
      <c r="BE56" s="826"/>
      <c r="BF56" s="826"/>
      <c r="BG56" s="826"/>
      <c r="BH56" s="826"/>
      <c r="BI56" s="825" t="e">
        <f>L56-'[8]POA 2018  ETS CENTA por región'!L57-'[8]POA 2018  ETS CENTA por región'!L119-'[8]POA 2018  ETS CENTA por región'!L181-'[8]POA 2018  ETS CENTA por región'!L243</f>
        <v>#REF!</v>
      </c>
      <c r="BJ56" s="825" t="e">
        <f>M56-'[8]POA 2018  ETS CENTA por región'!M57-'[8]POA 2018  ETS CENTA por región'!M119-'[8]POA 2018  ETS CENTA por región'!M181-'[8]POA 2018  ETS CENTA por región'!M243</f>
        <v>#REF!</v>
      </c>
      <c r="BK56" s="825" t="e">
        <f>N56-'[8]POA 2018  ETS CENTA por región'!N57-'[8]POA 2018  ETS CENTA por región'!N119-'[8]POA 2018  ETS CENTA por región'!N181-'[8]POA 2018  ETS CENTA por región'!N243</f>
        <v>#REF!</v>
      </c>
      <c r="BL56" s="825" t="e">
        <f>O56-'[8]POA 2018  ETS CENTA por región'!O57-'[8]POA 2018  ETS CENTA por región'!O119-'[8]POA 2018  ETS CENTA por región'!O181-'[8]POA 2018  ETS CENTA por región'!O243</f>
        <v>#REF!</v>
      </c>
      <c r="BM56" s="825" t="e">
        <f>P56-'[8]POA 2018  ETS CENTA por región'!P57-'[8]POA 2018  ETS CENTA por región'!P119-'[8]POA 2018  ETS CENTA por región'!P181-'[8]POA 2018  ETS CENTA por región'!P243</f>
        <v>#REF!</v>
      </c>
      <c r="BN56" s="825" t="e">
        <f>Q56-'[8]POA 2018  ETS CENTA por región'!Q57-'[8]POA 2018  ETS CENTA por región'!Q119-'[8]POA 2018  ETS CENTA por región'!Q181-'[8]POA 2018  ETS CENTA por región'!Q243</f>
        <v>#REF!</v>
      </c>
      <c r="BO56" s="825" t="e">
        <f>R56-'[8]POA 2018  ETS CENTA por región'!R57-'[8]POA 2018  ETS CENTA por región'!R119-'[8]POA 2018  ETS CENTA por región'!R181-'[8]POA 2018  ETS CENTA por región'!R243</f>
        <v>#REF!</v>
      </c>
      <c r="BP56" s="825" t="e">
        <f>S56-'[8]POA 2018  ETS CENTA por región'!S57-'[8]POA 2018  ETS CENTA por región'!S119-'[8]POA 2018  ETS CENTA por región'!S181-'[8]POA 2018  ETS CENTA por región'!S243</f>
        <v>#REF!</v>
      </c>
      <c r="BQ56" s="825" t="e">
        <f>T56-'[8]POA 2018  ETS CENTA por región'!T57-'[8]POA 2018  ETS CENTA por región'!T119-'[8]POA 2018  ETS CENTA por región'!T181-'[8]POA 2018  ETS CENTA por región'!T243</f>
        <v>#REF!</v>
      </c>
      <c r="BR56" s="825" t="e">
        <f>U56-'[8]POA 2018  ETS CENTA por región'!U57-'[8]POA 2018  ETS CENTA por región'!U119-'[8]POA 2018  ETS CENTA por región'!U181-'[8]POA 2018  ETS CENTA por región'!U243</f>
        <v>#REF!</v>
      </c>
      <c r="BS56" s="825" t="e">
        <f>V56-'[8]POA 2018  ETS CENTA por región'!V57-'[8]POA 2018  ETS CENTA por región'!V119-'[8]POA 2018  ETS CENTA por región'!V181-'[8]POA 2018  ETS CENTA por región'!V243</f>
        <v>#REF!</v>
      </c>
      <c r="BT56" s="825" t="e">
        <f>W56-'[8]POA 2018  ETS CENTA por región'!W57-'[8]POA 2018  ETS CENTA por región'!W119-'[8]POA 2018  ETS CENTA por región'!W181-'[8]POA 2018  ETS CENTA por región'!W243</f>
        <v>#REF!</v>
      </c>
      <c r="BU56" s="825" t="e">
        <f>X56-'[8]POA 2018  ETS CENTA por región'!X57-'[8]POA 2018  ETS CENTA por región'!X119-'[8]POA 2018  ETS CENTA por región'!X181-'[8]POA 2018  ETS CENTA por región'!X243</f>
        <v>#REF!</v>
      </c>
      <c r="BV56" s="825" t="e">
        <f>Y56-'[8]POA 2018  ETS CENTA por región'!Y57-'[8]POA 2018  ETS CENTA por región'!Y119-'[8]POA 2018  ETS CENTA por región'!Y181-'[8]POA 2018  ETS CENTA por región'!Y243</f>
        <v>#REF!</v>
      </c>
      <c r="BW56" s="825" t="e">
        <f>Z56-'[8]POA 2018  ETS CENTA por región'!Z57-'[8]POA 2018  ETS CENTA por región'!Z119-'[8]POA 2018  ETS CENTA por región'!Z181-'[8]POA 2018  ETS CENTA por región'!Z243</f>
        <v>#REF!</v>
      </c>
      <c r="BX56" s="825" t="e">
        <f>AA56-'[8]POA 2018  ETS CENTA por región'!AA57-'[8]POA 2018  ETS CENTA por región'!AA119-'[8]POA 2018  ETS CENTA por región'!AA181-'[8]POA 2018  ETS CENTA por región'!AA243</f>
        <v>#REF!</v>
      </c>
      <c r="BY56" s="825" t="e">
        <f>AB56-'[8]POA 2018  ETS CENTA por región'!AB57-'[8]POA 2018  ETS CENTA por región'!AB119-'[8]POA 2018  ETS CENTA por región'!AB181-'[8]POA 2018  ETS CENTA por región'!AB243</f>
        <v>#REF!</v>
      </c>
      <c r="BZ56" s="825" t="e">
        <f>AC56-'[8]POA 2018  ETS CENTA por región'!AC57-'[8]POA 2018  ETS CENTA por región'!AC119-'[8]POA 2018  ETS CENTA por región'!AC181-'[8]POA 2018  ETS CENTA por región'!AC243</f>
        <v>#REF!</v>
      </c>
      <c r="CA56" s="825" t="e">
        <f>AD56-'[8]POA 2018  ETS CENTA por región'!AD57-'[8]POA 2018  ETS CENTA por región'!AD119-'[8]POA 2018  ETS CENTA por región'!AD181-'[8]POA 2018  ETS CENTA por región'!AD243</f>
        <v>#REF!</v>
      </c>
      <c r="CB56" s="825" t="e">
        <f>AE56-'[8]POA 2018  ETS CENTA por región'!AE57-'[8]POA 2018  ETS CENTA por región'!AE119-'[8]POA 2018  ETS CENTA por región'!AE181-'[8]POA 2018  ETS CENTA por región'!AE243</f>
        <v>#REF!</v>
      </c>
      <c r="CC56" s="825" t="e">
        <f>AF56-'[8]POA 2018  ETS CENTA por región'!AF57-'[8]POA 2018  ETS CENTA por región'!AF119-'[8]POA 2018  ETS CENTA por región'!AF181-'[8]POA 2018  ETS CENTA por región'!AF243</f>
        <v>#REF!</v>
      </c>
      <c r="CD56" s="825" t="e">
        <f>AG56-'[8]POA 2018  ETS CENTA por región'!AG57-'[8]POA 2018  ETS CENTA por región'!AG119-'[8]POA 2018  ETS CENTA por región'!AG181-'[8]POA 2018  ETS CENTA por región'!AG243</f>
        <v>#REF!</v>
      </c>
      <c r="CE56" s="825" t="e">
        <f>AH56-'[8]POA 2018  ETS CENTA por región'!AH57-'[8]POA 2018  ETS CENTA por región'!AH119-'[8]POA 2018  ETS CENTA por región'!AH181-'[8]POA 2018  ETS CENTA por región'!AH243</f>
        <v>#REF!</v>
      </c>
      <c r="CF56" s="825" t="e">
        <f>AI56-'[8]POA 2018  ETS CENTA por región'!AI57-'[8]POA 2018  ETS CENTA por región'!AI119-'[8]POA 2018  ETS CENTA por región'!AI181-'[8]POA 2018  ETS CENTA por región'!AI243</f>
        <v>#REF!</v>
      </c>
      <c r="CG56" s="825" t="e">
        <f>AJ56-'[8]POA 2018  ETS CENTA por región'!AJ57-'[8]POA 2018  ETS CENTA por región'!AJ119-'[8]POA 2018  ETS CENTA por región'!AJ181-'[8]POA 2018  ETS CENTA por región'!AJ243</f>
        <v>#REF!</v>
      </c>
      <c r="CH56" s="825" t="e">
        <f>AK56-'[8]POA 2018  ETS CENTA por región'!AK57-'[8]POA 2018  ETS CENTA por región'!AK119-'[8]POA 2018  ETS CENTA por región'!AK181-'[8]POA 2018  ETS CENTA por región'!AK243</f>
        <v>#REF!</v>
      </c>
      <c r="CI56" s="825" t="e">
        <f>AL56-'[8]POA 2018  ETS CENTA por región'!AL57-'[8]POA 2018  ETS CENTA por región'!AL119-'[8]POA 2018  ETS CENTA por región'!AL181-'[8]POA 2018  ETS CENTA por región'!AL243</f>
        <v>#REF!</v>
      </c>
      <c r="CJ56" s="825" t="e">
        <f>AM56-'[8]POA 2018  ETS CENTA por región'!AM57-'[8]POA 2018  ETS CENTA por región'!AM119-'[8]POA 2018  ETS CENTA por región'!AM181-'[8]POA 2018  ETS CENTA por región'!AM243</f>
        <v>#REF!</v>
      </c>
      <c r="CK56" s="825" t="e">
        <f>AN56-'[8]POA 2018  ETS CENTA por región'!AN57-'[8]POA 2018  ETS CENTA por región'!AN119-'[8]POA 2018  ETS CENTA por región'!AN181-'[8]POA 2018  ETS CENTA por región'!AN243</f>
        <v>#REF!</v>
      </c>
      <c r="CL56" s="825" t="e">
        <f>AO56-'[8]POA 2018  ETS CENTA por región'!AO57-'[8]POA 2018  ETS CENTA por región'!AO119-'[8]POA 2018  ETS CENTA por región'!AO181-'[8]POA 2018  ETS CENTA por región'!AO243</f>
        <v>#REF!</v>
      </c>
    </row>
    <row r="57" spans="1:90" s="102" customFormat="1" ht="67.5" customHeight="1" x14ac:dyDescent="0.2">
      <c r="A57" s="803" t="s">
        <v>94</v>
      </c>
      <c r="B57" s="803" t="s">
        <v>95</v>
      </c>
      <c r="C57" s="819" t="s">
        <v>378</v>
      </c>
      <c r="D57" s="353" t="s">
        <v>105</v>
      </c>
      <c r="E57" s="898">
        <v>12</v>
      </c>
      <c r="F57" s="840" t="s">
        <v>50</v>
      </c>
      <c r="G57" s="852" t="s">
        <v>379</v>
      </c>
      <c r="H57" s="852" t="s">
        <v>50</v>
      </c>
      <c r="I57" s="252"/>
      <c r="J57" s="252"/>
      <c r="K57" s="252">
        <v>4</v>
      </c>
      <c r="L57" s="129">
        <v>1</v>
      </c>
      <c r="M57" s="129">
        <v>1</v>
      </c>
      <c r="N57" s="129">
        <v>1</v>
      </c>
      <c r="O57" s="130">
        <v>16803</v>
      </c>
      <c r="P57" s="130">
        <v>16803</v>
      </c>
      <c r="Q57" s="130">
        <v>16803</v>
      </c>
      <c r="R57" s="129">
        <v>1</v>
      </c>
      <c r="S57" s="129">
        <v>1</v>
      </c>
      <c r="T57" s="129">
        <v>1</v>
      </c>
      <c r="U57" s="130">
        <v>16803</v>
      </c>
      <c r="V57" s="130">
        <v>16803</v>
      </c>
      <c r="W57" s="130">
        <v>16803</v>
      </c>
      <c r="X57" s="129">
        <v>1</v>
      </c>
      <c r="Y57" s="129">
        <v>1</v>
      </c>
      <c r="Z57" s="129">
        <v>1</v>
      </c>
      <c r="AA57" s="130">
        <v>16803</v>
      </c>
      <c r="AB57" s="130">
        <v>16803</v>
      </c>
      <c r="AC57" s="130">
        <v>16803</v>
      </c>
      <c r="AD57" s="129">
        <v>1</v>
      </c>
      <c r="AE57" s="129">
        <v>1</v>
      </c>
      <c r="AF57" s="129">
        <v>1</v>
      </c>
      <c r="AG57" s="130">
        <v>16803</v>
      </c>
      <c r="AH57" s="130">
        <v>16803</v>
      </c>
      <c r="AI57" s="130">
        <v>16806</v>
      </c>
      <c r="AJ57" s="857">
        <v>201639</v>
      </c>
      <c r="AK57" s="854">
        <v>201639</v>
      </c>
      <c r="AL57" s="454"/>
      <c r="AM57" s="454"/>
      <c r="AN57" s="454"/>
      <c r="AO57" s="454"/>
      <c r="AP57" s="899" t="s">
        <v>103</v>
      </c>
      <c r="AQ57" s="792" t="s">
        <v>186</v>
      </c>
      <c r="AR57" s="455"/>
      <c r="AS57" s="27"/>
      <c r="AT57" s="27" t="b">
        <f>EXACT('[8]RE-POA CENTA 2017'!C62,C57)</f>
        <v>1</v>
      </c>
      <c r="AU57" s="27" t="b">
        <f>EXACT('[8]RE-POA CENTA 2017'!D62,D57)</f>
        <v>1</v>
      </c>
      <c r="AV57" s="291">
        <f t="shared" si="0"/>
        <v>0</v>
      </c>
      <c r="AW57" s="27" t="b">
        <f>EXACT('[8]RE-POA CENTA 2017'!F62,F57)</f>
        <v>1</v>
      </c>
      <c r="AX57" s="27" t="b">
        <f>EXACT('[8]RE-POA CENTA 2017'!G62,G57)</f>
        <v>1</v>
      </c>
      <c r="AY57" s="27" t="b">
        <f>EXACT('[8]RE-POA CENTA 2017'!H62,H57)</f>
        <v>1</v>
      </c>
      <c r="AZ57" s="825">
        <f t="shared" si="1"/>
        <v>0</v>
      </c>
      <c r="BA57" s="825">
        <f t="shared" si="2"/>
        <v>0</v>
      </c>
      <c r="BB57" s="825" t="e">
        <f>E57-'[8]POA 2018  ETS CENTA por región'!E58-'[8]POA 2018  ETS CENTA por región'!E120-'[8]POA 2018  ETS CENTA por región'!E182-'[8]POA 2018  ETS CENTA por región'!E244</f>
        <v>#REF!</v>
      </c>
      <c r="BC57" s="826"/>
      <c r="BD57" s="826"/>
      <c r="BE57" s="826"/>
      <c r="BF57" s="826"/>
      <c r="BG57" s="826"/>
      <c r="BH57" s="826"/>
      <c r="BI57" s="825" t="e">
        <f>L57-'[8]POA 2018  ETS CENTA por región'!L58-'[8]POA 2018  ETS CENTA por región'!L120-'[8]POA 2018  ETS CENTA por región'!L182-'[8]POA 2018  ETS CENTA por región'!L244</f>
        <v>#REF!</v>
      </c>
      <c r="BJ57" s="825" t="e">
        <f>M57-'[8]POA 2018  ETS CENTA por región'!M58-'[8]POA 2018  ETS CENTA por región'!M120-'[8]POA 2018  ETS CENTA por región'!M182-'[8]POA 2018  ETS CENTA por región'!M244</f>
        <v>#REF!</v>
      </c>
      <c r="BK57" s="825" t="e">
        <f>N57-'[8]POA 2018  ETS CENTA por región'!N58-'[8]POA 2018  ETS CENTA por región'!N120-'[8]POA 2018  ETS CENTA por región'!N182-'[8]POA 2018  ETS CENTA por región'!N244</f>
        <v>#REF!</v>
      </c>
      <c r="BL57" s="825" t="e">
        <f>O57-'[8]POA 2018  ETS CENTA por región'!O58-'[8]POA 2018  ETS CENTA por región'!O120-'[8]POA 2018  ETS CENTA por región'!O182-'[8]POA 2018  ETS CENTA por región'!O244</f>
        <v>#REF!</v>
      </c>
      <c r="BM57" s="825" t="e">
        <f>P57-'[8]POA 2018  ETS CENTA por región'!P58-'[8]POA 2018  ETS CENTA por región'!P120-'[8]POA 2018  ETS CENTA por región'!P182-'[8]POA 2018  ETS CENTA por región'!P244</f>
        <v>#REF!</v>
      </c>
      <c r="BN57" s="825" t="e">
        <f>Q57-'[8]POA 2018  ETS CENTA por región'!Q58-'[8]POA 2018  ETS CENTA por región'!Q120-'[8]POA 2018  ETS CENTA por región'!Q182-'[8]POA 2018  ETS CENTA por región'!Q244</f>
        <v>#REF!</v>
      </c>
      <c r="BO57" s="825" t="e">
        <f>R57-'[8]POA 2018  ETS CENTA por región'!R58-'[8]POA 2018  ETS CENTA por región'!R120-'[8]POA 2018  ETS CENTA por región'!R182-'[8]POA 2018  ETS CENTA por región'!R244</f>
        <v>#REF!</v>
      </c>
      <c r="BP57" s="825" t="e">
        <f>S57-'[8]POA 2018  ETS CENTA por región'!S58-'[8]POA 2018  ETS CENTA por región'!S120-'[8]POA 2018  ETS CENTA por región'!S182-'[8]POA 2018  ETS CENTA por región'!S244</f>
        <v>#REF!</v>
      </c>
      <c r="BQ57" s="825" t="e">
        <f>T57-'[8]POA 2018  ETS CENTA por región'!T58-'[8]POA 2018  ETS CENTA por región'!T120-'[8]POA 2018  ETS CENTA por región'!T182-'[8]POA 2018  ETS CENTA por región'!T244</f>
        <v>#REF!</v>
      </c>
      <c r="BR57" s="825" t="e">
        <f>U57-'[8]POA 2018  ETS CENTA por región'!U58-'[8]POA 2018  ETS CENTA por región'!U120-'[8]POA 2018  ETS CENTA por región'!U182-'[8]POA 2018  ETS CENTA por región'!U244</f>
        <v>#REF!</v>
      </c>
      <c r="BS57" s="825" t="e">
        <f>V57-'[8]POA 2018  ETS CENTA por región'!V58-'[8]POA 2018  ETS CENTA por región'!V120-'[8]POA 2018  ETS CENTA por región'!V182-'[8]POA 2018  ETS CENTA por región'!V244</f>
        <v>#REF!</v>
      </c>
      <c r="BT57" s="825" t="e">
        <f>W57-'[8]POA 2018  ETS CENTA por región'!W58-'[8]POA 2018  ETS CENTA por región'!W120-'[8]POA 2018  ETS CENTA por región'!W182-'[8]POA 2018  ETS CENTA por región'!W244</f>
        <v>#REF!</v>
      </c>
      <c r="BU57" s="825" t="e">
        <f>X57-'[8]POA 2018  ETS CENTA por región'!X58-'[8]POA 2018  ETS CENTA por región'!X120-'[8]POA 2018  ETS CENTA por región'!X182-'[8]POA 2018  ETS CENTA por región'!X244</f>
        <v>#REF!</v>
      </c>
      <c r="BV57" s="825" t="e">
        <f>Y57-'[8]POA 2018  ETS CENTA por región'!Y58-'[8]POA 2018  ETS CENTA por región'!Y120-'[8]POA 2018  ETS CENTA por región'!Y182-'[8]POA 2018  ETS CENTA por región'!Y244</f>
        <v>#REF!</v>
      </c>
      <c r="BW57" s="825" t="e">
        <f>Z57-'[8]POA 2018  ETS CENTA por región'!Z58-'[8]POA 2018  ETS CENTA por región'!Z120-'[8]POA 2018  ETS CENTA por región'!Z182-'[8]POA 2018  ETS CENTA por región'!Z244</f>
        <v>#REF!</v>
      </c>
      <c r="BX57" s="825" t="e">
        <f>AA57-'[8]POA 2018  ETS CENTA por región'!AA58-'[8]POA 2018  ETS CENTA por región'!AA120-'[8]POA 2018  ETS CENTA por región'!AA182-'[8]POA 2018  ETS CENTA por región'!AA244</f>
        <v>#REF!</v>
      </c>
      <c r="BY57" s="825" t="e">
        <f>AB57-'[8]POA 2018  ETS CENTA por región'!AB58-'[8]POA 2018  ETS CENTA por región'!AB120-'[8]POA 2018  ETS CENTA por región'!AB182-'[8]POA 2018  ETS CENTA por región'!AB244</f>
        <v>#REF!</v>
      </c>
      <c r="BZ57" s="825" t="e">
        <f>AC57-'[8]POA 2018  ETS CENTA por región'!AC58-'[8]POA 2018  ETS CENTA por región'!AC120-'[8]POA 2018  ETS CENTA por región'!AC182-'[8]POA 2018  ETS CENTA por región'!AC244</f>
        <v>#REF!</v>
      </c>
      <c r="CA57" s="825" t="e">
        <f>AD57-'[8]POA 2018  ETS CENTA por región'!AD58-'[8]POA 2018  ETS CENTA por región'!AD120-'[8]POA 2018  ETS CENTA por región'!AD182-'[8]POA 2018  ETS CENTA por región'!AD244</f>
        <v>#REF!</v>
      </c>
      <c r="CB57" s="825" t="e">
        <f>AE57-'[8]POA 2018  ETS CENTA por región'!AE58-'[8]POA 2018  ETS CENTA por región'!AE120-'[8]POA 2018  ETS CENTA por región'!AE182-'[8]POA 2018  ETS CENTA por región'!AE244</f>
        <v>#REF!</v>
      </c>
      <c r="CC57" s="825" t="e">
        <f>AF57-'[8]POA 2018  ETS CENTA por región'!AF58-'[8]POA 2018  ETS CENTA por región'!AF120-'[8]POA 2018  ETS CENTA por región'!AF182-'[8]POA 2018  ETS CENTA por región'!AF244</f>
        <v>#REF!</v>
      </c>
      <c r="CD57" s="825" t="e">
        <f>AG57-'[8]POA 2018  ETS CENTA por región'!AG58-'[8]POA 2018  ETS CENTA por región'!AG120-'[8]POA 2018  ETS CENTA por región'!AG182-'[8]POA 2018  ETS CENTA por región'!AG244</f>
        <v>#REF!</v>
      </c>
      <c r="CE57" s="825" t="e">
        <f>AH57-'[8]POA 2018  ETS CENTA por región'!AH58-'[8]POA 2018  ETS CENTA por región'!AH120-'[8]POA 2018  ETS CENTA por región'!AH182-'[8]POA 2018  ETS CENTA por región'!AH244</f>
        <v>#REF!</v>
      </c>
      <c r="CF57" s="825" t="e">
        <f>AI57-'[8]POA 2018  ETS CENTA por región'!AI58-'[8]POA 2018  ETS CENTA por región'!AI120-'[8]POA 2018  ETS CENTA por región'!AI182-'[8]POA 2018  ETS CENTA por región'!AI244</f>
        <v>#REF!</v>
      </c>
      <c r="CG57" s="825" t="e">
        <f>AJ57-'[8]POA 2018  ETS CENTA por región'!AJ58-'[8]POA 2018  ETS CENTA por región'!AJ120-'[8]POA 2018  ETS CENTA por región'!AJ182-'[8]POA 2018  ETS CENTA por región'!AJ244</f>
        <v>#REF!</v>
      </c>
      <c r="CH57" s="825" t="e">
        <f>AK57-'[8]POA 2018  ETS CENTA por región'!AK58-'[8]POA 2018  ETS CENTA por región'!AK120-'[8]POA 2018  ETS CENTA por región'!AK182-'[8]POA 2018  ETS CENTA por región'!AK244</f>
        <v>#REF!</v>
      </c>
      <c r="CI57" s="825" t="e">
        <f>AL57-'[8]POA 2018  ETS CENTA por región'!AL58-'[8]POA 2018  ETS CENTA por región'!AL120-'[8]POA 2018  ETS CENTA por región'!AL182-'[8]POA 2018  ETS CENTA por región'!AL244</f>
        <v>#REF!</v>
      </c>
      <c r="CJ57" s="825" t="e">
        <f>AM57-'[8]POA 2018  ETS CENTA por región'!AM58-'[8]POA 2018  ETS CENTA por región'!AM120-'[8]POA 2018  ETS CENTA por región'!AM182-'[8]POA 2018  ETS CENTA por región'!AM244</f>
        <v>#REF!</v>
      </c>
      <c r="CK57" s="825" t="e">
        <f>AN57-'[8]POA 2018  ETS CENTA por región'!AN58-'[8]POA 2018  ETS CENTA por región'!AN120-'[8]POA 2018  ETS CENTA por región'!AN182-'[8]POA 2018  ETS CENTA por región'!AN244</f>
        <v>#REF!</v>
      </c>
      <c r="CL57" s="825" t="e">
        <f>AO57-'[8]POA 2018  ETS CENTA por región'!AO58-'[8]POA 2018  ETS CENTA por región'!AO120-'[8]POA 2018  ETS CENTA por región'!AO182-'[8]POA 2018  ETS CENTA por región'!AO244</f>
        <v>#REF!</v>
      </c>
    </row>
    <row r="58" spans="1:90" s="102" customFormat="1" ht="110.25" customHeight="1" x14ac:dyDescent="0.2">
      <c r="A58" s="803" t="s">
        <v>94</v>
      </c>
      <c r="B58" s="803" t="s">
        <v>95</v>
      </c>
      <c r="C58" s="819" t="s">
        <v>381</v>
      </c>
      <c r="D58" s="852" t="s">
        <v>382</v>
      </c>
      <c r="E58" s="900">
        <v>12</v>
      </c>
      <c r="F58" s="840" t="s">
        <v>108</v>
      </c>
      <c r="G58" s="852" t="s">
        <v>109</v>
      </c>
      <c r="H58" s="852" t="s">
        <v>50</v>
      </c>
      <c r="I58" s="252"/>
      <c r="J58" s="252"/>
      <c r="K58" s="252">
        <v>1</v>
      </c>
      <c r="L58" s="842">
        <v>1</v>
      </c>
      <c r="M58" s="842">
        <v>1</v>
      </c>
      <c r="N58" s="842">
        <v>1</v>
      </c>
      <c r="O58" s="854">
        <v>4104.76</v>
      </c>
      <c r="P58" s="854">
        <v>4104.76</v>
      </c>
      <c r="Q58" s="854">
        <v>4104</v>
      </c>
      <c r="R58" s="842">
        <v>1</v>
      </c>
      <c r="S58" s="842">
        <v>1</v>
      </c>
      <c r="T58" s="842">
        <v>1</v>
      </c>
      <c r="U58" s="854">
        <v>4104.76</v>
      </c>
      <c r="V58" s="854">
        <v>4104.76</v>
      </c>
      <c r="W58" s="854">
        <v>4104</v>
      </c>
      <c r="X58" s="842">
        <v>1</v>
      </c>
      <c r="Y58" s="842">
        <v>1</v>
      </c>
      <c r="Z58" s="842">
        <v>1</v>
      </c>
      <c r="AA58" s="854">
        <v>4104.76</v>
      </c>
      <c r="AB58" s="854">
        <v>4104.76</v>
      </c>
      <c r="AC58" s="854">
        <v>4104</v>
      </c>
      <c r="AD58" s="842">
        <v>1</v>
      </c>
      <c r="AE58" s="842">
        <v>1</v>
      </c>
      <c r="AF58" s="842">
        <v>1</v>
      </c>
      <c r="AG58" s="854">
        <v>4104.76</v>
      </c>
      <c r="AH58" s="854">
        <v>4104.76</v>
      </c>
      <c r="AI58" s="854">
        <f>4104.76+2.16</f>
        <v>4106.92</v>
      </c>
      <c r="AJ58" s="857">
        <v>49257</v>
      </c>
      <c r="AK58" s="854">
        <v>49257</v>
      </c>
      <c r="AL58" s="454"/>
      <c r="AM58" s="454"/>
      <c r="AN58" s="454"/>
      <c r="AO58" s="454"/>
      <c r="AP58" s="899" t="s">
        <v>103</v>
      </c>
      <c r="AQ58" s="792" t="s">
        <v>187</v>
      </c>
      <c r="AR58" s="455">
        <v>9</v>
      </c>
      <c r="AS58" s="27"/>
      <c r="AT58" s="27" t="b">
        <f>EXACT('[8]RE-POA CENTA 2017'!C63,C58)</f>
        <v>1</v>
      </c>
      <c r="AU58" s="27" t="b">
        <f>EXACT('[8]RE-POA CENTA 2017'!D63,D58)</f>
        <v>1</v>
      </c>
      <c r="AV58" s="291">
        <f t="shared" si="0"/>
        <v>0</v>
      </c>
      <c r="AW58" s="27" t="b">
        <f>EXACT('[8]RE-POA CENTA 2017'!F63,F58)</f>
        <v>1</v>
      </c>
      <c r="AX58" s="27" t="b">
        <f>EXACT('[8]RE-POA CENTA 2017'!G63,G58)</f>
        <v>1</v>
      </c>
      <c r="AY58" s="27" t="b">
        <f>EXACT('[8]RE-POA CENTA 2017'!H63,H58)</f>
        <v>1</v>
      </c>
      <c r="AZ58" s="825">
        <f t="shared" si="1"/>
        <v>0</v>
      </c>
      <c r="BA58" s="825">
        <f t="shared" si="2"/>
        <v>0</v>
      </c>
      <c r="BB58" s="825" t="e">
        <f>E58-'[8]POA 2018  ETS CENTA por región'!E59-'[8]POA 2018  ETS CENTA por región'!E121-'[8]POA 2018  ETS CENTA por región'!E183-'[8]POA 2018  ETS CENTA por región'!E245</f>
        <v>#REF!</v>
      </c>
      <c r="BC58" s="826"/>
      <c r="BD58" s="826"/>
      <c r="BE58" s="826"/>
      <c r="BF58" s="826"/>
      <c r="BG58" s="826"/>
      <c r="BH58" s="826"/>
      <c r="BI58" s="825" t="e">
        <f>L58-'[8]POA 2018  ETS CENTA por región'!L59-'[8]POA 2018  ETS CENTA por región'!L121-'[8]POA 2018  ETS CENTA por región'!L183-'[8]POA 2018  ETS CENTA por región'!L245</f>
        <v>#REF!</v>
      </c>
      <c r="BJ58" s="825" t="e">
        <f>M58-'[8]POA 2018  ETS CENTA por región'!M59-'[8]POA 2018  ETS CENTA por región'!M121-'[8]POA 2018  ETS CENTA por región'!M183-'[8]POA 2018  ETS CENTA por región'!M245</f>
        <v>#REF!</v>
      </c>
      <c r="BK58" s="825" t="e">
        <f>N58-'[8]POA 2018  ETS CENTA por región'!N59-'[8]POA 2018  ETS CENTA por región'!N121-'[8]POA 2018  ETS CENTA por región'!N183-'[8]POA 2018  ETS CENTA por región'!N245</f>
        <v>#REF!</v>
      </c>
      <c r="BL58" s="825" t="e">
        <f>O58-'[8]POA 2018  ETS CENTA por región'!O59-'[8]POA 2018  ETS CENTA por región'!O121-'[8]POA 2018  ETS CENTA por región'!O183-'[8]POA 2018  ETS CENTA por región'!O245</f>
        <v>#REF!</v>
      </c>
      <c r="BM58" s="825" t="e">
        <f>P58-'[8]POA 2018  ETS CENTA por región'!P59-'[8]POA 2018  ETS CENTA por región'!P121-'[8]POA 2018  ETS CENTA por región'!P183-'[8]POA 2018  ETS CENTA por región'!P245</f>
        <v>#REF!</v>
      </c>
      <c r="BN58" s="825" t="e">
        <f>Q58-'[8]POA 2018  ETS CENTA por región'!Q59-'[8]POA 2018  ETS CENTA por región'!Q121-'[8]POA 2018  ETS CENTA por región'!Q183-'[8]POA 2018  ETS CENTA por región'!Q245</f>
        <v>#REF!</v>
      </c>
      <c r="BO58" s="825" t="e">
        <f>R58-'[8]POA 2018  ETS CENTA por región'!R59-'[8]POA 2018  ETS CENTA por región'!R121-'[8]POA 2018  ETS CENTA por región'!R183-'[8]POA 2018  ETS CENTA por región'!R245</f>
        <v>#REF!</v>
      </c>
      <c r="BP58" s="825" t="e">
        <f>S58-'[8]POA 2018  ETS CENTA por región'!S59-'[8]POA 2018  ETS CENTA por región'!S121-'[8]POA 2018  ETS CENTA por región'!S183-'[8]POA 2018  ETS CENTA por región'!S245</f>
        <v>#REF!</v>
      </c>
      <c r="BQ58" s="825" t="e">
        <f>T58-'[8]POA 2018  ETS CENTA por región'!T59-'[8]POA 2018  ETS CENTA por región'!T121-'[8]POA 2018  ETS CENTA por región'!T183-'[8]POA 2018  ETS CENTA por región'!T245</f>
        <v>#REF!</v>
      </c>
      <c r="BR58" s="825" t="e">
        <f>U58-'[8]POA 2018  ETS CENTA por región'!U59-'[8]POA 2018  ETS CENTA por región'!U121-'[8]POA 2018  ETS CENTA por región'!U183-'[8]POA 2018  ETS CENTA por región'!U245</f>
        <v>#REF!</v>
      </c>
      <c r="BS58" s="825" t="e">
        <f>V58-'[8]POA 2018  ETS CENTA por región'!V59-'[8]POA 2018  ETS CENTA por región'!V121-'[8]POA 2018  ETS CENTA por región'!V183-'[8]POA 2018  ETS CENTA por región'!V245</f>
        <v>#REF!</v>
      </c>
      <c r="BT58" s="825" t="e">
        <f>W58-'[8]POA 2018  ETS CENTA por región'!W59-'[8]POA 2018  ETS CENTA por región'!W121-'[8]POA 2018  ETS CENTA por región'!W183-'[8]POA 2018  ETS CENTA por región'!W245</f>
        <v>#REF!</v>
      </c>
      <c r="BU58" s="825" t="e">
        <f>X58-'[8]POA 2018  ETS CENTA por región'!X59-'[8]POA 2018  ETS CENTA por región'!X121-'[8]POA 2018  ETS CENTA por región'!X183-'[8]POA 2018  ETS CENTA por región'!X245</f>
        <v>#REF!</v>
      </c>
      <c r="BV58" s="825" t="e">
        <f>Y58-'[8]POA 2018  ETS CENTA por región'!Y59-'[8]POA 2018  ETS CENTA por región'!Y121-'[8]POA 2018  ETS CENTA por región'!Y183-'[8]POA 2018  ETS CENTA por región'!Y245</f>
        <v>#REF!</v>
      </c>
      <c r="BW58" s="825" t="e">
        <f>Z58-'[8]POA 2018  ETS CENTA por región'!Z59-'[8]POA 2018  ETS CENTA por región'!Z121-'[8]POA 2018  ETS CENTA por región'!Z183-'[8]POA 2018  ETS CENTA por región'!Z245</f>
        <v>#REF!</v>
      </c>
      <c r="BX58" s="825" t="e">
        <f>AA58-'[8]POA 2018  ETS CENTA por región'!AA59-'[8]POA 2018  ETS CENTA por región'!AA121-'[8]POA 2018  ETS CENTA por región'!AA183-'[8]POA 2018  ETS CENTA por región'!AA245</f>
        <v>#REF!</v>
      </c>
      <c r="BY58" s="825" t="e">
        <f>AB58-'[8]POA 2018  ETS CENTA por región'!AB59-'[8]POA 2018  ETS CENTA por región'!AB121-'[8]POA 2018  ETS CENTA por región'!AB183-'[8]POA 2018  ETS CENTA por región'!AB245</f>
        <v>#REF!</v>
      </c>
      <c r="BZ58" s="825" t="e">
        <f>AC58-'[8]POA 2018  ETS CENTA por región'!AC59-'[8]POA 2018  ETS CENTA por región'!AC121-'[8]POA 2018  ETS CENTA por región'!AC183-'[8]POA 2018  ETS CENTA por región'!AC245</f>
        <v>#REF!</v>
      </c>
      <c r="CA58" s="825" t="e">
        <f>AD58-'[8]POA 2018  ETS CENTA por región'!AD59-'[8]POA 2018  ETS CENTA por región'!AD121-'[8]POA 2018  ETS CENTA por región'!AD183-'[8]POA 2018  ETS CENTA por región'!AD245</f>
        <v>#REF!</v>
      </c>
      <c r="CB58" s="825" t="e">
        <f>AE58-'[8]POA 2018  ETS CENTA por región'!AE59-'[8]POA 2018  ETS CENTA por región'!AE121-'[8]POA 2018  ETS CENTA por región'!AE183-'[8]POA 2018  ETS CENTA por región'!AE245</f>
        <v>#REF!</v>
      </c>
      <c r="CC58" s="825" t="e">
        <f>AF58-'[8]POA 2018  ETS CENTA por región'!AF59-'[8]POA 2018  ETS CENTA por región'!AF121-'[8]POA 2018  ETS CENTA por región'!AF183-'[8]POA 2018  ETS CENTA por región'!AF245</f>
        <v>#REF!</v>
      </c>
      <c r="CD58" s="825" t="e">
        <f>AG58-'[8]POA 2018  ETS CENTA por región'!AG59-'[8]POA 2018  ETS CENTA por región'!AG121-'[8]POA 2018  ETS CENTA por región'!AG183-'[8]POA 2018  ETS CENTA por región'!AG245</f>
        <v>#REF!</v>
      </c>
      <c r="CE58" s="825" t="e">
        <f>AH58-'[8]POA 2018  ETS CENTA por región'!AH59-'[8]POA 2018  ETS CENTA por región'!AH121-'[8]POA 2018  ETS CENTA por región'!AH183-'[8]POA 2018  ETS CENTA por región'!AH245</f>
        <v>#REF!</v>
      </c>
      <c r="CF58" s="825" t="e">
        <f>AI58-'[8]POA 2018  ETS CENTA por región'!AI59-'[8]POA 2018  ETS CENTA por región'!AI121-'[8]POA 2018  ETS CENTA por región'!AI183-'[8]POA 2018  ETS CENTA por región'!AI245</f>
        <v>#REF!</v>
      </c>
      <c r="CG58" s="825" t="e">
        <f>AJ58-'[8]POA 2018  ETS CENTA por región'!AJ59-'[8]POA 2018  ETS CENTA por región'!AJ121-'[8]POA 2018  ETS CENTA por región'!AJ183-'[8]POA 2018  ETS CENTA por región'!AJ245</f>
        <v>#REF!</v>
      </c>
      <c r="CH58" s="825" t="e">
        <f>AK58-'[8]POA 2018  ETS CENTA por región'!AK59-'[8]POA 2018  ETS CENTA por región'!AK121-'[8]POA 2018  ETS CENTA por región'!AK183-'[8]POA 2018  ETS CENTA por región'!AK245</f>
        <v>#REF!</v>
      </c>
      <c r="CI58" s="825" t="e">
        <f>AL58-'[8]POA 2018  ETS CENTA por región'!AL59-'[8]POA 2018  ETS CENTA por región'!AL121-'[8]POA 2018  ETS CENTA por región'!AL183-'[8]POA 2018  ETS CENTA por región'!AL245</f>
        <v>#REF!</v>
      </c>
      <c r="CJ58" s="825" t="e">
        <f>AM58-'[8]POA 2018  ETS CENTA por región'!AM59-'[8]POA 2018  ETS CENTA por región'!AM121-'[8]POA 2018  ETS CENTA por región'!AM183-'[8]POA 2018  ETS CENTA por región'!AM245</f>
        <v>#REF!</v>
      </c>
      <c r="CK58" s="825" t="e">
        <f>AN58-'[8]POA 2018  ETS CENTA por región'!AN59-'[8]POA 2018  ETS CENTA por región'!AN121-'[8]POA 2018  ETS CENTA por región'!AN183-'[8]POA 2018  ETS CENTA por región'!AN245</f>
        <v>#REF!</v>
      </c>
      <c r="CL58" s="825" t="e">
        <f>AO58-'[8]POA 2018  ETS CENTA por región'!AO59-'[8]POA 2018  ETS CENTA por región'!AO121-'[8]POA 2018  ETS CENTA por región'!AO183-'[8]POA 2018  ETS CENTA por región'!AO245</f>
        <v>#REF!</v>
      </c>
    </row>
    <row r="59" spans="1:90" s="102" customFormat="1" ht="85.5" customHeight="1" x14ac:dyDescent="0.2">
      <c r="A59" s="803" t="s">
        <v>94</v>
      </c>
      <c r="B59" s="803" t="s">
        <v>95</v>
      </c>
      <c r="C59" s="819" t="s">
        <v>384</v>
      </c>
      <c r="D59" s="852" t="s">
        <v>111</v>
      </c>
      <c r="E59" s="901">
        <v>1080</v>
      </c>
      <c r="F59" s="840" t="s">
        <v>100</v>
      </c>
      <c r="G59" s="852" t="s">
        <v>112</v>
      </c>
      <c r="H59" s="852" t="s">
        <v>50</v>
      </c>
      <c r="I59" s="252"/>
      <c r="J59" s="252"/>
      <c r="K59" s="252">
        <v>3</v>
      </c>
      <c r="L59" s="258">
        <v>90</v>
      </c>
      <c r="M59" s="258">
        <v>90</v>
      </c>
      <c r="N59" s="258">
        <v>90</v>
      </c>
      <c r="O59" s="130">
        <v>13535</v>
      </c>
      <c r="P59" s="130">
        <v>13535</v>
      </c>
      <c r="Q59" s="130">
        <v>13535</v>
      </c>
      <c r="R59" s="258">
        <v>90</v>
      </c>
      <c r="S59" s="258">
        <v>90</v>
      </c>
      <c r="T59" s="258">
        <v>90</v>
      </c>
      <c r="U59" s="130">
        <v>13535</v>
      </c>
      <c r="V59" s="130">
        <v>13535</v>
      </c>
      <c r="W59" s="130">
        <v>13535</v>
      </c>
      <c r="X59" s="258">
        <v>90</v>
      </c>
      <c r="Y59" s="258">
        <v>90</v>
      </c>
      <c r="Z59" s="258">
        <v>90</v>
      </c>
      <c r="AA59" s="130">
        <v>13535</v>
      </c>
      <c r="AB59" s="130">
        <v>13535</v>
      </c>
      <c r="AC59" s="130">
        <v>13535</v>
      </c>
      <c r="AD59" s="258">
        <v>90</v>
      </c>
      <c r="AE59" s="258">
        <v>90</v>
      </c>
      <c r="AF59" s="258">
        <v>90</v>
      </c>
      <c r="AG59" s="130">
        <v>13535</v>
      </c>
      <c r="AH59" s="130">
        <v>13535</v>
      </c>
      <c r="AI59" s="130">
        <v>13541</v>
      </c>
      <c r="AJ59" s="857">
        <v>162426</v>
      </c>
      <c r="AK59" s="854">
        <v>162426</v>
      </c>
      <c r="AL59" s="454"/>
      <c r="AM59" s="454"/>
      <c r="AN59" s="454"/>
      <c r="AO59" s="454"/>
      <c r="AP59" s="899" t="s">
        <v>103</v>
      </c>
      <c r="AQ59" s="840" t="s">
        <v>238</v>
      </c>
      <c r="AR59" s="455"/>
      <c r="AS59" s="27"/>
      <c r="AT59" s="27" t="b">
        <f>EXACT('[8]RE-POA CENTA 2017'!C64,C59)</f>
        <v>1</v>
      </c>
      <c r="AU59" s="27" t="b">
        <f>EXACT('[8]RE-POA CENTA 2017'!D64,D59)</f>
        <v>1</v>
      </c>
      <c r="AV59" s="291">
        <f t="shared" si="0"/>
        <v>0</v>
      </c>
      <c r="AW59" s="27" t="b">
        <f>EXACT('[8]RE-POA CENTA 2017'!F64,F59)</f>
        <v>1</v>
      </c>
      <c r="AX59" s="27" t="b">
        <f>EXACT('[8]RE-POA CENTA 2017'!G64,G59)</f>
        <v>1</v>
      </c>
      <c r="AY59" s="27" t="b">
        <f>EXACT('[8]RE-POA CENTA 2017'!H64,H59)</f>
        <v>1</v>
      </c>
      <c r="AZ59" s="825">
        <f t="shared" si="1"/>
        <v>0</v>
      </c>
      <c r="BA59" s="825">
        <f t="shared" si="2"/>
        <v>0</v>
      </c>
      <c r="BB59" s="825" t="e">
        <f>E59-'[8]POA 2018  ETS CENTA por región'!E60-'[8]POA 2018  ETS CENTA por región'!E122-'[8]POA 2018  ETS CENTA por región'!E184-'[8]POA 2018  ETS CENTA por región'!E246</f>
        <v>#REF!</v>
      </c>
      <c r="BC59" s="826"/>
      <c r="BD59" s="826"/>
      <c r="BE59" s="826"/>
      <c r="BF59" s="826"/>
      <c r="BG59" s="826"/>
      <c r="BH59" s="826"/>
      <c r="BI59" s="825" t="e">
        <f>L59-'[8]POA 2018  ETS CENTA por región'!L60-'[8]POA 2018  ETS CENTA por región'!L122-'[8]POA 2018  ETS CENTA por región'!L184-'[8]POA 2018  ETS CENTA por región'!L246</f>
        <v>#REF!</v>
      </c>
      <c r="BJ59" s="825" t="e">
        <f>M59-'[8]POA 2018  ETS CENTA por región'!M60-'[8]POA 2018  ETS CENTA por región'!M122-'[8]POA 2018  ETS CENTA por región'!M184-'[8]POA 2018  ETS CENTA por región'!M246</f>
        <v>#REF!</v>
      </c>
      <c r="BK59" s="825" t="e">
        <f>N59-'[8]POA 2018  ETS CENTA por región'!N60-'[8]POA 2018  ETS CENTA por región'!N122-'[8]POA 2018  ETS CENTA por región'!N184-'[8]POA 2018  ETS CENTA por región'!N246</f>
        <v>#REF!</v>
      </c>
      <c r="BL59" s="825" t="e">
        <f>O59-'[8]POA 2018  ETS CENTA por región'!O60-'[8]POA 2018  ETS CENTA por región'!O122-'[8]POA 2018  ETS CENTA por región'!O184-'[8]POA 2018  ETS CENTA por región'!O246</f>
        <v>#REF!</v>
      </c>
      <c r="BM59" s="825" t="e">
        <f>P59-'[8]POA 2018  ETS CENTA por región'!P60-'[8]POA 2018  ETS CENTA por región'!P122-'[8]POA 2018  ETS CENTA por región'!P184-'[8]POA 2018  ETS CENTA por región'!P246</f>
        <v>#REF!</v>
      </c>
      <c r="BN59" s="825" t="e">
        <f>Q59-'[8]POA 2018  ETS CENTA por región'!Q60-'[8]POA 2018  ETS CENTA por región'!Q122-'[8]POA 2018  ETS CENTA por región'!Q184-'[8]POA 2018  ETS CENTA por región'!Q246</f>
        <v>#REF!</v>
      </c>
      <c r="BO59" s="825" t="e">
        <f>R59-'[8]POA 2018  ETS CENTA por región'!R60-'[8]POA 2018  ETS CENTA por región'!R122-'[8]POA 2018  ETS CENTA por región'!R184-'[8]POA 2018  ETS CENTA por región'!R246</f>
        <v>#REF!</v>
      </c>
      <c r="BP59" s="825" t="e">
        <f>S59-'[8]POA 2018  ETS CENTA por región'!S60-'[8]POA 2018  ETS CENTA por región'!S122-'[8]POA 2018  ETS CENTA por región'!S184-'[8]POA 2018  ETS CENTA por región'!S246</f>
        <v>#REF!</v>
      </c>
      <c r="BQ59" s="825" t="e">
        <f>T59-'[8]POA 2018  ETS CENTA por región'!T60-'[8]POA 2018  ETS CENTA por región'!T122-'[8]POA 2018  ETS CENTA por región'!T184-'[8]POA 2018  ETS CENTA por región'!T246</f>
        <v>#REF!</v>
      </c>
      <c r="BR59" s="825" t="e">
        <f>U59-'[8]POA 2018  ETS CENTA por región'!U60-'[8]POA 2018  ETS CENTA por región'!U122-'[8]POA 2018  ETS CENTA por región'!U184-'[8]POA 2018  ETS CENTA por región'!U246</f>
        <v>#REF!</v>
      </c>
      <c r="BS59" s="825" t="e">
        <f>V59-'[8]POA 2018  ETS CENTA por región'!V60-'[8]POA 2018  ETS CENTA por región'!V122-'[8]POA 2018  ETS CENTA por región'!V184-'[8]POA 2018  ETS CENTA por región'!V246</f>
        <v>#REF!</v>
      </c>
      <c r="BT59" s="825" t="e">
        <f>W59-'[8]POA 2018  ETS CENTA por región'!W60-'[8]POA 2018  ETS CENTA por región'!W122-'[8]POA 2018  ETS CENTA por región'!W184-'[8]POA 2018  ETS CENTA por región'!W246</f>
        <v>#REF!</v>
      </c>
      <c r="BU59" s="825" t="e">
        <f>X59-'[8]POA 2018  ETS CENTA por región'!X60-'[8]POA 2018  ETS CENTA por región'!X122-'[8]POA 2018  ETS CENTA por región'!X184-'[8]POA 2018  ETS CENTA por región'!X246</f>
        <v>#REF!</v>
      </c>
      <c r="BV59" s="825" t="e">
        <f>Y59-'[8]POA 2018  ETS CENTA por región'!Y60-'[8]POA 2018  ETS CENTA por región'!Y122-'[8]POA 2018  ETS CENTA por región'!Y184-'[8]POA 2018  ETS CENTA por región'!Y246</f>
        <v>#REF!</v>
      </c>
      <c r="BW59" s="825" t="e">
        <f>Z59-'[8]POA 2018  ETS CENTA por región'!Z60-'[8]POA 2018  ETS CENTA por región'!Z122-'[8]POA 2018  ETS CENTA por región'!Z184-'[8]POA 2018  ETS CENTA por región'!Z246</f>
        <v>#REF!</v>
      </c>
      <c r="BX59" s="825" t="e">
        <f>AA59-'[8]POA 2018  ETS CENTA por región'!AA60-'[8]POA 2018  ETS CENTA por región'!AA122-'[8]POA 2018  ETS CENTA por región'!AA184-'[8]POA 2018  ETS CENTA por región'!AA246</f>
        <v>#REF!</v>
      </c>
      <c r="BY59" s="825" t="e">
        <f>AB59-'[8]POA 2018  ETS CENTA por región'!AB60-'[8]POA 2018  ETS CENTA por región'!AB122-'[8]POA 2018  ETS CENTA por región'!AB184-'[8]POA 2018  ETS CENTA por región'!AB246</f>
        <v>#REF!</v>
      </c>
      <c r="BZ59" s="825" t="e">
        <f>AC59-'[8]POA 2018  ETS CENTA por región'!AC60-'[8]POA 2018  ETS CENTA por región'!AC122-'[8]POA 2018  ETS CENTA por región'!AC184-'[8]POA 2018  ETS CENTA por región'!AC246</f>
        <v>#REF!</v>
      </c>
      <c r="CA59" s="825" t="e">
        <f>AD59-'[8]POA 2018  ETS CENTA por región'!AD60-'[8]POA 2018  ETS CENTA por región'!AD122-'[8]POA 2018  ETS CENTA por región'!AD184-'[8]POA 2018  ETS CENTA por región'!AD246</f>
        <v>#REF!</v>
      </c>
      <c r="CB59" s="825" t="e">
        <f>AE59-'[8]POA 2018  ETS CENTA por región'!AE60-'[8]POA 2018  ETS CENTA por región'!AE122-'[8]POA 2018  ETS CENTA por región'!AE184-'[8]POA 2018  ETS CENTA por región'!AE246</f>
        <v>#REF!</v>
      </c>
      <c r="CC59" s="825" t="e">
        <f>AF59-'[8]POA 2018  ETS CENTA por región'!AF60-'[8]POA 2018  ETS CENTA por región'!AF122-'[8]POA 2018  ETS CENTA por región'!AF184-'[8]POA 2018  ETS CENTA por región'!AF246</f>
        <v>#REF!</v>
      </c>
      <c r="CD59" s="825" t="e">
        <f>AG59-'[8]POA 2018  ETS CENTA por región'!AG60-'[8]POA 2018  ETS CENTA por región'!AG122-'[8]POA 2018  ETS CENTA por región'!AG184-'[8]POA 2018  ETS CENTA por región'!AG246</f>
        <v>#REF!</v>
      </c>
      <c r="CE59" s="825" t="e">
        <f>AH59-'[8]POA 2018  ETS CENTA por región'!AH60-'[8]POA 2018  ETS CENTA por región'!AH122-'[8]POA 2018  ETS CENTA por región'!AH184-'[8]POA 2018  ETS CENTA por región'!AH246</f>
        <v>#REF!</v>
      </c>
      <c r="CF59" s="825" t="e">
        <f>AI59-'[8]POA 2018  ETS CENTA por región'!AI60-'[8]POA 2018  ETS CENTA por región'!AI122-'[8]POA 2018  ETS CENTA por región'!AI184-'[8]POA 2018  ETS CENTA por región'!AI246</f>
        <v>#REF!</v>
      </c>
      <c r="CG59" s="825" t="e">
        <f>AJ59-'[8]POA 2018  ETS CENTA por región'!AJ60-'[8]POA 2018  ETS CENTA por región'!AJ122-'[8]POA 2018  ETS CENTA por región'!AJ184-'[8]POA 2018  ETS CENTA por región'!AJ246</f>
        <v>#REF!</v>
      </c>
      <c r="CH59" s="825" t="e">
        <f>AK59-'[8]POA 2018  ETS CENTA por región'!AK60-'[8]POA 2018  ETS CENTA por región'!AK122-'[8]POA 2018  ETS CENTA por región'!AK184-'[8]POA 2018  ETS CENTA por región'!AK246</f>
        <v>#REF!</v>
      </c>
      <c r="CI59" s="825" t="e">
        <f>AL59-'[8]POA 2018  ETS CENTA por región'!AL60-'[8]POA 2018  ETS CENTA por región'!AL122-'[8]POA 2018  ETS CENTA por región'!AL184-'[8]POA 2018  ETS CENTA por región'!AL246</f>
        <v>#REF!</v>
      </c>
      <c r="CJ59" s="825" t="e">
        <f>AM59-'[8]POA 2018  ETS CENTA por región'!AM60-'[8]POA 2018  ETS CENTA por región'!AM122-'[8]POA 2018  ETS CENTA por región'!AM184-'[8]POA 2018  ETS CENTA por región'!AM246</f>
        <v>#REF!</v>
      </c>
      <c r="CK59" s="825" t="e">
        <f>AN59-'[8]POA 2018  ETS CENTA por región'!AN60-'[8]POA 2018  ETS CENTA por región'!AN122-'[8]POA 2018  ETS CENTA por región'!AN184-'[8]POA 2018  ETS CENTA por región'!AN246</f>
        <v>#REF!</v>
      </c>
      <c r="CL59" s="825" t="e">
        <f>AO59-'[8]POA 2018  ETS CENTA por región'!AO60-'[8]POA 2018  ETS CENTA por región'!AO122-'[8]POA 2018  ETS CENTA por región'!AO184-'[8]POA 2018  ETS CENTA por región'!AO246</f>
        <v>#REF!</v>
      </c>
    </row>
    <row r="60" spans="1:90" s="102" customFormat="1" ht="81" customHeight="1" x14ac:dyDescent="0.2">
      <c r="A60" s="803" t="s">
        <v>94</v>
      </c>
      <c r="B60" s="803" t="s">
        <v>95</v>
      </c>
      <c r="C60" s="819" t="s">
        <v>386</v>
      </c>
      <c r="D60" s="852" t="s">
        <v>114</v>
      </c>
      <c r="E60" s="902">
        <v>2700</v>
      </c>
      <c r="F60" s="840" t="s">
        <v>100</v>
      </c>
      <c r="G60" s="852" t="s">
        <v>115</v>
      </c>
      <c r="H60" s="852" t="s">
        <v>50</v>
      </c>
      <c r="I60" s="252"/>
      <c r="J60" s="252"/>
      <c r="K60" s="252">
        <v>2</v>
      </c>
      <c r="L60" s="842">
        <v>225</v>
      </c>
      <c r="M60" s="842">
        <v>225</v>
      </c>
      <c r="N60" s="842">
        <v>225</v>
      </c>
      <c r="O60" s="854">
        <v>9682</v>
      </c>
      <c r="P60" s="854">
        <v>9682</v>
      </c>
      <c r="Q60" s="854">
        <v>9681</v>
      </c>
      <c r="R60" s="842">
        <v>225</v>
      </c>
      <c r="S60" s="842">
        <v>225</v>
      </c>
      <c r="T60" s="842">
        <v>225</v>
      </c>
      <c r="U60" s="854">
        <v>9682</v>
      </c>
      <c r="V60" s="854">
        <v>9682</v>
      </c>
      <c r="W60" s="854">
        <v>9681</v>
      </c>
      <c r="X60" s="842">
        <v>225</v>
      </c>
      <c r="Y60" s="842">
        <v>225</v>
      </c>
      <c r="Z60" s="842">
        <v>225</v>
      </c>
      <c r="AA60" s="854">
        <v>9682</v>
      </c>
      <c r="AB60" s="854">
        <v>9682</v>
      </c>
      <c r="AC60" s="854">
        <v>9681</v>
      </c>
      <c r="AD60" s="842">
        <v>225</v>
      </c>
      <c r="AE60" s="842">
        <v>225</v>
      </c>
      <c r="AF60" s="842">
        <v>225</v>
      </c>
      <c r="AG60" s="854">
        <v>9682</v>
      </c>
      <c r="AH60" s="854">
        <v>9682</v>
      </c>
      <c r="AI60" s="854">
        <v>9681</v>
      </c>
      <c r="AJ60" s="857">
        <v>116180</v>
      </c>
      <c r="AK60" s="854">
        <v>116180</v>
      </c>
      <c r="AL60" s="454"/>
      <c r="AM60" s="454"/>
      <c r="AN60" s="454"/>
      <c r="AO60" s="454"/>
      <c r="AP60" s="899" t="s">
        <v>103</v>
      </c>
      <c r="AQ60" s="840" t="s">
        <v>239</v>
      </c>
      <c r="AR60" s="455"/>
      <c r="AS60" s="27"/>
      <c r="AT60" s="27" t="b">
        <f>EXACT('[8]RE-POA CENTA 2017'!C65,C60)</f>
        <v>1</v>
      </c>
      <c r="AU60" s="27" t="b">
        <f>EXACT('[8]RE-POA CENTA 2017'!D65,D60)</f>
        <v>1</v>
      </c>
      <c r="AV60" s="291">
        <f t="shared" si="0"/>
        <v>0</v>
      </c>
      <c r="AW60" s="27" t="b">
        <f>EXACT('[8]RE-POA CENTA 2017'!F65,F60)</f>
        <v>1</v>
      </c>
      <c r="AX60" s="27" t="b">
        <f>EXACT('[8]RE-POA CENTA 2017'!G65,G60)</f>
        <v>1</v>
      </c>
      <c r="AY60" s="27" t="b">
        <f>EXACT('[8]RE-POA CENTA 2017'!H65,H60)</f>
        <v>1</v>
      </c>
      <c r="AZ60" s="825">
        <f t="shared" si="1"/>
        <v>0</v>
      </c>
      <c r="BA60" s="825">
        <f t="shared" si="2"/>
        <v>0</v>
      </c>
      <c r="BB60" s="825" t="e">
        <f>E60-'[8]POA 2018  ETS CENTA por región'!E61-'[8]POA 2018  ETS CENTA por región'!E123-'[8]POA 2018  ETS CENTA por región'!E185-'[8]POA 2018  ETS CENTA por región'!E247</f>
        <v>#REF!</v>
      </c>
      <c r="BC60" s="826"/>
      <c r="BD60" s="826"/>
      <c r="BE60" s="826"/>
      <c r="BF60" s="826"/>
      <c r="BG60" s="826"/>
      <c r="BH60" s="826"/>
      <c r="BI60" s="825" t="e">
        <f>L60-'[8]POA 2018  ETS CENTA por región'!L61-'[8]POA 2018  ETS CENTA por región'!L123-'[8]POA 2018  ETS CENTA por región'!L185-'[8]POA 2018  ETS CENTA por región'!L247</f>
        <v>#REF!</v>
      </c>
      <c r="BJ60" s="825" t="e">
        <f>M60-'[8]POA 2018  ETS CENTA por región'!M61-'[8]POA 2018  ETS CENTA por región'!M123-'[8]POA 2018  ETS CENTA por región'!M185-'[8]POA 2018  ETS CENTA por región'!M247</f>
        <v>#REF!</v>
      </c>
      <c r="BK60" s="825" t="e">
        <f>N60-'[8]POA 2018  ETS CENTA por región'!N61-'[8]POA 2018  ETS CENTA por región'!N123-'[8]POA 2018  ETS CENTA por región'!N185-'[8]POA 2018  ETS CENTA por región'!N247</f>
        <v>#REF!</v>
      </c>
      <c r="BL60" s="825" t="e">
        <f>O60-'[8]POA 2018  ETS CENTA por región'!O61-'[8]POA 2018  ETS CENTA por región'!O123-'[8]POA 2018  ETS CENTA por región'!O185-'[8]POA 2018  ETS CENTA por región'!O247</f>
        <v>#REF!</v>
      </c>
      <c r="BM60" s="825" t="e">
        <f>P60-'[8]POA 2018  ETS CENTA por región'!P61-'[8]POA 2018  ETS CENTA por región'!P123-'[8]POA 2018  ETS CENTA por región'!P185-'[8]POA 2018  ETS CENTA por región'!P247</f>
        <v>#REF!</v>
      </c>
      <c r="BN60" s="825" t="e">
        <f>Q60-'[8]POA 2018  ETS CENTA por región'!Q61-'[8]POA 2018  ETS CENTA por región'!Q123-'[8]POA 2018  ETS CENTA por región'!Q185-'[8]POA 2018  ETS CENTA por región'!Q247</f>
        <v>#REF!</v>
      </c>
      <c r="BO60" s="825" t="e">
        <f>R60-'[8]POA 2018  ETS CENTA por región'!R61-'[8]POA 2018  ETS CENTA por región'!R123-'[8]POA 2018  ETS CENTA por región'!R185-'[8]POA 2018  ETS CENTA por región'!R247</f>
        <v>#REF!</v>
      </c>
      <c r="BP60" s="825" t="e">
        <f>S60-'[8]POA 2018  ETS CENTA por región'!S61-'[8]POA 2018  ETS CENTA por región'!S123-'[8]POA 2018  ETS CENTA por región'!S185-'[8]POA 2018  ETS CENTA por región'!S247</f>
        <v>#REF!</v>
      </c>
      <c r="BQ60" s="825" t="e">
        <f>T60-'[8]POA 2018  ETS CENTA por región'!T61-'[8]POA 2018  ETS CENTA por región'!T123-'[8]POA 2018  ETS CENTA por región'!T185-'[8]POA 2018  ETS CENTA por región'!T247</f>
        <v>#REF!</v>
      </c>
      <c r="BR60" s="825" t="e">
        <f>U60-'[8]POA 2018  ETS CENTA por región'!U61-'[8]POA 2018  ETS CENTA por región'!U123-'[8]POA 2018  ETS CENTA por región'!U185-'[8]POA 2018  ETS CENTA por región'!U247</f>
        <v>#REF!</v>
      </c>
      <c r="BS60" s="825" t="e">
        <f>V60-'[8]POA 2018  ETS CENTA por región'!V61-'[8]POA 2018  ETS CENTA por región'!V123-'[8]POA 2018  ETS CENTA por región'!V185-'[8]POA 2018  ETS CENTA por región'!V247</f>
        <v>#REF!</v>
      </c>
      <c r="BT60" s="825" t="e">
        <f>W60-'[8]POA 2018  ETS CENTA por región'!W61-'[8]POA 2018  ETS CENTA por región'!W123-'[8]POA 2018  ETS CENTA por región'!W185-'[8]POA 2018  ETS CENTA por región'!W247</f>
        <v>#REF!</v>
      </c>
      <c r="BU60" s="825" t="e">
        <f>X60-'[8]POA 2018  ETS CENTA por región'!X61-'[8]POA 2018  ETS CENTA por región'!X123-'[8]POA 2018  ETS CENTA por región'!X185-'[8]POA 2018  ETS CENTA por región'!X247</f>
        <v>#REF!</v>
      </c>
      <c r="BV60" s="825" t="e">
        <f>Y60-'[8]POA 2018  ETS CENTA por región'!Y61-'[8]POA 2018  ETS CENTA por región'!Y123-'[8]POA 2018  ETS CENTA por región'!Y185-'[8]POA 2018  ETS CENTA por región'!Y247</f>
        <v>#REF!</v>
      </c>
      <c r="BW60" s="825" t="e">
        <f>Z60-'[8]POA 2018  ETS CENTA por región'!Z61-'[8]POA 2018  ETS CENTA por región'!Z123-'[8]POA 2018  ETS CENTA por región'!Z185-'[8]POA 2018  ETS CENTA por región'!Z247</f>
        <v>#REF!</v>
      </c>
      <c r="BX60" s="825" t="e">
        <f>AA60-'[8]POA 2018  ETS CENTA por región'!AA61-'[8]POA 2018  ETS CENTA por región'!AA123-'[8]POA 2018  ETS CENTA por región'!AA185-'[8]POA 2018  ETS CENTA por región'!AA247</f>
        <v>#REF!</v>
      </c>
      <c r="BY60" s="825" t="e">
        <f>AB60-'[8]POA 2018  ETS CENTA por región'!AB61-'[8]POA 2018  ETS CENTA por región'!AB123-'[8]POA 2018  ETS CENTA por región'!AB185-'[8]POA 2018  ETS CENTA por región'!AB247</f>
        <v>#REF!</v>
      </c>
      <c r="BZ60" s="825" t="e">
        <f>AC60-'[8]POA 2018  ETS CENTA por región'!AC61-'[8]POA 2018  ETS CENTA por región'!AC123-'[8]POA 2018  ETS CENTA por región'!AC185-'[8]POA 2018  ETS CENTA por región'!AC247</f>
        <v>#REF!</v>
      </c>
      <c r="CA60" s="825" t="e">
        <f>AD60-'[8]POA 2018  ETS CENTA por región'!AD61-'[8]POA 2018  ETS CENTA por región'!AD123-'[8]POA 2018  ETS CENTA por región'!AD185-'[8]POA 2018  ETS CENTA por región'!AD247</f>
        <v>#REF!</v>
      </c>
      <c r="CB60" s="825" t="e">
        <f>AE60-'[8]POA 2018  ETS CENTA por región'!AE61-'[8]POA 2018  ETS CENTA por región'!AE123-'[8]POA 2018  ETS CENTA por región'!AE185-'[8]POA 2018  ETS CENTA por región'!AE247</f>
        <v>#REF!</v>
      </c>
      <c r="CC60" s="825" t="e">
        <f>AF60-'[8]POA 2018  ETS CENTA por región'!AF61-'[8]POA 2018  ETS CENTA por región'!AF123-'[8]POA 2018  ETS CENTA por región'!AF185-'[8]POA 2018  ETS CENTA por región'!AF247</f>
        <v>#REF!</v>
      </c>
      <c r="CD60" s="825" t="e">
        <f>AG60-'[8]POA 2018  ETS CENTA por región'!AG61-'[8]POA 2018  ETS CENTA por región'!AG123-'[8]POA 2018  ETS CENTA por región'!AG185-'[8]POA 2018  ETS CENTA por región'!AG247</f>
        <v>#REF!</v>
      </c>
      <c r="CE60" s="825" t="e">
        <f>AH60-'[8]POA 2018  ETS CENTA por región'!AH61-'[8]POA 2018  ETS CENTA por región'!AH123-'[8]POA 2018  ETS CENTA por región'!AH185-'[8]POA 2018  ETS CENTA por región'!AH247</f>
        <v>#REF!</v>
      </c>
      <c r="CF60" s="825" t="e">
        <f>AI60-'[8]POA 2018  ETS CENTA por región'!AI61-'[8]POA 2018  ETS CENTA por región'!AI123-'[8]POA 2018  ETS CENTA por región'!AI185-'[8]POA 2018  ETS CENTA por región'!AI247</f>
        <v>#REF!</v>
      </c>
      <c r="CG60" s="825" t="e">
        <f>AJ60-'[8]POA 2018  ETS CENTA por región'!AJ61-'[8]POA 2018  ETS CENTA por región'!AJ123-'[8]POA 2018  ETS CENTA por región'!AJ185-'[8]POA 2018  ETS CENTA por región'!AJ247</f>
        <v>#REF!</v>
      </c>
      <c r="CH60" s="825" t="e">
        <f>AK60-'[8]POA 2018  ETS CENTA por región'!AK61-'[8]POA 2018  ETS CENTA por región'!AK123-'[8]POA 2018  ETS CENTA por región'!AK185-'[8]POA 2018  ETS CENTA por región'!AK247</f>
        <v>#REF!</v>
      </c>
      <c r="CI60" s="825" t="e">
        <f>AL60-'[8]POA 2018  ETS CENTA por región'!AL61-'[8]POA 2018  ETS CENTA por región'!AL123-'[8]POA 2018  ETS CENTA por región'!AL185-'[8]POA 2018  ETS CENTA por región'!AL247</f>
        <v>#REF!</v>
      </c>
      <c r="CJ60" s="825" t="e">
        <f>AM60-'[8]POA 2018  ETS CENTA por región'!AM61-'[8]POA 2018  ETS CENTA por región'!AM123-'[8]POA 2018  ETS CENTA por región'!AM185-'[8]POA 2018  ETS CENTA por región'!AM247</f>
        <v>#REF!</v>
      </c>
      <c r="CK60" s="825" t="e">
        <f>AN60-'[8]POA 2018  ETS CENTA por región'!AN61-'[8]POA 2018  ETS CENTA por región'!AN123-'[8]POA 2018  ETS CENTA por región'!AN185-'[8]POA 2018  ETS CENTA por región'!AN247</f>
        <v>#REF!</v>
      </c>
      <c r="CL60" s="825" t="e">
        <f>AO60-'[8]POA 2018  ETS CENTA por región'!AO61-'[8]POA 2018  ETS CENTA por región'!AO123-'[8]POA 2018  ETS CENTA por región'!AO185-'[8]POA 2018  ETS CENTA por región'!AO247</f>
        <v>#REF!</v>
      </c>
    </row>
    <row r="61" spans="1:90" s="102" customFormat="1" ht="94.5" customHeight="1" x14ac:dyDescent="0.2">
      <c r="A61" s="803" t="s">
        <v>94</v>
      </c>
      <c r="B61" s="803" t="s">
        <v>95</v>
      </c>
      <c r="C61" s="819" t="s">
        <v>388</v>
      </c>
      <c r="D61" s="852" t="s">
        <v>117</v>
      </c>
      <c r="E61" s="898">
        <v>36</v>
      </c>
      <c r="F61" s="840" t="s">
        <v>50</v>
      </c>
      <c r="G61" s="852" t="s">
        <v>118</v>
      </c>
      <c r="H61" s="852" t="s">
        <v>50</v>
      </c>
      <c r="I61" s="252"/>
      <c r="J61" s="252"/>
      <c r="K61" s="252">
        <v>1</v>
      </c>
      <c r="L61" s="842">
        <v>3</v>
      </c>
      <c r="M61" s="842">
        <v>3</v>
      </c>
      <c r="N61" s="842">
        <v>3</v>
      </c>
      <c r="O61" s="854">
        <v>5663</v>
      </c>
      <c r="P61" s="854">
        <v>5663</v>
      </c>
      <c r="Q61" s="854">
        <v>5663</v>
      </c>
      <c r="R61" s="842">
        <v>3</v>
      </c>
      <c r="S61" s="842">
        <v>3</v>
      </c>
      <c r="T61" s="842">
        <v>3</v>
      </c>
      <c r="U61" s="854">
        <v>5663</v>
      </c>
      <c r="V61" s="854">
        <v>5663</v>
      </c>
      <c r="W61" s="854">
        <v>5663</v>
      </c>
      <c r="X61" s="842">
        <v>3</v>
      </c>
      <c r="Y61" s="842">
        <v>3</v>
      </c>
      <c r="Z61" s="842">
        <v>3</v>
      </c>
      <c r="AA61" s="854">
        <v>5663</v>
      </c>
      <c r="AB61" s="854">
        <v>5663</v>
      </c>
      <c r="AC61" s="854">
        <v>5663</v>
      </c>
      <c r="AD61" s="842">
        <v>3</v>
      </c>
      <c r="AE61" s="842">
        <v>3</v>
      </c>
      <c r="AF61" s="842">
        <v>3</v>
      </c>
      <c r="AG61" s="854">
        <v>5663</v>
      </c>
      <c r="AH61" s="854">
        <v>5663</v>
      </c>
      <c r="AI61" s="854">
        <v>5663</v>
      </c>
      <c r="AJ61" s="857">
        <v>67956</v>
      </c>
      <c r="AK61" s="854">
        <v>67956</v>
      </c>
      <c r="AL61" s="454"/>
      <c r="AM61" s="454"/>
      <c r="AN61" s="454"/>
      <c r="AO61" s="454"/>
      <c r="AP61" s="899" t="s">
        <v>103</v>
      </c>
      <c r="AQ61" s="840" t="s">
        <v>188</v>
      </c>
      <c r="AR61" s="455"/>
      <c r="AS61" s="27"/>
      <c r="AT61" s="27" t="b">
        <f>EXACT('[8]RE-POA CENTA 2017'!C66,C61)</f>
        <v>1</v>
      </c>
      <c r="AU61" s="27" t="b">
        <f>EXACT('[8]RE-POA CENTA 2017'!D66,D61)</f>
        <v>1</v>
      </c>
      <c r="AV61" s="291">
        <f t="shared" si="0"/>
        <v>0</v>
      </c>
      <c r="AW61" s="27" t="b">
        <f>EXACT('[8]RE-POA CENTA 2017'!F66,F61)</f>
        <v>1</v>
      </c>
      <c r="AX61" s="27" t="b">
        <f>EXACT('[8]RE-POA CENTA 2017'!G66,G61)</f>
        <v>1</v>
      </c>
      <c r="AY61" s="27" t="b">
        <f>EXACT('[8]RE-POA CENTA 2017'!H66,H61)</f>
        <v>1</v>
      </c>
      <c r="AZ61" s="825">
        <f t="shared" si="1"/>
        <v>0</v>
      </c>
      <c r="BA61" s="825">
        <f t="shared" si="2"/>
        <v>0</v>
      </c>
      <c r="BB61" s="825" t="e">
        <f>E61-'[8]POA 2018  ETS CENTA por región'!E62-'[8]POA 2018  ETS CENTA por región'!E124-'[8]POA 2018  ETS CENTA por región'!E186-'[8]POA 2018  ETS CENTA por región'!E248</f>
        <v>#REF!</v>
      </c>
      <c r="BC61" s="826"/>
      <c r="BD61" s="826"/>
      <c r="BE61" s="826"/>
      <c r="BF61" s="826"/>
      <c r="BG61" s="826"/>
      <c r="BH61" s="826"/>
      <c r="BI61" s="825" t="e">
        <f>L61-'[8]POA 2018  ETS CENTA por región'!L62-'[8]POA 2018  ETS CENTA por región'!L124-'[8]POA 2018  ETS CENTA por región'!L186-'[8]POA 2018  ETS CENTA por región'!L248</f>
        <v>#REF!</v>
      </c>
      <c r="BJ61" s="825" t="e">
        <f>M61-'[8]POA 2018  ETS CENTA por región'!M62-'[8]POA 2018  ETS CENTA por región'!M124-'[8]POA 2018  ETS CENTA por región'!M186-'[8]POA 2018  ETS CENTA por región'!M248</f>
        <v>#REF!</v>
      </c>
      <c r="BK61" s="825" t="e">
        <f>N61-'[8]POA 2018  ETS CENTA por región'!N62-'[8]POA 2018  ETS CENTA por región'!N124-'[8]POA 2018  ETS CENTA por región'!N186-'[8]POA 2018  ETS CENTA por región'!N248</f>
        <v>#REF!</v>
      </c>
      <c r="BL61" s="825" t="e">
        <f>O61-'[8]POA 2018  ETS CENTA por región'!O62-'[8]POA 2018  ETS CENTA por región'!O124-'[8]POA 2018  ETS CENTA por región'!O186-'[8]POA 2018  ETS CENTA por región'!O248</f>
        <v>#REF!</v>
      </c>
      <c r="BM61" s="825" t="e">
        <f>P61-'[8]POA 2018  ETS CENTA por región'!P62-'[8]POA 2018  ETS CENTA por región'!P124-'[8]POA 2018  ETS CENTA por región'!P186-'[8]POA 2018  ETS CENTA por región'!P248</f>
        <v>#REF!</v>
      </c>
      <c r="BN61" s="825" t="e">
        <f>Q61-'[8]POA 2018  ETS CENTA por región'!Q62-'[8]POA 2018  ETS CENTA por región'!Q124-'[8]POA 2018  ETS CENTA por región'!Q186-'[8]POA 2018  ETS CENTA por región'!Q248</f>
        <v>#REF!</v>
      </c>
      <c r="BO61" s="825" t="e">
        <f>R61-'[8]POA 2018  ETS CENTA por región'!R62-'[8]POA 2018  ETS CENTA por región'!R124-'[8]POA 2018  ETS CENTA por región'!R186-'[8]POA 2018  ETS CENTA por región'!R248</f>
        <v>#REF!</v>
      </c>
      <c r="BP61" s="825" t="e">
        <f>S61-'[8]POA 2018  ETS CENTA por región'!S62-'[8]POA 2018  ETS CENTA por región'!S124-'[8]POA 2018  ETS CENTA por región'!S186-'[8]POA 2018  ETS CENTA por región'!S248</f>
        <v>#REF!</v>
      </c>
      <c r="BQ61" s="825" t="e">
        <f>T61-'[8]POA 2018  ETS CENTA por región'!T62-'[8]POA 2018  ETS CENTA por región'!T124-'[8]POA 2018  ETS CENTA por región'!T186-'[8]POA 2018  ETS CENTA por región'!T248</f>
        <v>#REF!</v>
      </c>
      <c r="BR61" s="825" t="e">
        <f>U61-'[8]POA 2018  ETS CENTA por región'!U62-'[8]POA 2018  ETS CENTA por región'!U124-'[8]POA 2018  ETS CENTA por región'!U186-'[8]POA 2018  ETS CENTA por región'!U248</f>
        <v>#REF!</v>
      </c>
      <c r="BS61" s="825" t="e">
        <f>V61-'[8]POA 2018  ETS CENTA por región'!V62-'[8]POA 2018  ETS CENTA por región'!V124-'[8]POA 2018  ETS CENTA por región'!V186-'[8]POA 2018  ETS CENTA por región'!V248</f>
        <v>#REF!</v>
      </c>
      <c r="BT61" s="825" t="e">
        <f>W61-'[8]POA 2018  ETS CENTA por región'!W62-'[8]POA 2018  ETS CENTA por región'!W124-'[8]POA 2018  ETS CENTA por región'!W186-'[8]POA 2018  ETS CENTA por región'!W248</f>
        <v>#REF!</v>
      </c>
      <c r="BU61" s="825" t="e">
        <f>X61-'[8]POA 2018  ETS CENTA por región'!X62-'[8]POA 2018  ETS CENTA por región'!X124-'[8]POA 2018  ETS CENTA por región'!X186-'[8]POA 2018  ETS CENTA por región'!X248</f>
        <v>#REF!</v>
      </c>
      <c r="BV61" s="825" t="e">
        <f>Y61-'[8]POA 2018  ETS CENTA por región'!Y62-'[8]POA 2018  ETS CENTA por región'!Y124-'[8]POA 2018  ETS CENTA por región'!Y186-'[8]POA 2018  ETS CENTA por región'!Y248</f>
        <v>#REF!</v>
      </c>
      <c r="BW61" s="825" t="e">
        <f>Z61-'[8]POA 2018  ETS CENTA por región'!Z62-'[8]POA 2018  ETS CENTA por región'!Z124-'[8]POA 2018  ETS CENTA por región'!Z186-'[8]POA 2018  ETS CENTA por región'!Z248</f>
        <v>#REF!</v>
      </c>
      <c r="BX61" s="825" t="e">
        <f>AA61-'[8]POA 2018  ETS CENTA por región'!AA62-'[8]POA 2018  ETS CENTA por región'!AA124-'[8]POA 2018  ETS CENTA por región'!AA186-'[8]POA 2018  ETS CENTA por región'!AA248</f>
        <v>#REF!</v>
      </c>
      <c r="BY61" s="825" t="e">
        <f>AB61-'[8]POA 2018  ETS CENTA por región'!AB62-'[8]POA 2018  ETS CENTA por región'!AB124-'[8]POA 2018  ETS CENTA por región'!AB186-'[8]POA 2018  ETS CENTA por región'!AB248</f>
        <v>#REF!</v>
      </c>
      <c r="BZ61" s="825" t="e">
        <f>AC61-'[8]POA 2018  ETS CENTA por región'!AC62-'[8]POA 2018  ETS CENTA por región'!AC124-'[8]POA 2018  ETS CENTA por región'!AC186-'[8]POA 2018  ETS CENTA por región'!AC248</f>
        <v>#REF!</v>
      </c>
      <c r="CA61" s="825" t="e">
        <f>AD61-'[8]POA 2018  ETS CENTA por región'!AD62-'[8]POA 2018  ETS CENTA por región'!AD124-'[8]POA 2018  ETS CENTA por región'!AD186-'[8]POA 2018  ETS CENTA por región'!AD248</f>
        <v>#REF!</v>
      </c>
      <c r="CB61" s="825" t="e">
        <f>AE61-'[8]POA 2018  ETS CENTA por región'!AE62-'[8]POA 2018  ETS CENTA por región'!AE124-'[8]POA 2018  ETS CENTA por región'!AE186-'[8]POA 2018  ETS CENTA por región'!AE248</f>
        <v>#REF!</v>
      </c>
      <c r="CC61" s="825" t="e">
        <f>AF61-'[8]POA 2018  ETS CENTA por región'!AF62-'[8]POA 2018  ETS CENTA por región'!AF124-'[8]POA 2018  ETS CENTA por región'!AF186-'[8]POA 2018  ETS CENTA por región'!AF248</f>
        <v>#REF!</v>
      </c>
      <c r="CD61" s="825" t="e">
        <f>AG61-'[8]POA 2018  ETS CENTA por región'!AG62-'[8]POA 2018  ETS CENTA por región'!AG124-'[8]POA 2018  ETS CENTA por región'!AG186-'[8]POA 2018  ETS CENTA por región'!AG248</f>
        <v>#REF!</v>
      </c>
      <c r="CE61" s="825" t="e">
        <f>AH61-'[8]POA 2018  ETS CENTA por región'!AH62-'[8]POA 2018  ETS CENTA por región'!AH124-'[8]POA 2018  ETS CENTA por región'!AH186-'[8]POA 2018  ETS CENTA por región'!AH248</f>
        <v>#REF!</v>
      </c>
      <c r="CF61" s="825" t="e">
        <f>AI61-'[8]POA 2018  ETS CENTA por región'!AI62-'[8]POA 2018  ETS CENTA por región'!AI124-'[8]POA 2018  ETS CENTA por región'!AI186-'[8]POA 2018  ETS CENTA por región'!AI248</f>
        <v>#REF!</v>
      </c>
      <c r="CG61" s="825" t="e">
        <f>AJ61-'[8]POA 2018  ETS CENTA por región'!AJ62-'[8]POA 2018  ETS CENTA por región'!AJ124-'[8]POA 2018  ETS CENTA por región'!AJ186-'[8]POA 2018  ETS CENTA por región'!AJ248</f>
        <v>#REF!</v>
      </c>
      <c r="CH61" s="825" t="e">
        <f>AK61-'[8]POA 2018  ETS CENTA por región'!AK62-'[8]POA 2018  ETS CENTA por región'!AK124-'[8]POA 2018  ETS CENTA por región'!AK186-'[8]POA 2018  ETS CENTA por región'!AK248</f>
        <v>#REF!</v>
      </c>
      <c r="CI61" s="825" t="e">
        <f>AL61-'[8]POA 2018  ETS CENTA por región'!AL62-'[8]POA 2018  ETS CENTA por región'!AL124-'[8]POA 2018  ETS CENTA por región'!AL186-'[8]POA 2018  ETS CENTA por región'!AL248</f>
        <v>#REF!</v>
      </c>
      <c r="CJ61" s="825" t="e">
        <f>AM61-'[8]POA 2018  ETS CENTA por región'!AM62-'[8]POA 2018  ETS CENTA por región'!AM124-'[8]POA 2018  ETS CENTA por región'!AM186-'[8]POA 2018  ETS CENTA por región'!AM248</f>
        <v>#REF!</v>
      </c>
      <c r="CK61" s="825" t="e">
        <f>AN61-'[8]POA 2018  ETS CENTA por región'!AN62-'[8]POA 2018  ETS CENTA por región'!AN124-'[8]POA 2018  ETS CENTA por región'!AN186-'[8]POA 2018  ETS CENTA por región'!AN248</f>
        <v>#REF!</v>
      </c>
      <c r="CL61" s="825" t="e">
        <f>AO61-'[8]POA 2018  ETS CENTA por región'!AO62-'[8]POA 2018  ETS CENTA por región'!AO124-'[8]POA 2018  ETS CENTA por región'!AO186-'[8]POA 2018  ETS CENTA por región'!AO248</f>
        <v>#REF!</v>
      </c>
    </row>
    <row r="62" spans="1:90" s="102" customFormat="1" ht="77.25" customHeight="1" x14ac:dyDescent="0.2">
      <c r="A62" s="803" t="s">
        <v>94</v>
      </c>
      <c r="B62" s="803" t="s">
        <v>95</v>
      </c>
      <c r="C62" s="819" t="s">
        <v>390</v>
      </c>
      <c r="D62" s="895" t="s">
        <v>120</v>
      </c>
      <c r="E62" s="901">
        <v>4</v>
      </c>
      <c r="F62" s="853" t="s">
        <v>100</v>
      </c>
      <c r="G62" s="903" t="s">
        <v>121</v>
      </c>
      <c r="H62" s="870" t="s">
        <v>50</v>
      </c>
      <c r="I62" s="246"/>
      <c r="J62" s="246"/>
      <c r="K62" s="246">
        <v>2</v>
      </c>
      <c r="L62" s="129"/>
      <c r="M62" s="129"/>
      <c r="N62" s="129">
        <v>1</v>
      </c>
      <c r="O62" s="130"/>
      <c r="P62" s="130"/>
      <c r="Q62" s="130">
        <v>29888</v>
      </c>
      <c r="R62" s="129"/>
      <c r="S62" s="129"/>
      <c r="T62" s="129">
        <v>1</v>
      </c>
      <c r="U62" s="130"/>
      <c r="V62" s="130"/>
      <c r="W62" s="130">
        <v>29888</v>
      </c>
      <c r="X62" s="129"/>
      <c r="Y62" s="129"/>
      <c r="Z62" s="129">
        <v>1</v>
      </c>
      <c r="AA62" s="130"/>
      <c r="AB62" s="130"/>
      <c r="AC62" s="130">
        <v>29888</v>
      </c>
      <c r="AD62" s="129"/>
      <c r="AE62" s="129"/>
      <c r="AF62" s="129">
        <v>1</v>
      </c>
      <c r="AG62" s="130"/>
      <c r="AH62" s="130"/>
      <c r="AI62" s="130">
        <v>29888</v>
      </c>
      <c r="AJ62" s="832">
        <v>119552</v>
      </c>
      <c r="AK62" s="831">
        <v>119552</v>
      </c>
      <c r="AL62" s="443"/>
      <c r="AM62" s="443"/>
      <c r="AN62" s="443"/>
      <c r="AO62" s="443"/>
      <c r="AP62" s="897" t="s">
        <v>103</v>
      </c>
      <c r="AQ62" s="853" t="s">
        <v>189</v>
      </c>
      <c r="AR62" s="820"/>
      <c r="AS62" s="27"/>
      <c r="AT62" s="27" t="b">
        <f>EXACT('[8]RE-POA CENTA 2017'!C67,C62)</f>
        <v>1</v>
      </c>
      <c r="AU62" s="27" t="b">
        <f>EXACT('[8]RE-POA CENTA 2017'!D67,D62)</f>
        <v>1</v>
      </c>
      <c r="AV62" s="291">
        <f t="shared" si="0"/>
        <v>0</v>
      </c>
      <c r="AW62" s="27" t="b">
        <f>EXACT('[8]RE-POA CENTA 2017'!F67,F62)</f>
        <v>1</v>
      </c>
      <c r="AX62" s="27" t="b">
        <f>EXACT('[8]RE-POA CENTA 2017'!G67,G62)</f>
        <v>1</v>
      </c>
      <c r="AY62" s="27" t="b">
        <f>EXACT('[8]RE-POA CENTA 2017'!H67,H62)</f>
        <v>1</v>
      </c>
      <c r="AZ62" s="825">
        <f t="shared" si="1"/>
        <v>0</v>
      </c>
      <c r="BA62" s="825">
        <f t="shared" si="2"/>
        <v>0</v>
      </c>
      <c r="BB62" s="825" t="e">
        <f>E62-'[8]POA 2018  ETS CENTA por región'!E63-'[8]POA 2018  ETS CENTA por región'!E125-'[8]POA 2018  ETS CENTA por región'!E187-'[8]POA 2018  ETS CENTA por región'!E249</f>
        <v>#REF!</v>
      </c>
      <c r="BC62" s="826"/>
      <c r="BD62" s="826"/>
      <c r="BE62" s="826"/>
      <c r="BF62" s="826"/>
      <c r="BG62" s="826"/>
      <c r="BH62" s="826"/>
      <c r="BI62" s="825" t="e">
        <f>L62-'[8]POA 2018  ETS CENTA por región'!L63-'[8]POA 2018  ETS CENTA por región'!L125-'[8]POA 2018  ETS CENTA por región'!L187-'[8]POA 2018  ETS CENTA por región'!L249</f>
        <v>#REF!</v>
      </c>
      <c r="BJ62" s="825" t="e">
        <f>M62-'[8]POA 2018  ETS CENTA por región'!M63-'[8]POA 2018  ETS CENTA por región'!M125-'[8]POA 2018  ETS CENTA por región'!M187-'[8]POA 2018  ETS CENTA por región'!M249</f>
        <v>#REF!</v>
      </c>
      <c r="BK62" s="825" t="e">
        <f>N62-'[8]POA 2018  ETS CENTA por región'!N63-'[8]POA 2018  ETS CENTA por región'!N125-'[8]POA 2018  ETS CENTA por región'!N187-'[8]POA 2018  ETS CENTA por región'!N249</f>
        <v>#REF!</v>
      </c>
      <c r="BL62" s="825" t="e">
        <f>O62-'[8]POA 2018  ETS CENTA por región'!O63-'[8]POA 2018  ETS CENTA por región'!O125-'[8]POA 2018  ETS CENTA por región'!O187-'[8]POA 2018  ETS CENTA por región'!O249</f>
        <v>#REF!</v>
      </c>
      <c r="BM62" s="825" t="e">
        <f>P62-'[8]POA 2018  ETS CENTA por región'!P63-'[8]POA 2018  ETS CENTA por región'!P125-'[8]POA 2018  ETS CENTA por región'!P187-'[8]POA 2018  ETS CENTA por región'!P249</f>
        <v>#REF!</v>
      </c>
      <c r="BN62" s="825" t="e">
        <f>Q62-'[8]POA 2018  ETS CENTA por región'!Q63-'[8]POA 2018  ETS CENTA por región'!Q125-'[8]POA 2018  ETS CENTA por región'!Q187-'[8]POA 2018  ETS CENTA por región'!Q249</f>
        <v>#REF!</v>
      </c>
      <c r="BO62" s="825" t="e">
        <f>R62-'[8]POA 2018  ETS CENTA por región'!R63-'[8]POA 2018  ETS CENTA por región'!R125-'[8]POA 2018  ETS CENTA por región'!R187-'[8]POA 2018  ETS CENTA por región'!R249</f>
        <v>#REF!</v>
      </c>
      <c r="BP62" s="825" t="e">
        <f>S62-'[8]POA 2018  ETS CENTA por región'!S63-'[8]POA 2018  ETS CENTA por región'!S125-'[8]POA 2018  ETS CENTA por región'!S187-'[8]POA 2018  ETS CENTA por región'!S249</f>
        <v>#REF!</v>
      </c>
      <c r="BQ62" s="825" t="e">
        <f>T62-'[8]POA 2018  ETS CENTA por región'!T63-'[8]POA 2018  ETS CENTA por región'!T125-'[8]POA 2018  ETS CENTA por región'!T187-'[8]POA 2018  ETS CENTA por región'!T249</f>
        <v>#REF!</v>
      </c>
      <c r="BR62" s="825" t="e">
        <f>U62-'[8]POA 2018  ETS CENTA por región'!U63-'[8]POA 2018  ETS CENTA por región'!U125-'[8]POA 2018  ETS CENTA por región'!U187-'[8]POA 2018  ETS CENTA por región'!U249</f>
        <v>#REF!</v>
      </c>
      <c r="BS62" s="825" t="e">
        <f>V62-'[8]POA 2018  ETS CENTA por región'!V63-'[8]POA 2018  ETS CENTA por región'!V125-'[8]POA 2018  ETS CENTA por región'!V187-'[8]POA 2018  ETS CENTA por región'!V249</f>
        <v>#REF!</v>
      </c>
      <c r="BT62" s="825" t="e">
        <f>W62-'[8]POA 2018  ETS CENTA por región'!W63-'[8]POA 2018  ETS CENTA por región'!W125-'[8]POA 2018  ETS CENTA por región'!W187-'[8]POA 2018  ETS CENTA por región'!W249</f>
        <v>#REF!</v>
      </c>
      <c r="BU62" s="825" t="e">
        <f>X62-'[8]POA 2018  ETS CENTA por región'!X63-'[8]POA 2018  ETS CENTA por región'!X125-'[8]POA 2018  ETS CENTA por región'!X187-'[8]POA 2018  ETS CENTA por región'!X249</f>
        <v>#REF!</v>
      </c>
      <c r="BV62" s="825" t="e">
        <f>Y62-'[8]POA 2018  ETS CENTA por región'!Y63-'[8]POA 2018  ETS CENTA por región'!Y125-'[8]POA 2018  ETS CENTA por región'!Y187-'[8]POA 2018  ETS CENTA por región'!Y249</f>
        <v>#REF!</v>
      </c>
      <c r="BW62" s="825" t="e">
        <f>Z62-'[8]POA 2018  ETS CENTA por región'!Z63-'[8]POA 2018  ETS CENTA por región'!Z125-'[8]POA 2018  ETS CENTA por región'!Z187-'[8]POA 2018  ETS CENTA por región'!Z249</f>
        <v>#REF!</v>
      </c>
      <c r="BX62" s="825" t="e">
        <f>AA62-'[8]POA 2018  ETS CENTA por región'!AA63-'[8]POA 2018  ETS CENTA por región'!AA125-'[8]POA 2018  ETS CENTA por región'!AA187-'[8]POA 2018  ETS CENTA por región'!AA249</f>
        <v>#REF!</v>
      </c>
      <c r="BY62" s="825" t="e">
        <f>AB62-'[8]POA 2018  ETS CENTA por región'!AB63-'[8]POA 2018  ETS CENTA por región'!AB125-'[8]POA 2018  ETS CENTA por región'!AB187-'[8]POA 2018  ETS CENTA por región'!AB249</f>
        <v>#REF!</v>
      </c>
      <c r="BZ62" s="825" t="e">
        <f>AC62-'[8]POA 2018  ETS CENTA por región'!AC63-'[8]POA 2018  ETS CENTA por región'!AC125-'[8]POA 2018  ETS CENTA por región'!AC187-'[8]POA 2018  ETS CENTA por región'!AC249</f>
        <v>#REF!</v>
      </c>
      <c r="CA62" s="825" t="e">
        <f>AD62-'[8]POA 2018  ETS CENTA por región'!AD63-'[8]POA 2018  ETS CENTA por región'!AD125-'[8]POA 2018  ETS CENTA por región'!AD187-'[8]POA 2018  ETS CENTA por región'!AD249</f>
        <v>#REF!</v>
      </c>
      <c r="CB62" s="825" t="e">
        <f>AE62-'[8]POA 2018  ETS CENTA por región'!AE63-'[8]POA 2018  ETS CENTA por región'!AE125-'[8]POA 2018  ETS CENTA por región'!AE187-'[8]POA 2018  ETS CENTA por región'!AE249</f>
        <v>#REF!</v>
      </c>
      <c r="CC62" s="825" t="e">
        <f>AF62-'[8]POA 2018  ETS CENTA por región'!AF63-'[8]POA 2018  ETS CENTA por región'!AF125-'[8]POA 2018  ETS CENTA por región'!AF187-'[8]POA 2018  ETS CENTA por región'!AF249</f>
        <v>#REF!</v>
      </c>
      <c r="CD62" s="825" t="e">
        <f>AG62-'[8]POA 2018  ETS CENTA por región'!AG63-'[8]POA 2018  ETS CENTA por región'!AG125-'[8]POA 2018  ETS CENTA por región'!AG187-'[8]POA 2018  ETS CENTA por región'!AG249</f>
        <v>#REF!</v>
      </c>
      <c r="CE62" s="825" t="e">
        <f>AH62-'[8]POA 2018  ETS CENTA por región'!AH63-'[8]POA 2018  ETS CENTA por región'!AH125-'[8]POA 2018  ETS CENTA por región'!AH187-'[8]POA 2018  ETS CENTA por región'!AH249</f>
        <v>#REF!</v>
      </c>
      <c r="CF62" s="825" t="e">
        <f>AI62-'[8]POA 2018  ETS CENTA por región'!AI63-'[8]POA 2018  ETS CENTA por región'!AI125-'[8]POA 2018  ETS CENTA por región'!AI187-'[8]POA 2018  ETS CENTA por región'!AI249</f>
        <v>#REF!</v>
      </c>
      <c r="CG62" s="825" t="e">
        <f>AJ62-'[8]POA 2018  ETS CENTA por región'!AJ63-'[8]POA 2018  ETS CENTA por región'!AJ125-'[8]POA 2018  ETS CENTA por región'!AJ187-'[8]POA 2018  ETS CENTA por región'!AJ249</f>
        <v>#REF!</v>
      </c>
      <c r="CH62" s="825" t="e">
        <f>AK62-'[8]POA 2018  ETS CENTA por región'!AK63-'[8]POA 2018  ETS CENTA por región'!AK125-'[8]POA 2018  ETS CENTA por región'!AK187-'[8]POA 2018  ETS CENTA por región'!AK249</f>
        <v>#REF!</v>
      </c>
      <c r="CI62" s="825" t="e">
        <f>AL62-'[8]POA 2018  ETS CENTA por región'!AL63-'[8]POA 2018  ETS CENTA por región'!AL125-'[8]POA 2018  ETS CENTA por región'!AL187-'[8]POA 2018  ETS CENTA por región'!AL249</f>
        <v>#REF!</v>
      </c>
      <c r="CJ62" s="825" t="e">
        <f>AM62-'[8]POA 2018  ETS CENTA por región'!AM63-'[8]POA 2018  ETS CENTA por región'!AM125-'[8]POA 2018  ETS CENTA por región'!AM187-'[8]POA 2018  ETS CENTA por región'!AM249</f>
        <v>#REF!</v>
      </c>
      <c r="CK62" s="825" t="e">
        <f>AN62-'[8]POA 2018  ETS CENTA por región'!AN63-'[8]POA 2018  ETS CENTA por región'!AN125-'[8]POA 2018  ETS CENTA por región'!AN187-'[8]POA 2018  ETS CENTA por región'!AN249</f>
        <v>#REF!</v>
      </c>
      <c r="CL62" s="825" t="e">
        <f>AO62-'[8]POA 2018  ETS CENTA por región'!AO63-'[8]POA 2018  ETS CENTA por región'!AO125-'[8]POA 2018  ETS CENTA por región'!AO187-'[8]POA 2018  ETS CENTA por región'!AO249</f>
        <v>#REF!</v>
      </c>
    </row>
    <row r="63" spans="1:90" s="102" customFormat="1" ht="69" customHeight="1" x14ac:dyDescent="0.2">
      <c r="A63" s="803" t="s">
        <v>94</v>
      </c>
      <c r="B63" s="803" t="s">
        <v>95</v>
      </c>
      <c r="C63" s="819" t="s">
        <v>392</v>
      </c>
      <c r="D63" s="852" t="s">
        <v>123</v>
      </c>
      <c r="E63" s="901">
        <v>12</v>
      </c>
      <c r="F63" s="840" t="s">
        <v>50</v>
      </c>
      <c r="G63" s="904" t="s">
        <v>124</v>
      </c>
      <c r="H63" s="837" t="s">
        <v>50</v>
      </c>
      <c r="I63" s="252"/>
      <c r="J63" s="252"/>
      <c r="K63" s="252">
        <v>2</v>
      </c>
      <c r="L63" s="129">
        <v>1</v>
      </c>
      <c r="M63" s="129">
        <v>1</v>
      </c>
      <c r="N63" s="129">
        <v>1</v>
      </c>
      <c r="O63" s="130">
        <v>8479.36</v>
      </c>
      <c r="P63" s="130">
        <v>8479.36</v>
      </c>
      <c r="Q63" s="130">
        <v>9235.7800000000007</v>
      </c>
      <c r="R63" s="842">
        <v>1</v>
      </c>
      <c r="S63" s="842">
        <v>1</v>
      </c>
      <c r="T63" s="129">
        <v>1</v>
      </c>
      <c r="U63" s="130">
        <v>8479.36</v>
      </c>
      <c r="V63" s="130">
        <v>8479.36</v>
      </c>
      <c r="W63" s="130">
        <v>8479.36</v>
      </c>
      <c r="X63" s="129">
        <v>1</v>
      </c>
      <c r="Y63" s="129">
        <v>1</v>
      </c>
      <c r="Z63" s="129">
        <v>1</v>
      </c>
      <c r="AA63" s="130">
        <v>9170.0400000000009</v>
      </c>
      <c r="AB63" s="130">
        <v>8479.36</v>
      </c>
      <c r="AC63" s="130">
        <v>8479.36</v>
      </c>
      <c r="AD63" s="129">
        <v>1</v>
      </c>
      <c r="AE63" s="129">
        <v>1</v>
      </c>
      <c r="AF63" s="129">
        <v>1</v>
      </c>
      <c r="AG63" s="130">
        <v>8479.36</v>
      </c>
      <c r="AH63" s="130">
        <v>8479.36</v>
      </c>
      <c r="AI63" s="130">
        <v>13369.8</v>
      </c>
      <c r="AJ63" s="832">
        <v>108089.86</v>
      </c>
      <c r="AK63" s="831">
        <v>108089.86</v>
      </c>
      <c r="AL63" s="454"/>
      <c r="AM63" s="454"/>
      <c r="AN63" s="454"/>
      <c r="AO63" s="454"/>
      <c r="AP63" s="899" t="s">
        <v>103</v>
      </c>
      <c r="AQ63" s="840" t="s">
        <v>190</v>
      </c>
      <c r="AR63" s="455"/>
      <c r="AS63" s="27"/>
      <c r="AT63" s="27" t="b">
        <f>EXACT('[8]RE-POA CENTA 2017'!C68,C63)</f>
        <v>1</v>
      </c>
      <c r="AU63" s="27" t="b">
        <f>EXACT('[8]RE-POA CENTA 2017'!D68,D63)</f>
        <v>1</v>
      </c>
      <c r="AV63" s="291">
        <f t="shared" si="0"/>
        <v>0</v>
      </c>
      <c r="AW63" s="27" t="b">
        <f>EXACT('[8]RE-POA CENTA 2017'!F68,F63)</f>
        <v>1</v>
      </c>
      <c r="AX63" s="27" t="b">
        <f>EXACT('[8]RE-POA CENTA 2017'!G68,G63)</f>
        <v>1</v>
      </c>
      <c r="AY63" s="27" t="b">
        <f>EXACT('[8]RE-POA CENTA 2017'!H68,H63)</f>
        <v>1</v>
      </c>
      <c r="AZ63" s="825">
        <f t="shared" si="1"/>
        <v>0</v>
      </c>
      <c r="BA63" s="825">
        <f t="shared" si="2"/>
        <v>0</v>
      </c>
      <c r="BB63" s="825" t="e">
        <f>E63-'[8]POA 2018  ETS CENTA por región'!E64-'[8]POA 2018  ETS CENTA por región'!E126-'[8]POA 2018  ETS CENTA por región'!E188-'[8]POA 2018  ETS CENTA por región'!E250</f>
        <v>#REF!</v>
      </c>
      <c r="BC63" s="826"/>
      <c r="BD63" s="826"/>
      <c r="BE63" s="826"/>
      <c r="BF63" s="826"/>
      <c r="BG63" s="826"/>
      <c r="BH63" s="826"/>
      <c r="BI63" s="825" t="e">
        <f>L63-'[8]POA 2018  ETS CENTA por región'!L64-'[8]POA 2018  ETS CENTA por región'!L126-'[8]POA 2018  ETS CENTA por región'!L188-'[8]POA 2018  ETS CENTA por región'!L250</f>
        <v>#REF!</v>
      </c>
      <c r="BJ63" s="825" t="e">
        <f>M63-'[8]POA 2018  ETS CENTA por región'!M64-'[8]POA 2018  ETS CENTA por región'!M126-'[8]POA 2018  ETS CENTA por región'!M188-'[8]POA 2018  ETS CENTA por región'!M250</f>
        <v>#REF!</v>
      </c>
      <c r="BK63" s="825" t="e">
        <f>N63-'[8]POA 2018  ETS CENTA por región'!N64-'[8]POA 2018  ETS CENTA por región'!N126-'[8]POA 2018  ETS CENTA por región'!N188-'[8]POA 2018  ETS CENTA por región'!N250</f>
        <v>#REF!</v>
      </c>
      <c r="BL63" s="825" t="e">
        <f>O63-'[8]POA 2018  ETS CENTA por región'!O64-'[8]POA 2018  ETS CENTA por región'!O126-'[8]POA 2018  ETS CENTA por región'!O188-'[8]POA 2018  ETS CENTA por región'!O250</f>
        <v>#REF!</v>
      </c>
      <c r="BM63" s="825" t="e">
        <f>P63-'[8]POA 2018  ETS CENTA por región'!P64-'[8]POA 2018  ETS CENTA por región'!P126-'[8]POA 2018  ETS CENTA por región'!P188-'[8]POA 2018  ETS CENTA por región'!P250</f>
        <v>#REF!</v>
      </c>
      <c r="BN63" s="825" t="e">
        <f>Q63-'[8]POA 2018  ETS CENTA por región'!Q64-'[8]POA 2018  ETS CENTA por región'!Q126-'[8]POA 2018  ETS CENTA por región'!Q188-'[8]POA 2018  ETS CENTA por región'!Q250</f>
        <v>#REF!</v>
      </c>
      <c r="BO63" s="825" t="e">
        <f>R63-'[8]POA 2018  ETS CENTA por región'!R64-'[8]POA 2018  ETS CENTA por región'!R126-'[8]POA 2018  ETS CENTA por región'!R188-'[8]POA 2018  ETS CENTA por región'!R250</f>
        <v>#REF!</v>
      </c>
      <c r="BP63" s="825" t="e">
        <f>S63-'[8]POA 2018  ETS CENTA por región'!S64-'[8]POA 2018  ETS CENTA por región'!S126-'[8]POA 2018  ETS CENTA por región'!S188-'[8]POA 2018  ETS CENTA por región'!S250</f>
        <v>#REF!</v>
      </c>
      <c r="BQ63" s="825" t="e">
        <f>T63-'[8]POA 2018  ETS CENTA por región'!T64-'[8]POA 2018  ETS CENTA por región'!T126-'[8]POA 2018  ETS CENTA por región'!T188-'[8]POA 2018  ETS CENTA por región'!T250</f>
        <v>#REF!</v>
      </c>
      <c r="BR63" s="825" t="e">
        <f>U63-'[8]POA 2018  ETS CENTA por región'!U64-'[8]POA 2018  ETS CENTA por región'!U126-'[8]POA 2018  ETS CENTA por región'!U188-'[8]POA 2018  ETS CENTA por región'!U250</f>
        <v>#REF!</v>
      </c>
      <c r="BS63" s="825" t="e">
        <f>V63-'[8]POA 2018  ETS CENTA por región'!V64-'[8]POA 2018  ETS CENTA por región'!V126-'[8]POA 2018  ETS CENTA por región'!V188-'[8]POA 2018  ETS CENTA por región'!V250</f>
        <v>#REF!</v>
      </c>
      <c r="BT63" s="825" t="e">
        <f>W63-'[8]POA 2018  ETS CENTA por región'!W64-'[8]POA 2018  ETS CENTA por región'!W126-'[8]POA 2018  ETS CENTA por región'!W188-'[8]POA 2018  ETS CENTA por región'!W250</f>
        <v>#REF!</v>
      </c>
      <c r="BU63" s="825" t="e">
        <f>X63-'[8]POA 2018  ETS CENTA por región'!X64-'[8]POA 2018  ETS CENTA por región'!X126-'[8]POA 2018  ETS CENTA por región'!X188-'[8]POA 2018  ETS CENTA por región'!X250</f>
        <v>#REF!</v>
      </c>
      <c r="BV63" s="825" t="e">
        <f>Y63-'[8]POA 2018  ETS CENTA por región'!Y64-'[8]POA 2018  ETS CENTA por región'!Y126-'[8]POA 2018  ETS CENTA por región'!Y188-'[8]POA 2018  ETS CENTA por región'!Y250</f>
        <v>#REF!</v>
      </c>
      <c r="BW63" s="825" t="e">
        <f>Z63-'[8]POA 2018  ETS CENTA por región'!Z64-'[8]POA 2018  ETS CENTA por región'!Z126-'[8]POA 2018  ETS CENTA por región'!Z188-'[8]POA 2018  ETS CENTA por región'!Z250</f>
        <v>#REF!</v>
      </c>
      <c r="BX63" s="825" t="e">
        <f>AA63-'[8]POA 2018  ETS CENTA por región'!AA64-'[8]POA 2018  ETS CENTA por región'!AA126-'[8]POA 2018  ETS CENTA por región'!AA188-'[8]POA 2018  ETS CENTA por región'!AA250</f>
        <v>#REF!</v>
      </c>
      <c r="BY63" s="825" t="e">
        <f>AB63-'[8]POA 2018  ETS CENTA por región'!AB64-'[8]POA 2018  ETS CENTA por región'!AB126-'[8]POA 2018  ETS CENTA por región'!AB188-'[8]POA 2018  ETS CENTA por región'!AB250</f>
        <v>#REF!</v>
      </c>
      <c r="BZ63" s="825" t="e">
        <f>AC63-'[8]POA 2018  ETS CENTA por región'!AC64-'[8]POA 2018  ETS CENTA por región'!AC126-'[8]POA 2018  ETS CENTA por región'!AC188-'[8]POA 2018  ETS CENTA por región'!AC250</f>
        <v>#REF!</v>
      </c>
      <c r="CA63" s="825" t="e">
        <f>AD63-'[8]POA 2018  ETS CENTA por región'!AD64-'[8]POA 2018  ETS CENTA por región'!AD126-'[8]POA 2018  ETS CENTA por región'!AD188-'[8]POA 2018  ETS CENTA por región'!AD250</f>
        <v>#REF!</v>
      </c>
      <c r="CB63" s="825" t="e">
        <f>AE63-'[8]POA 2018  ETS CENTA por región'!AE64-'[8]POA 2018  ETS CENTA por región'!AE126-'[8]POA 2018  ETS CENTA por región'!AE188-'[8]POA 2018  ETS CENTA por región'!AE250</f>
        <v>#REF!</v>
      </c>
      <c r="CC63" s="825" t="e">
        <f>AF63-'[8]POA 2018  ETS CENTA por región'!AF64-'[8]POA 2018  ETS CENTA por región'!AF126-'[8]POA 2018  ETS CENTA por región'!AF188-'[8]POA 2018  ETS CENTA por región'!AF250</f>
        <v>#REF!</v>
      </c>
      <c r="CD63" s="825" t="e">
        <f>AG63-'[8]POA 2018  ETS CENTA por región'!AG64-'[8]POA 2018  ETS CENTA por región'!AG126-'[8]POA 2018  ETS CENTA por región'!AG188-'[8]POA 2018  ETS CENTA por región'!AG250</f>
        <v>#REF!</v>
      </c>
      <c r="CE63" s="825" t="e">
        <f>AH63-'[8]POA 2018  ETS CENTA por región'!AH64-'[8]POA 2018  ETS CENTA por región'!AH126-'[8]POA 2018  ETS CENTA por región'!AH188-'[8]POA 2018  ETS CENTA por región'!AH250</f>
        <v>#REF!</v>
      </c>
      <c r="CF63" s="825" t="e">
        <f>AI63-'[8]POA 2018  ETS CENTA por región'!AI64-'[8]POA 2018  ETS CENTA por región'!AI126-'[8]POA 2018  ETS CENTA por región'!AI188-'[8]POA 2018  ETS CENTA por región'!AI250</f>
        <v>#REF!</v>
      </c>
      <c r="CG63" s="825" t="e">
        <f>AJ63-'[8]POA 2018  ETS CENTA por región'!AJ64-'[8]POA 2018  ETS CENTA por región'!AJ126-'[8]POA 2018  ETS CENTA por región'!AJ188-'[8]POA 2018  ETS CENTA por región'!AJ250</f>
        <v>#REF!</v>
      </c>
      <c r="CH63" s="825" t="e">
        <f>AK63-'[8]POA 2018  ETS CENTA por región'!AK64-'[8]POA 2018  ETS CENTA por región'!AK126-'[8]POA 2018  ETS CENTA por región'!AK188-'[8]POA 2018  ETS CENTA por región'!AK250</f>
        <v>#REF!</v>
      </c>
      <c r="CI63" s="825" t="e">
        <f>AL63-'[8]POA 2018  ETS CENTA por región'!AL64-'[8]POA 2018  ETS CENTA por región'!AL126-'[8]POA 2018  ETS CENTA por región'!AL188-'[8]POA 2018  ETS CENTA por región'!AL250</f>
        <v>#REF!</v>
      </c>
      <c r="CJ63" s="825" t="e">
        <f>AM63-'[8]POA 2018  ETS CENTA por región'!AM64-'[8]POA 2018  ETS CENTA por región'!AM126-'[8]POA 2018  ETS CENTA por región'!AM188-'[8]POA 2018  ETS CENTA por región'!AM250</f>
        <v>#REF!</v>
      </c>
      <c r="CK63" s="825" t="e">
        <f>AN63-'[8]POA 2018  ETS CENTA por región'!AN64-'[8]POA 2018  ETS CENTA por región'!AN126-'[8]POA 2018  ETS CENTA por región'!AN188-'[8]POA 2018  ETS CENTA por región'!AN250</f>
        <v>#REF!</v>
      </c>
      <c r="CL63" s="825" t="e">
        <f>AO63-'[8]POA 2018  ETS CENTA por región'!AO64-'[8]POA 2018  ETS CENTA por región'!AO126-'[8]POA 2018  ETS CENTA por región'!AO188-'[8]POA 2018  ETS CENTA por región'!AO250</f>
        <v>#REF!</v>
      </c>
    </row>
    <row r="64" spans="1:90" s="102" customFormat="1" ht="102" customHeight="1" x14ac:dyDescent="0.2">
      <c r="A64" s="803" t="s">
        <v>94</v>
      </c>
      <c r="B64" s="803" t="s">
        <v>95</v>
      </c>
      <c r="C64" s="819" t="s">
        <v>394</v>
      </c>
      <c r="D64" s="852" t="s">
        <v>126</v>
      </c>
      <c r="E64" s="905">
        <v>12</v>
      </c>
      <c r="F64" s="840" t="s">
        <v>50</v>
      </c>
      <c r="G64" s="904" t="s">
        <v>127</v>
      </c>
      <c r="H64" s="837" t="s">
        <v>50</v>
      </c>
      <c r="I64" s="252"/>
      <c r="J64" s="252"/>
      <c r="K64" s="252">
        <v>15</v>
      </c>
      <c r="L64" s="129">
        <v>1</v>
      </c>
      <c r="M64" s="129">
        <v>1</v>
      </c>
      <c r="N64" s="129">
        <v>1</v>
      </c>
      <c r="O64" s="130">
        <v>46724</v>
      </c>
      <c r="P64" s="130">
        <v>46724</v>
      </c>
      <c r="Q64" s="130">
        <v>80932</v>
      </c>
      <c r="R64" s="129">
        <v>1</v>
      </c>
      <c r="S64" s="129">
        <v>1</v>
      </c>
      <c r="T64" s="129">
        <v>1</v>
      </c>
      <c r="U64" s="130">
        <v>46724</v>
      </c>
      <c r="V64" s="130">
        <v>46724</v>
      </c>
      <c r="W64" s="130">
        <v>80932</v>
      </c>
      <c r="X64" s="129">
        <v>1</v>
      </c>
      <c r="Y64" s="129">
        <v>1</v>
      </c>
      <c r="Z64" s="129">
        <v>1</v>
      </c>
      <c r="AA64" s="130">
        <v>46724</v>
      </c>
      <c r="AB64" s="130">
        <v>46724</v>
      </c>
      <c r="AC64" s="130">
        <v>80932</v>
      </c>
      <c r="AD64" s="129">
        <v>1</v>
      </c>
      <c r="AE64" s="129">
        <v>1</v>
      </c>
      <c r="AF64" s="129">
        <v>1</v>
      </c>
      <c r="AG64" s="130">
        <v>46724</v>
      </c>
      <c r="AH64" s="130">
        <v>46724</v>
      </c>
      <c r="AI64" s="130">
        <v>124327</v>
      </c>
      <c r="AJ64" s="857">
        <v>740915</v>
      </c>
      <c r="AK64" s="854">
        <v>604090</v>
      </c>
      <c r="AL64" s="454"/>
      <c r="AM64" s="454">
        <v>136825</v>
      </c>
      <c r="AN64" s="454"/>
      <c r="AO64" s="454"/>
      <c r="AP64" s="899" t="s">
        <v>103</v>
      </c>
      <c r="AQ64" s="840" t="s">
        <v>194</v>
      </c>
      <c r="AR64" s="455"/>
      <c r="AS64" s="27"/>
      <c r="AT64" s="27" t="b">
        <f>EXACT('[8]RE-POA CENTA 2017'!C69,C64)</f>
        <v>1</v>
      </c>
      <c r="AU64" s="27" t="b">
        <f>EXACT('[8]RE-POA CENTA 2017'!D69,D64)</f>
        <v>1</v>
      </c>
      <c r="AV64" s="291">
        <f t="shared" si="0"/>
        <v>0</v>
      </c>
      <c r="AW64" s="27" t="b">
        <f>EXACT('[8]RE-POA CENTA 2017'!F69,F64)</f>
        <v>1</v>
      </c>
      <c r="AX64" s="27" t="b">
        <f>EXACT('[8]RE-POA CENTA 2017'!G69,G64)</f>
        <v>1</v>
      </c>
      <c r="AY64" s="27" t="b">
        <f>EXACT('[8]RE-POA CENTA 2017'!H69,H64)</f>
        <v>1</v>
      </c>
      <c r="AZ64" s="825">
        <f t="shared" si="1"/>
        <v>0</v>
      </c>
      <c r="BA64" s="825">
        <f t="shared" si="2"/>
        <v>0</v>
      </c>
      <c r="BB64" s="825" t="e">
        <f>E64-'[8]POA 2018  ETS CENTA por región'!E65-'[8]POA 2018  ETS CENTA por región'!E127-'[8]POA 2018  ETS CENTA por región'!E189-'[8]POA 2018  ETS CENTA por región'!E251</f>
        <v>#REF!</v>
      </c>
      <c r="BC64" s="826"/>
      <c r="BD64" s="826"/>
      <c r="BE64" s="826"/>
      <c r="BF64" s="826"/>
      <c r="BG64" s="826"/>
      <c r="BH64" s="826"/>
      <c r="BI64" s="825" t="e">
        <f>L64-'[8]POA 2018  ETS CENTA por región'!L65-'[8]POA 2018  ETS CENTA por región'!L127-'[8]POA 2018  ETS CENTA por región'!L189-'[8]POA 2018  ETS CENTA por región'!L251</f>
        <v>#REF!</v>
      </c>
      <c r="BJ64" s="825" t="e">
        <f>M64-'[8]POA 2018  ETS CENTA por región'!M65-'[8]POA 2018  ETS CENTA por región'!M127-'[8]POA 2018  ETS CENTA por región'!M189-'[8]POA 2018  ETS CENTA por región'!M251</f>
        <v>#REF!</v>
      </c>
      <c r="BK64" s="825" t="e">
        <f>N64-'[8]POA 2018  ETS CENTA por región'!N65-'[8]POA 2018  ETS CENTA por región'!N127-'[8]POA 2018  ETS CENTA por región'!N189-'[8]POA 2018  ETS CENTA por región'!N251</f>
        <v>#REF!</v>
      </c>
      <c r="BL64" s="825" t="e">
        <f>O64-'[8]POA 2018  ETS CENTA por región'!O65-'[8]POA 2018  ETS CENTA por región'!O127-'[8]POA 2018  ETS CENTA por región'!O189-'[8]POA 2018  ETS CENTA por región'!O251</f>
        <v>#REF!</v>
      </c>
      <c r="BM64" s="825" t="e">
        <f>P64-'[8]POA 2018  ETS CENTA por región'!P65-'[8]POA 2018  ETS CENTA por región'!P127-'[8]POA 2018  ETS CENTA por región'!P189-'[8]POA 2018  ETS CENTA por región'!P251</f>
        <v>#REF!</v>
      </c>
      <c r="BN64" s="825" t="e">
        <f>Q64-'[8]POA 2018  ETS CENTA por región'!Q65-'[8]POA 2018  ETS CENTA por región'!Q127-'[8]POA 2018  ETS CENTA por región'!Q189-'[8]POA 2018  ETS CENTA por región'!Q251</f>
        <v>#REF!</v>
      </c>
      <c r="BO64" s="825" t="e">
        <f>R64-'[8]POA 2018  ETS CENTA por región'!R65-'[8]POA 2018  ETS CENTA por región'!R127-'[8]POA 2018  ETS CENTA por región'!R189-'[8]POA 2018  ETS CENTA por región'!R251</f>
        <v>#REF!</v>
      </c>
      <c r="BP64" s="825" t="e">
        <f>S64-'[8]POA 2018  ETS CENTA por región'!S65-'[8]POA 2018  ETS CENTA por región'!S127-'[8]POA 2018  ETS CENTA por región'!S189-'[8]POA 2018  ETS CENTA por región'!S251</f>
        <v>#REF!</v>
      </c>
      <c r="BQ64" s="825" t="e">
        <f>T64-'[8]POA 2018  ETS CENTA por región'!T65-'[8]POA 2018  ETS CENTA por región'!T127-'[8]POA 2018  ETS CENTA por región'!T189-'[8]POA 2018  ETS CENTA por región'!T251</f>
        <v>#REF!</v>
      </c>
      <c r="BR64" s="825" t="e">
        <f>U64-'[8]POA 2018  ETS CENTA por región'!U65-'[8]POA 2018  ETS CENTA por región'!U127-'[8]POA 2018  ETS CENTA por región'!U189-'[8]POA 2018  ETS CENTA por región'!U251</f>
        <v>#REF!</v>
      </c>
      <c r="BS64" s="825" t="e">
        <f>V64-'[8]POA 2018  ETS CENTA por región'!V65-'[8]POA 2018  ETS CENTA por región'!V127-'[8]POA 2018  ETS CENTA por región'!V189-'[8]POA 2018  ETS CENTA por región'!V251</f>
        <v>#REF!</v>
      </c>
      <c r="BT64" s="825" t="e">
        <f>W64-'[8]POA 2018  ETS CENTA por región'!W65-'[8]POA 2018  ETS CENTA por región'!W127-'[8]POA 2018  ETS CENTA por región'!W189-'[8]POA 2018  ETS CENTA por región'!W251</f>
        <v>#REF!</v>
      </c>
      <c r="BU64" s="825" t="e">
        <f>X64-'[8]POA 2018  ETS CENTA por región'!X65-'[8]POA 2018  ETS CENTA por región'!X127-'[8]POA 2018  ETS CENTA por región'!X189-'[8]POA 2018  ETS CENTA por región'!X251</f>
        <v>#REF!</v>
      </c>
      <c r="BV64" s="825" t="e">
        <f>Y64-'[8]POA 2018  ETS CENTA por región'!Y65-'[8]POA 2018  ETS CENTA por región'!Y127-'[8]POA 2018  ETS CENTA por región'!Y189-'[8]POA 2018  ETS CENTA por región'!Y251</f>
        <v>#REF!</v>
      </c>
      <c r="BW64" s="825" t="e">
        <f>Z64-'[8]POA 2018  ETS CENTA por región'!Z65-'[8]POA 2018  ETS CENTA por región'!Z127-'[8]POA 2018  ETS CENTA por región'!Z189-'[8]POA 2018  ETS CENTA por región'!Z251</f>
        <v>#REF!</v>
      </c>
      <c r="BX64" s="825" t="e">
        <f>AA64-'[8]POA 2018  ETS CENTA por región'!AA65-'[8]POA 2018  ETS CENTA por región'!AA127-'[8]POA 2018  ETS CENTA por región'!AA189-'[8]POA 2018  ETS CENTA por región'!AA251</f>
        <v>#REF!</v>
      </c>
      <c r="BY64" s="825" t="e">
        <f>AB64-'[8]POA 2018  ETS CENTA por región'!AB65-'[8]POA 2018  ETS CENTA por región'!AB127-'[8]POA 2018  ETS CENTA por región'!AB189-'[8]POA 2018  ETS CENTA por región'!AB251</f>
        <v>#REF!</v>
      </c>
      <c r="BZ64" s="825" t="e">
        <f>AC64-'[8]POA 2018  ETS CENTA por región'!AC65-'[8]POA 2018  ETS CENTA por región'!AC127-'[8]POA 2018  ETS CENTA por región'!AC189-'[8]POA 2018  ETS CENTA por región'!AC251</f>
        <v>#REF!</v>
      </c>
      <c r="CA64" s="825" t="e">
        <f>AD64-'[8]POA 2018  ETS CENTA por región'!AD65-'[8]POA 2018  ETS CENTA por región'!AD127-'[8]POA 2018  ETS CENTA por región'!AD189-'[8]POA 2018  ETS CENTA por región'!AD251</f>
        <v>#REF!</v>
      </c>
      <c r="CB64" s="825" t="e">
        <f>AE64-'[8]POA 2018  ETS CENTA por región'!AE65-'[8]POA 2018  ETS CENTA por región'!AE127-'[8]POA 2018  ETS CENTA por región'!AE189-'[8]POA 2018  ETS CENTA por región'!AE251</f>
        <v>#REF!</v>
      </c>
      <c r="CC64" s="825" t="e">
        <f>AF64-'[8]POA 2018  ETS CENTA por región'!AF65-'[8]POA 2018  ETS CENTA por región'!AF127-'[8]POA 2018  ETS CENTA por región'!AF189-'[8]POA 2018  ETS CENTA por región'!AF251</f>
        <v>#REF!</v>
      </c>
      <c r="CD64" s="825" t="e">
        <f>AG64-'[8]POA 2018  ETS CENTA por región'!AG65-'[8]POA 2018  ETS CENTA por región'!AG127-'[8]POA 2018  ETS CENTA por región'!AG189-'[8]POA 2018  ETS CENTA por región'!AG251</f>
        <v>#REF!</v>
      </c>
      <c r="CE64" s="825" t="e">
        <f>AH64-'[8]POA 2018  ETS CENTA por región'!AH65-'[8]POA 2018  ETS CENTA por región'!AH127-'[8]POA 2018  ETS CENTA por región'!AH189-'[8]POA 2018  ETS CENTA por región'!AH251</f>
        <v>#REF!</v>
      </c>
      <c r="CF64" s="825" t="e">
        <f>AI64-'[8]POA 2018  ETS CENTA por región'!AI65-'[8]POA 2018  ETS CENTA por región'!AI127-'[8]POA 2018  ETS CENTA por región'!AI189-'[8]POA 2018  ETS CENTA por región'!AI251</f>
        <v>#REF!</v>
      </c>
      <c r="CG64" s="825" t="e">
        <f>AJ64-'[8]POA 2018  ETS CENTA por región'!AJ65-'[8]POA 2018  ETS CENTA por región'!AJ127-'[8]POA 2018  ETS CENTA por región'!AJ189-'[8]POA 2018  ETS CENTA por región'!AJ251</f>
        <v>#REF!</v>
      </c>
      <c r="CH64" s="825" t="e">
        <f>AK64-'[8]POA 2018  ETS CENTA por región'!AK65-'[8]POA 2018  ETS CENTA por región'!AK127-'[8]POA 2018  ETS CENTA por región'!AK189-'[8]POA 2018  ETS CENTA por región'!AK251</f>
        <v>#REF!</v>
      </c>
      <c r="CI64" s="825" t="e">
        <f>AL64-'[8]POA 2018  ETS CENTA por región'!AL65-'[8]POA 2018  ETS CENTA por región'!AL127-'[8]POA 2018  ETS CENTA por región'!AL189-'[8]POA 2018  ETS CENTA por región'!AL251</f>
        <v>#REF!</v>
      </c>
      <c r="CJ64" s="825" t="e">
        <f>AM64-'[8]POA 2018  ETS CENTA por región'!AM65-'[8]POA 2018  ETS CENTA por región'!AM127-'[8]POA 2018  ETS CENTA por región'!AM189-'[8]POA 2018  ETS CENTA por región'!AM251</f>
        <v>#REF!</v>
      </c>
      <c r="CK64" s="825" t="e">
        <f>AN64-'[8]POA 2018  ETS CENTA por región'!AN65-'[8]POA 2018  ETS CENTA por región'!AN127-'[8]POA 2018  ETS CENTA por región'!AN189-'[8]POA 2018  ETS CENTA por región'!AN251</f>
        <v>#REF!</v>
      </c>
      <c r="CL64" s="825" t="e">
        <f>AO64-'[8]POA 2018  ETS CENTA por región'!AO65-'[8]POA 2018  ETS CENTA por región'!AO127-'[8]POA 2018  ETS CENTA por región'!AO189-'[8]POA 2018  ETS CENTA por región'!AO251</f>
        <v>#REF!</v>
      </c>
    </row>
    <row r="65" spans="1:90" s="102" customFormat="1" ht="204" customHeight="1" x14ac:dyDescent="0.2">
      <c r="A65" s="803" t="s">
        <v>94</v>
      </c>
      <c r="B65" s="803" t="s">
        <v>95</v>
      </c>
      <c r="C65" s="819" t="s">
        <v>396</v>
      </c>
      <c r="D65" s="852" t="s">
        <v>129</v>
      </c>
      <c r="E65" s="901">
        <v>12</v>
      </c>
      <c r="F65" s="840" t="s">
        <v>50</v>
      </c>
      <c r="G65" s="904" t="s">
        <v>130</v>
      </c>
      <c r="H65" s="837" t="s">
        <v>50</v>
      </c>
      <c r="I65" s="252"/>
      <c r="J65" s="252"/>
      <c r="K65" s="252">
        <v>3</v>
      </c>
      <c r="L65" s="129">
        <v>1</v>
      </c>
      <c r="M65" s="129">
        <v>1</v>
      </c>
      <c r="N65" s="129">
        <v>1</v>
      </c>
      <c r="O65" s="130">
        <v>13574.2</v>
      </c>
      <c r="P65" s="130">
        <v>13574.2</v>
      </c>
      <c r="Q65" s="130">
        <v>13574.2</v>
      </c>
      <c r="R65" s="129">
        <v>1</v>
      </c>
      <c r="S65" s="129">
        <v>1</v>
      </c>
      <c r="T65" s="129">
        <v>1</v>
      </c>
      <c r="U65" s="130">
        <v>13574.2</v>
      </c>
      <c r="V65" s="130">
        <v>13574.2</v>
      </c>
      <c r="W65" s="130">
        <v>13574.2</v>
      </c>
      <c r="X65" s="129">
        <v>1</v>
      </c>
      <c r="Y65" s="129">
        <v>1</v>
      </c>
      <c r="Z65" s="129">
        <v>1</v>
      </c>
      <c r="AA65" s="130">
        <v>13574.2</v>
      </c>
      <c r="AB65" s="130">
        <v>13574.2</v>
      </c>
      <c r="AC65" s="130">
        <v>13574.2</v>
      </c>
      <c r="AD65" s="129">
        <v>1</v>
      </c>
      <c r="AE65" s="129">
        <v>1</v>
      </c>
      <c r="AF65" s="129">
        <v>1</v>
      </c>
      <c r="AG65" s="130">
        <v>13574.2</v>
      </c>
      <c r="AH65" s="130">
        <v>13574.2</v>
      </c>
      <c r="AI65" s="130">
        <v>13574.2</v>
      </c>
      <c r="AJ65" s="832">
        <v>162890.40000000002</v>
      </c>
      <c r="AK65" s="831">
        <v>162890.40000000002</v>
      </c>
      <c r="AL65" s="454"/>
      <c r="AM65" s="454"/>
      <c r="AN65" s="454"/>
      <c r="AO65" s="454"/>
      <c r="AP65" s="899" t="s">
        <v>103</v>
      </c>
      <c r="AQ65" s="840" t="s">
        <v>191</v>
      </c>
      <c r="AR65" s="455"/>
      <c r="AS65" s="27"/>
      <c r="AT65" s="27" t="b">
        <f>EXACT('[8]RE-POA CENTA 2017'!C70,C65)</f>
        <v>1</v>
      </c>
      <c r="AU65" s="27" t="b">
        <f>EXACT('[8]RE-POA CENTA 2017'!D70,D65)</f>
        <v>1</v>
      </c>
      <c r="AV65" s="291">
        <f t="shared" si="0"/>
        <v>0</v>
      </c>
      <c r="AW65" s="27" t="b">
        <f>EXACT('[8]RE-POA CENTA 2017'!F70,F65)</f>
        <v>1</v>
      </c>
      <c r="AX65" s="27" t="b">
        <f>EXACT('[8]RE-POA CENTA 2017'!G70,G65)</f>
        <v>1</v>
      </c>
      <c r="AY65" s="27" t="b">
        <f>EXACT('[8]RE-POA CENTA 2017'!H70,H65)</f>
        <v>1</v>
      </c>
      <c r="AZ65" s="825">
        <f t="shared" si="1"/>
        <v>0</v>
      </c>
      <c r="BA65" s="825">
        <f t="shared" si="2"/>
        <v>0</v>
      </c>
      <c r="BB65" s="825" t="e">
        <f>E65-'[8]POA 2018  ETS CENTA por región'!E66-'[8]POA 2018  ETS CENTA por región'!E128-'[8]POA 2018  ETS CENTA por región'!E190-'[8]POA 2018  ETS CENTA por región'!E252</f>
        <v>#REF!</v>
      </c>
      <c r="BC65" s="826"/>
      <c r="BD65" s="826"/>
      <c r="BE65" s="826"/>
      <c r="BF65" s="826"/>
      <c r="BG65" s="826"/>
      <c r="BH65" s="826"/>
      <c r="BI65" s="825" t="e">
        <f>L65-'[8]POA 2018  ETS CENTA por región'!L66-'[8]POA 2018  ETS CENTA por región'!L128-'[8]POA 2018  ETS CENTA por región'!L190-'[8]POA 2018  ETS CENTA por región'!L252</f>
        <v>#REF!</v>
      </c>
      <c r="BJ65" s="825" t="e">
        <f>M65-'[8]POA 2018  ETS CENTA por región'!M66-'[8]POA 2018  ETS CENTA por región'!M128-'[8]POA 2018  ETS CENTA por región'!M190-'[8]POA 2018  ETS CENTA por región'!M252</f>
        <v>#REF!</v>
      </c>
      <c r="BK65" s="825" t="e">
        <f>N65-'[8]POA 2018  ETS CENTA por región'!N66-'[8]POA 2018  ETS CENTA por región'!N128-'[8]POA 2018  ETS CENTA por región'!N190-'[8]POA 2018  ETS CENTA por región'!N252</f>
        <v>#REF!</v>
      </c>
      <c r="BL65" s="825" t="e">
        <f>O65-'[8]POA 2018  ETS CENTA por región'!O66-'[8]POA 2018  ETS CENTA por región'!O128-'[8]POA 2018  ETS CENTA por región'!O190-'[8]POA 2018  ETS CENTA por región'!O252</f>
        <v>#REF!</v>
      </c>
      <c r="BM65" s="825" t="e">
        <f>P65-'[8]POA 2018  ETS CENTA por región'!P66-'[8]POA 2018  ETS CENTA por región'!P128-'[8]POA 2018  ETS CENTA por región'!P190-'[8]POA 2018  ETS CENTA por región'!P252</f>
        <v>#REF!</v>
      </c>
      <c r="BN65" s="825" t="e">
        <f>Q65-'[8]POA 2018  ETS CENTA por región'!Q66-'[8]POA 2018  ETS CENTA por región'!Q128-'[8]POA 2018  ETS CENTA por región'!Q190-'[8]POA 2018  ETS CENTA por región'!Q252</f>
        <v>#REF!</v>
      </c>
      <c r="BO65" s="825" t="e">
        <f>R65-'[8]POA 2018  ETS CENTA por región'!R66-'[8]POA 2018  ETS CENTA por región'!R128-'[8]POA 2018  ETS CENTA por región'!R190-'[8]POA 2018  ETS CENTA por región'!R252</f>
        <v>#REF!</v>
      </c>
      <c r="BP65" s="825" t="e">
        <f>S65-'[8]POA 2018  ETS CENTA por región'!S66-'[8]POA 2018  ETS CENTA por región'!S128-'[8]POA 2018  ETS CENTA por región'!S190-'[8]POA 2018  ETS CENTA por región'!S252</f>
        <v>#REF!</v>
      </c>
      <c r="BQ65" s="825" t="e">
        <f>T65-'[8]POA 2018  ETS CENTA por región'!T66-'[8]POA 2018  ETS CENTA por región'!T128-'[8]POA 2018  ETS CENTA por región'!T190-'[8]POA 2018  ETS CENTA por región'!T252</f>
        <v>#REF!</v>
      </c>
      <c r="BR65" s="825" t="e">
        <f>U65-'[8]POA 2018  ETS CENTA por región'!U66-'[8]POA 2018  ETS CENTA por región'!U128-'[8]POA 2018  ETS CENTA por región'!U190-'[8]POA 2018  ETS CENTA por región'!U252</f>
        <v>#REF!</v>
      </c>
      <c r="BS65" s="825" t="e">
        <f>V65-'[8]POA 2018  ETS CENTA por región'!V66-'[8]POA 2018  ETS CENTA por región'!V128-'[8]POA 2018  ETS CENTA por región'!V190-'[8]POA 2018  ETS CENTA por región'!V252</f>
        <v>#REF!</v>
      </c>
      <c r="BT65" s="825" t="e">
        <f>W65-'[8]POA 2018  ETS CENTA por región'!W66-'[8]POA 2018  ETS CENTA por región'!W128-'[8]POA 2018  ETS CENTA por región'!W190-'[8]POA 2018  ETS CENTA por región'!W252</f>
        <v>#REF!</v>
      </c>
      <c r="BU65" s="825" t="e">
        <f>X65-'[8]POA 2018  ETS CENTA por región'!X66-'[8]POA 2018  ETS CENTA por región'!X128-'[8]POA 2018  ETS CENTA por región'!X190-'[8]POA 2018  ETS CENTA por región'!X252</f>
        <v>#REF!</v>
      </c>
      <c r="BV65" s="825" t="e">
        <f>Y65-'[8]POA 2018  ETS CENTA por región'!Y66-'[8]POA 2018  ETS CENTA por región'!Y128-'[8]POA 2018  ETS CENTA por región'!Y190-'[8]POA 2018  ETS CENTA por región'!Y252</f>
        <v>#REF!</v>
      </c>
      <c r="BW65" s="825" t="e">
        <f>Z65-'[8]POA 2018  ETS CENTA por región'!Z66-'[8]POA 2018  ETS CENTA por región'!Z128-'[8]POA 2018  ETS CENTA por región'!Z190-'[8]POA 2018  ETS CENTA por región'!Z252</f>
        <v>#REF!</v>
      </c>
      <c r="BX65" s="825" t="e">
        <f>AA65-'[8]POA 2018  ETS CENTA por región'!AA66-'[8]POA 2018  ETS CENTA por región'!AA128-'[8]POA 2018  ETS CENTA por región'!AA190-'[8]POA 2018  ETS CENTA por región'!AA252</f>
        <v>#REF!</v>
      </c>
      <c r="BY65" s="825" t="e">
        <f>AB65-'[8]POA 2018  ETS CENTA por región'!AB66-'[8]POA 2018  ETS CENTA por región'!AB128-'[8]POA 2018  ETS CENTA por región'!AB190-'[8]POA 2018  ETS CENTA por región'!AB252</f>
        <v>#REF!</v>
      </c>
      <c r="BZ65" s="825" t="e">
        <f>AC65-'[8]POA 2018  ETS CENTA por región'!AC66-'[8]POA 2018  ETS CENTA por región'!AC128-'[8]POA 2018  ETS CENTA por región'!AC190-'[8]POA 2018  ETS CENTA por región'!AC252</f>
        <v>#REF!</v>
      </c>
      <c r="CA65" s="825" t="e">
        <f>AD65-'[8]POA 2018  ETS CENTA por región'!AD66-'[8]POA 2018  ETS CENTA por región'!AD128-'[8]POA 2018  ETS CENTA por región'!AD190-'[8]POA 2018  ETS CENTA por región'!AD252</f>
        <v>#REF!</v>
      </c>
      <c r="CB65" s="825" t="e">
        <f>AE65-'[8]POA 2018  ETS CENTA por región'!AE66-'[8]POA 2018  ETS CENTA por región'!AE128-'[8]POA 2018  ETS CENTA por región'!AE190-'[8]POA 2018  ETS CENTA por región'!AE252</f>
        <v>#REF!</v>
      </c>
      <c r="CC65" s="825" t="e">
        <f>AF65-'[8]POA 2018  ETS CENTA por región'!AF66-'[8]POA 2018  ETS CENTA por región'!AF128-'[8]POA 2018  ETS CENTA por región'!AF190-'[8]POA 2018  ETS CENTA por región'!AF252</f>
        <v>#REF!</v>
      </c>
      <c r="CD65" s="825" t="e">
        <f>AG65-'[8]POA 2018  ETS CENTA por región'!AG66-'[8]POA 2018  ETS CENTA por región'!AG128-'[8]POA 2018  ETS CENTA por región'!AG190-'[8]POA 2018  ETS CENTA por región'!AG252</f>
        <v>#REF!</v>
      </c>
      <c r="CE65" s="825" t="e">
        <f>AH65-'[8]POA 2018  ETS CENTA por región'!AH66-'[8]POA 2018  ETS CENTA por región'!AH128-'[8]POA 2018  ETS CENTA por región'!AH190-'[8]POA 2018  ETS CENTA por región'!AH252</f>
        <v>#REF!</v>
      </c>
      <c r="CF65" s="825" t="e">
        <f>AI65-'[8]POA 2018  ETS CENTA por región'!AI66-'[8]POA 2018  ETS CENTA por región'!AI128-'[8]POA 2018  ETS CENTA por región'!AI190-'[8]POA 2018  ETS CENTA por región'!AI252</f>
        <v>#REF!</v>
      </c>
      <c r="CG65" s="825" t="e">
        <f>AJ65-'[8]POA 2018  ETS CENTA por región'!AJ66-'[8]POA 2018  ETS CENTA por región'!AJ128-'[8]POA 2018  ETS CENTA por región'!AJ190-'[8]POA 2018  ETS CENTA por región'!AJ252</f>
        <v>#REF!</v>
      </c>
      <c r="CH65" s="825" t="e">
        <f>AK65-'[8]POA 2018  ETS CENTA por región'!AK66-'[8]POA 2018  ETS CENTA por región'!AK128-'[8]POA 2018  ETS CENTA por región'!AK190-'[8]POA 2018  ETS CENTA por región'!AK252</f>
        <v>#REF!</v>
      </c>
      <c r="CI65" s="825" t="e">
        <f>AL65-'[8]POA 2018  ETS CENTA por región'!AL66-'[8]POA 2018  ETS CENTA por región'!AL128-'[8]POA 2018  ETS CENTA por región'!AL190-'[8]POA 2018  ETS CENTA por región'!AL252</f>
        <v>#REF!</v>
      </c>
      <c r="CJ65" s="825" t="e">
        <f>AM65-'[8]POA 2018  ETS CENTA por región'!AM66-'[8]POA 2018  ETS CENTA por región'!AM128-'[8]POA 2018  ETS CENTA por región'!AM190-'[8]POA 2018  ETS CENTA por región'!AM252</f>
        <v>#REF!</v>
      </c>
      <c r="CK65" s="825" t="e">
        <f>AN65-'[8]POA 2018  ETS CENTA por región'!AN66-'[8]POA 2018  ETS CENTA por región'!AN128-'[8]POA 2018  ETS CENTA por región'!AN190-'[8]POA 2018  ETS CENTA por región'!AN252</f>
        <v>#REF!</v>
      </c>
      <c r="CL65" s="825" t="e">
        <f>AO65-'[8]POA 2018  ETS CENTA por región'!AO66-'[8]POA 2018  ETS CENTA por región'!AO128-'[8]POA 2018  ETS CENTA por región'!AO190-'[8]POA 2018  ETS CENTA por región'!AO252</f>
        <v>#REF!</v>
      </c>
    </row>
    <row r="66" spans="1:90" s="102" customFormat="1" ht="51" x14ac:dyDescent="0.2">
      <c r="A66" s="803" t="s">
        <v>94</v>
      </c>
      <c r="B66" s="803" t="s">
        <v>95</v>
      </c>
      <c r="C66" s="819" t="s">
        <v>398</v>
      </c>
      <c r="D66" s="353" t="s">
        <v>132</v>
      </c>
      <c r="E66" s="901">
        <v>12</v>
      </c>
      <c r="F66" s="633" t="s">
        <v>50</v>
      </c>
      <c r="G66" s="353" t="s">
        <v>133</v>
      </c>
      <c r="H66" s="837" t="s">
        <v>50</v>
      </c>
      <c r="I66" s="252"/>
      <c r="J66" s="252"/>
      <c r="K66" s="252">
        <v>1</v>
      </c>
      <c r="L66" s="129">
        <v>1</v>
      </c>
      <c r="M66" s="129">
        <v>1</v>
      </c>
      <c r="N66" s="129">
        <v>1</v>
      </c>
      <c r="O66" s="130">
        <v>2532</v>
      </c>
      <c r="P66" s="130">
        <v>2532</v>
      </c>
      <c r="Q66" s="130">
        <v>2532</v>
      </c>
      <c r="R66" s="129">
        <v>1</v>
      </c>
      <c r="S66" s="129">
        <v>1</v>
      </c>
      <c r="T66" s="129">
        <v>1</v>
      </c>
      <c r="U66" s="130">
        <v>2532</v>
      </c>
      <c r="V66" s="130">
        <v>2532</v>
      </c>
      <c r="W66" s="130">
        <v>2532</v>
      </c>
      <c r="X66" s="129">
        <v>1</v>
      </c>
      <c r="Y66" s="129">
        <v>1</v>
      </c>
      <c r="Z66" s="129">
        <v>1</v>
      </c>
      <c r="AA66" s="130">
        <v>2532</v>
      </c>
      <c r="AB66" s="130">
        <v>2532</v>
      </c>
      <c r="AC66" s="130">
        <v>2532</v>
      </c>
      <c r="AD66" s="129">
        <v>1</v>
      </c>
      <c r="AE66" s="129">
        <v>1</v>
      </c>
      <c r="AF66" s="129">
        <v>1</v>
      </c>
      <c r="AG66" s="130">
        <v>2532</v>
      </c>
      <c r="AH66" s="130">
        <v>2532</v>
      </c>
      <c r="AI66" s="130">
        <v>2539</v>
      </c>
      <c r="AJ66" s="832">
        <v>30391</v>
      </c>
      <c r="AK66" s="831">
        <v>30391</v>
      </c>
      <c r="AL66" s="454"/>
      <c r="AM66" s="454"/>
      <c r="AN66" s="454"/>
      <c r="AO66" s="454"/>
      <c r="AP66" s="899" t="s">
        <v>103</v>
      </c>
      <c r="AQ66" s="840" t="s">
        <v>192</v>
      </c>
      <c r="AR66" s="455"/>
      <c r="AS66" s="27"/>
      <c r="AT66" s="27" t="b">
        <f>EXACT('[8]RE-POA CENTA 2017'!C71,C66)</f>
        <v>1</v>
      </c>
      <c r="AU66" s="27" t="b">
        <f>EXACT('[8]RE-POA CENTA 2017'!D71,D66)</f>
        <v>1</v>
      </c>
      <c r="AV66" s="291">
        <f t="shared" si="0"/>
        <v>0</v>
      </c>
      <c r="AW66" s="27" t="b">
        <f>EXACT('[8]RE-POA CENTA 2017'!F71,F66)</f>
        <v>1</v>
      </c>
      <c r="AX66" s="27" t="b">
        <f>EXACT('[8]RE-POA CENTA 2017'!G71,G66)</f>
        <v>1</v>
      </c>
      <c r="AY66" s="27" t="b">
        <f>EXACT('[8]RE-POA CENTA 2017'!H71,H66)</f>
        <v>1</v>
      </c>
      <c r="AZ66" s="825">
        <f t="shared" si="1"/>
        <v>0</v>
      </c>
      <c r="BA66" s="825">
        <f t="shared" si="2"/>
        <v>0</v>
      </c>
      <c r="BB66" s="825" t="e">
        <f>E66-'[8]POA 2018  ETS CENTA por región'!E67-'[8]POA 2018  ETS CENTA por región'!E129-'[8]POA 2018  ETS CENTA por región'!E191-'[8]POA 2018  ETS CENTA por región'!E253</f>
        <v>#REF!</v>
      </c>
      <c r="BC66" s="826"/>
      <c r="BD66" s="826"/>
      <c r="BE66" s="826"/>
      <c r="BF66" s="826"/>
      <c r="BG66" s="826"/>
      <c r="BH66" s="826"/>
      <c r="BI66" s="825" t="e">
        <f>L66-'[8]POA 2018  ETS CENTA por región'!L67-'[8]POA 2018  ETS CENTA por región'!L129-'[8]POA 2018  ETS CENTA por región'!L191-'[8]POA 2018  ETS CENTA por región'!L253</f>
        <v>#REF!</v>
      </c>
      <c r="BJ66" s="825" t="e">
        <f>M66-'[8]POA 2018  ETS CENTA por región'!M67-'[8]POA 2018  ETS CENTA por región'!M129-'[8]POA 2018  ETS CENTA por región'!M191-'[8]POA 2018  ETS CENTA por región'!M253</f>
        <v>#REF!</v>
      </c>
      <c r="BK66" s="825" t="e">
        <f>N66-'[8]POA 2018  ETS CENTA por región'!N67-'[8]POA 2018  ETS CENTA por región'!N129-'[8]POA 2018  ETS CENTA por región'!N191-'[8]POA 2018  ETS CENTA por región'!N253</f>
        <v>#REF!</v>
      </c>
      <c r="BL66" s="825" t="e">
        <f>O66-'[8]POA 2018  ETS CENTA por región'!O67-'[8]POA 2018  ETS CENTA por región'!O129-'[8]POA 2018  ETS CENTA por región'!O191-'[8]POA 2018  ETS CENTA por región'!O253</f>
        <v>#REF!</v>
      </c>
      <c r="BM66" s="825" t="e">
        <f>P66-'[8]POA 2018  ETS CENTA por región'!P67-'[8]POA 2018  ETS CENTA por región'!P129-'[8]POA 2018  ETS CENTA por región'!P191-'[8]POA 2018  ETS CENTA por región'!P253</f>
        <v>#REF!</v>
      </c>
      <c r="BN66" s="825" t="e">
        <f>Q66-'[8]POA 2018  ETS CENTA por región'!Q67-'[8]POA 2018  ETS CENTA por región'!Q129-'[8]POA 2018  ETS CENTA por región'!Q191-'[8]POA 2018  ETS CENTA por región'!Q253</f>
        <v>#REF!</v>
      </c>
      <c r="BO66" s="825" t="e">
        <f>R66-'[8]POA 2018  ETS CENTA por región'!R67-'[8]POA 2018  ETS CENTA por región'!R129-'[8]POA 2018  ETS CENTA por región'!R191-'[8]POA 2018  ETS CENTA por región'!R253</f>
        <v>#REF!</v>
      </c>
      <c r="BP66" s="825" t="e">
        <f>S66-'[8]POA 2018  ETS CENTA por región'!S67-'[8]POA 2018  ETS CENTA por región'!S129-'[8]POA 2018  ETS CENTA por región'!S191-'[8]POA 2018  ETS CENTA por región'!S253</f>
        <v>#REF!</v>
      </c>
      <c r="BQ66" s="825" t="e">
        <f>T66-'[8]POA 2018  ETS CENTA por región'!T67-'[8]POA 2018  ETS CENTA por región'!T129-'[8]POA 2018  ETS CENTA por región'!T191-'[8]POA 2018  ETS CENTA por región'!T253</f>
        <v>#REF!</v>
      </c>
      <c r="BR66" s="825" t="e">
        <f>U66-'[8]POA 2018  ETS CENTA por región'!U67-'[8]POA 2018  ETS CENTA por región'!U129-'[8]POA 2018  ETS CENTA por región'!U191-'[8]POA 2018  ETS CENTA por región'!U253</f>
        <v>#REF!</v>
      </c>
      <c r="BS66" s="825" t="e">
        <f>V66-'[8]POA 2018  ETS CENTA por región'!V67-'[8]POA 2018  ETS CENTA por región'!V129-'[8]POA 2018  ETS CENTA por región'!V191-'[8]POA 2018  ETS CENTA por región'!V253</f>
        <v>#REF!</v>
      </c>
      <c r="BT66" s="825" t="e">
        <f>W66-'[8]POA 2018  ETS CENTA por región'!W67-'[8]POA 2018  ETS CENTA por región'!W129-'[8]POA 2018  ETS CENTA por región'!W191-'[8]POA 2018  ETS CENTA por región'!W253</f>
        <v>#REF!</v>
      </c>
      <c r="BU66" s="825" t="e">
        <f>X66-'[8]POA 2018  ETS CENTA por región'!X67-'[8]POA 2018  ETS CENTA por región'!X129-'[8]POA 2018  ETS CENTA por región'!X191-'[8]POA 2018  ETS CENTA por región'!X253</f>
        <v>#REF!</v>
      </c>
      <c r="BV66" s="825" t="e">
        <f>Y66-'[8]POA 2018  ETS CENTA por región'!Y67-'[8]POA 2018  ETS CENTA por región'!Y129-'[8]POA 2018  ETS CENTA por región'!Y191-'[8]POA 2018  ETS CENTA por región'!Y253</f>
        <v>#REF!</v>
      </c>
      <c r="BW66" s="825" t="e">
        <f>Z66-'[8]POA 2018  ETS CENTA por región'!Z67-'[8]POA 2018  ETS CENTA por región'!Z129-'[8]POA 2018  ETS CENTA por región'!Z191-'[8]POA 2018  ETS CENTA por región'!Z253</f>
        <v>#REF!</v>
      </c>
      <c r="BX66" s="825" t="e">
        <f>AA66-'[8]POA 2018  ETS CENTA por región'!AA67-'[8]POA 2018  ETS CENTA por región'!AA129-'[8]POA 2018  ETS CENTA por región'!AA191-'[8]POA 2018  ETS CENTA por región'!AA253</f>
        <v>#REF!</v>
      </c>
      <c r="BY66" s="825" t="e">
        <f>AB66-'[8]POA 2018  ETS CENTA por región'!AB67-'[8]POA 2018  ETS CENTA por región'!AB129-'[8]POA 2018  ETS CENTA por región'!AB191-'[8]POA 2018  ETS CENTA por región'!AB253</f>
        <v>#REF!</v>
      </c>
      <c r="BZ66" s="825" t="e">
        <f>AC66-'[8]POA 2018  ETS CENTA por región'!AC67-'[8]POA 2018  ETS CENTA por región'!AC129-'[8]POA 2018  ETS CENTA por región'!AC191-'[8]POA 2018  ETS CENTA por región'!AC253</f>
        <v>#REF!</v>
      </c>
      <c r="CA66" s="825" t="e">
        <f>AD66-'[8]POA 2018  ETS CENTA por región'!AD67-'[8]POA 2018  ETS CENTA por región'!AD129-'[8]POA 2018  ETS CENTA por región'!AD191-'[8]POA 2018  ETS CENTA por región'!AD253</f>
        <v>#REF!</v>
      </c>
      <c r="CB66" s="825" t="e">
        <f>AE66-'[8]POA 2018  ETS CENTA por región'!AE67-'[8]POA 2018  ETS CENTA por región'!AE129-'[8]POA 2018  ETS CENTA por región'!AE191-'[8]POA 2018  ETS CENTA por región'!AE253</f>
        <v>#REF!</v>
      </c>
      <c r="CC66" s="825" t="e">
        <f>AF66-'[8]POA 2018  ETS CENTA por región'!AF67-'[8]POA 2018  ETS CENTA por región'!AF129-'[8]POA 2018  ETS CENTA por región'!AF191-'[8]POA 2018  ETS CENTA por región'!AF253</f>
        <v>#REF!</v>
      </c>
      <c r="CD66" s="825" t="e">
        <f>AG66-'[8]POA 2018  ETS CENTA por región'!AG67-'[8]POA 2018  ETS CENTA por región'!AG129-'[8]POA 2018  ETS CENTA por región'!AG191-'[8]POA 2018  ETS CENTA por región'!AG253</f>
        <v>#REF!</v>
      </c>
      <c r="CE66" s="825" t="e">
        <f>AH66-'[8]POA 2018  ETS CENTA por región'!AH67-'[8]POA 2018  ETS CENTA por región'!AH129-'[8]POA 2018  ETS CENTA por región'!AH191-'[8]POA 2018  ETS CENTA por región'!AH253</f>
        <v>#REF!</v>
      </c>
      <c r="CF66" s="825" t="e">
        <f>AI66-'[8]POA 2018  ETS CENTA por región'!AI67-'[8]POA 2018  ETS CENTA por región'!AI129-'[8]POA 2018  ETS CENTA por región'!AI191-'[8]POA 2018  ETS CENTA por región'!AI253</f>
        <v>#REF!</v>
      </c>
      <c r="CG66" s="825" t="e">
        <f>AJ66-'[8]POA 2018  ETS CENTA por región'!AJ67-'[8]POA 2018  ETS CENTA por región'!AJ129-'[8]POA 2018  ETS CENTA por región'!AJ191-'[8]POA 2018  ETS CENTA por región'!AJ253</f>
        <v>#REF!</v>
      </c>
      <c r="CH66" s="825" t="e">
        <f>AK66-'[8]POA 2018  ETS CENTA por región'!AK67-'[8]POA 2018  ETS CENTA por región'!AK129-'[8]POA 2018  ETS CENTA por región'!AK191-'[8]POA 2018  ETS CENTA por región'!AK253</f>
        <v>#REF!</v>
      </c>
      <c r="CI66" s="825" t="e">
        <f>AL66-'[8]POA 2018  ETS CENTA por región'!AL67-'[8]POA 2018  ETS CENTA por región'!AL129-'[8]POA 2018  ETS CENTA por región'!AL191-'[8]POA 2018  ETS CENTA por región'!AL253</f>
        <v>#REF!</v>
      </c>
      <c r="CJ66" s="825" t="e">
        <f>AM66-'[8]POA 2018  ETS CENTA por región'!AM67-'[8]POA 2018  ETS CENTA por región'!AM129-'[8]POA 2018  ETS CENTA por región'!AM191-'[8]POA 2018  ETS CENTA por región'!AM253</f>
        <v>#REF!</v>
      </c>
      <c r="CK66" s="825" t="e">
        <f>AN66-'[8]POA 2018  ETS CENTA por región'!AN67-'[8]POA 2018  ETS CENTA por región'!AN129-'[8]POA 2018  ETS CENTA por región'!AN191-'[8]POA 2018  ETS CENTA por región'!AN253</f>
        <v>#REF!</v>
      </c>
      <c r="CL66" s="825" t="e">
        <f>AO66-'[8]POA 2018  ETS CENTA por región'!AO67-'[8]POA 2018  ETS CENTA por región'!AO129-'[8]POA 2018  ETS CENTA por región'!AO191-'[8]POA 2018  ETS CENTA por región'!AO253</f>
        <v>#REF!</v>
      </c>
    </row>
    <row r="67" spans="1:90" s="102" customFormat="1" ht="71.25" customHeight="1" x14ac:dyDescent="0.2">
      <c r="A67" s="803" t="s">
        <v>94</v>
      </c>
      <c r="B67" s="803" t="s">
        <v>95</v>
      </c>
      <c r="C67" s="819" t="s">
        <v>400</v>
      </c>
      <c r="D67" s="852" t="s">
        <v>135</v>
      </c>
      <c r="E67" s="906">
        <v>15</v>
      </c>
      <c r="F67" s="840" t="s">
        <v>50</v>
      </c>
      <c r="G67" s="904" t="s">
        <v>136</v>
      </c>
      <c r="H67" s="837" t="s">
        <v>50</v>
      </c>
      <c r="I67" s="252"/>
      <c r="J67" s="252"/>
      <c r="K67" s="252">
        <v>3</v>
      </c>
      <c r="L67" s="842">
        <v>3</v>
      </c>
      <c r="M67" s="842">
        <v>1</v>
      </c>
      <c r="N67" s="842">
        <v>1</v>
      </c>
      <c r="O67" s="854">
        <v>15641</v>
      </c>
      <c r="P67" s="854">
        <v>15641</v>
      </c>
      <c r="Q67" s="854">
        <v>15641</v>
      </c>
      <c r="R67" s="842">
        <v>1</v>
      </c>
      <c r="S67" s="842">
        <v>1</v>
      </c>
      <c r="T67" s="842">
        <v>1</v>
      </c>
      <c r="U67" s="854">
        <v>15641</v>
      </c>
      <c r="V67" s="854">
        <v>15641</v>
      </c>
      <c r="W67" s="854">
        <v>15641</v>
      </c>
      <c r="X67" s="842">
        <v>2</v>
      </c>
      <c r="Y67" s="842">
        <v>1</v>
      </c>
      <c r="Z67" s="842">
        <v>1</v>
      </c>
      <c r="AA67" s="854">
        <v>15641</v>
      </c>
      <c r="AB67" s="854">
        <v>15641</v>
      </c>
      <c r="AC67" s="854">
        <v>15641</v>
      </c>
      <c r="AD67" s="842">
        <v>1</v>
      </c>
      <c r="AE67" s="842">
        <v>1</v>
      </c>
      <c r="AF67" s="842">
        <v>1</v>
      </c>
      <c r="AG67" s="854">
        <v>15641</v>
      </c>
      <c r="AH67" s="854">
        <v>15641</v>
      </c>
      <c r="AI67" s="854">
        <v>15648</v>
      </c>
      <c r="AJ67" s="832">
        <v>187699</v>
      </c>
      <c r="AK67" s="831">
        <v>187699</v>
      </c>
      <c r="AL67" s="454"/>
      <c r="AM67" s="454"/>
      <c r="AN67" s="454"/>
      <c r="AO67" s="454"/>
      <c r="AP67" s="899" t="s">
        <v>103</v>
      </c>
      <c r="AQ67" s="792" t="s">
        <v>193</v>
      </c>
      <c r="AR67" s="455"/>
      <c r="AS67" s="27"/>
      <c r="AT67" s="27" t="b">
        <f>EXACT('[8]RE-POA CENTA 2017'!C72,C67)</f>
        <v>1</v>
      </c>
      <c r="AU67" s="27" t="b">
        <f>EXACT('[8]RE-POA CENTA 2017'!D72,D67)</f>
        <v>1</v>
      </c>
      <c r="AV67" s="291">
        <f t="shared" si="0"/>
        <v>0</v>
      </c>
      <c r="AW67" s="27" t="b">
        <f>EXACT('[8]RE-POA CENTA 2017'!F72,F67)</f>
        <v>1</v>
      </c>
      <c r="AX67" s="27" t="b">
        <f>EXACT('[8]RE-POA CENTA 2017'!G72,G67)</f>
        <v>1</v>
      </c>
      <c r="AY67" s="27" t="b">
        <f>EXACT('[8]RE-POA CENTA 2017'!H72,H67)</f>
        <v>1</v>
      </c>
      <c r="AZ67" s="825">
        <f t="shared" si="1"/>
        <v>0</v>
      </c>
      <c r="BA67" s="825">
        <f t="shared" si="2"/>
        <v>0</v>
      </c>
      <c r="BB67" s="825" t="e">
        <f>E67-'[8]POA 2018  ETS CENTA por región'!E68-'[8]POA 2018  ETS CENTA por región'!E130-'[8]POA 2018  ETS CENTA por región'!E192-'[8]POA 2018  ETS CENTA por región'!E254</f>
        <v>#REF!</v>
      </c>
      <c r="BC67" s="826"/>
      <c r="BD67" s="826"/>
      <c r="BE67" s="826"/>
      <c r="BF67" s="826"/>
      <c r="BG67" s="826"/>
      <c r="BH67" s="826"/>
      <c r="BI67" s="825" t="e">
        <f>L67-'[8]POA 2018  ETS CENTA por región'!L68-'[8]POA 2018  ETS CENTA por región'!L130-'[8]POA 2018  ETS CENTA por región'!L192-'[8]POA 2018  ETS CENTA por región'!L254</f>
        <v>#REF!</v>
      </c>
      <c r="BJ67" s="825" t="e">
        <f>M67-'[8]POA 2018  ETS CENTA por región'!M68-'[8]POA 2018  ETS CENTA por región'!M130-'[8]POA 2018  ETS CENTA por región'!M192-'[8]POA 2018  ETS CENTA por región'!M254</f>
        <v>#REF!</v>
      </c>
      <c r="BK67" s="825" t="e">
        <f>N67-'[8]POA 2018  ETS CENTA por región'!N68-'[8]POA 2018  ETS CENTA por región'!N130-'[8]POA 2018  ETS CENTA por región'!N192-'[8]POA 2018  ETS CENTA por región'!N254</f>
        <v>#REF!</v>
      </c>
      <c r="BL67" s="825" t="e">
        <f>O67-'[8]POA 2018  ETS CENTA por región'!O68-'[8]POA 2018  ETS CENTA por región'!O130-'[8]POA 2018  ETS CENTA por región'!O192-'[8]POA 2018  ETS CENTA por región'!O254</f>
        <v>#REF!</v>
      </c>
      <c r="BM67" s="825" t="e">
        <f>P67-'[8]POA 2018  ETS CENTA por región'!P68-'[8]POA 2018  ETS CENTA por región'!P130-'[8]POA 2018  ETS CENTA por región'!P192-'[8]POA 2018  ETS CENTA por región'!P254</f>
        <v>#REF!</v>
      </c>
      <c r="BN67" s="825" t="e">
        <f>Q67-'[8]POA 2018  ETS CENTA por región'!Q68-'[8]POA 2018  ETS CENTA por región'!Q130-'[8]POA 2018  ETS CENTA por región'!Q192-'[8]POA 2018  ETS CENTA por región'!Q254</f>
        <v>#REF!</v>
      </c>
      <c r="BO67" s="825" t="e">
        <f>R67-'[8]POA 2018  ETS CENTA por región'!R68-'[8]POA 2018  ETS CENTA por región'!R130-'[8]POA 2018  ETS CENTA por región'!R192-'[8]POA 2018  ETS CENTA por región'!R254</f>
        <v>#REF!</v>
      </c>
      <c r="BP67" s="825" t="e">
        <f>S67-'[8]POA 2018  ETS CENTA por región'!S68-'[8]POA 2018  ETS CENTA por región'!S130-'[8]POA 2018  ETS CENTA por región'!S192-'[8]POA 2018  ETS CENTA por región'!S254</f>
        <v>#REF!</v>
      </c>
      <c r="BQ67" s="825" t="e">
        <f>T67-'[8]POA 2018  ETS CENTA por región'!T68-'[8]POA 2018  ETS CENTA por región'!T130-'[8]POA 2018  ETS CENTA por región'!T192-'[8]POA 2018  ETS CENTA por región'!T254</f>
        <v>#REF!</v>
      </c>
      <c r="BR67" s="825" t="e">
        <f>U67-'[8]POA 2018  ETS CENTA por región'!U68-'[8]POA 2018  ETS CENTA por región'!U130-'[8]POA 2018  ETS CENTA por región'!U192-'[8]POA 2018  ETS CENTA por región'!U254</f>
        <v>#REF!</v>
      </c>
      <c r="BS67" s="825" t="e">
        <f>V67-'[8]POA 2018  ETS CENTA por región'!V68-'[8]POA 2018  ETS CENTA por región'!V130-'[8]POA 2018  ETS CENTA por región'!V192-'[8]POA 2018  ETS CENTA por región'!V254</f>
        <v>#REF!</v>
      </c>
      <c r="BT67" s="825" t="e">
        <f>W67-'[8]POA 2018  ETS CENTA por región'!W68-'[8]POA 2018  ETS CENTA por región'!W130-'[8]POA 2018  ETS CENTA por región'!W192-'[8]POA 2018  ETS CENTA por región'!W254</f>
        <v>#REF!</v>
      </c>
      <c r="BU67" s="825" t="e">
        <f>X67-'[8]POA 2018  ETS CENTA por región'!X68-'[8]POA 2018  ETS CENTA por región'!X130-'[8]POA 2018  ETS CENTA por región'!X192-'[8]POA 2018  ETS CENTA por región'!X254</f>
        <v>#REF!</v>
      </c>
      <c r="BV67" s="825" t="e">
        <f>Y67-'[8]POA 2018  ETS CENTA por región'!Y68-'[8]POA 2018  ETS CENTA por región'!Y130-'[8]POA 2018  ETS CENTA por región'!Y192-'[8]POA 2018  ETS CENTA por región'!Y254</f>
        <v>#REF!</v>
      </c>
      <c r="BW67" s="825" t="e">
        <f>Z67-'[8]POA 2018  ETS CENTA por región'!Z68-'[8]POA 2018  ETS CENTA por región'!Z130-'[8]POA 2018  ETS CENTA por región'!Z192-'[8]POA 2018  ETS CENTA por región'!Z254</f>
        <v>#REF!</v>
      </c>
      <c r="BX67" s="825" t="e">
        <f>AA67-'[8]POA 2018  ETS CENTA por región'!AA68-'[8]POA 2018  ETS CENTA por región'!AA130-'[8]POA 2018  ETS CENTA por región'!AA192-'[8]POA 2018  ETS CENTA por región'!AA254</f>
        <v>#REF!</v>
      </c>
      <c r="BY67" s="825" t="e">
        <f>AB67-'[8]POA 2018  ETS CENTA por región'!AB68-'[8]POA 2018  ETS CENTA por región'!AB130-'[8]POA 2018  ETS CENTA por región'!AB192-'[8]POA 2018  ETS CENTA por región'!AB254</f>
        <v>#REF!</v>
      </c>
      <c r="BZ67" s="825" t="e">
        <f>AC67-'[8]POA 2018  ETS CENTA por región'!AC68-'[8]POA 2018  ETS CENTA por región'!AC130-'[8]POA 2018  ETS CENTA por región'!AC192-'[8]POA 2018  ETS CENTA por región'!AC254</f>
        <v>#REF!</v>
      </c>
      <c r="CA67" s="825" t="e">
        <f>AD67-'[8]POA 2018  ETS CENTA por región'!AD68-'[8]POA 2018  ETS CENTA por región'!AD130-'[8]POA 2018  ETS CENTA por región'!AD192-'[8]POA 2018  ETS CENTA por región'!AD254</f>
        <v>#REF!</v>
      </c>
      <c r="CB67" s="825" t="e">
        <f>AE67-'[8]POA 2018  ETS CENTA por región'!AE68-'[8]POA 2018  ETS CENTA por región'!AE130-'[8]POA 2018  ETS CENTA por región'!AE192-'[8]POA 2018  ETS CENTA por región'!AE254</f>
        <v>#REF!</v>
      </c>
      <c r="CC67" s="825" t="e">
        <f>AF67-'[8]POA 2018  ETS CENTA por región'!AF68-'[8]POA 2018  ETS CENTA por región'!AF130-'[8]POA 2018  ETS CENTA por región'!AF192-'[8]POA 2018  ETS CENTA por región'!AF254</f>
        <v>#REF!</v>
      </c>
      <c r="CD67" s="825" t="e">
        <f>AG67-'[8]POA 2018  ETS CENTA por región'!AG68-'[8]POA 2018  ETS CENTA por región'!AG130-'[8]POA 2018  ETS CENTA por región'!AG192-'[8]POA 2018  ETS CENTA por región'!AG254</f>
        <v>#REF!</v>
      </c>
      <c r="CE67" s="825" t="e">
        <f>AH67-'[8]POA 2018  ETS CENTA por región'!AH68-'[8]POA 2018  ETS CENTA por región'!AH130-'[8]POA 2018  ETS CENTA por región'!AH192-'[8]POA 2018  ETS CENTA por región'!AH254</f>
        <v>#REF!</v>
      </c>
      <c r="CF67" s="825" t="e">
        <f>AI67-'[8]POA 2018  ETS CENTA por región'!AI68-'[8]POA 2018  ETS CENTA por región'!AI130-'[8]POA 2018  ETS CENTA por región'!AI192-'[8]POA 2018  ETS CENTA por región'!AI254</f>
        <v>#REF!</v>
      </c>
      <c r="CG67" s="825" t="e">
        <f>AJ67-'[8]POA 2018  ETS CENTA por región'!AJ68-'[8]POA 2018  ETS CENTA por región'!AJ130-'[8]POA 2018  ETS CENTA por región'!AJ192-'[8]POA 2018  ETS CENTA por región'!AJ254</f>
        <v>#REF!</v>
      </c>
      <c r="CH67" s="825" t="e">
        <f>AK67-'[8]POA 2018  ETS CENTA por región'!AK68-'[8]POA 2018  ETS CENTA por región'!AK130-'[8]POA 2018  ETS CENTA por región'!AK192-'[8]POA 2018  ETS CENTA por región'!AK254</f>
        <v>#REF!</v>
      </c>
      <c r="CI67" s="825" t="e">
        <f>AL67-'[8]POA 2018  ETS CENTA por región'!AL68-'[8]POA 2018  ETS CENTA por región'!AL130-'[8]POA 2018  ETS CENTA por región'!AL192-'[8]POA 2018  ETS CENTA por región'!AL254</f>
        <v>#REF!</v>
      </c>
      <c r="CJ67" s="825" t="e">
        <f>AM67-'[8]POA 2018  ETS CENTA por región'!AM68-'[8]POA 2018  ETS CENTA por región'!AM130-'[8]POA 2018  ETS CENTA por región'!AM192-'[8]POA 2018  ETS CENTA por región'!AM254</f>
        <v>#REF!</v>
      </c>
      <c r="CK67" s="825" t="e">
        <f>AN67-'[8]POA 2018  ETS CENTA por región'!AN68-'[8]POA 2018  ETS CENTA por región'!AN130-'[8]POA 2018  ETS CENTA por región'!AN192-'[8]POA 2018  ETS CENTA por región'!AN254</f>
        <v>#REF!</v>
      </c>
      <c r="CL67" s="825" t="e">
        <f>AO67-'[8]POA 2018  ETS CENTA por región'!AO68-'[8]POA 2018  ETS CENTA por región'!AO130-'[8]POA 2018  ETS CENTA por región'!AO192-'[8]POA 2018  ETS CENTA por región'!AO254</f>
        <v>#REF!</v>
      </c>
    </row>
    <row r="68" spans="1:90" s="102" customFormat="1" ht="121.5" customHeight="1" x14ac:dyDescent="0.2">
      <c r="A68" s="803" t="s">
        <v>94</v>
      </c>
      <c r="B68" s="803" t="s">
        <v>95</v>
      </c>
      <c r="C68" s="819" t="s">
        <v>402</v>
      </c>
      <c r="D68" s="266" t="s">
        <v>138</v>
      </c>
      <c r="E68" s="816">
        <v>27</v>
      </c>
      <c r="F68" s="267" t="s">
        <v>100</v>
      </c>
      <c r="G68" s="266" t="s">
        <v>139</v>
      </c>
      <c r="H68" s="266" t="s">
        <v>403</v>
      </c>
      <c r="I68" s="821"/>
      <c r="J68" s="821"/>
      <c r="K68" s="821">
        <v>1</v>
      </c>
      <c r="L68" s="129">
        <v>0</v>
      </c>
      <c r="M68" s="129">
        <v>0</v>
      </c>
      <c r="N68" s="129">
        <v>2</v>
      </c>
      <c r="O68" s="130">
        <v>0</v>
      </c>
      <c r="P68" s="130">
        <v>0</v>
      </c>
      <c r="Q68" s="130">
        <v>441.1</v>
      </c>
      <c r="R68" s="129">
        <v>0</v>
      </c>
      <c r="S68" s="129">
        <v>4</v>
      </c>
      <c r="T68" s="129">
        <v>3</v>
      </c>
      <c r="U68" s="130">
        <v>0</v>
      </c>
      <c r="V68" s="130">
        <v>882.2</v>
      </c>
      <c r="W68" s="130">
        <v>661.65000000000009</v>
      </c>
      <c r="X68" s="129">
        <v>0</v>
      </c>
      <c r="Y68" s="129">
        <v>2</v>
      </c>
      <c r="Z68" s="129">
        <v>3</v>
      </c>
      <c r="AA68" s="130">
        <v>0</v>
      </c>
      <c r="AB68" s="130">
        <v>441.1</v>
      </c>
      <c r="AC68" s="130">
        <v>661.65000000000009</v>
      </c>
      <c r="AD68" s="129">
        <v>2</v>
      </c>
      <c r="AE68" s="830">
        <v>7</v>
      </c>
      <c r="AF68" s="830">
        <v>4</v>
      </c>
      <c r="AG68" s="831">
        <v>441.1</v>
      </c>
      <c r="AH68" s="831">
        <v>1543.8500000000001</v>
      </c>
      <c r="AI68" s="831">
        <v>882.2</v>
      </c>
      <c r="AJ68" s="907">
        <v>5954.85</v>
      </c>
      <c r="AK68" s="908">
        <v>5954.85</v>
      </c>
      <c r="AL68" s="443"/>
      <c r="AM68" s="443"/>
      <c r="AN68" s="443"/>
      <c r="AO68" s="443"/>
      <c r="AP68" s="871" t="s">
        <v>51</v>
      </c>
      <c r="AQ68" s="871" t="s">
        <v>195</v>
      </c>
      <c r="AR68" s="820"/>
      <c r="AS68" s="27"/>
      <c r="AT68" s="27" t="b">
        <f>EXACT('[8]RE-POA CENTA 2017'!C73,C68)</f>
        <v>1</v>
      </c>
      <c r="AU68" s="27" t="b">
        <f>EXACT('[8]RE-POA CENTA 2017'!D73,D68)</f>
        <v>1</v>
      </c>
      <c r="AV68" s="291">
        <f t="shared" si="0"/>
        <v>0</v>
      </c>
      <c r="AW68" s="27" t="b">
        <f>EXACT('[8]RE-POA CENTA 2017'!F73,F68)</f>
        <v>1</v>
      </c>
      <c r="AX68" s="27" t="b">
        <f>EXACT('[8]RE-POA CENTA 2017'!G73,G68)</f>
        <v>1</v>
      </c>
      <c r="AY68" s="27" t="b">
        <f>EXACT('[8]RE-POA CENTA 2017'!H73,H68)</f>
        <v>1</v>
      </c>
      <c r="AZ68" s="825">
        <f t="shared" si="1"/>
        <v>0</v>
      </c>
      <c r="BA68" s="825">
        <f t="shared" si="2"/>
        <v>0</v>
      </c>
      <c r="BB68" s="825" t="e">
        <f>E68-'[8]POA 2018  ETS CENTA por región'!E69-'[8]POA 2018  ETS CENTA por región'!E131-'[8]POA 2018  ETS CENTA por región'!E193-'[8]POA 2018  ETS CENTA por región'!E255</f>
        <v>#REF!</v>
      </c>
      <c r="BC68" s="826"/>
      <c r="BD68" s="826"/>
      <c r="BE68" s="826"/>
      <c r="BF68" s="826"/>
      <c r="BG68" s="826"/>
      <c r="BH68" s="826"/>
      <c r="BI68" s="825" t="e">
        <f>L68-'[8]POA 2018  ETS CENTA por región'!L69-'[8]POA 2018  ETS CENTA por región'!L131-'[8]POA 2018  ETS CENTA por región'!L193-'[8]POA 2018  ETS CENTA por región'!L255</f>
        <v>#REF!</v>
      </c>
      <c r="BJ68" s="825" t="e">
        <f>M68-'[8]POA 2018  ETS CENTA por región'!M69-'[8]POA 2018  ETS CENTA por región'!M131-'[8]POA 2018  ETS CENTA por región'!M193-'[8]POA 2018  ETS CENTA por región'!M255</f>
        <v>#REF!</v>
      </c>
      <c r="BK68" s="825" t="e">
        <f>N68-'[8]POA 2018  ETS CENTA por región'!N69-'[8]POA 2018  ETS CENTA por región'!N131-'[8]POA 2018  ETS CENTA por región'!N193-'[8]POA 2018  ETS CENTA por región'!N255</f>
        <v>#REF!</v>
      </c>
      <c r="BL68" s="825" t="e">
        <f>O68-'[8]POA 2018  ETS CENTA por región'!O69-'[8]POA 2018  ETS CENTA por región'!O131-'[8]POA 2018  ETS CENTA por región'!O193-'[8]POA 2018  ETS CENTA por región'!O255</f>
        <v>#REF!</v>
      </c>
      <c r="BM68" s="825" t="e">
        <f>P68-'[8]POA 2018  ETS CENTA por región'!P69-'[8]POA 2018  ETS CENTA por región'!P131-'[8]POA 2018  ETS CENTA por región'!P193-'[8]POA 2018  ETS CENTA por región'!P255</f>
        <v>#REF!</v>
      </c>
      <c r="BN68" s="825" t="e">
        <f>Q68-'[8]POA 2018  ETS CENTA por región'!Q69-'[8]POA 2018  ETS CENTA por región'!Q131-'[8]POA 2018  ETS CENTA por región'!Q193-'[8]POA 2018  ETS CENTA por región'!Q255</f>
        <v>#REF!</v>
      </c>
      <c r="BO68" s="825" t="e">
        <f>R68-'[8]POA 2018  ETS CENTA por región'!R69-'[8]POA 2018  ETS CENTA por región'!R131-'[8]POA 2018  ETS CENTA por región'!R193-'[8]POA 2018  ETS CENTA por región'!R255</f>
        <v>#REF!</v>
      </c>
      <c r="BP68" s="825" t="e">
        <f>S68-'[8]POA 2018  ETS CENTA por región'!S69-'[8]POA 2018  ETS CENTA por región'!S131-'[8]POA 2018  ETS CENTA por región'!S193-'[8]POA 2018  ETS CENTA por región'!S255</f>
        <v>#REF!</v>
      </c>
      <c r="BQ68" s="825" t="e">
        <f>T68-'[8]POA 2018  ETS CENTA por región'!T69-'[8]POA 2018  ETS CENTA por región'!T131-'[8]POA 2018  ETS CENTA por región'!T193-'[8]POA 2018  ETS CENTA por región'!T255</f>
        <v>#REF!</v>
      </c>
      <c r="BR68" s="825" t="e">
        <f>U68-'[8]POA 2018  ETS CENTA por región'!U69-'[8]POA 2018  ETS CENTA por región'!U131-'[8]POA 2018  ETS CENTA por región'!U193-'[8]POA 2018  ETS CENTA por región'!U255</f>
        <v>#REF!</v>
      </c>
      <c r="BS68" s="825" t="e">
        <f>V68-'[8]POA 2018  ETS CENTA por región'!V69-'[8]POA 2018  ETS CENTA por región'!V131-'[8]POA 2018  ETS CENTA por región'!V193-'[8]POA 2018  ETS CENTA por región'!V255</f>
        <v>#REF!</v>
      </c>
      <c r="BT68" s="825" t="e">
        <f>W68-'[8]POA 2018  ETS CENTA por región'!W69-'[8]POA 2018  ETS CENTA por región'!W131-'[8]POA 2018  ETS CENTA por región'!W193-'[8]POA 2018  ETS CENTA por región'!W255</f>
        <v>#REF!</v>
      </c>
      <c r="BU68" s="825" t="e">
        <f>X68-'[8]POA 2018  ETS CENTA por región'!X69-'[8]POA 2018  ETS CENTA por región'!X131-'[8]POA 2018  ETS CENTA por región'!X193-'[8]POA 2018  ETS CENTA por región'!X255</f>
        <v>#REF!</v>
      </c>
      <c r="BV68" s="825" t="e">
        <f>Y68-'[8]POA 2018  ETS CENTA por región'!Y69-'[8]POA 2018  ETS CENTA por región'!Y131-'[8]POA 2018  ETS CENTA por región'!Y193-'[8]POA 2018  ETS CENTA por región'!Y255</f>
        <v>#REF!</v>
      </c>
      <c r="BW68" s="825" t="e">
        <f>Z68-'[8]POA 2018  ETS CENTA por región'!Z69-'[8]POA 2018  ETS CENTA por región'!Z131-'[8]POA 2018  ETS CENTA por región'!Z193-'[8]POA 2018  ETS CENTA por región'!Z255</f>
        <v>#REF!</v>
      </c>
      <c r="BX68" s="825" t="e">
        <f>AA68-'[8]POA 2018  ETS CENTA por región'!AA69-'[8]POA 2018  ETS CENTA por región'!AA131-'[8]POA 2018  ETS CENTA por región'!AA193-'[8]POA 2018  ETS CENTA por región'!AA255</f>
        <v>#REF!</v>
      </c>
      <c r="BY68" s="825" t="e">
        <f>AB68-'[8]POA 2018  ETS CENTA por región'!AB69-'[8]POA 2018  ETS CENTA por región'!AB131-'[8]POA 2018  ETS CENTA por región'!AB193-'[8]POA 2018  ETS CENTA por región'!AB255</f>
        <v>#REF!</v>
      </c>
      <c r="BZ68" s="825" t="e">
        <f>AC68-'[8]POA 2018  ETS CENTA por región'!AC69-'[8]POA 2018  ETS CENTA por región'!AC131-'[8]POA 2018  ETS CENTA por región'!AC193-'[8]POA 2018  ETS CENTA por región'!AC255</f>
        <v>#REF!</v>
      </c>
      <c r="CA68" s="825" t="e">
        <f>AD68-'[8]POA 2018  ETS CENTA por región'!AD69-'[8]POA 2018  ETS CENTA por región'!AD131-'[8]POA 2018  ETS CENTA por región'!AD193-'[8]POA 2018  ETS CENTA por región'!AD255</f>
        <v>#REF!</v>
      </c>
      <c r="CB68" s="825" t="e">
        <f>AE68-'[8]POA 2018  ETS CENTA por región'!AE69-'[8]POA 2018  ETS CENTA por región'!AE131-'[8]POA 2018  ETS CENTA por región'!AE193-'[8]POA 2018  ETS CENTA por región'!AE255</f>
        <v>#REF!</v>
      </c>
      <c r="CC68" s="825" t="e">
        <f>AF68-'[8]POA 2018  ETS CENTA por región'!AF69-'[8]POA 2018  ETS CENTA por región'!AF131-'[8]POA 2018  ETS CENTA por región'!AF193-'[8]POA 2018  ETS CENTA por región'!AF255</f>
        <v>#REF!</v>
      </c>
      <c r="CD68" s="825" t="e">
        <f>AG68-'[8]POA 2018  ETS CENTA por región'!AG69-'[8]POA 2018  ETS CENTA por región'!AG131-'[8]POA 2018  ETS CENTA por región'!AG193-'[8]POA 2018  ETS CENTA por región'!AG255</f>
        <v>#REF!</v>
      </c>
      <c r="CE68" s="825" t="e">
        <f>AH68-'[8]POA 2018  ETS CENTA por región'!AH69-'[8]POA 2018  ETS CENTA por región'!AH131-'[8]POA 2018  ETS CENTA por región'!AH193-'[8]POA 2018  ETS CENTA por región'!AH255</f>
        <v>#REF!</v>
      </c>
      <c r="CF68" s="825" t="e">
        <f>AI68-'[8]POA 2018  ETS CENTA por región'!AI69-'[8]POA 2018  ETS CENTA por región'!AI131-'[8]POA 2018  ETS CENTA por región'!AI193-'[8]POA 2018  ETS CENTA por región'!AI255</f>
        <v>#REF!</v>
      </c>
      <c r="CG68" s="825" t="e">
        <f>AJ68-'[8]POA 2018  ETS CENTA por región'!AJ69-'[8]POA 2018  ETS CENTA por región'!AJ131-'[8]POA 2018  ETS CENTA por región'!AJ193-'[8]POA 2018  ETS CENTA por región'!AJ255</f>
        <v>#REF!</v>
      </c>
      <c r="CH68" s="825" t="e">
        <f>AK68-'[8]POA 2018  ETS CENTA por región'!AK69-'[8]POA 2018  ETS CENTA por región'!AK131-'[8]POA 2018  ETS CENTA por región'!AK193-'[8]POA 2018  ETS CENTA por región'!AK255</f>
        <v>#REF!</v>
      </c>
      <c r="CI68" s="825" t="e">
        <f>AL68-'[8]POA 2018  ETS CENTA por región'!AL69-'[8]POA 2018  ETS CENTA por región'!AL131-'[8]POA 2018  ETS CENTA por región'!AL193-'[8]POA 2018  ETS CENTA por región'!AL255</f>
        <v>#REF!</v>
      </c>
      <c r="CJ68" s="825" t="e">
        <f>AM68-'[8]POA 2018  ETS CENTA por región'!AM69-'[8]POA 2018  ETS CENTA por región'!AM131-'[8]POA 2018  ETS CENTA por región'!AM193-'[8]POA 2018  ETS CENTA por región'!AM255</f>
        <v>#REF!</v>
      </c>
      <c r="CK68" s="825" t="e">
        <f>AN68-'[8]POA 2018  ETS CENTA por región'!AN69-'[8]POA 2018  ETS CENTA por región'!AN131-'[8]POA 2018  ETS CENTA por región'!AN193-'[8]POA 2018  ETS CENTA por región'!AN255</f>
        <v>#REF!</v>
      </c>
      <c r="CL68" s="825" t="e">
        <f>AO68-'[8]POA 2018  ETS CENTA por región'!AO69-'[8]POA 2018  ETS CENTA por región'!AO131-'[8]POA 2018  ETS CENTA por región'!AO193-'[8]POA 2018  ETS CENTA por región'!AO255</f>
        <v>#REF!</v>
      </c>
    </row>
    <row r="69" spans="1:90" s="102" customFormat="1" ht="390" customHeight="1" x14ac:dyDescent="0.2">
      <c r="A69" s="803" t="s">
        <v>94</v>
      </c>
      <c r="B69" s="803" t="s">
        <v>95</v>
      </c>
      <c r="C69" s="819" t="s">
        <v>405</v>
      </c>
      <c r="D69" s="270" t="s">
        <v>142</v>
      </c>
      <c r="E69" s="816">
        <v>51</v>
      </c>
      <c r="F69" s="267" t="s">
        <v>143</v>
      </c>
      <c r="G69" s="270" t="s">
        <v>144</v>
      </c>
      <c r="H69" s="270" t="s">
        <v>406</v>
      </c>
      <c r="I69" s="821"/>
      <c r="J69" s="821"/>
      <c r="K69" s="821">
        <v>56</v>
      </c>
      <c r="L69" s="842">
        <v>17</v>
      </c>
      <c r="M69" s="842">
        <v>1</v>
      </c>
      <c r="N69" s="842">
        <v>2</v>
      </c>
      <c r="O69" s="854">
        <v>706373.97000000009</v>
      </c>
      <c r="P69" s="854">
        <v>41551.410000000003</v>
      </c>
      <c r="Q69" s="854">
        <v>83102.820000000007</v>
      </c>
      <c r="R69" s="842">
        <v>7</v>
      </c>
      <c r="S69" s="842">
        <v>10</v>
      </c>
      <c r="T69" s="842">
        <v>6</v>
      </c>
      <c r="U69" s="854">
        <v>290859.87</v>
      </c>
      <c r="V69" s="854">
        <v>415514.10000000003</v>
      </c>
      <c r="W69" s="854">
        <v>249308.46000000002</v>
      </c>
      <c r="X69" s="842">
        <v>0</v>
      </c>
      <c r="Y69" s="842">
        <v>1</v>
      </c>
      <c r="Z69" s="842">
        <v>1</v>
      </c>
      <c r="AA69" s="854">
        <v>0</v>
      </c>
      <c r="AB69" s="854">
        <v>41551.410000000003</v>
      </c>
      <c r="AC69" s="854">
        <v>41551.410000000003</v>
      </c>
      <c r="AD69" s="842">
        <v>0</v>
      </c>
      <c r="AE69" s="842">
        <v>5</v>
      </c>
      <c r="AF69" s="842">
        <v>1</v>
      </c>
      <c r="AG69" s="854">
        <v>0</v>
      </c>
      <c r="AH69" s="854">
        <v>207757.05000000002</v>
      </c>
      <c r="AI69" s="854">
        <f>711927-2.5</f>
        <v>711924.5</v>
      </c>
      <c r="AJ69" s="859">
        <v>2789495</v>
      </c>
      <c r="AK69" s="858">
        <f>2119221.91+0.09</f>
        <v>2119222</v>
      </c>
      <c r="AL69" s="443"/>
      <c r="AM69" s="443">
        <v>476710</v>
      </c>
      <c r="AN69" s="443">
        <v>60463</v>
      </c>
      <c r="AO69" s="443">
        <v>133100</v>
      </c>
      <c r="AP69" s="871" t="s">
        <v>51</v>
      </c>
      <c r="AQ69" s="871" t="s">
        <v>176</v>
      </c>
      <c r="AR69" s="820" t="s">
        <v>270</v>
      </c>
      <c r="AS69" s="27"/>
      <c r="AT69" s="27" t="b">
        <f>EXACT('[8]RE-POA CENTA 2017'!C74,C69)</f>
        <v>1</v>
      </c>
      <c r="AU69" s="27" t="b">
        <f>EXACT('[8]RE-POA CENTA 2017'!D74,D69)</f>
        <v>1</v>
      </c>
      <c r="AV69" s="291">
        <f t="shared" si="0"/>
        <v>0</v>
      </c>
      <c r="AW69" s="27" t="b">
        <f>EXACT('[8]RE-POA CENTA 2017'!F74,F69)</f>
        <v>1</v>
      </c>
      <c r="AX69" s="27" t="b">
        <f>EXACT('[8]RE-POA CENTA 2017'!G74,G69)</f>
        <v>1</v>
      </c>
      <c r="AY69" s="27" t="b">
        <f>EXACT('[8]RE-POA CENTA 2017'!H74,H69)</f>
        <v>1</v>
      </c>
      <c r="AZ69" s="825">
        <f t="shared" si="1"/>
        <v>0</v>
      </c>
      <c r="BA69" s="825">
        <f t="shared" si="2"/>
        <v>0</v>
      </c>
      <c r="BB69" s="825" t="e">
        <f>E69-'[8]POA 2018  ETS CENTA por región'!E70-'[8]POA 2018  ETS CENTA por región'!E132-'[8]POA 2018  ETS CENTA por región'!E194-'[8]POA 2018  ETS CENTA por región'!E256</f>
        <v>#REF!</v>
      </c>
      <c r="BC69" s="826"/>
      <c r="BD69" s="826"/>
      <c r="BE69" s="826"/>
      <c r="BF69" s="826"/>
      <c r="BG69" s="826"/>
      <c r="BH69" s="826"/>
      <c r="BI69" s="825" t="e">
        <f>L69-'[8]POA 2018  ETS CENTA por región'!L70-'[8]POA 2018  ETS CENTA por región'!L132-'[8]POA 2018  ETS CENTA por región'!L194-'[8]POA 2018  ETS CENTA por región'!L256</f>
        <v>#REF!</v>
      </c>
      <c r="BJ69" s="825" t="e">
        <f>M69-'[8]POA 2018  ETS CENTA por región'!M70-'[8]POA 2018  ETS CENTA por región'!M132-'[8]POA 2018  ETS CENTA por región'!M194-'[8]POA 2018  ETS CENTA por región'!M256</f>
        <v>#REF!</v>
      </c>
      <c r="BK69" s="825" t="e">
        <f>N69-'[8]POA 2018  ETS CENTA por región'!N70-'[8]POA 2018  ETS CENTA por región'!N132-'[8]POA 2018  ETS CENTA por región'!N194-'[8]POA 2018  ETS CENTA por región'!N256</f>
        <v>#REF!</v>
      </c>
      <c r="BL69" s="825" t="e">
        <f>O69-'[8]POA 2018  ETS CENTA por región'!O70-'[8]POA 2018  ETS CENTA por región'!O132-'[8]POA 2018  ETS CENTA por región'!O194-'[8]POA 2018  ETS CENTA por región'!O256</f>
        <v>#REF!</v>
      </c>
      <c r="BM69" s="825" t="e">
        <f>P69-'[8]POA 2018  ETS CENTA por región'!P70-'[8]POA 2018  ETS CENTA por región'!P132-'[8]POA 2018  ETS CENTA por región'!P194-'[8]POA 2018  ETS CENTA por región'!P256</f>
        <v>#REF!</v>
      </c>
      <c r="BN69" s="825" t="e">
        <f>Q69-'[8]POA 2018  ETS CENTA por región'!Q70-'[8]POA 2018  ETS CENTA por región'!Q132-'[8]POA 2018  ETS CENTA por región'!Q194-'[8]POA 2018  ETS CENTA por región'!Q256</f>
        <v>#REF!</v>
      </c>
      <c r="BO69" s="825" t="e">
        <f>R69-'[8]POA 2018  ETS CENTA por región'!R70-'[8]POA 2018  ETS CENTA por región'!R132-'[8]POA 2018  ETS CENTA por región'!R194-'[8]POA 2018  ETS CENTA por región'!R256</f>
        <v>#REF!</v>
      </c>
      <c r="BP69" s="825" t="e">
        <f>S69-'[8]POA 2018  ETS CENTA por región'!S70-'[8]POA 2018  ETS CENTA por región'!S132-'[8]POA 2018  ETS CENTA por región'!S194-'[8]POA 2018  ETS CENTA por región'!S256</f>
        <v>#REF!</v>
      </c>
      <c r="BQ69" s="825" t="e">
        <f>T69-'[8]POA 2018  ETS CENTA por región'!T70-'[8]POA 2018  ETS CENTA por región'!T132-'[8]POA 2018  ETS CENTA por región'!T194-'[8]POA 2018  ETS CENTA por región'!T256</f>
        <v>#REF!</v>
      </c>
      <c r="BR69" s="825" t="e">
        <f>U69-'[8]POA 2018  ETS CENTA por región'!U70-'[8]POA 2018  ETS CENTA por región'!U132-'[8]POA 2018  ETS CENTA por región'!U194-'[8]POA 2018  ETS CENTA por región'!U256</f>
        <v>#REF!</v>
      </c>
      <c r="BS69" s="825" t="e">
        <f>V69-'[8]POA 2018  ETS CENTA por región'!V70-'[8]POA 2018  ETS CENTA por región'!V132-'[8]POA 2018  ETS CENTA por región'!V194-'[8]POA 2018  ETS CENTA por región'!V256</f>
        <v>#REF!</v>
      </c>
      <c r="BT69" s="825" t="e">
        <f>W69-'[8]POA 2018  ETS CENTA por región'!W70-'[8]POA 2018  ETS CENTA por región'!W132-'[8]POA 2018  ETS CENTA por región'!W194-'[8]POA 2018  ETS CENTA por región'!W256</f>
        <v>#REF!</v>
      </c>
      <c r="BU69" s="825" t="e">
        <f>X69-'[8]POA 2018  ETS CENTA por región'!X70-'[8]POA 2018  ETS CENTA por región'!X132-'[8]POA 2018  ETS CENTA por región'!X194-'[8]POA 2018  ETS CENTA por región'!X256</f>
        <v>#REF!</v>
      </c>
      <c r="BV69" s="825" t="e">
        <f>Y69-'[8]POA 2018  ETS CENTA por región'!Y70-'[8]POA 2018  ETS CENTA por región'!Y132-'[8]POA 2018  ETS CENTA por región'!Y194-'[8]POA 2018  ETS CENTA por región'!Y256</f>
        <v>#REF!</v>
      </c>
      <c r="BW69" s="825" t="e">
        <f>Z69-'[8]POA 2018  ETS CENTA por región'!Z70-'[8]POA 2018  ETS CENTA por región'!Z132-'[8]POA 2018  ETS CENTA por región'!Z194-'[8]POA 2018  ETS CENTA por región'!Z256</f>
        <v>#REF!</v>
      </c>
      <c r="BX69" s="825" t="e">
        <f>AA69-'[8]POA 2018  ETS CENTA por región'!AA70-'[8]POA 2018  ETS CENTA por región'!AA132-'[8]POA 2018  ETS CENTA por región'!AA194-'[8]POA 2018  ETS CENTA por región'!AA256</f>
        <v>#REF!</v>
      </c>
      <c r="BY69" s="825" t="e">
        <f>AB69-'[8]POA 2018  ETS CENTA por región'!AB70-'[8]POA 2018  ETS CENTA por región'!AB132-'[8]POA 2018  ETS CENTA por región'!AB194-'[8]POA 2018  ETS CENTA por región'!AB256</f>
        <v>#REF!</v>
      </c>
      <c r="BZ69" s="825" t="e">
        <f>AC69-'[8]POA 2018  ETS CENTA por región'!AC70-'[8]POA 2018  ETS CENTA por región'!AC132-'[8]POA 2018  ETS CENTA por región'!AC194-'[8]POA 2018  ETS CENTA por región'!AC256</f>
        <v>#REF!</v>
      </c>
      <c r="CA69" s="825" t="e">
        <f>AD69-'[8]POA 2018  ETS CENTA por región'!AD70-'[8]POA 2018  ETS CENTA por región'!AD132-'[8]POA 2018  ETS CENTA por región'!AD194-'[8]POA 2018  ETS CENTA por región'!AD256</f>
        <v>#REF!</v>
      </c>
      <c r="CB69" s="825" t="e">
        <f>AE69-'[8]POA 2018  ETS CENTA por región'!AE70-'[8]POA 2018  ETS CENTA por región'!AE132-'[8]POA 2018  ETS CENTA por región'!AE194-'[8]POA 2018  ETS CENTA por región'!AE256</f>
        <v>#REF!</v>
      </c>
      <c r="CC69" s="825" t="e">
        <f>AF69-'[8]POA 2018  ETS CENTA por región'!AF70-'[8]POA 2018  ETS CENTA por región'!AF132-'[8]POA 2018  ETS CENTA por región'!AF194-'[8]POA 2018  ETS CENTA por región'!AF256</f>
        <v>#REF!</v>
      </c>
      <c r="CD69" s="825" t="e">
        <f>AG69-'[8]POA 2018  ETS CENTA por región'!AG70-'[8]POA 2018  ETS CENTA por región'!AG132-'[8]POA 2018  ETS CENTA por región'!AG194-'[8]POA 2018  ETS CENTA por región'!AG256</f>
        <v>#REF!</v>
      </c>
      <c r="CE69" s="825" t="e">
        <f>AH69-'[8]POA 2018  ETS CENTA por región'!AH70-'[8]POA 2018  ETS CENTA por región'!AH132-'[8]POA 2018  ETS CENTA por región'!AH194-'[8]POA 2018  ETS CENTA por región'!AH256</f>
        <v>#REF!</v>
      </c>
      <c r="CF69" s="825" t="e">
        <f>AI69-'[8]POA 2018  ETS CENTA por región'!AI70-'[8]POA 2018  ETS CENTA por región'!AI132-'[8]POA 2018  ETS CENTA por región'!AI194-'[8]POA 2018  ETS CENTA por región'!AI256</f>
        <v>#REF!</v>
      </c>
      <c r="CG69" s="825" t="e">
        <f>AJ69-'[8]POA 2018  ETS CENTA por región'!AJ70-'[8]POA 2018  ETS CENTA por región'!AJ132-'[8]POA 2018  ETS CENTA por región'!AJ194-'[8]POA 2018  ETS CENTA por región'!AJ256</f>
        <v>#REF!</v>
      </c>
      <c r="CH69" s="825" t="e">
        <f>AK69-'[8]POA 2018  ETS CENTA por región'!AK70-'[8]POA 2018  ETS CENTA por región'!AK132-'[8]POA 2018  ETS CENTA por región'!AK194-'[8]POA 2018  ETS CENTA por región'!AK256</f>
        <v>#REF!</v>
      </c>
      <c r="CI69" s="825" t="e">
        <f>AL69-'[8]POA 2018  ETS CENTA por región'!AL70-'[8]POA 2018  ETS CENTA por región'!AL132-'[8]POA 2018  ETS CENTA por región'!AL194-'[8]POA 2018  ETS CENTA por región'!AL256</f>
        <v>#REF!</v>
      </c>
      <c r="CJ69" s="825" t="e">
        <f>AM69-'[8]POA 2018  ETS CENTA por región'!AM70-'[8]POA 2018  ETS CENTA por región'!AM132-'[8]POA 2018  ETS CENTA por región'!AM194-'[8]POA 2018  ETS CENTA por región'!AM256</f>
        <v>#REF!</v>
      </c>
      <c r="CK69" s="825" t="e">
        <f>AN69-'[8]POA 2018  ETS CENTA por región'!AN70-'[8]POA 2018  ETS CENTA por región'!AN132-'[8]POA 2018  ETS CENTA por región'!AN194-'[8]POA 2018  ETS CENTA por región'!AN256</f>
        <v>#REF!</v>
      </c>
      <c r="CL69" s="825" t="e">
        <f>AO69-'[8]POA 2018  ETS CENTA por región'!AO70-'[8]POA 2018  ETS CENTA por región'!AO132-'[8]POA 2018  ETS CENTA por región'!AO194-'[8]POA 2018  ETS CENTA por región'!AO256</f>
        <v>#REF!</v>
      </c>
    </row>
    <row r="70" spans="1:90" s="102" customFormat="1" ht="102" customHeight="1" x14ac:dyDescent="0.2">
      <c r="A70" s="803" t="s">
        <v>94</v>
      </c>
      <c r="B70" s="803" t="s">
        <v>95</v>
      </c>
      <c r="C70" s="819" t="s">
        <v>408</v>
      </c>
      <c r="D70" s="266" t="s">
        <v>147</v>
      </c>
      <c r="E70" s="816">
        <v>1</v>
      </c>
      <c r="F70" s="271" t="s">
        <v>148</v>
      </c>
      <c r="G70" s="266" t="s">
        <v>149</v>
      </c>
      <c r="H70" s="266" t="s">
        <v>403</v>
      </c>
      <c r="I70" s="821"/>
      <c r="J70" s="821"/>
      <c r="K70" s="821">
        <v>1</v>
      </c>
      <c r="L70" s="830"/>
      <c r="M70" s="830"/>
      <c r="N70" s="830">
        <v>1</v>
      </c>
      <c r="O70" s="831"/>
      <c r="P70" s="831"/>
      <c r="Q70" s="831">
        <v>3000</v>
      </c>
      <c r="R70" s="830"/>
      <c r="S70" s="830"/>
      <c r="T70" s="830"/>
      <c r="U70" s="831"/>
      <c r="V70" s="831"/>
      <c r="W70" s="831"/>
      <c r="X70" s="830"/>
      <c r="Y70" s="830"/>
      <c r="Z70" s="830"/>
      <c r="AA70" s="831"/>
      <c r="AB70" s="831"/>
      <c r="AC70" s="831"/>
      <c r="AD70" s="830"/>
      <c r="AE70" s="830"/>
      <c r="AF70" s="830"/>
      <c r="AG70" s="831"/>
      <c r="AH70" s="831"/>
      <c r="AI70" s="831"/>
      <c r="AJ70" s="832">
        <v>3000</v>
      </c>
      <c r="AK70" s="831">
        <v>3000</v>
      </c>
      <c r="AL70" s="443"/>
      <c r="AM70" s="443"/>
      <c r="AN70" s="443"/>
      <c r="AO70" s="443"/>
      <c r="AP70" s="871" t="s">
        <v>51</v>
      </c>
      <c r="AQ70" s="871" t="s">
        <v>174</v>
      </c>
      <c r="AR70" s="820"/>
      <c r="AS70" s="27"/>
      <c r="AT70" s="27" t="b">
        <f>EXACT('[8]RE-POA CENTA 2017'!C75,C70)</f>
        <v>1</v>
      </c>
      <c r="AU70" s="27" t="b">
        <f>EXACT('[8]RE-POA CENTA 2017'!D75,D70)</f>
        <v>1</v>
      </c>
      <c r="AV70" s="291">
        <f t="shared" si="0"/>
        <v>0</v>
      </c>
      <c r="AW70" s="27" t="b">
        <f>EXACT('[8]RE-POA CENTA 2017'!F75,F70)</f>
        <v>1</v>
      </c>
      <c r="AX70" s="27" t="b">
        <f>EXACT('[8]RE-POA CENTA 2017'!G75,G70)</f>
        <v>1</v>
      </c>
      <c r="AY70" s="27" t="b">
        <f>EXACT('[8]RE-POA CENTA 2017'!H75,H70)</f>
        <v>1</v>
      </c>
      <c r="AZ70" s="825">
        <f t="shared" si="1"/>
        <v>0</v>
      </c>
      <c r="BA70" s="825">
        <f t="shared" si="2"/>
        <v>0</v>
      </c>
      <c r="BB70" s="825" t="e">
        <f>E70-'[8]POA 2018  ETS CENTA por región'!E71-'[8]POA 2018  ETS CENTA por región'!E133-'[8]POA 2018  ETS CENTA por región'!E195-'[8]POA 2018  ETS CENTA por región'!E257</f>
        <v>#REF!</v>
      </c>
      <c r="BC70" s="826"/>
      <c r="BD70" s="826"/>
      <c r="BE70" s="826"/>
      <c r="BF70" s="826"/>
      <c r="BG70" s="826"/>
      <c r="BH70" s="826"/>
      <c r="BI70" s="825" t="e">
        <f>L70-'[8]POA 2018  ETS CENTA por región'!L71-'[8]POA 2018  ETS CENTA por región'!L133-'[8]POA 2018  ETS CENTA por región'!L195-'[8]POA 2018  ETS CENTA por región'!L257</f>
        <v>#REF!</v>
      </c>
      <c r="BJ70" s="825" t="e">
        <f>M70-'[8]POA 2018  ETS CENTA por región'!M71-'[8]POA 2018  ETS CENTA por región'!M133-'[8]POA 2018  ETS CENTA por región'!M195-'[8]POA 2018  ETS CENTA por región'!M257</f>
        <v>#REF!</v>
      </c>
      <c r="BK70" s="825" t="e">
        <f>N70-'[8]POA 2018  ETS CENTA por región'!N71-'[8]POA 2018  ETS CENTA por región'!N133-'[8]POA 2018  ETS CENTA por región'!N195-'[8]POA 2018  ETS CENTA por región'!N257</f>
        <v>#REF!</v>
      </c>
      <c r="BL70" s="825" t="e">
        <f>O70-'[8]POA 2018  ETS CENTA por región'!O71-'[8]POA 2018  ETS CENTA por región'!O133-'[8]POA 2018  ETS CENTA por región'!O195-'[8]POA 2018  ETS CENTA por región'!O257</f>
        <v>#REF!</v>
      </c>
      <c r="BM70" s="825" t="e">
        <f>P70-'[8]POA 2018  ETS CENTA por región'!P71-'[8]POA 2018  ETS CENTA por región'!P133-'[8]POA 2018  ETS CENTA por región'!P195-'[8]POA 2018  ETS CENTA por región'!P257</f>
        <v>#REF!</v>
      </c>
      <c r="BN70" s="825" t="e">
        <f>Q70-'[8]POA 2018  ETS CENTA por región'!Q71-'[8]POA 2018  ETS CENTA por región'!Q133-'[8]POA 2018  ETS CENTA por región'!Q195-'[8]POA 2018  ETS CENTA por región'!Q257</f>
        <v>#REF!</v>
      </c>
      <c r="BO70" s="825" t="e">
        <f>R70-'[8]POA 2018  ETS CENTA por región'!R71-'[8]POA 2018  ETS CENTA por región'!R133-'[8]POA 2018  ETS CENTA por región'!R195-'[8]POA 2018  ETS CENTA por región'!R257</f>
        <v>#REF!</v>
      </c>
      <c r="BP70" s="825" t="e">
        <f>S70-'[8]POA 2018  ETS CENTA por región'!S71-'[8]POA 2018  ETS CENTA por región'!S133-'[8]POA 2018  ETS CENTA por región'!S195-'[8]POA 2018  ETS CENTA por región'!S257</f>
        <v>#REF!</v>
      </c>
      <c r="BQ70" s="825" t="e">
        <f>T70-'[8]POA 2018  ETS CENTA por región'!T71-'[8]POA 2018  ETS CENTA por región'!T133-'[8]POA 2018  ETS CENTA por región'!T195-'[8]POA 2018  ETS CENTA por región'!T257</f>
        <v>#REF!</v>
      </c>
      <c r="BR70" s="825" t="e">
        <f>U70-'[8]POA 2018  ETS CENTA por región'!U71-'[8]POA 2018  ETS CENTA por región'!U133-'[8]POA 2018  ETS CENTA por región'!U195-'[8]POA 2018  ETS CENTA por región'!U257</f>
        <v>#REF!</v>
      </c>
      <c r="BS70" s="825" t="e">
        <f>V70-'[8]POA 2018  ETS CENTA por región'!V71-'[8]POA 2018  ETS CENTA por región'!V133-'[8]POA 2018  ETS CENTA por región'!V195-'[8]POA 2018  ETS CENTA por región'!V257</f>
        <v>#REF!</v>
      </c>
      <c r="BT70" s="825" t="e">
        <f>W70-'[8]POA 2018  ETS CENTA por región'!W71-'[8]POA 2018  ETS CENTA por región'!W133-'[8]POA 2018  ETS CENTA por región'!W195-'[8]POA 2018  ETS CENTA por región'!W257</f>
        <v>#REF!</v>
      </c>
      <c r="BU70" s="825" t="e">
        <f>X70-'[8]POA 2018  ETS CENTA por región'!X71-'[8]POA 2018  ETS CENTA por región'!X133-'[8]POA 2018  ETS CENTA por región'!X195-'[8]POA 2018  ETS CENTA por región'!X257</f>
        <v>#REF!</v>
      </c>
      <c r="BV70" s="825" t="e">
        <f>Y70-'[8]POA 2018  ETS CENTA por región'!Y71-'[8]POA 2018  ETS CENTA por región'!Y133-'[8]POA 2018  ETS CENTA por región'!Y195-'[8]POA 2018  ETS CENTA por región'!Y257</f>
        <v>#REF!</v>
      </c>
      <c r="BW70" s="825" t="e">
        <f>Z70-'[8]POA 2018  ETS CENTA por región'!Z71-'[8]POA 2018  ETS CENTA por región'!Z133-'[8]POA 2018  ETS CENTA por región'!Z195-'[8]POA 2018  ETS CENTA por región'!Z257</f>
        <v>#REF!</v>
      </c>
      <c r="BX70" s="825" t="e">
        <f>AA70-'[8]POA 2018  ETS CENTA por región'!AA71-'[8]POA 2018  ETS CENTA por región'!AA133-'[8]POA 2018  ETS CENTA por región'!AA195-'[8]POA 2018  ETS CENTA por región'!AA257</f>
        <v>#REF!</v>
      </c>
      <c r="BY70" s="825" t="e">
        <f>AB70-'[8]POA 2018  ETS CENTA por región'!AB71-'[8]POA 2018  ETS CENTA por región'!AB133-'[8]POA 2018  ETS CENTA por región'!AB195-'[8]POA 2018  ETS CENTA por región'!AB257</f>
        <v>#REF!</v>
      </c>
      <c r="BZ70" s="825" t="e">
        <f>AC70-'[8]POA 2018  ETS CENTA por región'!AC71-'[8]POA 2018  ETS CENTA por región'!AC133-'[8]POA 2018  ETS CENTA por región'!AC195-'[8]POA 2018  ETS CENTA por región'!AC257</f>
        <v>#REF!</v>
      </c>
      <c r="CA70" s="825" t="e">
        <f>AD70-'[8]POA 2018  ETS CENTA por región'!AD71-'[8]POA 2018  ETS CENTA por región'!AD133-'[8]POA 2018  ETS CENTA por región'!AD195-'[8]POA 2018  ETS CENTA por región'!AD257</f>
        <v>#REF!</v>
      </c>
      <c r="CB70" s="825" t="e">
        <f>AE70-'[8]POA 2018  ETS CENTA por región'!AE71-'[8]POA 2018  ETS CENTA por región'!AE133-'[8]POA 2018  ETS CENTA por región'!AE195-'[8]POA 2018  ETS CENTA por región'!AE257</f>
        <v>#REF!</v>
      </c>
      <c r="CC70" s="825" t="e">
        <f>AF70-'[8]POA 2018  ETS CENTA por región'!AF71-'[8]POA 2018  ETS CENTA por región'!AF133-'[8]POA 2018  ETS CENTA por región'!AF195-'[8]POA 2018  ETS CENTA por región'!AF257</f>
        <v>#REF!</v>
      </c>
      <c r="CD70" s="825" t="e">
        <f>AG70-'[8]POA 2018  ETS CENTA por región'!AG71-'[8]POA 2018  ETS CENTA por región'!AG133-'[8]POA 2018  ETS CENTA por región'!AG195-'[8]POA 2018  ETS CENTA por región'!AG257</f>
        <v>#REF!</v>
      </c>
      <c r="CE70" s="825" t="e">
        <f>AH70-'[8]POA 2018  ETS CENTA por región'!AH71-'[8]POA 2018  ETS CENTA por región'!AH133-'[8]POA 2018  ETS CENTA por región'!AH195-'[8]POA 2018  ETS CENTA por región'!AH257</f>
        <v>#REF!</v>
      </c>
      <c r="CF70" s="825" t="e">
        <f>AI70-'[8]POA 2018  ETS CENTA por región'!AI71-'[8]POA 2018  ETS CENTA por región'!AI133-'[8]POA 2018  ETS CENTA por región'!AI195-'[8]POA 2018  ETS CENTA por región'!AI257</f>
        <v>#REF!</v>
      </c>
      <c r="CG70" s="825" t="e">
        <f>AJ70-'[8]POA 2018  ETS CENTA por región'!AJ71-'[8]POA 2018  ETS CENTA por región'!AJ133-'[8]POA 2018  ETS CENTA por región'!AJ195-'[8]POA 2018  ETS CENTA por región'!AJ257</f>
        <v>#REF!</v>
      </c>
      <c r="CH70" s="825" t="e">
        <f>AK70-'[8]POA 2018  ETS CENTA por región'!AK71-'[8]POA 2018  ETS CENTA por región'!AK133-'[8]POA 2018  ETS CENTA por región'!AK195-'[8]POA 2018  ETS CENTA por región'!AK257</f>
        <v>#REF!</v>
      </c>
      <c r="CI70" s="825" t="e">
        <f>AL70-'[8]POA 2018  ETS CENTA por región'!AL71-'[8]POA 2018  ETS CENTA por región'!AL133-'[8]POA 2018  ETS CENTA por región'!AL195-'[8]POA 2018  ETS CENTA por región'!AL257</f>
        <v>#REF!</v>
      </c>
      <c r="CJ70" s="825" t="e">
        <f>AM70-'[8]POA 2018  ETS CENTA por región'!AM71-'[8]POA 2018  ETS CENTA por región'!AM133-'[8]POA 2018  ETS CENTA por región'!AM195-'[8]POA 2018  ETS CENTA por región'!AM257</f>
        <v>#REF!</v>
      </c>
      <c r="CK70" s="825" t="e">
        <f>AN70-'[8]POA 2018  ETS CENTA por región'!AN71-'[8]POA 2018  ETS CENTA por región'!AN133-'[8]POA 2018  ETS CENTA por región'!AN195-'[8]POA 2018  ETS CENTA por región'!AN257</f>
        <v>#REF!</v>
      </c>
      <c r="CL70" s="825" t="e">
        <f>AO70-'[8]POA 2018  ETS CENTA por región'!AO71-'[8]POA 2018  ETS CENTA por región'!AO133-'[8]POA 2018  ETS CENTA por región'!AO195-'[8]POA 2018  ETS CENTA por región'!AO257</f>
        <v>#REF!</v>
      </c>
    </row>
    <row r="71" spans="1:90" s="102" customFormat="1" ht="310.5" customHeight="1" x14ac:dyDescent="0.2">
      <c r="A71" s="803" t="s">
        <v>94</v>
      </c>
      <c r="B71" s="803" t="s">
        <v>95</v>
      </c>
      <c r="C71" s="819" t="s">
        <v>410</v>
      </c>
      <c r="D71" s="266" t="s">
        <v>151</v>
      </c>
      <c r="E71" s="816">
        <v>29200</v>
      </c>
      <c r="F71" s="271" t="s">
        <v>152</v>
      </c>
      <c r="G71" s="266" t="s">
        <v>153</v>
      </c>
      <c r="H71" s="266" t="s">
        <v>50</v>
      </c>
      <c r="I71" s="821"/>
      <c r="J71" s="821"/>
      <c r="K71" s="821">
        <v>2</v>
      </c>
      <c r="L71" s="830">
        <v>2590</v>
      </c>
      <c r="M71" s="830">
        <v>3590</v>
      </c>
      <c r="N71" s="830">
        <v>3500</v>
      </c>
      <c r="O71" s="831">
        <v>10360</v>
      </c>
      <c r="P71" s="831">
        <v>14360</v>
      </c>
      <c r="Q71" s="831">
        <v>14000</v>
      </c>
      <c r="R71" s="909">
        <v>2590</v>
      </c>
      <c r="S71" s="909">
        <v>3240</v>
      </c>
      <c r="T71" s="909">
        <v>1700</v>
      </c>
      <c r="U71" s="831">
        <v>10360</v>
      </c>
      <c r="V71" s="831">
        <v>12960</v>
      </c>
      <c r="W71" s="831">
        <v>6800</v>
      </c>
      <c r="X71" s="909">
        <v>1800</v>
      </c>
      <c r="Y71" s="909">
        <v>1715</v>
      </c>
      <c r="Z71" s="909">
        <v>1695</v>
      </c>
      <c r="AA71" s="831">
        <v>7200</v>
      </c>
      <c r="AB71" s="831">
        <v>6860</v>
      </c>
      <c r="AC71" s="831">
        <v>6780</v>
      </c>
      <c r="AD71" s="909">
        <v>2500</v>
      </c>
      <c r="AE71" s="909">
        <v>2190</v>
      </c>
      <c r="AF71" s="909">
        <v>2090</v>
      </c>
      <c r="AG71" s="831">
        <v>10000</v>
      </c>
      <c r="AH71" s="831">
        <v>8760</v>
      </c>
      <c r="AI71" s="831">
        <v>8360</v>
      </c>
      <c r="AJ71" s="907">
        <v>116800</v>
      </c>
      <c r="AK71" s="908">
        <v>116800</v>
      </c>
      <c r="AL71" s="443"/>
      <c r="AM71" s="443"/>
      <c r="AN71" s="443"/>
      <c r="AO71" s="443"/>
      <c r="AP71" s="871" t="s">
        <v>51</v>
      </c>
      <c r="AQ71" s="871" t="s">
        <v>175</v>
      </c>
      <c r="AR71" s="820"/>
      <c r="AS71" s="27"/>
      <c r="AT71" s="27" t="b">
        <f>EXACT('[8]RE-POA CENTA 2017'!C76,C71)</f>
        <v>1</v>
      </c>
      <c r="AU71" s="27" t="b">
        <f>EXACT('[8]RE-POA CENTA 2017'!D76,D71)</f>
        <v>1</v>
      </c>
      <c r="AV71" s="291">
        <f t="shared" si="0"/>
        <v>0</v>
      </c>
      <c r="AW71" s="27" t="b">
        <f>EXACT('[8]RE-POA CENTA 2017'!F76,F71)</f>
        <v>1</v>
      </c>
      <c r="AX71" s="27" t="b">
        <f>EXACT('[8]RE-POA CENTA 2017'!G76,G71)</f>
        <v>1</v>
      </c>
      <c r="AY71" s="27" t="b">
        <f>EXACT('[8]RE-POA CENTA 2017'!H76,H71)</f>
        <v>1</v>
      </c>
      <c r="AZ71" s="825">
        <f t="shared" si="1"/>
        <v>0</v>
      </c>
      <c r="BA71" s="825">
        <f t="shared" si="2"/>
        <v>0</v>
      </c>
      <c r="BB71" s="825" t="e">
        <f>E71-'[8]POA 2018  ETS CENTA por región'!E72-'[8]POA 2018  ETS CENTA por región'!E134-'[8]POA 2018  ETS CENTA por región'!E196-'[8]POA 2018  ETS CENTA por región'!E258</f>
        <v>#REF!</v>
      </c>
      <c r="BC71" s="826"/>
      <c r="BD71" s="826"/>
      <c r="BE71" s="826"/>
      <c r="BF71" s="826"/>
      <c r="BG71" s="826"/>
      <c r="BH71" s="826"/>
      <c r="BI71" s="825" t="e">
        <f>L71-'[8]POA 2018  ETS CENTA por región'!L72-'[8]POA 2018  ETS CENTA por región'!L134-'[8]POA 2018  ETS CENTA por región'!L196-'[8]POA 2018  ETS CENTA por región'!L258</f>
        <v>#REF!</v>
      </c>
      <c r="BJ71" s="825" t="e">
        <f>M71-'[8]POA 2018  ETS CENTA por región'!M72-'[8]POA 2018  ETS CENTA por región'!M134-'[8]POA 2018  ETS CENTA por región'!M196-'[8]POA 2018  ETS CENTA por región'!M258</f>
        <v>#REF!</v>
      </c>
      <c r="BK71" s="825" t="e">
        <f>N71-'[8]POA 2018  ETS CENTA por región'!N72-'[8]POA 2018  ETS CENTA por región'!N134-'[8]POA 2018  ETS CENTA por región'!N196-'[8]POA 2018  ETS CENTA por región'!N258</f>
        <v>#REF!</v>
      </c>
      <c r="BL71" s="825" t="e">
        <f>O71-'[8]POA 2018  ETS CENTA por región'!O72-'[8]POA 2018  ETS CENTA por región'!O134-'[8]POA 2018  ETS CENTA por región'!O196-'[8]POA 2018  ETS CENTA por región'!O258</f>
        <v>#REF!</v>
      </c>
      <c r="BM71" s="825" t="e">
        <f>P71-'[8]POA 2018  ETS CENTA por región'!P72-'[8]POA 2018  ETS CENTA por región'!P134-'[8]POA 2018  ETS CENTA por región'!P196-'[8]POA 2018  ETS CENTA por región'!P258</f>
        <v>#REF!</v>
      </c>
      <c r="BN71" s="825" t="e">
        <f>Q71-'[8]POA 2018  ETS CENTA por región'!Q72-'[8]POA 2018  ETS CENTA por región'!Q134-'[8]POA 2018  ETS CENTA por región'!Q196-'[8]POA 2018  ETS CENTA por región'!Q258</f>
        <v>#REF!</v>
      </c>
      <c r="BO71" s="825" t="e">
        <f>R71-'[8]POA 2018  ETS CENTA por región'!R72-'[8]POA 2018  ETS CENTA por región'!R134-'[8]POA 2018  ETS CENTA por región'!R196-'[8]POA 2018  ETS CENTA por región'!R258</f>
        <v>#REF!</v>
      </c>
      <c r="BP71" s="825" t="e">
        <f>S71-'[8]POA 2018  ETS CENTA por región'!S72-'[8]POA 2018  ETS CENTA por región'!S134-'[8]POA 2018  ETS CENTA por región'!S196-'[8]POA 2018  ETS CENTA por región'!S258</f>
        <v>#REF!</v>
      </c>
      <c r="BQ71" s="825" t="e">
        <f>T71-'[8]POA 2018  ETS CENTA por región'!T72-'[8]POA 2018  ETS CENTA por región'!T134-'[8]POA 2018  ETS CENTA por región'!T196-'[8]POA 2018  ETS CENTA por región'!T258</f>
        <v>#REF!</v>
      </c>
      <c r="BR71" s="825" t="e">
        <f>U71-'[8]POA 2018  ETS CENTA por región'!U72-'[8]POA 2018  ETS CENTA por región'!U134-'[8]POA 2018  ETS CENTA por región'!U196-'[8]POA 2018  ETS CENTA por región'!U258</f>
        <v>#REF!</v>
      </c>
      <c r="BS71" s="825" t="e">
        <f>V71-'[8]POA 2018  ETS CENTA por región'!V72-'[8]POA 2018  ETS CENTA por región'!V134-'[8]POA 2018  ETS CENTA por región'!V196-'[8]POA 2018  ETS CENTA por región'!V258</f>
        <v>#REF!</v>
      </c>
      <c r="BT71" s="825" t="e">
        <f>W71-'[8]POA 2018  ETS CENTA por región'!W72-'[8]POA 2018  ETS CENTA por región'!W134-'[8]POA 2018  ETS CENTA por región'!W196-'[8]POA 2018  ETS CENTA por región'!W258</f>
        <v>#REF!</v>
      </c>
      <c r="BU71" s="825" t="e">
        <f>X71-'[8]POA 2018  ETS CENTA por región'!X72-'[8]POA 2018  ETS CENTA por región'!X134-'[8]POA 2018  ETS CENTA por región'!X196-'[8]POA 2018  ETS CENTA por región'!X258</f>
        <v>#REF!</v>
      </c>
      <c r="BV71" s="825" t="e">
        <f>Y71-'[8]POA 2018  ETS CENTA por región'!Y72-'[8]POA 2018  ETS CENTA por región'!Y134-'[8]POA 2018  ETS CENTA por región'!Y196-'[8]POA 2018  ETS CENTA por región'!Y258</f>
        <v>#REF!</v>
      </c>
      <c r="BW71" s="825" t="e">
        <f>Z71-'[8]POA 2018  ETS CENTA por región'!Z72-'[8]POA 2018  ETS CENTA por región'!Z134-'[8]POA 2018  ETS CENTA por región'!Z196-'[8]POA 2018  ETS CENTA por región'!Z258</f>
        <v>#REF!</v>
      </c>
      <c r="BX71" s="825" t="e">
        <f>AA71-'[8]POA 2018  ETS CENTA por región'!AA72-'[8]POA 2018  ETS CENTA por región'!AA134-'[8]POA 2018  ETS CENTA por región'!AA196-'[8]POA 2018  ETS CENTA por región'!AA258</f>
        <v>#REF!</v>
      </c>
      <c r="BY71" s="825" t="e">
        <f>AB71-'[8]POA 2018  ETS CENTA por región'!AB72-'[8]POA 2018  ETS CENTA por región'!AB134-'[8]POA 2018  ETS CENTA por región'!AB196-'[8]POA 2018  ETS CENTA por región'!AB258</f>
        <v>#REF!</v>
      </c>
      <c r="BZ71" s="825" t="e">
        <f>AC71-'[8]POA 2018  ETS CENTA por región'!AC72-'[8]POA 2018  ETS CENTA por región'!AC134-'[8]POA 2018  ETS CENTA por región'!AC196-'[8]POA 2018  ETS CENTA por región'!AC258</f>
        <v>#REF!</v>
      </c>
      <c r="CA71" s="825" t="e">
        <f>AD71-'[8]POA 2018  ETS CENTA por región'!AD72-'[8]POA 2018  ETS CENTA por región'!AD134-'[8]POA 2018  ETS CENTA por región'!AD196-'[8]POA 2018  ETS CENTA por región'!AD258</f>
        <v>#REF!</v>
      </c>
      <c r="CB71" s="825" t="e">
        <f>AE71-'[8]POA 2018  ETS CENTA por región'!AE72-'[8]POA 2018  ETS CENTA por región'!AE134-'[8]POA 2018  ETS CENTA por región'!AE196-'[8]POA 2018  ETS CENTA por región'!AE258</f>
        <v>#REF!</v>
      </c>
      <c r="CC71" s="825" t="e">
        <f>AF71-'[8]POA 2018  ETS CENTA por región'!AF72-'[8]POA 2018  ETS CENTA por región'!AF134-'[8]POA 2018  ETS CENTA por región'!AF196-'[8]POA 2018  ETS CENTA por región'!AF258</f>
        <v>#REF!</v>
      </c>
      <c r="CD71" s="825" t="e">
        <f>AG71-'[8]POA 2018  ETS CENTA por región'!AG72-'[8]POA 2018  ETS CENTA por región'!AG134-'[8]POA 2018  ETS CENTA por región'!AG196-'[8]POA 2018  ETS CENTA por región'!AG258</f>
        <v>#REF!</v>
      </c>
      <c r="CE71" s="825" t="e">
        <f>AH71-'[8]POA 2018  ETS CENTA por región'!AH72-'[8]POA 2018  ETS CENTA por región'!AH134-'[8]POA 2018  ETS CENTA por región'!AH196-'[8]POA 2018  ETS CENTA por región'!AH258</f>
        <v>#REF!</v>
      </c>
      <c r="CF71" s="825" t="e">
        <f>AI71-'[8]POA 2018  ETS CENTA por región'!AI72-'[8]POA 2018  ETS CENTA por región'!AI134-'[8]POA 2018  ETS CENTA por región'!AI196-'[8]POA 2018  ETS CENTA por región'!AI258</f>
        <v>#REF!</v>
      </c>
      <c r="CG71" s="825" t="e">
        <f>AJ71-'[8]POA 2018  ETS CENTA por región'!AJ72-'[8]POA 2018  ETS CENTA por región'!AJ134-'[8]POA 2018  ETS CENTA por región'!AJ196-'[8]POA 2018  ETS CENTA por región'!AJ258</f>
        <v>#REF!</v>
      </c>
      <c r="CH71" s="825" t="e">
        <f>AK71-'[8]POA 2018  ETS CENTA por región'!AK72-'[8]POA 2018  ETS CENTA por región'!AK134-'[8]POA 2018  ETS CENTA por región'!AK196-'[8]POA 2018  ETS CENTA por región'!AK258</f>
        <v>#REF!</v>
      </c>
      <c r="CI71" s="825" t="e">
        <f>AL71-'[8]POA 2018  ETS CENTA por región'!AL72-'[8]POA 2018  ETS CENTA por región'!AL134-'[8]POA 2018  ETS CENTA por región'!AL196-'[8]POA 2018  ETS CENTA por región'!AL258</f>
        <v>#REF!</v>
      </c>
      <c r="CJ71" s="825" t="e">
        <f>AM71-'[8]POA 2018  ETS CENTA por región'!AM72-'[8]POA 2018  ETS CENTA por región'!AM134-'[8]POA 2018  ETS CENTA por región'!AM196-'[8]POA 2018  ETS CENTA por región'!AM258</f>
        <v>#REF!</v>
      </c>
      <c r="CK71" s="825" t="e">
        <f>AN71-'[8]POA 2018  ETS CENTA por región'!AN72-'[8]POA 2018  ETS CENTA por región'!AN134-'[8]POA 2018  ETS CENTA por región'!AN196-'[8]POA 2018  ETS CENTA por región'!AN258</f>
        <v>#REF!</v>
      </c>
      <c r="CL71" s="825" t="e">
        <f>AO71-'[8]POA 2018  ETS CENTA por región'!AO72-'[8]POA 2018  ETS CENTA por región'!AO134-'[8]POA 2018  ETS CENTA por región'!AO196-'[8]POA 2018  ETS CENTA por región'!AO258</f>
        <v>#REF!</v>
      </c>
    </row>
    <row r="72" spans="1:90" s="102" customFormat="1" ht="27.75" customHeight="1" x14ac:dyDescent="0.2">
      <c r="A72" s="1285" t="s">
        <v>154</v>
      </c>
      <c r="B72" s="1286"/>
      <c r="C72" s="1286"/>
      <c r="D72" s="1286"/>
      <c r="E72" s="1287"/>
      <c r="F72" s="910"/>
      <c r="G72" s="911"/>
      <c r="H72" s="912"/>
      <c r="I72" s="448">
        <v>100</v>
      </c>
      <c r="J72" s="448">
        <v>100</v>
      </c>
      <c r="K72" s="498"/>
      <c r="L72" s="68"/>
      <c r="M72" s="68"/>
      <c r="N72" s="68"/>
      <c r="O72" s="407">
        <f>SUM(O55,O50,O48,O45,O43,O41,O38,O32,O28,O26,O21,O17,O11)</f>
        <v>1219223.6733333333</v>
      </c>
      <c r="P72" s="407">
        <f>SUM(P55,P50,P48,P45,P43,P41,P38,P32,P28,P26,P21,P17,P11)</f>
        <v>554310.11333333328</v>
      </c>
      <c r="Q72" s="407">
        <f>SUM(Q55,Q50,Q48,Q45,Q43,Q41,Q38,Q32,Q28,Q26,Q21,Q17,Q11)</f>
        <v>1138230.5333333334</v>
      </c>
      <c r="R72" s="68"/>
      <c r="S72" s="68"/>
      <c r="T72" s="68"/>
      <c r="U72" s="407">
        <f>SUM(U55,U50,U48,U45,U43,U41,U38,U32,U28,U26,U21,U17,U11)</f>
        <v>837694.82333333336</v>
      </c>
      <c r="V72" s="407">
        <f>SUM(V55,V50,V48,V45,V43,V41,V38,V32,V28,V26,V21,V17,V11)</f>
        <v>949716.50333333353</v>
      </c>
      <c r="W72" s="407">
        <f>SUM(W55,W50,W48,W45,W43,W41,W38,W32,W28,W26,W21,W17,W11)</f>
        <v>2005586.0533333335</v>
      </c>
      <c r="X72" s="68"/>
      <c r="Y72" s="68"/>
      <c r="Z72" s="68"/>
      <c r="AA72" s="407">
        <f>SUM(AA55,AA50,AA48,AA45,AA43,AA41,AA38,AA32,AA28,AA26,AA21,AA17,AA11)</f>
        <v>489655.88333333336</v>
      </c>
      <c r="AB72" s="407">
        <f>SUM(AB55,AB50,AB48,AB45,AB43,AB41,AB38,AB32,AB28,AB26,AB21,AB17,AB11)</f>
        <v>535080.21333333338</v>
      </c>
      <c r="AC72" s="407">
        <f>SUM(AC55,AC50,AC48,AC45,AC43,AC41,AC38,AC32,AC28,AC26,AC21,AC17,AC11)</f>
        <v>1188158.2533333334</v>
      </c>
      <c r="AD72" s="68"/>
      <c r="AE72" s="68"/>
      <c r="AF72" s="68"/>
      <c r="AG72" s="407">
        <f>SUM(AG55,AG50,AG48,AG45,AG43,AG41,AG38,AG32,AG28,AG26,AG21,AG17,AG11)</f>
        <v>503018.55333333334</v>
      </c>
      <c r="AH72" s="407">
        <f>SUM(AH55,AH50,AH48,AH45,AH43,AH41,AH38,AH32,AH28,AH26,AH21,AH17,AH11)</f>
        <v>743559.35333333339</v>
      </c>
      <c r="AI72" s="407">
        <f>SUM(AI55,AI50,AI48,AI45,AI43,AI41,AI38,AI32,AI28,AI26,AI21,AI17,AI11)</f>
        <v>2285122.1533333333</v>
      </c>
      <c r="AJ72" s="407">
        <f t="shared" ref="AJ72:AO72" si="8">SUM(AJ55,AJ50,AJ48,AJ45,AJ43,AJ41,AJ38,AJ32,AJ28,AJ26,AJ21,AJ17,AJ11)</f>
        <v>12449356.109999999</v>
      </c>
      <c r="AK72" s="407">
        <f t="shared" si="8"/>
        <v>9300677.1099999994</v>
      </c>
      <c r="AL72" s="407">
        <f t="shared" si="8"/>
        <v>0</v>
      </c>
      <c r="AM72" s="407">
        <f t="shared" si="8"/>
        <v>881965</v>
      </c>
      <c r="AN72" s="407">
        <f t="shared" si="8"/>
        <v>806364</v>
      </c>
      <c r="AO72" s="407">
        <f t="shared" si="8"/>
        <v>1460350</v>
      </c>
      <c r="AP72" s="913"/>
      <c r="AQ72" s="863"/>
      <c r="AR72" s="914"/>
      <c r="AS72" s="27"/>
      <c r="AT72" s="27" t="b">
        <f>EXACT('[8]RE-POA CENTA 2017'!C77,C72)</f>
        <v>1</v>
      </c>
      <c r="AU72" s="27" t="b">
        <f>EXACT('[8]RE-POA CENTA 2017'!D77,D72)</f>
        <v>1</v>
      </c>
      <c r="AV72" s="291">
        <f t="shared" si="0"/>
        <v>0</v>
      </c>
      <c r="AW72" s="27" t="b">
        <f>EXACT('[8]RE-POA CENTA 2017'!F77,F72)</f>
        <v>1</v>
      </c>
      <c r="AX72" s="27" t="b">
        <f>EXACT('[8]RE-POA CENTA 2017'!G77,G72)</f>
        <v>1</v>
      </c>
      <c r="AY72" s="27" t="b">
        <f>EXACT('[8]RE-POA CENTA 2017'!H77,H72)</f>
        <v>1</v>
      </c>
      <c r="AZ72" s="825">
        <f t="shared" si="1"/>
        <v>0</v>
      </c>
      <c r="BA72" s="825">
        <f t="shared" si="2"/>
        <v>0</v>
      </c>
      <c r="BB72" s="825" t="e">
        <f>E72-'[8]POA 2018  ETS CENTA por región'!E73-'[8]POA 2018  ETS CENTA por región'!E135-'[8]POA 2018  ETS CENTA por región'!E197-'[8]POA 2018  ETS CENTA por región'!E259</f>
        <v>#REF!</v>
      </c>
      <c r="BC72" s="826"/>
      <c r="BD72" s="826"/>
      <c r="BE72" s="826"/>
      <c r="BF72" s="826"/>
      <c r="BG72" s="826"/>
      <c r="BH72" s="826"/>
      <c r="BI72" s="825" t="e">
        <f>O72-'[8]POA 2018  ETS CENTA por región'!O259</f>
        <v>#REF!</v>
      </c>
      <c r="BJ72" s="825" t="e">
        <f>P72-'[8]POA 2018  ETS CENTA por región'!P259</f>
        <v>#REF!</v>
      </c>
      <c r="BK72" s="825" t="e">
        <f>Q72-'[8]POA 2018  ETS CENTA por región'!Q259</f>
        <v>#REF!</v>
      </c>
      <c r="BL72" s="825" t="e">
        <f>R72-'[8]POA 2018  ETS CENTA por región'!R259</f>
        <v>#REF!</v>
      </c>
      <c r="BM72" s="825" t="e">
        <f>S72-'[8]POA 2018  ETS CENTA por región'!S259</f>
        <v>#REF!</v>
      </c>
      <c r="BN72" s="825" t="e">
        <f>T72-'[8]POA 2018  ETS CENTA por región'!T259</f>
        <v>#REF!</v>
      </c>
      <c r="BO72" s="825" t="e">
        <f>U72-'[8]POA 2018  ETS CENTA por región'!U259</f>
        <v>#REF!</v>
      </c>
      <c r="BP72" s="825" t="e">
        <f>V72-'[8]POA 2018  ETS CENTA por región'!V259</f>
        <v>#REF!</v>
      </c>
      <c r="BQ72" s="825" t="e">
        <f>W72-'[8]POA 2018  ETS CENTA por región'!W259</f>
        <v>#REF!</v>
      </c>
      <c r="BR72" s="825" t="e">
        <f>X72-'[8]POA 2018  ETS CENTA por región'!X259</f>
        <v>#REF!</v>
      </c>
      <c r="BS72" s="825" t="e">
        <f>Y72-'[8]POA 2018  ETS CENTA por región'!Y259</f>
        <v>#REF!</v>
      </c>
      <c r="BT72" s="825" t="e">
        <f>Z72-'[8]POA 2018  ETS CENTA por región'!Z259</f>
        <v>#REF!</v>
      </c>
      <c r="BU72" s="825" t="e">
        <f>AA72-'[8]POA 2018  ETS CENTA por región'!AA259</f>
        <v>#REF!</v>
      </c>
      <c r="BV72" s="825" t="e">
        <f>AB72-'[8]POA 2018  ETS CENTA por región'!AB259</f>
        <v>#REF!</v>
      </c>
      <c r="BW72" s="825" t="e">
        <f>AC72-'[8]POA 2018  ETS CENTA por región'!AC259</f>
        <v>#REF!</v>
      </c>
      <c r="BX72" s="825" t="e">
        <f>AD72-'[8]POA 2018  ETS CENTA por región'!AD259</f>
        <v>#REF!</v>
      </c>
      <c r="BY72" s="825" t="e">
        <f>AE72-'[8]POA 2018  ETS CENTA por región'!AE259</f>
        <v>#REF!</v>
      </c>
      <c r="BZ72" s="825" t="e">
        <f>AF72-'[8]POA 2018  ETS CENTA por región'!AF259</f>
        <v>#REF!</v>
      </c>
      <c r="CA72" s="825" t="e">
        <f>AG72-'[8]POA 2018  ETS CENTA por región'!AG259</f>
        <v>#REF!</v>
      </c>
      <c r="CB72" s="825" t="e">
        <f>AH72-'[8]POA 2018  ETS CENTA por región'!AH259</f>
        <v>#REF!</v>
      </c>
      <c r="CC72" s="825" t="e">
        <f>AI72-'[8]POA 2018  ETS CENTA por región'!AI259</f>
        <v>#REF!</v>
      </c>
      <c r="CD72" s="825" t="e">
        <f>AJ72-'[8]POA 2018  ETS CENTA por región'!AJ259</f>
        <v>#REF!</v>
      </c>
      <c r="CE72" s="825" t="e">
        <f>AK72-'[8]POA 2018  ETS CENTA por región'!AK259</f>
        <v>#REF!</v>
      </c>
      <c r="CF72" s="825" t="e">
        <f>AL72-'[8]POA 2018  ETS CENTA por región'!AL259</f>
        <v>#REF!</v>
      </c>
      <c r="CG72" s="825" t="e">
        <f>AM72-'[8]POA 2018  ETS CENTA por región'!AM259</f>
        <v>#REF!</v>
      </c>
      <c r="CH72" s="825" t="e">
        <f>AN72-'[8]POA 2018  ETS CENTA por región'!AN259</f>
        <v>#REF!</v>
      </c>
      <c r="CI72" s="825" t="e">
        <f>AO72-'[8]POA 2018  ETS CENTA por región'!AO259</f>
        <v>#REF!</v>
      </c>
      <c r="CJ72" s="825" t="e">
        <f>AP72-'[8]POA 2018  ETS CENTA por región'!AP259</f>
        <v>#REF!</v>
      </c>
      <c r="CK72" s="825" t="e">
        <f>AQ72-'[8]POA 2018  ETS CENTA por región'!AQ259</f>
        <v>#REF!</v>
      </c>
      <c r="CL72" s="825" t="e">
        <f>AR72-'[8]POA 2018  ETS CENTA por región'!AR259</f>
        <v>#REF!</v>
      </c>
    </row>
    <row r="73" spans="1:90" s="102" customFormat="1" ht="19.5" customHeight="1" x14ac:dyDescent="0.2">
      <c r="A73" s="915" t="s">
        <v>296</v>
      </c>
      <c r="B73" s="916"/>
      <c r="C73" s="916"/>
      <c r="D73" s="916"/>
      <c r="E73" s="916"/>
      <c r="F73" s="916"/>
      <c r="G73" s="916"/>
      <c r="H73" s="916"/>
      <c r="I73" s="916"/>
      <c r="J73" s="916"/>
      <c r="K73" s="916"/>
      <c r="L73" s="916"/>
      <c r="M73" s="916"/>
      <c r="N73" s="916"/>
      <c r="O73" s="916"/>
      <c r="P73" s="916"/>
      <c r="Q73" s="916"/>
      <c r="R73" s="916"/>
      <c r="S73" s="916"/>
      <c r="T73" s="916"/>
      <c r="U73" s="916"/>
      <c r="V73" s="916"/>
      <c r="W73" s="916"/>
      <c r="X73" s="916"/>
      <c r="Y73" s="916"/>
      <c r="Z73" s="916"/>
      <c r="AA73" s="916"/>
      <c r="AB73" s="916"/>
      <c r="AC73" s="916"/>
      <c r="AD73" s="916"/>
      <c r="AE73" s="916"/>
      <c r="AF73" s="916"/>
      <c r="AG73" s="916"/>
      <c r="AH73" s="916"/>
      <c r="AI73" s="916"/>
      <c r="AJ73" s="408">
        <f>SUM(AK73:AO73)</f>
        <v>12449356</v>
      </c>
      <c r="AK73" s="407">
        <v>9300677</v>
      </c>
      <c r="AL73" s="407"/>
      <c r="AM73" s="407">
        <v>881965</v>
      </c>
      <c r="AN73" s="407">
        <v>806364</v>
      </c>
      <c r="AO73" s="407">
        <f>1000000+460350</f>
        <v>1460350</v>
      </c>
      <c r="AP73" s="916"/>
      <c r="AQ73" s="916"/>
      <c r="AR73" s="917"/>
      <c r="AS73" s="27"/>
      <c r="AT73" s="27"/>
    </row>
    <row r="74" spans="1:90" s="102" customFormat="1" ht="19.5" customHeight="1" x14ac:dyDescent="0.2">
      <c r="A74" s="918" t="s">
        <v>273</v>
      </c>
      <c r="B74" s="916"/>
      <c r="C74" s="916"/>
      <c r="D74" s="916"/>
      <c r="E74" s="916"/>
      <c r="F74" s="916"/>
      <c r="G74" s="916"/>
      <c r="H74" s="916"/>
      <c r="I74" s="916"/>
      <c r="J74" s="916"/>
      <c r="K74" s="916"/>
      <c r="L74" s="916"/>
      <c r="M74" s="916"/>
      <c r="N74" s="916"/>
      <c r="O74" s="916"/>
      <c r="P74" s="916"/>
      <c r="Q74" s="916"/>
      <c r="R74" s="916"/>
      <c r="S74" s="916"/>
      <c r="T74" s="916"/>
      <c r="U74" s="916"/>
      <c r="V74" s="916"/>
      <c r="W74" s="916"/>
      <c r="X74" s="916"/>
      <c r="Y74" s="916"/>
      <c r="Z74" s="916"/>
      <c r="AA74" s="916"/>
      <c r="AB74" s="916"/>
      <c r="AC74" s="916"/>
      <c r="AD74" s="916"/>
      <c r="AE74" s="916"/>
      <c r="AF74" s="916"/>
      <c r="AG74" s="916"/>
      <c r="AH74" s="916"/>
      <c r="AI74" s="916"/>
      <c r="AJ74" s="919">
        <f t="shared" ref="AJ74:AO74" si="9">AJ72-AJ73</f>
        <v>0.10999999940395355</v>
      </c>
      <c r="AK74" s="919">
        <f t="shared" si="9"/>
        <v>0.10999999940395355</v>
      </c>
      <c r="AL74" s="919">
        <f t="shared" si="9"/>
        <v>0</v>
      </c>
      <c r="AM74" s="919">
        <f t="shared" si="9"/>
        <v>0</v>
      </c>
      <c r="AN74" s="919">
        <f t="shared" si="9"/>
        <v>0</v>
      </c>
      <c r="AO74" s="919">
        <f t="shared" si="9"/>
        <v>0</v>
      </c>
      <c r="AP74" s="916"/>
      <c r="AQ74" s="916"/>
      <c r="AR74" s="917"/>
      <c r="AS74" s="27"/>
      <c r="AT74" s="27"/>
    </row>
    <row r="75" spans="1:90" s="102" customFormat="1" ht="19.5" customHeight="1" x14ac:dyDescent="0.2">
      <c r="A75" s="918" t="s">
        <v>271</v>
      </c>
      <c r="B75" s="920"/>
      <c r="C75" s="920"/>
      <c r="D75" s="920"/>
      <c r="E75" s="920"/>
      <c r="F75" s="920"/>
      <c r="G75" s="920"/>
      <c r="H75" s="920"/>
      <c r="I75" s="920"/>
      <c r="J75" s="920"/>
      <c r="K75" s="920"/>
      <c r="L75" s="920"/>
      <c r="M75" s="920"/>
      <c r="N75" s="920"/>
      <c r="O75" s="920"/>
      <c r="P75" s="920"/>
      <c r="Q75" s="920"/>
      <c r="R75" s="920"/>
      <c r="S75" s="920"/>
      <c r="T75" s="920"/>
      <c r="U75" s="920"/>
      <c r="V75" s="920"/>
      <c r="W75" s="920"/>
      <c r="X75" s="920"/>
      <c r="Y75" s="920"/>
      <c r="Z75" s="920"/>
      <c r="AA75" s="920"/>
      <c r="AB75" s="920"/>
      <c r="AC75" s="920"/>
      <c r="AD75" s="920"/>
      <c r="AE75" s="920"/>
      <c r="AF75" s="920"/>
      <c r="AG75" s="920"/>
      <c r="AH75" s="920"/>
      <c r="AI75" s="920"/>
      <c r="AJ75" s="920"/>
      <c r="AK75" s="920"/>
      <c r="AL75" s="920"/>
      <c r="AM75" s="920"/>
      <c r="AN75" s="920"/>
      <c r="AO75" s="920"/>
      <c r="AP75" s="920"/>
      <c r="AQ75" s="920"/>
      <c r="AR75" s="921"/>
      <c r="AS75" s="27"/>
      <c r="AT75" s="27"/>
    </row>
    <row r="76" spans="1:90" s="102" customFormat="1" ht="20.25" customHeight="1" x14ac:dyDescent="0.2">
      <c r="A76" s="918" t="s">
        <v>272</v>
      </c>
      <c r="B76" s="920"/>
      <c r="C76" s="920"/>
      <c r="D76" s="920"/>
      <c r="E76" s="920"/>
      <c r="F76" s="920"/>
      <c r="G76" s="920"/>
      <c r="H76" s="920"/>
      <c r="I76" s="920"/>
      <c r="J76" s="920"/>
      <c r="K76" s="920"/>
      <c r="L76" s="920"/>
      <c r="M76" s="920"/>
      <c r="N76" s="920"/>
      <c r="O76" s="920"/>
      <c r="P76" s="920"/>
      <c r="Q76" s="920"/>
      <c r="R76" s="920"/>
      <c r="S76" s="920"/>
      <c r="T76" s="920"/>
      <c r="U76" s="920"/>
      <c r="V76" s="920"/>
      <c r="W76" s="920"/>
      <c r="X76" s="920"/>
      <c r="Y76" s="920"/>
      <c r="Z76" s="920"/>
      <c r="AA76" s="920"/>
      <c r="AB76" s="920"/>
      <c r="AC76" s="920"/>
      <c r="AD76" s="920"/>
      <c r="AE76" s="920"/>
      <c r="AF76" s="920"/>
      <c r="AG76" s="920"/>
      <c r="AH76" s="920"/>
      <c r="AI76" s="920"/>
      <c r="AJ76" s="920"/>
      <c r="AK76" s="920"/>
      <c r="AL76" s="920"/>
      <c r="AM76" s="920"/>
      <c r="AN76" s="920"/>
      <c r="AO76" s="920"/>
      <c r="AP76" s="920"/>
      <c r="AQ76" s="920"/>
      <c r="AR76" s="921"/>
      <c r="AS76" s="27"/>
      <c r="AT76" s="27"/>
    </row>
    <row r="77" spans="1:90" s="102" customFormat="1" ht="20.25" customHeight="1" x14ac:dyDescent="0.2">
      <c r="A77" s="918" t="s">
        <v>251</v>
      </c>
      <c r="B77" s="916"/>
      <c r="C77" s="916"/>
      <c r="D77" s="916"/>
      <c r="E77" s="916"/>
      <c r="F77" s="916"/>
      <c r="G77" s="916"/>
      <c r="H77" s="916"/>
      <c r="I77" s="916"/>
      <c r="J77" s="916"/>
      <c r="K77" s="916"/>
      <c r="L77" s="916"/>
      <c r="M77" s="916"/>
      <c r="N77" s="916"/>
      <c r="O77" s="916"/>
      <c r="P77" s="916"/>
      <c r="Q77" s="916"/>
      <c r="R77" s="916"/>
      <c r="S77" s="916"/>
      <c r="T77" s="916"/>
      <c r="U77" s="916"/>
      <c r="V77" s="916"/>
      <c r="W77" s="916"/>
      <c r="X77" s="916"/>
      <c r="Y77" s="916"/>
      <c r="Z77" s="916"/>
      <c r="AA77" s="916"/>
      <c r="AB77" s="916"/>
      <c r="AC77" s="916"/>
      <c r="AD77" s="916"/>
      <c r="AE77" s="916"/>
      <c r="AF77" s="916"/>
      <c r="AG77" s="916"/>
      <c r="AH77" s="916"/>
      <c r="AI77" s="916"/>
      <c r="AJ77" s="916"/>
      <c r="AK77" s="916"/>
      <c r="AL77" s="916"/>
      <c r="AM77" s="916"/>
      <c r="AN77" s="916"/>
      <c r="AO77" s="916"/>
      <c r="AP77" s="916"/>
      <c r="AQ77" s="916"/>
      <c r="AR77" s="917"/>
      <c r="AS77" s="27"/>
      <c r="AT77" s="27"/>
    </row>
    <row r="78" spans="1:90" s="102" customFormat="1" ht="20.25" customHeight="1" x14ac:dyDescent="0.2">
      <c r="A78" s="918" t="s">
        <v>274</v>
      </c>
      <c r="B78" s="920"/>
      <c r="C78" s="920"/>
      <c r="D78" s="920"/>
      <c r="E78" s="920"/>
      <c r="F78" s="920"/>
      <c r="G78" s="920"/>
      <c r="H78" s="920"/>
      <c r="I78" s="920"/>
      <c r="J78" s="920"/>
      <c r="K78" s="920"/>
      <c r="L78" s="920"/>
      <c r="M78" s="920"/>
      <c r="N78" s="920"/>
      <c r="O78" s="920"/>
      <c r="P78" s="920"/>
      <c r="Q78" s="920"/>
      <c r="R78" s="920"/>
      <c r="S78" s="920"/>
      <c r="T78" s="920"/>
      <c r="U78" s="920"/>
      <c r="V78" s="920"/>
      <c r="W78" s="920"/>
      <c r="X78" s="920"/>
      <c r="Y78" s="920"/>
      <c r="Z78" s="920"/>
      <c r="AA78" s="920"/>
      <c r="AB78" s="920"/>
      <c r="AC78" s="920"/>
      <c r="AD78" s="920"/>
      <c r="AE78" s="920"/>
      <c r="AF78" s="920"/>
      <c r="AG78" s="920"/>
      <c r="AH78" s="920"/>
      <c r="AI78" s="920"/>
      <c r="AJ78" s="920"/>
      <c r="AK78" s="920"/>
      <c r="AL78" s="920"/>
      <c r="AM78" s="920"/>
      <c r="AN78" s="920"/>
      <c r="AO78" s="920"/>
      <c r="AP78" s="920"/>
      <c r="AQ78" s="920"/>
      <c r="AR78" s="921"/>
      <c r="AS78" s="27"/>
      <c r="AT78" s="27"/>
    </row>
    <row r="79" spans="1:90" s="102" customFormat="1" ht="20.25" customHeight="1" x14ac:dyDescent="0.2">
      <c r="A79" s="918" t="s">
        <v>252</v>
      </c>
      <c r="B79" s="920"/>
      <c r="C79" s="920"/>
      <c r="D79" s="920"/>
      <c r="E79" s="920"/>
      <c r="F79" s="920"/>
      <c r="G79" s="920"/>
      <c r="H79" s="920"/>
      <c r="I79" s="920"/>
      <c r="J79" s="920"/>
      <c r="K79" s="920"/>
      <c r="L79" s="920"/>
      <c r="M79" s="920"/>
      <c r="N79" s="920"/>
      <c r="O79" s="920"/>
      <c r="P79" s="920"/>
      <c r="Q79" s="920"/>
      <c r="R79" s="920"/>
      <c r="S79" s="920"/>
      <c r="T79" s="920"/>
      <c r="U79" s="920"/>
      <c r="V79" s="920"/>
      <c r="W79" s="920"/>
      <c r="X79" s="920"/>
      <c r="Y79" s="920"/>
      <c r="Z79" s="920"/>
      <c r="AA79" s="920"/>
      <c r="AB79" s="920"/>
      <c r="AC79" s="920"/>
      <c r="AD79" s="920"/>
      <c r="AE79" s="920"/>
      <c r="AF79" s="920"/>
      <c r="AG79" s="920"/>
      <c r="AH79" s="920"/>
      <c r="AI79" s="920"/>
      <c r="AJ79" s="920"/>
      <c r="AK79" s="920"/>
      <c r="AL79" s="920"/>
      <c r="AM79" s="920"/>
      <c r="AN79" s="920"/>
      <c r="AO79" s="920"/>
      <c r="AP79" s="920"/>
      <c r="AQ79" s="920"/>
      <c r="AR79" s="921"/>
      <c r="AS79" s="27"/>
      <c r="AT79" s="27"/>
    </row>
    <row r="80" spans="1:90" s="102" customFormat="1" ht="20.25" customHeight="1" x14ac:dyDescent="0.2">
      <c r="A80" s="918" t="s">
        <v>253</v>
      </c>
      <c r="B80" s="916"/>
      <c r="C80" s="916"/>
      <c r="D80" s="916"/>
      <c r="E80" s="916"/>
      <c r="F80" s="916"/>
      <c r="G80" s="916"/>
      <c r="H80" s="916"/>
      <c r="I80" s="916"/>
      <c r="J80" s="916"/>
      <c r="K80" s="916"/>
      <c r="L80" s="916"/>
      <c r="M80" s="916"/>
      <c r="N80" s="916"/>
      <c r="O80" s="916"/>
      <c r="P80" s="916"/>
      <c r="Q80" s="916"/>
      <c r="R80" s="916"/>
      <c r="S80" s="916"/>
      <c r="T80" s="916"/>
      <c r="U80" s="916"/>
      <c r="V80" s="916"/>
      <c r="W80" s="916"/>
      <c r="X80" s="916"/>
      <c r="Y80" s="916"/>
      <c r="Z80" s="916"/>
      <c r="AA80" s="916"/>
      <c r="AB80" s="916"/>
      <c r="AC80" s="916"/>
      <c r="AD80" s="916"/>
      <c r="AE80" s="916"/>
      <c r="AF80" s="916"/>
      <c r="AG80" s="916"/>
      <c r="AH80" s="916"/>
      <c r="AI80" s="916"/>
      <c r="AJ80" s="916"/>
      <c r="AK80" s="916"/>
      <c r="AL80" s="916"/>
      <c r="AM80" s="916"/>
      <c r="AN80" s="916"/>
      <c r="AO80" s="916"/>
      <c r="AP80" s="916"/>
      <c r="AQ80" s="916"/>
      <c r="AR80" s="917"/>
      <c r="AS80" s="27"/>
      <c r="AT80" s="27"/>
    </row>
    <row r="81" spans="1:46" s="102" customFormat="1" ht="17.25" customHeight="1" x14ac:dyDescent="0.2">
      <c r="A81" s="918" t="s">
        <v>275</v>
      </c>
      <c r="B81" s="920"/>
      <c r="C81" s="920"/>
      <c r="D81" s="920"/>
      <c r="E81" s="920"/>
      <c r="F81" s="920"/>
      <c r="G81" s="920"/>
      <c r="H81" s="920"/>
      <c r="I81" s="920"/>
      <c r="J81" s="920"/>
      <c r="K81" s="920"/>
      <c r="L81" s="920"/>
      <c r="M81" s="920"/>
      <c r="N81" s="920"/>
      <c r="O81" s="920"/>
      <c r="P81" s="920"/>
      <c r="Q81" s="920"/>
      <c r="R81" s="920"/>
      <c r="S81" s="920"/>
      <c r="T81" s="920"/>
      <c r="U81" s="920"/>
      <c r="V81" s="920"/>
      <c r="W81" s="920"/>
      <c r="X81" s="920"/>
      <c r="Y81" s="920"/>
      <c r="Z81" s="920"/>
      <c r="AA81" s="920"/>
      <c r="AB81" s="920"/>
      <c r="AC81" s="920"/>
      <c r="AD81" s="920"/>
      <c r="AE81" s="920"/>
      <c r="AF81" s="920"/>
      <c r="AG81" s="920"/>
      <c r="AH81" s="920"/>
      <c r="AI81" s="920"/>
      <c r="AJ81" s="920"/>
      <c r="AK81" s="920"/>
      <c r="AL81" s="920"/>
      <c r="AM81" s="920"/>
      <c r="AN81" s="920"/>
      <c r="AO81" s="920"/>
      <c r="AP81" s="920"/>
      <c r="AQ81" s="920"/>
      <c r="AR81" s="921"/>
      <c r="AS81" s="27"/>
      <c r="AT81" s="27"/>
    </row>
    <row r="82" spans="1:46" s="102" customFormat="1" ht="18.75" customHeight="1" x14ac:dyDescent="0.2">
      <c r="A82" s="918" t="s">
        <v>254</v>
      </c>
      <c r="B82" s="920"/>
      <c r="C82" s="920"/>
      <c r="D82" s="920"/>
      <c r="E82" s="920"/>
      <c r="F82" s="920"/>
      <c r="G82" s="920"/>
      <c r="H82" s="920"/>
      <c r="I82" s="920"/>
      <c r="J82" s="920"/>
      <c r="K82" s="920"/>
      <c r="L82" s="920"/>
      <c r="M82" s="920"/>
      <c r="N82" s="920"/>
      <c r="O82" s="920"/>
      <c r="P82" s="920"/>
      <c r="Q82" s="920"/>
      <c r="R82" s="920"/>
      <c r="S82" s="920"/>
      <c r="T82" s="920"/>
      <c r="U82" s="920"/>
      <c r="V82" s="920"/>
      <c r="W82" s="920"/>
      <c r="X82" s="920"/>
      <c r="Y82" s="920"/>
      <c r="Z82" s="920"/>
      <c r="AA82" s="920"/>
      <c r="AB82" s="920"/>
      <c r="AC82" s="920"/>
      <c r="AD82" s="920"/>
      <c r="AE82" s="920"/>
      <c r="AF82" s="920"/>
      <c r="AG82" s="920"/>
      <c r="AH82" s="920"/>
      <c r="AI82" s="920"/>
      <c r="AJ82" s="920"/>
      <c r="AK82" s="920"/>
      <c r="AL82" s="920"/>
      <c r="AM82" s="920"/>
      <c r="AN82" s="920"/>
      <c r="AO82" s="920"/>
      <c r="AP82" s="920"/>
      <c r="AQ82" s="920"/>
      <c r="AR82" s="921"/>
      <c r="AS82" s="27"/>
      <c r="AT82" s="27"/>
    </row>
    <row r="83" spans="1:46" s="102" customFormat="1" ht="16.5" customHeight="1" x14ac:dyDescent="0.2">
      <c r="A83" s="918" t="s">
        <v>255</v>
      </c>
      <c r="B83" s="920"/>
      <c r="C83" s="920"/>
      <c r="D83" s="920"/>
      <c r="E83" s="920"/>
      <c r="F83" s="920"/>
      <c r="G83" s="920"/>
      <c r="H83" s="920"/>
      <c r="I83" s="920"/>
      <c r="J83" s="920"/>
      <c r="K83" s="920"/>
      <c r="L83" s="920"/>
      <c r="M83" s="920"/>
      <c r="N83" s="920"/>
      <c r="O83" s="920"/>
      <c r="P83" s="920"/>
      <c r="Q83" s="920"/>
      <c r="R83" s="920"/>
      <c r="S83" s="920"/>
      <c r="T83" s="920"/>
      <c r="U83" s="920"/>
      <c r="V83" s="920"/>
      <c r="W83" s="920"/>
      <c r="X83" s="920"/>
      <c r="Y83" s="920"/>
      <c r="Z83" s="920"/>
      <c r="AA83" s="920"/>
      <c r="AB83" s="920"/>
      <c r="AC83" s="920"/>
      <c r="AD83" s="920"/>
      <c r="AE83" s="920"/>
      <c r="AF83" s="920"/>
      <c r="AG83" s="920"/>
      <c r="AH83" s="920"/>
      <c r="AI83" s="920"/>
      <c r="AJ83" s="920"/>
      <c r="AK83" s="920"/>
      <c r="AL83" s="920"/>
      <c r="AM83" s="920"/>
      <c r="AN83" s="920"/>
      <c r="AO83" s="920"/>
      <c r="AP83" s="920"/>
      <c r="AQ83" s="920"/>
      <c r="AR83" s="921"/>
      <c r="AS83" s="27"/>
      <c r="AT83" s="27"/>
    </row>
    <row r="84" spans="1:46" s="102" customFormat="1" ht="16.5" customHeight="1" x14ac:dyDescent="0.2">
      <c r="A84" s="918" t="s">
        <v>276</v>
      </c>
      <c r="B84" s="920"/>
      <c r="C84" s="920"/>
      <c r="D84" s="920"/>
      <c r="E84" s="920"/>
      <c r="F84" s="920"/>
      <c r="G84" s="920"/>
      <c r="H84" s="920"/>
      <c r="I84" s="920"/>
      <c r="J84" s="920"/>
      <c r="K84" s="920"/>
      <c r="L84" s="920"/>
      <c r="M84" s="920"/>
      <c r="N84" s="920"/>
      <c r="O84" s="920"/>
      <c r="P84" s="920"/>
      <c r="Q84" s="920"/>
      <c r="R84" s="920"/>
      <c r="S84" s="920"/>
      <c r="T84" s="920"/>
      <c r="U84" s="920"/>
      <c r="V84" s="920"/>
      <c r="W84" s="920"/>
      <c r="X84" s="920"/>
      <c r="Y84" s="920"/>
      <c r="Z84" s="920"/>
      <c r="AA84" s="920"/>
      <c r="AB84" s="920"/>
      <c r="AC84" s="920"/>
      <c r="AD84" s="920"/>
      <c r="AE84" s="920"/>
      <c r="AF84" s="920"/>
      <c r="AG84" s="920"/>
      <c r="AH84" s="920"/>
      <c r="AI84" s="920"/>
      <c r="AJ84" s="920"/>
      <c r="AK84" s="920"/>
      <c r="AL84" s="920"/>
      <c r="AM84" s="920"/>
      <c r="AN84" s="920"/>
      <c r="AO84" s="920"/>
      <c r="AP84" s="920"/>
      <c r="AQ84" s="920"/>
      <c r="AR84" s="921"/>
      <c r="AS84" s="27"/>
      <c r="AT84" s="27"/>
    </row>
    <row r="85" spans="1:46" s="102" customFormat="1" ht="16.5" customHeight="1" x14ac:dyDescent="0.2">
      <c r="A85" s="918" t="s">
        <v>277</v>
      </c>
      <c r="B85" s="920"/>
      <c r="C85" s="920"/>
      <c r="D85" s="920"/>
      <c r="E85" s="920"/>
      <c r="F85" s="920"/>
      <c r="G85" s="920"/>
      <c r="H85" s="920"/>
      <c r="I85" s="920"/>
      <c r="J85" s="920"/>
      <c r="K85" s="920"/>
      <c r="L85" s="920"/>
      <c r="M85" s="920"/>
      <c r="N85" s="920"/>
      <c r="O85" s="920"/>
      <c r="P85" s="920"/>
      <c r="Q85" s="920"/>
      <c r="R85" s="920"/>
      <c r="S85" s="920"/>
      <c r="T85" s="920"/>
      <c r="U85" s="920"/>
      <c r="V85" s="920"/>
      <c r="W85" s="920"/>
      <c r="X85" s="920"/>
      <c r="Y85" s="920"/>
      <c r="Z85" s="920"/>
      <c r="AA85" s="920"/>
      <c r="AB85" s="920"/>
      <c r="AC85" s="920"/>
      <c r="AD85" s="920"/>
      <c r="AE85" s="920"/>
      <c r="AF85" s="920"/>
      <c r="AG85" s="920"/>
      <c r="AH85" s="920"/>
      <c r="AI85" s="920"/>
      <c r="AJ85" s="920"/>
      <c r="AK85" s="920"/>
      <c r="AL85" s="920"/>
      <c r="AM85" s="920"/>
      <c r="AN85" s="920"/>
      <c r="AO85" s="920"/>
      <c r="AP85" s="920"/>
      <c r="AQ85" s="920"/>
      <c r="AR85" s="921"/>
      <c r="AS85" s="27"/>
      <c r="AT85" s="27"/>
    </row>
    <row r="86" spans="1:46" s="102" customFormat="1" ht="18" customHeight="1" x14ac:dyDescent="0.2">
      <c r="A86" s="1288"/>
      <c r="B86" s="1289"/>
      <c r="C86" s="1289"/>
      <c r="D86" s="1289"/>
      <c r="E86" s="1289"/>
      <c r="F86" s="1289"/>
      <c r="G86" s="1289"/>
      <c r="H86" s="1289"/>
      <c r="I86" s="1289"/>
      <c r="J86" s="1289"/>
      <c r="K86" s="1289"/>
      <c r="L86" s="1289"/>
      <c r="M86" s="1289"/>
      <c r="N86" s="1289"/>
      <c r="O86" s="1289"/>
      <c r="P86" s="1289"/>
      <c r="Q86" s="1289"/>
      <c r="R86" s="1289"/>
      <c r="S86" s="1289"/>
      <c r="T86" s="1289"/>
      <c r="U86" s="1289"/>
      <c r="V86" s="1289"/>
      <c r="W86" s="1289"/>
      <c r="X86" s="1289"/>
      <c r="Y86" s="1289"/>
      <c r="Z86" s="1289"/>
      <c r="AA86" s="1289"/>
      <c r="AB86" s="1289"/>
      <c r="AC86" s="1289"/>
      <c r="AD86" s="1289"/>
      <c r="AE86" s="1289"/>
      <c r="AF86" s="1289"/>
      <c r="AG86" s="1289"/>
      <c r="AH86" s="1289"/>
      <c r="AI86" s="1289"/>
      <c r="AJ86" s="1289"/>
      <c r="AK86" s="1289"/>
      <c r="AL86" s="1289"/>
      <c r="AM86" s="1289"/>
      <c r="AN86" s="1289"/>
      <c r="AO86" s="1289"/>
      <c r="AP86" s="1289"/>
      <c r="AQ86" s="1289"/>
      <c r="AR86" s="1290"/>
      <c r="AS86" s="190"/>
      <c r="AT86" s="286"/>
    </row>
    <row r="87" spans="1:46" x14ac:dyDescent="0.2">
      <c r="AJ87" s="3"/>
      <c r="AK87" s="3"/>
      <c r="AL87" s="3"/>
      <c r="AM87" s="3"/>
      <c r="AN87" s="3"/>
      <c r="AO87" s="3"/>
    </row>
    <row r="88" spans="1:46" x14ac:dyDescent="0.2">
      <c r="AJ88" s="3"/>
      <c r="AK88" s="3"/>
    </row>
  </sheetData>
  <autoFilter ref="A7:AR86">
    <filterColumn colId="0" showButton="0"/>
    <filterColumn colId="1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  <filterColumn colId="20" showButton="0"/>
    <filterColumn colId="21" showButton="0"/>
    <filterColumn colId="22" showButton="0"/>
    <filterColumn colId="23" showButton="0"/>
    <filterColumn colId="24" showButton="0"/>
    <filterColumn colId="25" showButton="0"/>
    <filterColumn colId="26" showButton="0"/>
    <filterColumn colId="27" showButton="0"/>
    <filterColumn colId="28" showButton="0"/>
    <filterColumn colId="29" showButton="0"/>
    <filterColumn colId="30" showButton="0"/>
    <filterColumn colId="31" showButton="0"/>
    <filterColumn colId="32" showButton="0"/>
    <filterColumn colId="33" showButton="0"/>
    <filterColumn colId="36" showButton="0"/>
    <filterColumn colId="37" showButton="0"/>
    <filterColumn colId="38" showButton="0"/>
    <filterColumn colId="39" showButton="0"/>
  </autoFilter>
  <mergeCells count="164">
    <mergeCell ref="A1:AR1"/>
    <mergeCell ref="A2:AR2"/>
    <mergeCell ref="A7:C7"/>
    <mergeCell ref="D7:D10"/>
    <mergeCell ref="E7:E10"/>
    <mergeCell ref="F7:F10"/>
    <mergeCell ref="G7:G10"/>
    <mergeCell ref="H7:H10"/>
    <mergeCell ref="I7:I10"/>
    <mergeCell ref="J7:J10"/>
    <mergeCell ref="L9:N9"/>
    <mergeCell ref="O9:Q9"/>
    <mergeCell ref="R9:T9"/>
    <mergeCell ref="U9:W9"/>
    <mergeCell ref="X9:Z9"/>
    <mergeCell ref="AA9:AC9"/>
    <mergeCell ref="AD9:AF9"/>
    <mergeCell ref="X8:AC8"/>
    <mergeCell ref="AD8:AI8"/>
    <mergeCell ref="AJ8:AJ10"/>
    <mergeCell ref="AK8:AK10"/>
    <mergeCell ref="AG9:AI9"/>
    <mergeCell ref="CH7:CL7"/>
    <mergeCell ref="A8:A10"/>
    <mergeCell ref="B8:B10"/>
    <mergeCell ref="C8:C10"/>
    <mergeCell ref="L8:Q8"/>
    <mergeCell ref="R8:W8"/>
    <mergeCell ref="AZ7:AZ10"/>
    <mergeCell ref="BA7:BA10"/>
    <mergeCell ref="BB7:BB10"/>
    <mergeCell ref="BC7:BC10"/>
    <mergeCell ref="BD7:BD10"/>
    <mergeCell ref="BE7:BE10"/>
    <mergeCell ref="AT7:AT10"/>
    <mergeCell ref="AU7:AU10"/>
    <mergeCell ref="AV7:AV10"/>
    <mergeCell ref="AW7:AW10"/>
    <mergeCell ref="AX7:AX10"/>
    <mergeCell ref="AY7:AY10"/>
    <mergeCell ref="K7:K10"/>
    <mergeCell ref="L7:AI7"/>
    <mergeCell ref="AK7:AO7"/>
    <mergeCell ref="AP7:AP10"/>
    <mergeCell ref="AQ7:AQ10"/>
    <mergeCell ref="AR7:AR10"/>
    <mergeCell ref="BO8:BT8"/>
    <mergeCell ref="BU8:BZ8"/>
    <mergeCell ref="BX9:BZ9"/>
    <mergeCell ref="AL8:AL10"/>
    <mergeCell ref="AM8:AM10"/>
    <mergeCell ref="AN8:AN10"/>
    <mergeCell ref="AO8:AO10"/>
    <mergeCell ref="AS8:AS10"/>
    <mergeCell ref="BI8:BN8"/>
    <mergeCell ref="BF7:BF10"/>
    <mergeCell ref="BG7:BG10"/>
    <mergeCell ref="BH7:BH10"/>
    <mergeCell ref="BI7:CF7"/>
    <mergeCell ref="BI9:BK9"/>
    <mergeCell ref="BL9:BN9"/>
    <mergeCell ref="BO9:BQ9"/>
    <mergeCell ref="BR9:BT9"/>
    <mergeCell ref="BU9:BW9"/>
    <mergeCell ref="CJ8:CJ10"/>
    <mergeCell ref="CK8:CK10"/>
    <mergeCell ref="CL8:CL10"/>
    <mergeCell ref="CA8:CF8"/>
    <mergeCell ref="CG8:CG10"/>
    <mergeCell ref="CH8:CH10"/>
    <mergeCell ref="CI8:CI10"/>
    <mergeCell ref="CA9:CC9"/>
    <mergeCell ref="CD9:CF9"/>
    <mergeCell ref="I14:I15"/>
    <mergeCell ref="J14:J15"/>
    <mergeCell ref="K14:K15"/>
    <mergeCell ref="AP14:AP15"/>
    <mergeCell ref="AQ14:AQ15"/>
    <mergeCell ref="AR14:AR15"/>
    <mergeCell ref="A14:A15"/>
    <mergeCell ref="B14:B15"/>
    <mergeCell ref="C14:C15"/>
    <mergeCell ref="D14:D15"/>
    <mergeCell ref="G14:G15"/>
    <mergeCell ref="H14:H15"/>
    <mergeCell ref="I18:I19"/>
    <mergeCell ref="J18:J19"/>
    <mergeCell ref="K18:K19"/>
    <mergeCell ref="AP18:AP19"/>
    <mergeCell ref="AQ18:AQ19"/>
    <mergeCell ref="AR18:AR19"/>
    <mergeCell ref="A18:A19"/>
    <mergeCell ref="B18:B19"/>
    <mergeCell ref="C18:C19"/>
    <mergeCell ref="D18:D19"/>
    <mergeCell ref="G18:G19"/>
    <mergeCell ref="H18:H19"/>
    <mergeCell ref="I23:I24"/>
    <mergeCell ref="J23:J24"/>
    <mergeCell ref="K23:K24"/>
    <mergeCell ref="AP23:AP24"/>
    <mergeCell ref="AQ23:AQ24"/>
    <mergeCell ref="AR23:AR24"/>
    <mergeCell ref="A23:A24"/>
    <mergeCell ref="B23:B24"/>
    <mergeCell ref="C23:C24"/>
    <mergeCell ref="D23:D24"/>
    <mergeCell ref="G23:G24"/>
    <mergeCell ref="H23:H24"/>
    <mergeCell ref="AP30:AP31"/>
    <mergeCell ref="AQ30:AQ31"/>
    <mergeCell ref="AR30:AR31"/>
    <mergeCell ref="A33:A37"/>
    <mergeCell ref="B33:B37"/>
    <mergeCell ref="C33:C37"/>
    <mergeCell ref="D33:D37"/>
    <mergeCell ref="G33:G34"/>
    <mergeCell ref="H33:H34"/>
    <mergeCell ref="I33:I34"/>
    <mergeCell ref="A29:A31"/>
    <mergeCell ref="B29:B31"/>
    <mergeCell ref="C29:C31"/>
    <mergeCell ref="D29:D31"/>
    <mergeCell ref="K29:K31"/>
    <mergeCell ref="G30:G31"/>
    <mergeCell ref="H30:H31"/>
    <mergeCell ref="I30:I31"/>
    <mergeCell ref="J30:J31"/>
    <mergeCell ref="J33:J34"/>
    <mergeCell ref="K33:K37"/>
    <mergeCell ref="AP33:AP34"/>
    <mergeCell ref="AQ33:AQ36"/>
    <mergeCell ref="AR33:AR34"/>
    <mergeCell ref="A39:A40"/>
    <mergeCell ref="B39:B40"/>
    <mergeCell ref="C39:C40"/>
    <mergeCell ref="D39:D40"/>
    <mergeCell ref="G39:G40"/>
    <mergeCell ref="AR39:AR40"/>
    <mergeCell ref="A46:A47"/>
    <mergeCell ref="B46:B47"/>
    <mergeCell ref="C46:C47"/>
    <mergeCell ref="D46:D47"/>
    <mergeCell ref="G46:G47"/>
    <mergeCell ref="H46:H47"/>
    <mergeCell ref="I46:I47"/>
    <mergeCell ref="J46:J47"/>
    <mergeCell ref="K46:K47"/>
    <mergeCell ref="H39:H40"/>
    <mergeCell ref="I39:I40"/>
    <mergeCell ref="J39:J40"/>
    <mergeCell ref="K39:K40"/>
    <mergeCell ref="AP39:AP40"/>
    <mergeCell ref="AQ39:AQ40"/>
    <mergeCell ref="A72:E72"/>
    <mergeCell ref="A86:AR86"/>
    <mergeCell ref="AP46:AP47"/>
    <mergeCell ref="AQ46:AQ47"/>
    <mergeCell ref="AR46:AR47"/>
    <mergeCell ref="A51:A54"/>
    <mergeCell ref="B51:B54"/>
    <mergeCell ref="C51:C54"/>
    <mergeCell ref="D51:D54"/>
    <mergeCell ref="K51:K54"/>
  </mergeCells>
  <printOptions horizontalCentered="1"/>
  <pageMargins left="0.98425196850393704" right="0.78740157480314965" top="0.98425196850393704" bottom="0.78740157480314965" header="0.31496062992125984" footer="0.31496062992125984"/>
  <pageSetup paperSize="5" scale="29" fitToWidth="5" fitToHeight="5" orientation="landscape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12</vt:i4>
      </vt:variant>
    </vt:vector>
  </HeadingPairs>
  <TitlesOfParts>
    <vt:vector size="18" baseType="lpstr">
      <vt:lpstr>POA 2018 CENTA Consolid</vt:lpstr>
      <vt:lpstr>Anexo 1 POA 2018 CENTA Regiones</vt:lpstr>
      <vt:lpstr>POA 2018  ETS CENTA por región</vt:lpstr>
      <vt:lpstr>POA 2018 CENTA por región</vt:lpstr>
      <vt:lpstr>RE-POA CENTA 2017</vt:lpstr>
      <vt:lpstr>POA 2018 ETS CENTA Consolid</vt:lpstr>
      <vt:lpstr>'Anexo 1 POA 2018 CENTA Regiones'!Área_de_impresión</vt:lpstr>
      <vt:lpstr>'POA 2018  ETS CENTA por región'!Área_de_impresión</vt:lpstr>
      <vt:lpstr>'POA 2018 CENTA Consolid'!Área_de_impresión</vt:lpstr>
      <vt:lpstr>'POA 2018 CENTA por región'!Área_de_impresión</vt:lpstr>
      <vt:lpstr>'POA 2018 ETS CENTA Consolid'!Área_de_impresión</vt:lpstr>
      <vt:lpstr>'RE-POA CENTA 2017'!Área_de_impresión</vt:lpstr>
      <vt:lpstr>'Anexo 1 POA 2018 CENTA Regiones'!Títulos_a_imprimir</vt:lpstr>
      <vt:lpstr>'POA 2018  ETS CENTA por región'!Títulos_a_imprimir</vt:lpstr>
      <vt:lpstr>'POA 2018 CENTA Consolid'!Títulos_a_imprimir</vt:lpstr>
      <vt:lpstr>'POA 2018 CENTA por región'!Títulos_a_imprimir</vt:lpstr>
      <vt:lpstr>'POA 2018 ETS CENTA Consolid'!Títulos_a_imprimir</vt:lpstr>
      <vt:lpstr>'RE-POA CENTA 2017'!Títulos_a_imprimir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elias.saca</dc:creator>
  <cp:lastModifiedBy>alarcon</cp:lastModifiedBy>
  <cp:revision/>
  <cp:lastPrinted>2018-01-10T19:46:08Z</cp:lastPrinted>
  <dcterms:created xsi:type="dcterms:W3CDTF">2015-07-21T17:07:17Z</dcterms:created>
  <dcterms:modified xsi:type="dcterms:W3CDTF">2018-03-05T16:02:39Z</dcterms:modified>
</cp:coreProperties>
</file>