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996" windowWidth="12120" windowHeight="8052"/>
  </bookViews>
  <sheets>
    <sheet name="DIRECCION SUPERIOR FG" sheetId="6" r:id="rId1"/>
    <sheet name="ADMINISTRACION FG" sheetId="7" r:id="rId2"/>
    <sheet name="ADMINISTRACION FP" sheetId="14" r:id="rId3"/>
    <sheet name="INVESTIGACION FG" sheetId="9" r:id="rId4"/>
    <sheet name="INVESTIGACION FP" sheetId="15" r:id="rId5"/>
    <sheet name="TECN SEMILLAS FG" sheetId="8" r:id="rId6"/>
    <sheet name="TECN SEMILLAS FP" sheetId="16" r:id="rId7"/>
    <sheet name="TRANSFERENCIA  FG" sheetId="18" r:id="rId8"/>
    <sheet name="Emprendedurismo FE" sheetId="21" r:id="rId9"/>
    <sheet name="Hoja2" sheetId="20" r:id="rId10"/>
  </sheets>
  <externalReferences>
    <externalReference r:id="rId11"/>
  </externalReferences>
  <definedNames>
    <definedName name="_xlnm.Print_Area" localSheetId="8">'Emprendedurismo FE'!$A$1:$AP$20</definedName>
    <definedName name="_xlnm.Print_Area" localSheetId="7">'TRANSFERENCIA  FG'!$A$1:$AP$22</definedName>
    <definedName name="_xlnm.Print_Titles" localSheetId="1">'ADMINISTRACION FG'!$10:$13</definedName>
    <definedName name="_xlnm.Print_Titles" localSheetId="2">'ADMINISTRACION FP'!$10:$13</definedName>
    <definedName name="_xlnm.Print_Titles" localSheetId="8">'Emprendedurismo FE'!$11:$14</definedName>
    <definedName name="_xlnm.Print_Titles" localSheetId="3">'INVESTIGACION FG'!$10:$13</definedName>
    <definedName name="_xlnm.Print_Titles" localSheetId="4">'INVESTIGACION FP'!$10:$13</definedName>
    <definedName name="_xlnm.Print_Titles" localSheetId="7">'TRANSFERENCIA  FG'!$11:$14</definedName>
  </definedNames>
  <calcPr calcId="145621"/>
</workbook>
</file>

<file path=xl/calcChain.xml><?xml version="1.0" encoding="utf-8"?>
<calcChain xmlns="http://schemas.openxmlformats.org/spreadsheetml/2006/main">
  <c r="AK21" i="7" l="1"/>
  <c r="AK20" i="7"/>
  <c r="AM21" i="7"/>
  <c r="AJ21" i="7" l="1"/>
  <c r="AI21" i="7"/>
  <c r="AH21" i="7"/>
  <c r="AB21" i="7"/>
  <c r="AA21" i="7"/>
  <c r="Z21" i="7"/>
  <c r="T21" i="7"/>
  <c r="S21" i="7"/>
  <c r="R21" i="7"/>
  <c r="L21" i="7"/>
  <c r="K21" i="7"/>
  <c r="J21" i="7"/>
  <c r="AJ22" i="6"/>
  <c r="AI22" i="6"/>
  <c r="AH22" i="6"/>
  <c r="AB22" i="6"/>
  <c r="AA22" i="6"/>
  <c r="Z22" i="6"/>
  <c r="U21" i="6"/>
  <c r="U22" i="6" s="1"/>
  <c r="R22" i="6"/>
  <c r="T22" i="6"/>
  <c r="S22" i="6"/>
  <c r="L22" i="6"/>
  <c r="K22" i="6"/>
  <c r="J22" i="6"/>
  <c r="AJ25" i="9"/>
  <c r="AH25" i="9"/>
  <c r="AB25" i="9"/>
  <c r="Z25" i="9"/>
  <c r="T25" i="9"/>
  <c r="R25" i="9"/>
  <c r="L25" i="9"/>
  <c r="J25" i="9"/>
  <c r="AC25" i="9"/>
  <c r="U25" i="9"/>
  <c r="M25" i="9"/>
  <c r="Z19" i="9"/>
  <c r="T19" i="9"/>
  <c r="R19" i="9"/>
  <c r="L19" i="9"/>
  <c r="J19" i="9"/>
  <c r="AJ18" i="9"/>
  <c r="AI18" i="9"/>
  <c r="AK18" i="9" s="1"/>
  <c r="AF18" i="9"/>
  <c r="AE18" i="9"/>
  <c r="AG18" i="9" s="1"/>
  <c r="AB18" i="9"/>
  <c r="AB19" i="9" s="1"/>
  <c r="AA18" i="9"/>
  <c r="X18" i="9"/>
  <c r="W18" i="9"/>
  <c r="Y18" i="9" s="1"/>
  <c r="AL18" i="9" s="1"/>
  <c r="M17" i="9"/>
  <c r="AM17" i="9" s="1"/>
  <c r="J17" i="9"/>
  <c r="I17" i="9"/>
  <c r="AL17" i="9" s="1"/>
  <c r="AJ16" i="9"/>
  <c r="AI16" i="9"/>
  <c r="AH16" i="9"/>
  <c r="AF16" i="9"/>
  <c r="AE16" i="9"/>
  <c r="AD16" i="9"/>
  <c r="AG16" i="9" s="1"/>
  <c r="AB16" i="9"/>
  <c r="AA16" i="9"/>
  <c r="AA19" i="9" s="1"/>
  <c r="Z16" i="9"/>
  <c r="X16" i="9"/>
  <c r="W16" i="9"/>
  <c r="V16" i="9"/>
  <c r="Y16" i="9" s="1"/>
  <c r="T16" i="9"/>
  <c r="S16" i="9"/>
  <c r="S19" i="9" s="1"/>
  <c r="R16" i="9"/>
  <c r="P16" i="9"/>
  <c r="O16" i="9"/>
  <c r="N16" i="9"/>
  <c r="Q16" i="9" s="1"/>
  <c r="L16" i="9"/>
  <c r="K16" i="9"/>
  <c r="K19" i="9" s="1"/>
  <c r="J16" i="9"/>
  <c r="H16" i="9"/>
  <c r="G16" i="9"/>
  <c r="F16" i="9"/>
  <c r="I16" i="9" s="1"/>
  <c r="AL16" i="9" s="1"/>
  <c r="AJ15" i="9"/>
  <c r="AJ19" i="9" s="1"/>
  <c r="AI15" i="9"/>
  <c r="AI19" i="9" s="1"/>
  <c r="AH15" i="9"/>
  <c r="AF15" i="9"/>
  <c r="AE15" i="9"/>
  <c r="AD15" i="9"/>
  <c r="AG15" i="9" s="1"/>
  <c r="AL15" i="9"/>
  <c r="AC26" i="9" l="1"/>
  <c r="J26" i="9"/>
  <c r="L26" i="9"/>
  <c r="R26" i="9"/>
  <c r="T26" i="9"/>
  <c r="Z26" i="9"/>
  <c r="AB26" i="9"/>
  <c r="AJ26" i="9"/>
  <c r="AK15" i="9"/>
  <c r="AM15" i="9" s="1"/>
  <c r="M16" i="9"/>
  <c r="U16" i="9"/>
  <c r="U19" i="9" s="1"/>
  <c r="U26" i="9" s="1"/>
  <c r="AC16" i="9"/>
  <c r="AK16" i="9"/>
  <c r="AC18" i="9"/>
  <c r="AC19" i="9" s="1"/>
  <c r="AH19" i="9"/>
  <c r="AH26" i="9" s="1"/>
  <c r="AK25" i="9"/>
  <c r="K25" i="9"/>
  <c r="K26" i="9" s="1"/>
  <c r="S25" i="9"/>
  <c r="S26" i="9" s="1"/>
  <c r="AA25" i="9"/>
  <c r="AA26" i="9" s="1"/>
  <c r="AI25" i="9"/>
  <c r="AI26" i="9" s="1"/>
  <c r="AM18" i="9"/>
  <c r="AK19" i="9" l="1"/>
  <c r="AK26" i="9" s="1"/>
  <c r="AM25" i="9"/>
  <c r="AM19" i="9"/>
  <c r="M19" i="9"/>
  <c r="M26" i="9" s="1"/>
  <c r="AJ19" i="18"/>
  <c r="AI19" i="18"/>
  <c r="AH19" i="18"/>
  <c r="AB19" i="18"/>
  <c r="AA19" i="18"/>
  <c r="Z19" i="18"/>
  <c r="T19" i="18"/>
  <c r="S19" i="18"/>
  <c r="R19" i="18"/>
  <c r="L19" i="18"/>
  <c r="K19" i="18"/>
  <c r="J19" i="18"/>
  <c r="AI18" i="18"/>
  <c r="AH18" i="18"/>
  <c r="AB18" i="18"/>
  <c r="AA18" i="18"/>
  <c r="Z18" i="18"/>
  <c r="T18" i="18"/>
  <c r="S18" i="18"/>
  <c r="R18" i="18"/>
  <c r="L18" i="18"/>
  <c r="K18" i="18"/>
  <c r="J18" i="18"/>
  <c r="AI17" i="18"/>
  <c r="AH17" i="18"/>
  <c r="AB17" i="18"/>
  <c r="AA17" i="18"/>
  <c r="Z17" i="18"/>
  <c r="T17" i="18"/>
  <c r="S17" i="18"/>
  <c r="R17" i="18"/>
  <c r="L17" i="18"/>
  <c r="K17" i="18"/>
  <c r="J17" i="18"/>
  <c r="AJ16" i="18"/>
  <c r="AJ20" i="18" s="1"/>
  <c r="AI16" i="18"/>
  <c r="AI20" i="18" s="1"/>
  <c r="AH16" i="18"/>
  <c r="AB16" i="18"/>
  <c r="AB20" i="18" s="1"/>
  <c r="AA16" i="18"/>
  <c r="AA20" i="18" s="1"/>
  <c r="Z16" i="18"/>
  <c r="Z20" i="18" s="1"/>
  <c r="T16" i="18"/>
  <c r="T20" i="18" s="1"/>
  <c r="S16" i="18"/>
  <c r="S20" i="18" s="1"/>
  <c r="R16" i="18"/>
  <c r="L16" i="18"/>
  <c r="L20" i="18" s="1"/>
  <c r="K16" i="18"/>
  <c r="K20" i="18" s="1"/>
  <c r="J16" i="18"/>
  <c r="J20" i="18" s="1"/>
  <c r="U16" i="18" l="1"/>
  <c r="R20" i="18"/>
  <c r="AK16" i="18"/>
  <c r="AH20" i="18"/>
  <c r="AK18" i="18"/>
  <c r="AM18" i="18" s="1"/>
  <c r="AM26" i="9"/>
  <c r="M16" i="18"/>
  <c r="AC16" i="18"/>
  <c r="AK17" i="18"/>
  <c r="AM17" i="18" s="1"/>
  <c r="AC20" i="18" l="1"/>
  <c r="AK20" i="18"/>
  <c r="U20" i="18"/>
  <c r="AM19" i="18"/>
  <c r="M20" i="18"/>
  <c r="AM16" i="18"/>
  <c r="AM18" i="7"/>
  <c r="AK18" i="7"/>
  <c r="AC18" i="7"/>
  <c r="U18" i="7"/>
  <c r="M18" i="7"/>
  <c r="AM20" i="18" l="1"/>
  <c r="AK17" i="7"/>
  <c r="AC17" i="7"/>
  <c r="U17" i="7"/>
  <c r="M17" i="7"/>
  <c r="AL16" i="7" l="1"/>
  <c r="AK21" i="6" l="1"/>
  <c r="AK22" i="6" s="1"/>
  <c r="AG21" i="6"/>
  <c r="AC21" i="6"/>
  <c r="AC22" i="6" s="1"/>
  <c r="Y21" i="6"/>
  <c r="Q21" i="6"/>
  <c r="M21" i="6"/>
  <c r="I21" i="6"/>
  <c r="AL21" i="6" s="1"/>
  <c r="AM21" i="6" l="1"/>
  <c r="M22" i="6"/>
  <c r="AM22" i="6" s="1"/>
  <c r="AM19" i="6"/>
  <c r="AC20" i="7" l="1"/>
  <c r="AC21" i="7" s="1"/>
  <c r="U20" i="7"/>
  <c r="U21" i="7" s="1"/>
  <c r="M20" i="7"/>
  <c r="M21" i="7" s="1"/>
  <c r="AM20" i="7"/>
  <c r="AM15" i="7"/>
  <c r="AM20" i="6"/>
  <c r="AM17" i="6"/>
  <c r="AR26" i="9"/>
  <c r="AM19" i="7"/>
</calcChain>
</file>

<file path=xl/sharedStrings.xml><?xml version="1.0" encoding="utf-8"?>
<sst xmlns="http://schemas.openxmlformats.org/spreadsheetml/2006/main" count="792" uniqueCount="186">
  <si>
    <t>ANEXO 2</t>
  </si>
  <si>
    <t>PROGRAMACION FISICA Y FINANCIERA DE GASTOS</t>
  </si>
  <si>
    <t>PLAN 7</t>
  </si>
  <si>
    <r>
      <t xml:space="preserve">DEPENDENCIA: </t>
    </r>
    <r>
      <rPr>
        <sz val="10"/>
        <rFont val="Arial"/>
        <family val="2"/>
      </rPr>
      <t xml:space="preserve">CENTRO NACIONAL DE TECNOLOGIA AGROPECUARIA Y FORESTAL </t>
    </r>
  </si>
  <si>
    <r>
      <t xml:space="preserve">UNIDAD PRESUPUESTARIA: </t>
    </r>
    <r>
      <rPr>
        <sz val="10"/>
        <rFont val="Arial"/>
        <family val="2"/>
      </rPr>
      <t xml:space="preserve"> 01 Dirección y Administración Institucional</t>
    </r>
  </si>
  <si>
    <r>
      <t xml:space="preserve">LINEA DE TRABAJO:           </t>
    </r>
    <r>
      <rPr>
        <sz val="10"/>
        <rFont val="Arial"/>
        <family val="2"/>
      </rPr>
      <t xml:space="preserve"> 01 Dirección Superior</t>
    </r>
  </si>
  <si>
    <r>
      <t xml:space="preserve">AREA DE GESTION: </t>
    </r>
    <r>
      <rPr>
        <sz val="10"/>
        <rFont val="Arial"/>
        <family val="2"/>
      </rPr>
      <t xml:space="preserve">APOYO AL DESARROLLO ECONOMICO </t>
    </r>
  </si>
  <si>
    <r>
      <t xml:space="preserve">CLASIFICACION ECONOMICA: </t>
    </r>
    <r>
      <rPr>
        <sz val="10"/>
        <rFont val="Arial"/>
        <family val="2"/>
      </rPr>
      <t>21 Gastos corrientes.</t>
    </r>
  </si>
  <si>
    <r>
      <t>PROPOSITO:</t>
    </r>
    <r>
      <rPr>
        <sz val="10"/>
        <rFont val="Arial"/>
        <family val="2"/>
      </rPr>
      <t>Contribuir al incremento de la producción y productividad del sector agropecuario y forestal, mediante la generación y transferencia de tecnología apropiada para cultivos, especies animales y recursos naturales renovables</t>
    </r>
  </si>
  <si>
    <r>
      <t xml:space="preserve">FUENTE DE FINANCIAMIENTO: </t>
    </r>
    <r>
      <rPr>
        <sz val="10"/>
        <rFont val="Arial"/>
        <family val="2"/>
      </rPr>
      <t xml:space="preserve">Fondo General   </t>
    </r>
  </si>
  <si>
    <t>CODIGO (1)</t>
  </si>
  <si>
    <t>PLAN/AREA DE POLITICA/LINEAMIENTO ESTRATEGICO   (2)</t>
  </si>
  <si>
    <t>ACCIÓN ESTRATÉGICA/ACTIVIDAD ESPECÌFICA        (3)</t>
  </si>
  <si>
    <t>INDICADOR DE RESULTADO          (4)</t>
  </si>
  <si>
    <t>UNIDAD DE MEDIDA    (5)</t>
  </si>
  <si>
    <t>CALENDARIO TRIMESTRAL (6)</t>
  </si>
  <si>
    <t>Total Anual                   (7)</t>
  </si>
  <si>
    <t>UBICACIÓN GEOGRAFICA (8)</t>
  </si>
  <si>
    <t>UNIDAD RESPONSABLE (9)</t>
  </si>
  <si>
    <t>OBSERVACIONES (10)</t>
  </si>
  <si>
    <t>1er. TRIMESTRE</t>
  </si>
  <si>
    <t>2er. TRIMESTRE</t>
  </si>
  <si>
    <t>3er. TRIMESTRE</t>
  </si>
  <si>
    <t>4er. TRIMESTRE</t>
  </si>
  <si>
    <t>META</t>
  </si>
  <si>
    <t>MONTO US$</t>
  </si>
  <si>
    <t>E</t>
  </si>
  <si>
    <t>F</t>
  </si>
  <si>
    <t>M</t>
  </si>
  <si>
    <t>SUBTOTAL</t>
  </si>
  <si>
    <t>A</t>
  </si>
  <si>
    <t>J</t>
  </si>
  <si>
    <t>S</t>
  </si>
  <si>
    <t>O</t>
  </si>
  <si>
    <t>N</t>
  </si>
  <si>
    <t>D</t>
  </si>
  <si>
    <t>MONTO</t>
  </si>
  <si>
    <t>ACCIONES  RECURRENTES</t>
  </si>
  <si>
    <t>Funcionamiento</t>
  </si>
  <si>
    <t>Conducir el proceso de planificación, seguimiento y evaluaciòn Institucional</t>
  </si>
  <si>
    <t xml:space="preserve">                Documentos de Planificación  y segumiento, elaborados</t>
  </si>
  <si>
    <t>Informe</t>
  </si>
  <si>
    <t>Ciudad Arce, La Libertad</t>
  </si>
  <si>
    <t>División de Planificación</t>
  </si>
  <si>
    <t>Informar periòdicamente a la Junta Directiva del CENTA  del avance de la gestiòn institucional</t>
  </si>
  <si>
    <t>Informes de gestiòn institucional  elaborados</t>
  </si>
  <si>
    <t>Direccion Ejecutiva</t>
  </si>
  <si>
    <t xml:space="preserve">Informe               </t>
  </si>
  <si>
    <t>OIR</t>
  </si>
  <si>
    <t>Apoyar los procesos de investigación y transferencia de tecnología mediante un proceso oportuno de comunicación</t>
  </si>
  <si>
    <t xml:space="preserve">            Documentos de comunicación producidos</t>
  </si>
  <si>
    <t>Documento</t>
  </si>
  <si>
    <t>División de Comunicaciones</t>
  </si>
  <si>
    <t>Asesorar legalmente las diferentes unidades para el cumplimiento de las leyes y reglamentos</t>
  </si>
  <si>
    <t xml:space="preserve">         Documentos jurídicos elaborados</t>
  </si>
  <si>
    <t>Unidad de Asesoria Jurídica</t>
  </si>
  <si>
    <t>Examinar la eficiencia, eficacia y economía de la administración de los recursos financieros y materiales de la institución.</t>
  </si>
  <si>
    <t xml:space="preserve">               Informes de auditoria, elaborados</t>
  </si>
  <si>
    <t xml:space="preserve">Unidad de Auditoria Interna </t>
  </si>
  <si>
    <t>Total Dirección Superior</t>
  </si>
  <si>
    <r>
      <t xml:space="preserve">DEPENDENCIA: </t>
    </r>
    <r>
      <rPr>
        <sz val="10"/>
        <rFont val="Arial"/>
        <family val="2"/>
      </rPr>
      <t>CENTRO NACIONAL DE TECNOLOGIA AGROPECUARIA Y FORESTAL</t>
    </r>
  </si>
  <si>
    <r>
      <t xml:space="preserve"> UNIDAD PRESUPUESTARIA: </t>
    </r>
    <r>
      <rPr>
        <sz val="10"/>
        <rFont val="Arial"/>
        <family val="2"/>
      </rPr>
      <t xml:space="preserve"> 01 Dirección y Administración Institucional</t>
    </r>
  </si>
  <si>
    <r>
      <t xml:space="preserve">LINEA DE TRABAJO:           </t>
    </r>
    <r>
      <rPr>
        <sz val="10"/>
        <rFont val="Arial"/>
        <family val="2"/>
      </rPr>
      <t xml:space="preserve"> 02- Administracipon y finanzas</t>
    </r>
  </si>
  <si>
    <r>
      <t xml:space="preserve">AREA DE GESTION: </t>
    </r>
    <r>
      <rPr>
        <sz val="10"/>
        <rFont val="Arial"/>
        <family val="2"/>
      </rPr>
      <t>APOYO AL DESARROLLO ECONOMICO</t>
    </r>
  </si>
  <si>
    <r>
      <t xml:space="preserve">FUENTE DE FINANCIAMIENTO: </t>
    </r>
    <r>
      <rPr>
        <sz val="10"/>
        <rFont val="Arial"/>
        <family val="2"/>
      </rPr>
      <t xml:space="preserve">Fondo General  </t>
    </r>
  </si>
  <si>
    <t>UNIDAD RESPONDABLE (9)</t>
  </si>
  <si>
    <t>Proveer los recursos y servicios a las diferentes unidades oportunamente y con calidad</t>
  </si>
  <si>
    <t xml:space="preserve">              Documentos de bienes y servicios, elaborados</t>
  </si>
  <si>
    <t>Gerencia Administrativa  y Financiera
(UACI)</t>
  </si>
  <si>
    <t>Administrar eficientemente los recursos humanos de la Institución</t>
  </si>
  <si>
    <t xml:space="preserve">                Informes de operaciones de control y estudio de personal realizados</t>
  </si>
  <si>
    <t>Gerencia Administrativa  y Financiera
(Recursos Humanos)</t>
  </si>
  <si>
    <t>Mantener en buenas condiciones los activos fijos y el equipo en apoyo a la investigación y extensión agropecuaria.</t>
  </si>
  <si>
    <t xml:space="preserve">                Informes sobre el mantenimiento de la infraestructura física y equipo de la institución elaborados</t>
  </si>
  <si>
    <t>Gerencia Administrativa  y Financiera 
(Servicios Administrativos)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</si>
  <si>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</si>
  <si>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Informes de mantenimiento del equipo informático de la institución elaborados</t>
  </si>
  <si>
    <t>Gerencia Administrativa  y Financiera 
(Informática)</t>
  </si>
  <si>
    <t>Realizar acciones de administraciòn general y comercializaciòn de productos y servicios</t>
  </si>
  <si>
    <t>Informes de gestiòn administrativa gerencial y de comercilizaciòn elaborados</t>
  </si>
  <si>
    <t>Gerencia Administrativa  y Financiera 
( Subgerencia Administrativa)</t>
  </si>
  <si>
    <t>Formular y ejecutar el presupuesto asignado a la institución.</t>
  </si>
  <si>
    <t>Informes de la ejecución presupuestaria y presupuesto de  la institución elaborados</t>
  </si>
  <si>
    <t>Gerencia Administrativa  y Financiera (Subgerencia Financiera)</t>
  </si>
  <si>
    <t>Total Administración y Finanzas</t>
  </si>
  <si>
    <r>
      <t xml:space="preserve"> PROPOSITO:</t>
    </r>
    <r>
      <rPr>
        <sz val="10"/>
        <rFont val="Arial"/>
        <family val="2"/>
      </rPr>
      <t>Contribuir al incremento de la producción y productividad del sector agropecuario y forestal, mediante la generación y transferencia de tecnología apropiada para cultivos, especies animales y recursos naturales renovables</t>
    </r>
  </si>
  <si>
    <r>
      <t xml:space="preserve">FUENTE DE FINANCIAMIENTO: </t>
    </r>
    <r>
      <rPr>
        <sz val="10"/>
        <rFont val="Arial"/>
        <family val="2"/>
      </rPr>
      <t xml:space="preserve">Fondos  Propios  </t>
    </r>
  </si>
  <si>
    <t>l</t>
  </si>
  <si>
    <r>
      <t xml:space="preserve">DEPENDENCIA: </t>
    </r>
    <r>
      <rPr>
        <sz val="9"/>
        <rFont val="Arial"/>
        <family val="2"/>
      </rPr>
      <t>CENTRO NACIONAL DE TECNOLOGIA AGROPECUARIA Y FORESTAL</t>
    </r>
  </si>
  <si>
    <r>
      <t xml:space="preserve"> UNIDAD PRESUPUESTARIA: </t>
    </r>
    <r>
      <rPr>
        <sz val="9"/>
        <rFont val="Arial"/>
        <family val="2"/>
      </rPr>
      <t>02 INVESTIGACION Y TRANSFERENCIA TECNOLOGICA</t>
    </r>
  </si>
  <si>
    <r>
      <t xml:space="preserve"> LINEA DE TRABAJO: </t>
    </r>
    <r>
      <rPr>
        <sz val="9"/>
        <rFont val="Arial"/>
        <family val="2"/>
      </rPr>
      <t>01- Investigación Tecnológica</t>
    </r>
  </si>
  <si>
    <r>
      <t xml:space="preserve"> AREA DE GESTION: </t>
    </r>
    <r>
      <rPr>
        <sz val="9"/>
        <rFont val="Arial"/>
        <family val="2"/>
      </rPr>
      <t xml:space="preserve">APOYO AL DESARROLLO ECONOMICO </t>
    </r>
  </si>
  <si>
    <t>CLASIFICACION ECONOMICA: Gastos corrientes.</t>
  </si>
  <si>
    <r>
      <t xml:space="preserve"> PROPOSITO:</t>
    </r>
    <r>
      <rPr>
        <sz val="10"/>
        <rFont val="Arial"/>
        <family val="2"/>
      </rPr>
      <t xml:space="preserve">  Contribuir al incremento de la producción y productividad del sector agropecuario y forestal, mediante la generación y transferencia de tecnología  apropiada para cultivos, especies animales y recursos naturales renovables</t>
    </r>
  </si>
  <si>
    <r>
      <t xml:space="preserve"> FUENTE DE FINANCIAMIENTO: </t>
    </r>
    <r>
      <rPr>
        <sz val="9"/>
        <rFont val="Arial"/>
        <family val="2"/>
      </rPr>
      <t xml:space="preserve">Fondo General </t>
    </r>
  </si>
  <si>
    <t>ACCIÓN ESTRATÉGICA /ACTIVIDAD ESPECÌFICA       (3)</t>
  </si>
  <si>
    <t>ACCIONES ESTRATEGICAS</t>
  </si>
  <si>
    <t>Impulsar la diversificaciòn, rentabilidad y competitividad de las cadenas con alto valor agregado, especialmente la agropecuaria</t>
  </si>
  <si>
    <t>Generar y validar tecnologìas agropecuarias</t>
  </si>
  <si>
    <t>Tecnologìas generadas y disponibles</t>
  </si>
  <si>
    <t>Tecnología</t>
  </si>
  <si>
    <t>Nivel nacional</t>
  </si>
  <si>
    <t>Gerencia de Investigación tecnologica
(Programas de Investigación)</t>
  </si>
  <si>
    <t>Producir yemas y plantas sanas</t>
  </si>
  <si>
    <t>Plantas producidas</t>
  </si>
  <si>
    <t>Planta</t>
  </si>
  <si>
    <t>Gerencia de Investigación tecnologica
(Estaciones Experimentales)</t>
  </si>
  <si>
    <t>Usar y conservar recursos genéticos</t>
  </si>
  <si>
    <t xml:space="preserve"> Bancos de germoplasma y colecciones vivas de especies frutícolas fortalecidas.</t>
  </si>
  <si>
    <t>Colección/Accesión</t>
  </si>
  <si>
    <t>2</t>
  </si>
  <si>
    <t>Gerencia de Investigación tecnologica
(Banco de Germoplasma)</t>
  </si>
  <si>
    <t>Incrementar las áreas de siembra de granos básicos</t>
  </si>
  <si>
    <t>Área asistida técnicamente</t>
  </si>
  <si>
    <t>Manzana</t>
  </si>
  <si>
    <t>Nivel Nacional</t>
  </si>
  <si>
    <t>Gerencia de Investigación tecnologica
(Programa de granos bàsicos)</t>
  </si>
  <si>
    <t>Subtotal Acciones Estratègicas</t>
  </si>
  <si>
    <t>02</t>
  </si>
  <si>
    <t>ACCIONES RECURRENTES</t>
  </si>
  <si>
    <t>Elaborar documentos técnicos sobre oferta tecnológica</t>
  </si>
  <si>
    <t>Documentos técnicos elaborados</t>
  </si>
  <si>
    <t xml:space="preserve">Gerencia de Investigación tecnologica
</t>
  </si>
  <si>
    <t>Implementar proyectos de investigación y validación en granos básicos, hortalizas y frutales.</t>
  </si>
  <si>
    <t xml:space="preserve"> Protocolos de investigación y validación implementados</t>
  </si>
  <si>
    <t>Protocolo</t>
  </si>
  <si>
    <t>Validar con los productores la rentabilidad de la aplicación de tecnología en sus sectores para promover altos niveles de adopción.</t>
  </si>
  <si>
    <t>Estudio publicado</t>
  </si>
  <si>
    <t>Estudio</t>
  </si>
  <si>
    <t>Gerencia de Investigación tecnologica
(Unidad de Socioeconomía)</t>
  </si>
  <si>
    <t>Realizar análisis de laboratorio para apoyar la investigación y responder a la demanda externa</t>
  </si>
  <si>
    <t>Análisis de laboratorio realizados</t>
  </si>
  <si>
    <t>Análisis</t>
  </si>
  <si>
    <t>Gerencia de Investigación tecnologica
 (Laboratorios)</t>
  </si>
  <si>
    <t>Sub total Recurrentes</t>
  </si>
  <si>
    <t>Total Investigaciòn Tecnològica (AE+AR)</t>
  </si>
  <si>
    <r>
      <t xml:space="preserve"> FUENTE DE FINANCIAMIENTO: </t>
    </r>
    <r>
      <rPr>
        <sz val="9"/>
        <rFont val="Arial"/>
        <family val="2"/>
      </rPr>
      <t>Fondos Propios</t>
    </r>
  </si>
  <si>
    <t>ACCIÓN ESTRATÉGICA/ACTIVIDAD ESPECÌFICA       (3)</t>
  </si>
  <si>
    <t>01</t>
  </si>
  <si>
    <t>ACCIONES ESTRATÈGICAS</t>
  </si>
  <si>
    <t xml:space="preserve">         Protocolos de investigación y validación implementados</t>
  </si>
  <si>
    <t>Sub total Acciones Estratègicas</t>
  </si>
  <si>
    <r>
      <t xml:space="preserve"> LINEA DE TRABAJO: </t>
    </r>
    <r>
      <rPr>
        <sz val="9"/>
        <rFont val="Arial"/>
        <family val="2"/>
      </rPr>
      <t>02 - Tecnología de Semillas</t>
    </r>
  </si>
  <si>
    <r>
      <t xml:space="preserve">CLASIFICACION ECONOMICA: </t>
    </r>
    <r>
      <rPr>
        <sz val="9"/>
        <rFont val="Arial"/>
        <family val="2"/>
      </rPr>
      <t>Gastos corrientes.</t>
    </r>
  </si>
  <si>
    <r>
      <t xml:space="preserve"> PROPOSITO:</t>
    </r>
    <r>
      <rPr>
        <sz val="10"/>
        <rFont val="Arial"/>
        <family val="2"/>
      </rPr>
      <t xml:space="preserve"> Contribuir al incremento de la producción y productividad del sector agropecuario y forestal, mediante la generación y transferencia de tecnología apropiada para cultivos, especies animales y recursos naturales renovables</t>
    </r>
  </si>
  <si>
    <r>
      <t xml:space="preserve"> FUENTE DE FINANCIAMIENTO: </t>
    </r>
    <r>
      <rPr>
        <sz val="9"/>
        <rFont val="Arial"/>
        <family val="2"/>
      </rPr>
      <t xml:space="preserve">Fondo General  </t>
    </r>
  </si>
  <si>
    <t>Incrementar la disponibibilidad de semilla de granos básicos</t>
  </si>
  <si>
    <t>Quintales de semilla de granos básicos producida</t>
  </si>
  <si>
    <t>Quintal</t>
  </si>
  <si>
    <t>Gerencia de Investigación tecnologica
(Tecnología de Semillas)</t>
  </si>
  <si>
    <t>Total Tecnología de Semillas</t>
  </si>
  <si>
    <r>
      <t>DEPENDENCIA</t>
    </r>
    <r>
      <rPr>
        <sz val="11"/>
        <rFont val="Arial"/>
        <family val="2"/>
      </rPr>
      <t>:</t>
    </r>
    <r>
      <rPr>
        <b/>
        <sz val="11"/>
        <rFont val="Arial"/>
        <family val="2"/>
      </rPr>
      <t xml:space="preserve"> CENTRO NACIONAL DE TECNOLOGIA AGROPECUARIA Y FORESTAL</t>
    </r>
  </si>
  <si>
    <r>
      <t xml:space="preserve"> UNIDAD PRESUPUESTARIA:  </t>
    </r>
    <r>
      <rPr>
        <sz val="9"/>
        <rFont val="Arial"/>
        <family val="2"/>
      </rPr>
      <t>02 INVESTIGACION Y TRANSFERENCIA TECNOLOGICA.</t>
    </r>
  </si>
  <si>
    <r>
      <t xml:space="preserve"> LINEA DE TRABAJO: </t>
    </r>
    <r>
      <rPr>
        <sz val="9"/>
        <rFont val="Arial"/>
        <family val="2"/>
      </rPr>
      <t>03- Transferencia Tecnológica</t>
    </r>
  </si>
  <si>
    <r>
      <t xml:space="preserve"> AREA DE GESTION: </t>
    </r>
    <r>
      <rPr>
        <sz val="11"/>
        <rFont val="Arial"/>
        <family val="2"/>
      </rPr>
      <t>APOYO AL DESARROLLO ECONOMICO Y SOCIAL</t>
    </r>
  </si>
  <si>
    <r>
      <t xml:space="preserve">CLASIFICACION ECONOMICA: </t>
    </r>
    <r>
      <rPr>
        <sz val="9"/>
        <rFont val="Arial"/>
        <family val="2"/>
      </rPr>
      <t xml:space="preserve"> 21- Gastos corrientes.</t>
    </r>
  </si>
  <si>
    <t>ACCIÓN ESTRATÉGICA        /ACTIVIDAD ESPECÌFICA(3</t>
  </si>
  <si>
    <t>1</t>
  </si>
  <si>
    <t>Transferir tecnología en la producción de alimentos</t>
  </si>
  <si>
    <t>Productores agropecuarios asistidos y capacitados tècnicamente</t>
  </si>
  <si>
    <t>Productor/a</t>
  </si>
  <si>
    <t>Gerencia de Transferencia Tecnológica y Extensiòn</t>
  </si>
  <si>
    <t>Programa de desarrollo de la zona de El Mozote y lugares aledaños, dentro del componente de Seguridad Alimentaria</t>
  </si>
  <si>
    <t>C/ El Mozote, M/ Arambala, D/ Morazàn</t>
  </si>
  <si>
    <t>Impulsar la diversificaciòn, rentabilidad y competitividad de las cadenas con alto valor agregado, especialmente la ganadera lechera</t>
  </si>
  <si>
    <t>Generar y validar tecnología pecuaria</t>
  </si>
  <si>
    <t>Ganaderos asistidos y capacitados tècnicamente</t>
  </si>
  <si>
    <t>Impulsar la diversificaciòn, rentabilidad y competitividad de las cadenas con alto valor agregado, especialmente la apìcola</t>
  </si>
  <si>
    <t>Apicultores asistidos y capacitados tècnicamente</t>
  </si>
  <si>
    <t>TOTAL TRANSFERENCIA TECNOLÒGICA</t>
  </si>
  <si>
    <r>
      <t xml:space="preserve">EJERCICIO FINANCIERO INSTITUCONAL:  </t>
    </r>
    <r>
      <rPr>
        <sz val="10"/>
        <rFont val="Arial"/>
        <family val="2"/>
      </rPr>
      <t>2018</t>
    </r>
  </si>
  <si>
    <r>
      <t xml:space="preserve"> EJERCICIO FINANCIERO FISCAL:  </t>
    </r>
    <r>
      <rPr>
        <sz val="11"/>
        <rFont val="Arial"/>
        <family val="2"/>
      </rPr>
      <t>2018</t>
    </r>
  </si>
  <si>
    <r>
      <t xml:space="preserve">EJERCICIO FINANCIERO INSTITUCIONAL:  </t>
    </r>
    <r>
      <rPr>
        <sz val="10"/>
        <rFont val="Arial"/>
        <family val="2"/>
      </rPr>
      <t>2018</t>
    </r>
  </si>
  <si>
    <r>
      <t xml:space="preserve"> EJERCICIO FINANCIERO INSTITUCIONAL:  </t>
    </r>
    <r>
      <rPr>
        <sz val="9"/>
        <rFont val="Arial"/>
        <family val="2"/>
      </rPr>
      <t>2018</t>
    </r>
  </si>
  <si>
    <r>
      <t xml:space="preserve"> PROPOSITO:</t>
    </r>
    <r>
      <rPr>
        <sz val="10"/>
        <rFont val="Arial"/>
        <family val="2"/>
      </rPr>
      <t xml:space="preserve"> Potenciar el desarrollo productivo agropecuario mediante el diseño e implementaciòn de pequeños proyectos de iniciativas productivas.</t>
    </r>
  </si>
  <si>
    <r>
      <t xml:space="preserve"> UNIDAD PRESUPUESTARIA:  03</t>
    </r>
    <r>
      <rPr>
        <sz val="9"/>
        <rFont val="Arial"/>
        <family val="2"/>
      </rPr>
      <t xml:space="preserve"> Desarrollo productivo agropecuario.</t>
    </r>
  </si>
  <si>
    <r>
      <t xml:space="preserve"> LINEA DE TRABAJO: </t>
    </r>
    <r>
      <rPr>
        <sz val="9"/>
        <rFont val="Arial"/>
        <family val="2"/>
      </rPr>
      <t>01- Emprendedurismo agrìcola</t>
    </r>
  </si>
  <si>
    <r>
      <t xml:space="preserve"> FUENTE DE FINANCIAMIENTO: </t>
    </r>
    <r>
      <rPr>
        <sz val="9"/>
        <rFont val="Arial"/>
        <family val="2"/>
      </rPr>
      <t>Union Europea  (Fodos Externos)</t>
    </r>
  </si>
  <si>
    <t>Nivel nacional  (30 municipios)</t>
  </si>
  <si>
    <t>PROGRAMAS DEL PLAN SOCIAL</t>
  </si>
  <si>
    <t>Transferir tecnología agropecuaria  para  el desarrollo de emprendedurismos productivos</t>
  </si>
  <si>
    <t>Familia</t>
  </si>
  <si>
    <t>Programas del Plan de Desarrollo, Protecciòn e Inclusiòn Social/ Estrategia Nacional de Erradicaciòn de la Pobreza extrema</t>
  </si>
  <si>
    <t>Familias asistidas y capacitadas tècnicamente</t>
  </si>
  <si>
    <t>Facilitar el aceso a la informaciòn pùblica, generar espacios de participaciòn ciudadana de la OIR y atenciòn ciudadana</t>
  </si>
  <si>
    <t>OIR  fortalecidos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</si>
</sst>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0\ _D_M_-;\-* #,##0.00\ _D_M_-;_-* &quot;-&quot;??\ _D_M_-;_-@_-"/>
    <numFmt numFmtId="169" formatCode="0;[Red]0"/>
  </numFmts>
  <fonts count="29" x14ac:knownFonts="1">
    <font>
      <sz val="10"/>
      <name val="Arial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sz val="10"/>
      <color rgb="FFC00000"/>
      <name val="Arial"/>
      <family val="2"/>
    </font>
    <font>
      <sz val="8"/>
      <color rgb="FFC00000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rgb="FFC00000"/>
      <name val="Arial"/>
      <family val="2"/>
    </font>
    <font>
      <b/>
      <sz val="10"/>
      <name val="Arial Narrow"/>
      <family val="2"/>
    </font>
    <font>
      <sz val="9"/>
      <color rgb="FFC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3" fillId="0" borderId="1" applyNumberFormat="0" applyFill="0" applyAlignment="0" applyProtection="0"/>
  </cellStyleXfs>
  <cellXfs count="413">
    <xf numFmtId="0" fontId="0" fillId="0" borderId="0" xfId="0"/>
    <xf numFmtId="0" fontId="1" fillId="0" borderId="0" xfId="7"/>
    <xf numFmtId="0" fontId="1" fillId="0" borderId="0" xfId="7" applyAlignment="1">
      <alignment horizontal="center"/>
    </xf>
    <xf numFmtId="0" fontId="1" fillId="0" borderId="0" xfId="7" applyAlignment="1">
      <alignment horizontal="right"/>
    </xf>
    <xf numFmtId="0" fontId="5" fillId="0" borderId="0" xfId="7" applyFont="1"/>
    <xf numFmtId="0" fontId="5" fillId="0" borderId="0" xfId="7" applyFont="1" applyAlignment="1">
      <alignment horizontal="center" vertical="center" wrapText="1"/>
    </xf>
    <xf numFmtId="0" fontId="1" fillId="0" borderId="0" xfId="7" applyAlignment="1">
      <alignment horizontal="center" vertical="center" wrapText="1"/>
    </xf>
    <xf numFmtId="0" fontId="1" fillId="0" borderId="0" xfId="7" applyAlignment="1"/>
    <xf numFmtId="0" fontId="1" fillId="0" borderId="0" xfId="7" applyAlignment="1">
      <alignment horizontal="left"/>
    </xf>
    <xf numFmtId="3" fontId="1" fillId="0" borderId="0" xfId="7" applyNumberFormat="1" applyAlignment="1">
      <alignment horizontal="right" vertical="center" wrapText="1"/>
    </xf>
    <xf numFmtId="0" fontId="0" fillId="0" borderId="0" xfId="0" applyBorder="1"/>
    <xf numFmtId="0" fontId="1" fillId="0" borderId="0" xfId="0" applyFont="1"/>
    <xf numFmtId="0" fontId="8" fillId="0" borderId="2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Border="1"/>
    <xf numFmtId="49" fontId="5" fillId="0" borderId="4" xfId="7" applyNumberFormat="1" applyFont="1" applyFill="1" applyBorder="1" applyAlignment="1">
      <alignment horizontal="center" vertical="center" wrapText="1"/>
    </xf>
    <xf numFmtId="3" fontId="5" fillId="0" borderId="4" xfId="7" applyNumberFormat="1" applyFont="1" applyFill="1" applyBorder="1" applyAlignment="1">
      <alignment horizontal="right" vertical="center" wrapText="1"/>
    </xf>
    <xf numFmtId="49" fontId="5" fillId="0" borderId="4" xfId="7" applyNumberFormat="1" applyFont="1" applyFill="1" applyBorder="1" applyAlignment="1">
      <alignment horizontal="right" vertical="center" wrapText="1"/>
    </xf>
    <xf numFmtId="0" fontId="5" fillId="0" borderId="4" xfId="7" applyFont="1" applyFill="1" applyBorder="1" applyAlignment="1">
      <alignment horizontal="center"/>
    </xf>
    <xf numFmtId="0" fontId="5" fillId="0" borderId="4" xfId="7" applyFont="1" applyFill="1" applyBorder="1" applyAlignment="1">
      <alignment horizontal="right"/>
    </xf>
    <xf numFmtId="0" fontId="5" fillId="0" borderId="4" xfId="7" applyFont="1" applyFill="1" applyBorder="1" applyAlignment="1">
      <alignment horizontal="center" wrapText="1"/>
    </xf>
    <xf numFmtId="0" fontId="5" fillId="0" borderId="5" xfId="7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Border="1"/>
    <xf numFmtId="0" fontId="12" fillId="0" borderId="0" xfId="0" applyFont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0" fillId="0" borderId="9" xfId="0" applyBorder="1"/>
    <xf numFmtId="3" fontId="1" fillId="0" borderId="10" xfId="7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43" fontId="13" fillId="0" borderId="2" xfId="1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0" applyFont="1" applyBorder="1"/>
    <xf numFmtId="167" fontId="13" fillId="0" borderId="2" xfId="1" applyNumberFormat="1" applyFont="1" applyBorder="1" applyAlignment="1">
      <alignment horizontal="center"/>
    </xf>
    <xf numFmtId="167" fontId="14" fillId="0" borderId="2" xfId="1" applyNumberFormat="1" applyFont="1" applyBorder="1" applyAlignment="1">
      <alignment horizontal="center"/>
    </xf>
    <xf numFmtId="0" fontId="8" fillId="0" borderId="6" xfId="0" applyFont="1" applyBorder="1"/>
    <xf numFmtId="0" fontId="13" fillId="0" borderId="0" xfId="0" applyFont="1" applyBorder="1" applyAlignment="1">
      <alignment horizontal="center"/>
    </xf>
    <xf numFmtId="43" fontId="13" fillId="0" borderId="0" xfId="1" applyNumberFormat="1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167" fontId="13" fillId="0" borderId="0" xfId="1" applyNumberFormat="1" applyFont="1" applyBorder="1" applyAlignment="1">
      <alignment horizontal="center"/>
    </xf>
    <xf numFmtId="167" fontId="14" fillId="0" borderId="0" xfId="1" applyNumberFormat="1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10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43" fontId="13" fillId="0" borderId="9" xfId="1" applyNumberFormat="1" applyFont="1" applyBorder="1" applyAlignment="1">
      <alignment horizontal="center"/>
    </xf>
    <xf numFmtId="167" fontId="13" fillId="0" borderId="9" xfId="1" applyNumberFormat="1" applyFont="1" applyBorder="1" applyAlignment="1">
      <alignment horizontal="center"/>
    </xf>
    <xf numFmtId="167" fontId="14" fillId="0" borderId="9" xfId="1" applyNumberFormat="1" applyFont="1" applyBorder="1" applyAlignment="1">
      <alignment horizontal="center"/>
    </xf>
    <xf numFmtId="0" fontId="8" fillId="0" borderId="9" xfId="0" applyFont="1" applyBorder="1"/>
    <xf numFmtId="0" fontId="8" fillId="0" borderId="11" xfId="0" applyFont="1" applyBorder="1"/>
    <xf numFmtId="3" fontId="1" fillId="0" borderId="10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3" xfId="0" applyFont="1" applyBorder="1"/>
    <xf numFmtId="3" fontId="6" fillId="0" borderId="12" xfId="7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1" fillId="0" borderId="0" xfId="0" applyFont="1" applyBorder="1" applyAlignment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6" fillId="0" borderId="0" xfId="7" applyFont="1" applyFill="1" applyBorder="1" applyAlignment="1">
      <alignment horizontal="right" vertical="center" wrapText="1"/>
    </xf>
    <xf numFmtId="4" fontId="15" fillId="0" borderId="0" xfId="5" applyNumberFormat="1" applyFont="1" applyFill="1" applyBorder="1" applyAlignment="1">
      <alignment vertical="center" wrapText="1"/>
    </xf>
    <xf numFmtId="3" fontId="15" fillId="0" borderId="0" xfId="5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top" wrapText="1"/>
      <protection locked="0"/>
    </xf>
    <xf numFmtId="0" fontId="17" fillId="3" borderId="10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3" fontId="11" fillId="0" borderId="10" xfId="0" applyNumberFormat="1" applyFont="1" applyFill="1" applyBorder="1" applyAlignment="1">
      <alignment horizontal="center" vertical="top" wrapText="1"/>
    </xf>
    <xf numFmtId="3" fontId="17" fillId="0" borderId="10" xfId="0" applyNumberFormat="1" applyFont="1" applyFill="1" applyBorder="1" applyAlignment="1">
      <alignment horizontal="center" vertical="top" wrapText="1"/>
    </xf>
    <xf numFmtId="0" fontId="1" fillId="4" borderId="0" xfId="7" applyFill="1"/>
    <xf numFmtId="0" fontId="1" fillId="0" borderId="10" xfId="7" applyBorder="1" applyAlignment="1">
      <alignment horizontal="center"/>
    </xf>
    <xf numFmtId="0" fontId="6" fillId="0" borderId="0" xfId="0" applyFont="1" applyFill="1" applyBorder="1" applyAlignment="1"/>
    <xf numFmtId="0" fontId="1" fillId="0" borderId="0" xfId="7" applyFill="1"/>
    <xf numFmtId="0" fontId="6" fillId="0" borderId="0" xfId="0" applyFont="1" applyFill="1" applyBorder="1" applyAlignment="1">
      <alignment wrapText="1"/>
    </xf>
    <xf numFmtId="0" fontId="17" fillId="0" borderId="4" xfId="0" applyFont="1" applyFill="1" applyBorder="1" applyAlignment="1" applyProtection="1">
      <alignment horizontal="center" vertical="top" wrapText="1"/>
      <protection locked="0"/>
    </xf>
    <xf numFmtId="49" fontId="5" fillId="0" borderId="13" xfId="7" applyNumberFormat="1" applyFont="1" applyFill="1" applyBorder="1" applyAlignment="1">
      <alignment horizontal="center" vertical="center" wrapText="1"/>
    </xf>
    <xf numFmtId="3" fontId="5" fillId="0" borderId="13" xfId="7" applyNumberFormat="1" applyFont="1" applyFill="1" applyBorder="1" applyAlignment="1">
      <alignment horizontal="right" vertical="center" wrapText="1"/>
    </xf>
    <xf numFmtId="49" fontId="5" fillId="0" borderId="13" xfId="7" applyNumberFormat="1" applyFont="1" applyFill="1" applyBorder="1" applyAlignment="1">
      <alignment horizontal="right" vertical="center" wrapText="1"/>
    </xf>
    <xf numFmtId="0" fontId="5" fillId="0" borderId="13" xfId="7" applyFont="1" applyFill="1" applyBorder="1" applyAlignment="1">
      <alignment horizontal="center"/>
    </xf>
    <xf numFmtId="0" fontId="5" fillId="0" borderId="13" xfId="7" applyFont="1" applyFill="1" applyBorder="1" applyAlignment="1">
      <alignment horizontal="right"/>
    </xf>
    <xf numFmtId="0" fontId="5" fillId="0" borderId="8" xfId="7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5" borderId="10" xfId="7" applyFill="1" applyBorder="1" applyAlignment="1">
      <alignment horizontal="center"/>
    </xf>
    <xf numFmtId="0" fontId="1" fillId="5" borderId="10" xfId="7" applyFill="1" applyBorder="1" applyAlignment="1">
      <alignment horizontal="left"/>
    </xf>
    <xf numFmtId="0" fontId="5" fillId="5" borderId="10" xfId="7" applyFont="1" applyFill="1" applyBorder="1" applyAlignment="1">
      <alignment horizontal="center" vertical="center" wrapText="1"/>
    </xf>
    <xf numFmtId="0" fontId="1" fillId="5" borderId="10" xfId="7" applyFill="1" applyBorder="1" applyAlignment="1">
      <alignment horizontal="center" vertical="center" wrapText="1"/>
    </xf>
    <xf numFmtId="3" fontId="1" fillId="5" borderId="10" xfId="7" applyNumberFormat="1" applyFill="1" applyBorder="1" applyAlignment="1">
      <alignment horizontal="right" vertical="center" wrapText="1"/>
    </xf>
    <xf numFmtId="0" fontId="1" fillId="5" borderId="10" xfId="7" applyFill="1" applyBorder="1"/>
    <xf numFmtId="0" fontId="1" fillId="5" borderId="10" xfId="7" applyFill="1" applyBorder="1" applyAlignment="1">
      <alignment horizontal="right"/>
    </xf>
    <xf numFmtId="3" fontId="6" fillId="5" borderId="10" xfId="7" applyNumberFormat="1" applyFont="1" applyFill="1" applyBorder="1" applyAlignment="1">
      <alignment horizontal="center" vertical="center"/>
    </xf>
    <xf numFmtId="4" fontId="15" fillId="5" borderId="15" xfId="5" applyNumberFormat="1" applyFont="1" applyFill="1" applyBorder="1" applyAlignment="1">
      <alignment vertical="center" wrapText="1"/>
    </xf>
    <xf numFmtId="3" fontId="15" fillId="5" borderId="15" xfId="5" applyNumberFormat="1" applyFont="1" applyFill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3" fontId="20" fillId="0" borderId="10" xfId="5" applyNumberFormat="1" applyFont="1" applyFill="1" applyBorder="1" applyAlignment="1">
      <alignment horizontal="center" vertical="center" wrapText="1"/>
    </xf>
    <xf numFmtId="0" fontId="11" fillId="0" borderId="0" xfId="7" applyFont="1" applyFill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3" fontId="11" fillId="0" borderId="10" xfId="7" applyNumberFormat="1" applyFont="1" applyFill="1" applyBorder="1" applyAlignment="1">
      <alignment horizontal="center" vertical="center" wrapText="1"/>
    </xf>
    <xf numFmtId="49" fontId="18" fillId="3" borderId="10" xfId="0" applyNumberFormat="1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3" fontId="17" fillId="3" borderId="4" xfId="0" applyNumberFormat="1" applyFont="1" applyFill="1" applyBorder="1" applyAlignment="1">
      <alignment horizontal="center" vertical="top" wrapText="1"/>
    </xf>
    <xf numFmtId="0" fontId="1" fillId="0" borderId="4" xfId="7" applyBorder="1" applyAlignment="1">
      <alignment horizontal="center"/>
    </xf>
    <xf numFmtId="3" fontId="23" fillId="0" borderId="10" xfId="5" applyNumberFormat="1" applyFont="1" applyFill="1" applyBorder="1" applyAlignment="1">
      <alignment horizontal="center" vertical="center" wrapText="1"/>
    </xf>
    <xf numFmtId="49" fontId="5" fillId="7" borderId="4" xfId="7" applyNumberFormat="1" applyFont="1" applyFill="1" applyBorder="1" applyAlignment="1">
      <alignment horizontal="center" vertical="center" wrapText="1"/>
    </xf>
    <xf numFmtId="3" fontId="5" fillId="7" borderId="4" xfId="7" applyNumberFormat="1" applyFont="1" applyFill="1" applyBorder="1" applyAlignment="1">
      <alignment horizontal="right" vertical="center" wrapText="1"/>
    </xf>
    <xf numFmtId="49" fontId="5" fillId="7" borderId="4" xfId="7" applyNumberFormat="1" applyFont="1" applyFill="1" applyBorder="1" applyAlignment="1">
      <alignment horizontal="right" vertical="center" wrapText="1"/>
    </xf>
    <xf numFmtId="0" fontId="5" fillId="7" borderId="4" xfId="7" applyFont="1" applyFill="1" applyBorder="1" applyAlignment="1">
      <alignment horizontal="center"/>
    </xf>
    <xf numFmtId="0" fontId="5" fillId="7" borderId="4" xfId="7" applyFont="1" applyFill="1" applyBorder="1" applyAlignment="1">
      <alignment horizontal="right"/>
    </xf>
    <xf numFmtId="0" fontId="5" fillId="7" borderId="4" xfId="7" applyFont="1" applyFill="1" applyBorder="1" applyAlignment="1">
      <alignment horizontal="center" wrapText="1"/>
    </xf>
    <xf numFmtId="0" fontId="1" fillId="0" borderId="18" xfId="7" applyFont="1" applyFill="1" applyBorder="1" applyAlignment="1">
      <alignment horizontal="center" vertical="center" wrapText="1"/>
    </xf>
    <xf numFmtId="3" fontId="11" fillId="0" borderId="10" xfId="7" applyNumberFormat="1" applyFont="1" applyFill="1" applyBorder="1" applyAlignment="1">
      <alignment horizontal="center" vertical="center"/>
    </xf>
    <xf numFmtId="0" fontId="1" fillId="0" borderId="0" xfId="7" applyFont="1"/>
    <xf numFmtId="3" fontId="6" fillId="5" borderId="10" xfId="7" applyNumberFormat="1" applyFont="1" applyFill="1" applyBorder="1" applyAlignment="1">
      <alignment horizontal="center"/>
    </xf>
    <xf numFmtId="0" fontId="5" fillId="0" borderId="19" xfId="7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7" applyFont="1" applyAlignment="1">
      <alignment horizontal="right"/>
    </xf>
    <xf numFmtId="3" fontId="1" fillId="0" borderId="0" xfId="7" applyNumberFormat="1" applyAlignment="1">
      <alignment horizontal="right"/>
    </xf>
    <xf numFmtId="164" fontId="1" fillId="0" borderId="0" xfId="7" applyNumberFormat="1" applyAlignment="1">
      <alignment horizontal="right"/>
    </xf>
    <xf numFmtId="4" fontId="1" fillId="0" borderId="0" xfId="7" applyNumberFormat="1" applyAlignment="1">
      <alignment horizontal="right"/>
    </xf>
    <xf numFmtId="3" fontId="1" fillId="5" borderId="10" xfId="7" applyNumberFormat="1" applyFill="1" applyBorder="1" applyAlignment="1">
      <alignment horizontal="right"/>
    </xf>
    <xf numFmtId="0" fontId="5" fillId="0" borderId="10" xfId="7" applyFont="1" applyFill="1" applyBorder="1" applyAlignment="1">
      <alignment horizontal="center"/>
    </xf>
    <xf numFmtId="3" fontId="10" fillId="7" borderId="10" xfId="0" applyNumberFormat="1" applyFont="1" applyFill="1" applyBorder="1" applyAlignment="1">
      <alignment horizontal="center" vertical="center" wrapText="1"/>
    </xf>
    <xf numFmtId="0" fontId="5" fillId="7" borderId="19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horizontal="center" vertical="center" wrapText="1"/>
    </xf>
    <xf numFmtId="0" fontId="11" fillId="0" borderId="20" xfId="7" applyFont="1" applyFill="1" applyBorder="1" applyAlignment="1">
      <alignment horizontal="center" vertical="center" wrapText="1"/>
    </xf>
    <xf numFmtId="49" fontId="11" fillId="0" borderId="10" xfId="7" applyNumberFormat="1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wrapText="1"/>
    </xf>
    <xf numFmtId="3" fontId="11" fillId="0" borderId="10" xfId="0" applyNumberFormat="1" applyFont="1" applyFill="1" applyBorder="1" applyAlignment="1">
      <alignment horizontal="left" vertical="center" wrapText="1"/>
    </xf>
    <xf numFmtId="3" fontId="1" fillId="0" borderId="0" xfId="7" applyNumberFormat="1"/>
    <xf numFmtId="4" fontId="1" fillId="0" borderId="0" xfId="7" applyNumberFormat="1"/>
    <xf numFmtId="3" fontId="1" fillId="0" borderId="0" xfId="7" applyNumberFormat="1" applyAlignment="1">
      <alignment horizontal="center"/>
    </xf>
    <xf numFmtId="0" fontId="1" fillId="0" borderId="0" xfId="7" applyAlignment="1">
      <alignment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" fillId="5" borderId="10" xfId="7" applyNumberFormat="1" applyFill="1" applyBorder="1"/>
    <xf numFmtId="3" fontId="11" fillId="0" borderId="14" xfId="0" applyNumberFormat="1" applyFont="1" applyFill="1" applyBorder="1" applyAlignment="1">
      <alignment horizontal="center" vertical="center"/>
    </xf>
    <xf numFmtId="3" fontId="11" fillId="0" borderId="10" xfId="8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4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1" fillId="0" borderId="1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43" fontId="10" fillId="0" borderId="0" xfId="1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7" applyAlignment="1">
      <alignment horizontal="center"/>
    </xf>
    <xf numFmtId="3" fontId="22" fillId="0" borderId="10" xfId="7" applyNumberFormat="1" applyFont="1" applyBorder="1" applyAlignment="1">
      <alignment horizontal="center" vertical="center" wrapText="1"/>
    </xf>
    <xf numFmtId="3" fontId="22" fillId="5" borderId="10" xfId="7" applyNumberFormat="1" applyFont="1" applyFill="1" applyBorder="1" applyAlignment="1">
      <alignment horizontal="center" vertical="top" wrapText="1"/>
    </xf>
    <xf numFmtId="3" fontId="22" fillId="5" borderId="10" xfId="7" applyNumberFormat="1" applyFont="1" applyFill="1" applyBorder="1" applyAlignment="1">
      <alignment horizontal="center" vertical="center" wrapText="1"/>
    </xf>
    <xf numFmtId="3" fontId="22" fillId="5" borderId="10" xfId="7" applyNumberFormat="1" applyFont="1" applyFill="1" applyBorder="1" applyAlignment="1">
      <alignment horizontal="center"/>
    </xf>
    <xf numFmtId="3" fontId="23" fillId="5" borderId="15" xfId="5" applyNumberFormat="1" applyFont="1" applyFill="1" applyBorder="1" applyAlignment="1">
      <alignment horizontal="center" vertical="center" wrapText="1"/>
    </xf>
    <xf numFmtId="3" fontId="10" fillId="0" borderId="10" xfId="7" applyNumberFormat="1" applyFont="1" applyFill="1" applyBorder="1" applyAlignment="1">
      <alignment horizontal="center" vertical="center"/>
    </xf>
    <xf numFmtId="3" fontId="11" fillId="0" borderId="10" xfId="7" applyNumberFormat="1" applyFont="1" applyBorder="1" applyAlignment="1">
      <alignment horizontal="center" vertical="center"/>
    </xf>
    <xf numFmtId="0" fontId="11" fillId="0" borderId="0" xfId="8" applyFont="1" applyFill="1" applyAlignment="1">
      <alignment horizontal="center" vertical="center"/>
    </xf>
    <xf numFmtId="0" fontId="11" fillId="5" borderId="10" xfId="0" applyFont="1" applyFill="1" applyBorder="1" applyAlignment="1">
      <alignment horizontal="left" vertical="center" wrapText="1"/>
    </xf>
    <xf numFmtId="3" fontId="11" fillId="5" borderId="10" xfId="7" applyNumberFormat="1" applyFont="1" applyFill="1" applyBorder="1" applyAlignment="1">
      <alignment horizontal="center" vertical="center" wrapText="1"/>
    </xf>
    <xf numFmtId="3" fontId="10" fillId="5" borderId="10" xfId="7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 applyProtection="1">
      <alignment horizontal="center" vertical="top" wrapText="1"/>
      <protection locked="0"/>
    </xf>
    <xf numFmtId="0" fontId="17" fillId="5" borderId="10" xfId="0" applyFont="1" applyFill="1" applyBorder="1" applyAlignment="1">
      <alignment horizontal="center" vertical="top" wrapText="1"/>
    </xf>
    <xf numFmtId="3" fontId="11" fillId="5" borderId="10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4" xfId="1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center" vertical="center"/>
    </xf>
    <xf numFmtId="0" fontId="11" fillId="0" borderId="10" xfId="7" applyFont="1" applyFill="1" applyBorder="1" applyAlignment="1">
      <alignment horizontal="center" vertical="center"/>
    </xf>
    <xf numFmtId="3" fontId="11" fillId="5" borderId="10" xfId="7" applyNumberFormat="1" applyFont="1" applyFill="1" applyBorder="1" applyAlignment="1">
      <alignment horizontal="center" vertical="center"/>
    </xf>
    <xf numFmtId="3" fontId="10" fillId="0" borderId="10" xfId="7" applyNumberFormat="1" applyFont="1" applyBorder="1" applyAlignment="1">
      <alignment horizontal="center" vertical="center"/>
    </xf>
    <xf numFmtId="0" fontId="11" fillId="5" borderId="10" xfId="7" applyFont="1" applyFill="1" applyBorder="1" applyAlignment="1">
      <alignment horizontal="center" vertical="center" wrapText="1"/>
    </xf>
    <xf numFmtId="0" fontId="11" fillId="5" borderId="10" xfId="7" applyFont="1" applyFill="1" applyBorder="1"/>
    <xf numFmtId="0" fontId="11" fillId="5" borderId="10" xfId="7" applyFont="1" applyFill="1" applyBorder="1" applyAlignment="1">
      <alignment horizontal="center"/>
    </xf>
    <xf numFmtId="0" fontId="17" fillId="5" borderId="10" xfId="0" applyFont="1" applyFill="1" applyBorder="1" applyAlignment="1">
      <alignment horizontal="left" vertical="center" wrapText="1"/>
    </xf>
    <xf numFmtId="3" fontId="11" fillId="5" borderId="10" xfId="0" applyNumberFormat="1" applyFont="1" applyFill="1" applyBorder="1" applyAlignment="1">
      <alignment horizontal="center" vertical="center" wrapText="1"/>
    </xf>
    <xf numFmtId="3" fontId="17" fillId="5" borderId="10" xfId="0" applyNumberFormat="1" applyFont="1" applyFill="1" applyBorder="1" applyAlignment="1">
      <alignment horizontal="center" vertical="top" wrapText="1"/>
    </xf>
    <xf numFmtId="49" fontId="11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Fill="1" applyBorder="1" applyAlignment="1" applyProtection="1">
      <alignment horizontal="left" vertical="top" wrapText="1"/>
      <protection locked="0"/>
    </xf>
    <xf numFmtId="0" fontId="11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1" fontId="11" fillId="0" borderId="10" xfId="7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 wrapText="1"/>
    </xf>
    <xf numFmtId="0" fontId="17" fillId="7" borderId="17" xfId="0" applyFont="1" applyFill="1" applyBorder="1" applyAlignment="1" applyProtection="1">
      <alignment horizontal="center" vertical="top" wrapText="1"/>
      <protection locked="0"/>
    </xf>
    <xf numFmtId="0" fontId="17" fillId="7" borderId="10" xfId="0" applyFont="1" applyFill="1" applyBorder="1" applyAlignment="1" applyProtection="1">
      <alignment horizontal="center" vertical="top" wrapText="1"/>
      <protection locked="0"/>
    </xf>
    <xf numFmtId="0" fontId="26" fillId="0" borderId="10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horizontal="center"/>
    </xf>
    <xf numFmtId="0" fontId="11" fillId="7" borderId="10" xfId="0" applyNumberFormat="1" applyFont="1" applyFill="1" applyBorder="1" applyAlignment="1">
      <alignment horizontal="center" vertical="top" wrapText="1"/>
    </xf>
    <xf numFmtId="0" fontId="11" fillId="7" borderId="14" xfId="0" applyFont="1" applyFill="1" applyBorder="1" applyAlignment="1" applyProtection="1">
      <alignment horizontal="left" vertical="top" wrapText="1"/>
      <protection locked="0"/>
    </xf>
    <xf numFmtId="0" fontId="11" fillId="7" borderId="14" xfId="0" applyFont="1" applyFill="1" applyBorder="1" applyAlignment="1">
      <alignment horizontal="left" vertical="center" wrapText="1"/>
    </xf>
    <xf numFmtId="0" fontId="11" fillId="7" borderId="14" xfId="0" applyFont="1" applyFill="1" applyBorder="1" applyAlignment="1" applyProtection="1">
      <alignment horizontal="left" vertical="center" wrapText="1"/>
      <protection locked="0"/>
    </xf>
    <xf numFmtId="0" fontId="11" fillId="7" borderId="10" xfId="0" applyNumberFormat="1" applyFont="1" applyFill="1" applyBorder="1" applyAlignment="1">
      <alignment horizontal="left" vertical="center" wrapText="1"/>
    </xf>
    <xf numFmtId="1" fontId="11" fillId="0" borderId="10" xfId="7" applyNumberFormat="1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5" borderId="10" xfId="0" applyNumberFormat="1" applyFont="1" applyFill="1" applyBorder="1" applyAlignment="1">
      <alignment horizontal="left" vertical="center" wrapText="1"/>
    </xf>
    <xf numFmtId="0" fontId="11" fillId="5" borderId="10" xfId="7" applyFont="1" applyFill="1" applyBorder="1" applyAlignment="1">
      <alignment horizontal="center" vertical="center"/>
    </xf>
    <xf numFmtId="0" fontId="11" fillId="5" borderId="16" xfId="7" applyFont="1" applyFill="1" applyBorder="1" applyAlignment="1">
      <alignment horizontal="center" vertical="center"/>
    </xf>
    <xf numFmtId="1" fontId="11" fillId="5" borderId="10" xfId="7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 wrapText="1"/>
    </xf>
    <xf numFmtId="0" fontId="11" fillId="5" borderId="17" xfId="7" applyFont="1" applyFill="1" applyBorder="1" applyAlignment="1">
      <alignment horizontal="center" vertical="center"/>
    </xf>
    <xf numFmtId="3" fontId="11" fillId="5" borderId="16" xfId="7" applyNumberFormat="1" applyFont="1" applyFill="1" applyBorder="1" applyAlignment="1">
      <alignment horizontal="center" vertical="center"/>
    </xf>
    <xf numFmtId="0" fontId="17" fillId="5" borderId="17" xfId="0" applyFont="1" applyFill="1" applyBorder="1" applyAlignment="1" applyProtection="1">
      <alignment horizontal="center" vertical="top" wrapText="1"/>
      <protection locked="0"/>
    </xf>
    <xf numFmtId="0" fontId="11" fillId="5" borderId="17" xfId="7" applyFont="1" applyFill="1" applyBorder="1" applyAlignment="1">
      <alignment horizontal="center"/>
    </xf>
    <xf numFmtId="3" fontId="21" fillId="5" borderId="15" xfId="5" applyNumberFormat="1" applyFont="1" applyFill="1" applyBorder="1" applyAlignment="1">
      <alignment horizontal="center" vertical="center" wrapText="1"/>
    </xf>
    <xf numFmtId="3" fontId="21" fillId="0" borderId="15" xfId="5" applyNumberFormat="1" applyFont="1" applyFill="1" applyBorder="1" applyAlignment="1">
      <alignment horizontal="center" vertical="center" wrapText="1"/>
    </xf>
    <xf numFmtId="0" fontId="11" fillId="0" borderId="13" xfId="7" applyFont="1" applyFill="1" applyBorder="1" applyAlignment="1">
      <alignment horizontal="center" vertical="center" wrapText="1"/>
    </xf>
    <xf numFmtId="49" fontId="11" fillId="0" borderId="10" xfId="7" applyNumberFormat="1" applyFont="1" applyFill="1" applyBorder="1" applyAlignment="1">
      <alignment horizontal="left" vertical="center" wrapText="1"/>
    </xf>
    <xf numFmtId="49" fontId="11" fillId="0" borderId="17" xfId="7" applyNumberFormat="1" applyFont="1" applyFill="1" applyBorder="1" applyAlignment="1">
      <alignment horizontal="left" vertical="center" wrapText="1"/>
    </xf>
    <xf numFmtId="169" fontId="11" fillId="0" borderId="13" xfId="7" applyNumberFormat="1" applyFont="1" applyFill="1" applyBorder="1" applyAlignment="1">
      <alignment horizontal="center" vertical="center" wrapText="1"/>
    </xf>
    <xf numFmtId="169" fontId="11" fillId="0" borderId="4" xfId="7" applyNumberFormat="1" applyFont="1" applyFill="1" applyBorder="1" applyAlignment="1">
      <alignment horizontal="center" vertical="center" wrapText="1"/>
    </xf>
    <xf numFmtId="169" fontId="11" fillId="0" borderId="4" xfId="7" applyNumberFormat="1" applyFont="1" applyFill="1" applyBorder="1" applyAlignment="1">
      <alignment horizontal="right" vertical="center" wrapText="1"/>
    </xf>
    <xf numFmtId="169" fontId="11" fillId="0" borderId="4" xfId="7" applyNumberFormat="1" applyFont="1" applyFill="1" applyBorder="1" applyAlignment="1">
      <alignment horizontal="center" vertical="center"/>
    </xf>
    <xf numFmtId="169" fontId="10" fillId="0" borderId="4" xfId="7" applyNumberFormat="1" applyFont="1" applyFill="1" applyBorder="1" applyAlignment="1">
      <alignment horizontal="center" vertical="center"/>
    </xf>
    <xf numFmtId="0" fontId="26" fillId="0" borderId="10" xfId="7" applyFont="1" applyFill="1" applyBorder="1" applyAlignment="1">
      <alignment horizontal="center"/>
    </xf>
    <xf numFmtId="0" fontId="11" fillId="0" borderId="14" xfId="7" applyFont="1" applyFill="1" applyBorder="1" applyAlignment="1">
      <alignment horizontal="center" vertical="center" wrapText="1"/>
    </xf>
    <xf numFmtId="169" fontId="11" fillId="0" borderId="10" xfId="7" applyNumberFormat="1" applyFont="1" applyFill="1" applyBorder="1" applyAlignment="1">
      <alignment horizontal="center" vertical="center" wrapText="1"/>
    </xf>
    <xf numFmtId="0" fontId="26" fillId="0" borderId="14" xfId="7" applyFont="1" applyFill="1" applyBorder="1" applyAlignment="1">
      <alignment horizontal="center" vertical="center" wrapText="1"/>
    </xf>
    <xf numFmtId="169" fontId="11" fillId="0" borderId="10" xfId="7" applyNumberFormat="1" applyFont="1" applyFill="1" applyBorder="1" applyAlignment="1">
      <alignment horizontal="left" vertical="top" wrapText="1"/>
    </xf>
    <xf numFmtId="169" fontId="11" fillId="0" borderId="10" xfId="7" applyNumberFormat="1" applyFont="1" applyFill="1" applyBorder="1" applyAlignment="1">
      <alignment horizontal="left" vertical="center" wrapText="1"/>
    </xf>
    <xf numFmtId="169" fontId="11" fillId="0" borderId="17" xfId="7" applyNumberFormat="1" applyFont="1" applyFill="1" applyBorder="1" applyAlignment="1">
      <alignment horizontal="left" vertical="center" wrapText="1"/>
    </xf>
    <xf numFmtId="169" fontId="11" fillId="0" borderId="10" xfId="7" applyNumberFormat="1" applyFont="1" applyFill="1" applyBorder="1" applyAlignment="1">
      <alignment horizontal="right" vertical="center" wrapText="1"/>
    </xf>
    <xf numFmtId="169" fontId="11" fillId="0" borderId="10" xfId="7" applyNumberFormat="1" applyFont="1" applyFill="1" applyBorder="1" applyAlignment="1">
      <alignment horizontal="center" vertical="center"/>
    </xf>
    <xf numFmtId="169" fontId="10" fillId="0" borderId="10" xfId="7" applyNumberFormat="1" applyFont="1" applyFill="1" applyBorder="1" applyAlignment="1">
      <alignment horizontal="center" vertical="center"/>
    </xf>
    <xf numFmtId="169" fontId="17" fillId="0" borderId="10" xfId="0" applyNumberFormat="1" applyFont="1" applyFill="1" applyBorder="1" applyAlignment="1">
      <alignment horizontal="center" vertical="top" wrapText="1"/>
    </xf>
    <xf numFmtId="169" fontId="11" fillId="0" borderId="10" xfId="0" applyNumberFormat="1" applyFont="1" applyFill="1" applyBorder="1" applyAlignment="1">
      <alignment horizontal="left" vertical="center" wrapText="1"/>
    </xf>
    <xf numFmtId="169" fontId="17" fillId="0" borderId="10" xfId="0" applyNumberFormat="1" applyFont="1" applyFill="1" applyBorder="1" applyAlignment="1">
      <alignment horizontal="center" vertical="center" wrapText="1"/>
    </xf>
    <xf numFmtId="169" fontId="17" fillId="0" borderId="14" xfId="0" applyNumberFormat="1" applyFont="1" applyFill="1" applyBorder="1" applyAlignment="1">
      <alignment horizontal="center" vertical="center" wrapText="1"/>
    </xf>
    <xf numFmtId="169" fontId="11" fillId="0" borderId="13" xfId="7" applyNumberFormat="1" applyFont="1" applyFill="1" applyBorder="1" applyAlignment="1">
      <alignment horizontal="right" vertical="center" wrapText="1"/>
    </xf>
    <xf numFmtId="169" fontId="17" fillId="0" borderId="4" xfId="0" applyNumberFormat="1" applyFont="1" applyFill="1" applyBorder="1" applyAlignment="1">
      <alignment horizontal="center" vertical="center" wrapText="1"/>
    </xf>
    <xf numFmtId="169" fontId="17" fillId="0" borderId="13" xfId="0" applyNumberFormat="1" applyFont="1" applyFill="1" applyBorder="1" applyAlignment="1">
      <alignment horizontal="center" vertical="center" wrapText="1"/>
    </xf>
    <xf numFmtId="169" fontId="11" fillId="0" borderId="4" xfId="7" applyNumberFormat="1" applyFont="1" applyBorder="1" applyAlignment="1">
      <alignment horizontal="center" vertical="center"/>
    </xf>
    <xf numFmtId="169" fontId="20" fillId="0" borderId="13" xfId="5" applyNumberFormat="1" applyFont="1" applyFill="1" applyBorder="1" applyAlignment="1">
      <alignment horizontal="center" vertical="center" wrapText="1"/>
    </xf>
    <xf numFmtId="169" fontId="11" fillId="0" borderId="4" xfId="7" applyNumberFormat="1" applyFont="1" applyBorder="1" applyAlignment="1">
      <alignment vertical="center"/>
    </xf>
    <xf numFmtId="169" fontId="11" fillId="0" borderId="13" xfId="7" applyNumberFormat="1" applyFont="1" applyFill="1" applyBorder="1" applyAlignment="1">
      <alignment horizontal="center" vertical="center"/>
    </xf>
    <xf numFmtId="169" fontId="10" fillId="0" borderId="13" xfId="7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top" wrapText="1"/>
      <protection locked="0"/>
    </xf>
    <xf numFmtId="0" fontId="17" fillId="3" borderId="14" xfId="0" applyFont="1" applyFill="1" applyBorder="1" applyAlignment="1">
      <alignment horizontal="center" vertical="top" wrapText="1"/>
    </xf>
    <xf numFmtId="3" fontId="28" fillId="0" borderId="10" xfId="5" applyNumberFormat="1" applyFont="1" applyFill="1" applyBorder="1" applyAlignment="1">
      <alignment horizontal="center" vertical="center" wrapText="1"/>
    </xf>
    <xf numFmtId="169" fontId="11" fillId="5" borderId="10" xfId="7" applyNumberFormat="1" applyFont="1" applyFill="1" applyBorder="1" applyAlignment="1">
      <alignment horizontal="center" vertical="center"/>
    </xf>
    <xf numFmtId="169" fontId="17" fillId="5" borderId="16" xfId="0" applyNumberFormat="1" applyFont="1" applyFill="1" applyBorder="1" applyAlignment="1">
      <alignment vertical="top" wrapText="1"/>
    </xf>
    <xf numFmtId="169" fontId="17" fillId="5" borderId="16" xfId="0" applyNumberFormat="1" applyFont="1" applyFill="1" applyBorder="1" applyAlignment="1">
      <alignment horizontal="center" vertical="top" wrapText="1"/>
    </xf>
    <xf numFmtId="169" fontId="17" fillId="6" borderId="16" xfId="0" applyNumberFormat="1" applyFont="1" applyFill="1" applyBorder="1" applyAlignment="1">
      <alignment vertical="top" wrapText="1"/>
    </xf>
    <xf numFmtId="169" fontId="11" fillId="5" borderId="16" xfId="7" applyNumberFormat="1" applyFont="1" applyFill="1" applyBorder="1" applyAlignment="1">
      <alignment horizontal="center"/>
    </xf>
    <xf numFmtId="169" fontId="10" fillId="5" borderId="10" xfId="7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 applyProtection="1">
      <alignment horizontal="center" vertical="top" wrapText="1"/>
      <protection locked="0"/>
    </xf>
    <xf numFmtId="0" fontId="17" fillId="6" borderId="16" xfId="0" applyFont="1" applyFill="1" applyBorder="1" applyAlignment="1">
      <alignment horizontal="center" vertical="top" wrapText="1"/>
    </xf>
    <xf numFmtId="0" fontId="26" fillId="5" borderId="17" xfId="7" applyFont="1" applyFill="1" applyBorder="1" applyAlignment="1">
      <alignment horizontal="center"/>
    </xf>
    <xf numFmtId="169" fontId="17" fillId="3" borderId="10" xfId="0" applyNumberFormat="1" applyFont="1" applyFill="1" applyBorder="1" applyAlignment="1">
      <alignment horizontal="center" vertical="center" wrapText="1"/>
    </xf>
    <xf numFmtId="169" fontId="19" fillId="3" borderId="10" xfId="0" applyNumberFormat="1" applyFont="1" applyFill="1" applyBorder="1" applyAlignment="1">
      <alignment horizontal="center" vertical="top" wrapText="1"/>
    </xf>
    <xf numFmtId="169" fontId="17" fillId="3" borderId="4" xfId="0" applyNumberFormat="1" applyFont="1" applyFill="1" applyBorder="1" applyAlignment="1">
      <alignment horizontal="center" vertical="top" wrapText="1"/>
    </xf>
    <xf numFmtId="169" fontId="17" fillId="3" borderId="10" xfId="0" applyNumberFormat="1" applyFont="1" applyFill="1" applyBorder="1" applyAlignment="1">
      <alignment horizontal="center" vertical="top" wrapText="1"/>
    </xf>
    <xf numFmtId="169" fontId="17" fillId="0" borderId="10" xfId="0" applyNumberFormat="1" applyFont="1" applyFill="1" applyBorder="1" applyAlignment="1" applyProtection="1">
      <alignment horizontal="center" vertical="top" wrapText="1"/>
      <protection locked="0"/>
    </xf>
    <xf numFmtId="169" fontId="11" fillId="0" borderId="4" xfId="7" applyNumberFormat="1" applyFont="1" applyBorder="1" applyAlignment="1">
      <alignment horizontal="center"/>
    </xf>
    <xf numFmtId="0" fontId="26" fillId="0" borderId="10" xfId="7" applyFont="1" applyBorder="1" applyAlignment="1">
      <alignment horizontal="center"/>
    </xf>
    <xf numFmtId="169" fontId="11" fillId="0" borderId="10" xfId="0" applyNumberFormat="1" applyFont="1" applyFill="1" applyBorder="1" applyAlignment="1">
      <alignment horizontal="left" vertical="top" wrapText="1"/>
    </xf>
    <xf numFmtId="169" fontId="11" fillId="0" borderId="10" xfId="0" applyNumberFormat="1" applyFont="1" applyFill="1" applyBorder="1" applyAlignment="1">
      <alignment vertical="center" wrapText="1"/>
    </xf>
    <xf numFmtId="169" fontId="11" fillId="0" borderId="10" xfId="0" applyNumberFormat="1" applyFont="1" applyFill="1" applyBorder="1" applyAlignment="1">
      <alignment horizontal="center" vertical="center" wrapText="1"/>
    </xf>
    <xf numFmtId="169" fontId="11" fillId="0" borderId="10" xfId="0" applyNumberFormat="1" applyFont="1" applyFill="1" applyBorder="1" applyAlignment="1">
      <alignment horizontal="center" vertical="center"/>
    </xf>
    <xf numFmtId="169" fontId="11" fillId="0" borderId="10" xfId="7" applyNumberFormat="1" applyFont="1" applyBorder="1" applyAlignment="1">
      <alignment horizontal="center" vertical="center"/>
    </xf>
    <xf numFmtId="169" fontId="11" fillId="7" borderId="10" xfId="0" applyNumberFormat="1" applyFont="1" applyFill="1" applyBorder="1" applyAlignment="1">
      <alignment horizontal="left" vertical="top" wrapText="1"/>
    </xf>
    <xf numFmtId="169" fontId="11" fillId="7" borderId="10" xfId="0" applyNumberFormat="1" applyFont="1" applyFill="1" applyBorder="1" applyAlignment="1">
      <alignment horizontal="left" vertical="center" wrapText="1"/>
    </xf>
    <xf numFmtId="169" fontId="11" fillId="0" borderId="4" xfId="0" applyNumberFormat="1" applyFont="1" applyFill="1" applyBorder="1" applyAlignment="1">
      <alignment horizontal="center" vertical="center" wrapText="1"/>
    </xf>
    <xf numFmtId="169" fontId="11" fillId="5" borderId="10" xfId="0" applyNumberFormat="1" applyFont="1" applyFill="1" applyBorder="1" applyAlignment="1">
      <alignment horizontal="left" vertical="top" wrapText="1"/>
    </xf>
    <xf numFmtId="169" fontId="11" fillId="5" borderId="10" xfId="0" applyNumberFormat="1" applyFont="1" applyFill="1" applyBorder="1" applyAlignment="1">
      <alignment horizontal="center" vertical="top" wrapText="1"/>
    </xf>
    <xf numFmtId="169" fontId="11" fillId="5" borderId="10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 applyProtection="1">
      <alignment horizontal="center" vertical="top" wrapText="1"/>
      <protection locked="0"/>
    </xf>
    <xf numFmtId="0" fontId="17" fillId="6" borderId="10" xfId="0" applyFont="1" applyFill="1" applyBorder="1" applyAlignment="1">
      <alignment horizontal="center" vertical="top" wrapText="1"/>
    </xf>
    <xf numFmtId="169" fontId="11" fillId="5" borderId="10" xfId="7" applyNumberFormat="1" applyFont="1" applyFill="1" applyBorder="1" applyAlignment="1">
      <alignment horizontal="center" vertical="center" wrapText="1"/>
    </xf>
    <xf numFmtId="169" fontId="11" fillId="5" borderId="10" xfId="7" applyNumberFormat="1" applyFont="1" applyFill="1" applyBorder="1"/>
    <xf numFmtId="3" fontId="26" fillId="5" borderId="10" xfId="7" applyNumberFormat="1" applyFont="1" applyFill="1" applyBorder="1" applyAlignment="1">
      <alignment horizontal="center" vertical="center"/>
    </xf>
    <xf numFmtId="164" fontId="11" fillId="0" borderId="10" xfId="7" applyNumberFormat="1" applyFont="1" applyBorder="1" applyAlignment="1">
      <alignment horizontal="center" vertical="center"/>
    </xf>
    <xf numFmtId="164" fontId="11" fillId="0" borderId="10" xfId="7" applyNumberFormat="1" applyFont="1" applyFill="1" applyBorder="1" applyAlignment="1">
      <alignment horizontal="center" vertical="center"/>
    </xf>
    <xf numFmtId="164" fontId="11" fillId="0" borderId="10" xfId="7" applyNumberFormat="1" applyFont="1" applyFill="1" applyBorder="1" applyAlignment="1">
      <alignment horizontal="left" vertical="center"/>
    </xf>
    <xf numFmtId="1" fontId="1" fillId="5" borderId="10" xfId="7" applyNumberFormat="1" applyFill="1" applyBorder="1"/>
    <xf numFmtId="0" fontId="10" fillId="0" borderId="10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top"/>
    </xf>
    <xf numFmtId="3" fontId="26" fillId="0" borderId="17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7" applyAlignment="1">
      <alignment horizontal="center"/>
    </xf>
    <xf numFmtId="3" fontId="6" fillId="0" borderId="10" xfId="7" applyNumberFormat="1" applyFont="1" applyFill="1" applyBorder="1" applyAlignment="1">
      <alignment horizontal="center" vertical="center"/>
    </xf>
    <xf numFmtId="3" fontId="27" fillId="0" borderId="10" xfId="5" applyNumberFormat="1" applyFont="1" applyFill="1" applyBorder="1" applyAlignment="1">
      <alignment horizontal="center" vertical="center" wrapText="1"/>
    </xf>
    <xf numFmtId="3" fontId="21" fillId="5" borderId="26" xfId="5" applyNumberFormat="1" applyFont="1" applyFill="1" applyBorder="1" applyAlignment="1">
      <alignment horizontal="center" vertical="center" wrapText="1"/>
    </xf>
    <xf numFmtId="0" fontId="1" fillId="5" borderId="0" xfId="7" applyFill="1"/>
    <xf numFmtId="0" fontId="11" fillId="8" borderId="10" xfId="7" applyFont="1" applyFill="1" applyBorder="1" applyAlignment="1">
      <alignment horizontal="left" vertical="top" wrapText="1"/>
    </xf>
    <xf numFmtId="0" fontId="11" fillId="8" borderId="10" xfId="7" applyFont="1" applyFill="1" applyBorder="1" applyAlignment="1">
      <alignment horizontal="left" vertical="center" wrapText="1"/>
    </xf>
    <xf numFmtId="3" fontId="11" fillId="8" borderId="10" xfId="7" applyNumberFormat="1" applyFont="1" applyFill="1" applyBorder="1" applyAlignment="1">
      <alignment horizontal="center" vertical="center" wrapText="1"/>
    </xf>
    <xf numFmtId="3" fontId="11" fillId="8" borderId="14" xfId="0" applyNumberFormat="1" applyFont="1" applyFill="1" applyBorder="1" applyAlignment="1">
      <alignment horizontal="center" vertical="center"/>
    </xf>
    <xf numFmtId="3" fontId="17" fillId="8" borderId="10" xfId="7" applyNumberFormat="1" applyFont="1" applyFill="1" applyBorder="1" applyAlignment="1">
      <alignment horizontal="center" vertical="center" wrapText="1"/>
    </xf>
    <xf numFmtId="3" fontId="10" fillId="8" borderId="10" xfId="7" applyNumberFormat="1" applyFont="1" applyFill="1" applyBorder="1" applyAlignment="1">
      <alignment horizontal="center" vertical="center"/>
    </xf>
    <xf numFmtId="0" fontId="17" fillId="8" borderId="10" xfId="0" applyFont="1" applyFill="1" applyBorder="1" applyAlignment="1" applyProtection="1">
      <alignment horizontal="center" vertical="top" wrapText="1"/>
      <protection locked="0"/>
    </xf>
    <xf numFmtId="3" fontId="17" fillId="8" borderId="10" xfId="0" applyNumberFormat="1" applyFont="1" applyFill="1" applyBorder="1" applyAlignment="1">
      <alignment horizontal="center" vertical="top" wrapText="1"/>
    </xf>
    <xf numFmtId="3" fontId="22" fillId="8" borderId="10" xfId="7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4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5" borderId="22" xfId="7" applyFont="1" applyFill="1" applyBorder="1" applyAlignment="1">
      <alignment horizontal="left" vertical="center"/>
    </xf>
    <xf numFmtId="0" fontId="6" fillId="5" borderId="16" xfId="7" applyFont="1" applyFill="1" applyBorder="1" applyAlignment="1">
      <alignment horizontal="left" vertical="center"/>
    </xf>
    <xf numFmtId="0" fontId="6" fillId="5" borderId="17" xfId="7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wrapText="1"/>
    </xf>
    <xf numFmtId="49" fontId="6" fillId="0" borderId="10" xfId="7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5" borderId="22" xfId="7" applyFont="1" applyFill="1" applyBorder="1" applyAlignment="1">
      <alignment horizontal="left" vertical="center"/>
    </xf>
    <xf numFmtId="0" fontId="10" fillId="5" borderId="16" xfId="7" applyFont="1" applyFill="1" applyBorder="1" applyAlignment="1">
      <alignment horizontal="left" vertical="center"/>
    </xf>
    <xf numFmtId="0" fontId="10" fillId="5" borderId="17" xfId="7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3" fontId="10" fillId="0" borderId="0" xfId="1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4" fillId="4" borderId="14" xfId="0" applyFont="1" applyFill="1" applyBorder="1" applyAlignment="1">
      <alignment horizontal="center" vertical="top" wrapText="1"/>
    </xf>
    <xf numFmtId="0" fontId="24" fillId="4" borderId="13" xfId="0" applyFont="1" applyFill="1" applyBorder="1" applyAlignment="1">
      <alignment horizontal="center" vertical="top" wrapText="1"/>
    </xf>
    <xf numFmtId="0" fontId="25" fillId="4" borderId="4" xfId="0" applyFont="1" applyFill="1" applyBorder="1" applyAlignment="1">
      <alignment horizontal="center" wrapText="1"/>
    </xf>
    <xf numFmtId="0" fontId="24" fillId="4" borderId="21" xfId="0" applyFont="1" applyFill="1" applyBorder="1" applyAlignment="1">
      <alignment horizontal="center" vertical="top" wrapText="1"/>
    </xf>
    <xf numFmtId="0" fontId="24" fillId="4" borderId="3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wrapText="1"/>
    </xf>
    <xf numFmtId="49" fontId="4" fillId="0" borderId="22" xfId="7" applyNumberFormat="1" applyFont="1" applyFill="1" applyBorder="1" applyAlignment="1">
      <alignment horizontal="left" vertical="center" wrapText="1"/>
    </xf>
    <xf numFmtId="49" fontId="4" fillId="0" borderId="16" xfId="7" applyNumberFormat="1" applyFont="1" applyFill="1" applyBorder="1" applyAlignment="1">
      <alignment horizontal="left" vertical="center" wrapText="1"/>
    </xf>
    <xf numFmtId="49" fontId="4" fillId="0" borderId="17" xfId="7" applyNumberFormat="1" applyFont="1" applyFill="1" applyBorder="1" applyAlignment="1">
      <alignment horizontal="left" vertical="center" wrapText="1"/>
    </xf>
    <xf numFmtId="169" fontId="10" fillId="5" borderId="22" xfId="7" applyNumberFormat="1" applyFont="1" applyFill="1" applyBorder="1" applyAlignment="1">
      <alignment horizontal="left" vertical="center"/>
    </xf>
    <xf numFmtId="169" fontId="10" fillId="5" borderId="16" xfId="7" applyNumberFormat="1" applyFont="1" applyFill="1" applyBorder="1" applyAlignment="1">
      <alignment horizontal="left" vertical="center"/>
    </xf>
    <xf numFmtId="169" fontId="10" fillId="5" borderId="17" xfId="7" applyNumberFormat="1" applyFont="1" applyFill="1" applyBorder="1" applyAlignment="1">
      <alignment horizontal="left" vertical="center"/>
    </xf>
    <xf numFmtId="169" fontId="18" fillId="3" borderId="22" xfId="0" applyNumberFormat="1" applyFont="1" applyFill="1" applyBorder="1" applyAlignment="1">
      <alignment horizontal="left" vertical="center" wrapText="1"/>
    </xf>
    <xf numFmtId="169" fontId="18" fillId="3" borderId="16" xfId="0" applyNumberFormat="1" applyFont="1" applyFill="1" applyBorder="1" applyAlignment="1">
      <alignment horizontal="left" vertical="center" wrapText="1"/>
    </xf>
    <xf numFmtId="169" fontId="18" fillId="3" borderId="17" xfId="0" applyNumberFormat="1" applyFont="1" applyFill="1" applyBorder="1" applyAlignment="1">
      <alignment horizontal="left" vertical="center" wrapText="1"/>
    </xf>
    <xf numFmtId="169" fontId="11" fillId="0" borderId="14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169" fontId="11" fillId="0" borderId="4" xfId="0" applyNumberFormat="1" applyFont="1" applyFill="1" applyBorder="1" applyAlignment="1">
      <alignment horizontal="center" vertical="center" wrapText="1"/>
    </xf>
    <xf numFmtId="169" fontId="18" fillId="5" borderId="22" xfId="0" applyNumberFormat="1" applyFont="1" applyFill="1" applyBorder="1" applyAlignment="1">
      <alignment horizontal="left" vertical="center" wrapText="1"/>
    </xf>
    <xf numFmtId="169" fontId="18" fillId="5" borderId="16" xfId="0" applyNumberFormat="1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6" fillId="5" borderId="23" xfId="7" applyFont="1" applyFill="1" applyBorder="1" applyAlignment="1">
      <alignment horizontal="left" vertical="center" wrapText="1"/>
    </xf>
    <xf numFmtId="0" fontId="6" fillId="5" borderId="24" xfId="7" applyFont="1" applyFill="1" applyBorder="1" applyAlignment="1">
      <alignment horizontal="left" vertical="center" wrapText="1"/>
    </xf>
    <xf numFmtId="0" fontId="6" fillId="5" borderId="25" xfId="7" applyFont="1" applyFill="1" applyBorder="1" applyAlignment="1">
      <alignment horizontal="left" vertical="center" wrapText="1"/>
    </xf>
    <xf numFmtId="0" fontId="1" fillId="0" borderId="0" xfId="7" applyAlignment="1">
      <alignment horizontal="center"/>
    </xf>
    <xf numFmtId="49" fontId="4" fillId="7" borderId="4" xfId="7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7" applyFont="1" applyBorder="1" applyAlignment="1">
      <alignment horizontal="left" vertical="center"/>
    </xf>
    <xf numFmtId="0" fontId="9" fillId="0" borderId="2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2"/>
    <cellStyle name="Millares 2 2" xfId="3"/>
    <cellStyle name="Millares 3" xfId="4"/>
    <cellStyle name="Moneda" xfId="5" builtinId="4"/>
    <cellStyle name="Neutral" xfId="6" builtinId="28" customBuiltin="1"/>
    <cellStyle name="Normal" xfId="0" builtinId="0"/>
    <cellStyle name="Normal 2" xfId="7"/>
    <cellStyle name="Normal 2 2" xfId="8"/>
    <cellStyle name="Total" xfId="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ico%20OIR/AppData/Local/Microsoft/Windows/INetCache/Content.Outlook/HY9Q9KTM/Plan%207%20por%20Unidad%20Organizativa%202018/Plan%207%202018%20Investigaci&#242;n%20y%20UTS%20140717/METAS%20POR%20PROGRAMA%20Y%20UNIDAD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 DOCUMENTOS 2018"/>
      <sheetName val="NOMBRE TECNOLOGIAS 2018"/>
      <sheetName val="PROT,ANA,DOC,PLANTAS"/>
      <sheetName val="SOL. TECNOLOGICAS"/>
      <sheetName val="ASIST. TÉCNICA"/>
      <sheetName val="MONTOS PLAN 7"/>
      <sheetName val="CACAO Y PLA SANAS"/>
      <sheetName val="TECN SEMILLAS FG"/>
      <sheetName val="TECN SEMILLAS FP"/>
      <sheetName val="METAS UTS 2017"/>
    </sheetNames>
    <sheetDataSet>
      <sheetData sheetId="0" refreshError="1"/>
      <sheetData sheetId="1" refreshError="1"/>
      <sheetData sheetId="2" refreshError="1">
        <row r="24">
          <cell r="B24">
            <v>17</v>
          </cell>
        </row>
        <row r="88">
          <cell r="B88">
            <v>5132</v>
          </cell>
          <cell r="C88">
            <v>5592</v>
          </cell>
          <cell r="D88">
            <v>7627</v>
          </cell>
          <cell r="F88">
            <v>14767</v>
          </cell>
          <cell r="G88">
            <v>15742</v>
          </cell>
          <cell r="H88">
            <v>10192</v>
          </cell>
          <cell r="J88">
            <v>6442</v>
          </cell>
          <cell r="K88">
            <v>6192</v>
          </cell>
          <cell r="L88">
            <v>5067</v>
          </cell>
          <cell r="N88">
            <v>5017</v>
          </cell>
          <cell r="O88">
            <v>5017</v>
          </cell>
          <cell r="P88">
            <v>4917</v>
          </cell>
        </row>
        <row r="91">
          <cell r="B91">
            <v>21297.800000000003</v>
          </cell>
          <cell r="C91">
            <v>23206.800000000003</v>
          </cell>
          <cell r="D91">
            <v>31652.050000000003</v>
          </cell>
          <cell r="F91">
            <v>61283.05</v>
          </cell>
          <cell r="G91">
            <v>65329.3</v>
          </cell>
          <cell r="H91">
            <v>42296.800000000003</v>
          </cell>
          <cell r="J91">
            <v>26734.300000000003</v>
          </cell>
          <cell r="K91">
            <v>25696.800000000003</v>
          </cell>
          <cell r="L91">
            <v>21028.050000000003</v>
          </cell>
          <cell r="N91">
            <v>20820.550000000003</v>
          </cell>
          <cell r="O91">
            <v>20820.550000000003</v>
          </cell>
          <cell r="P91">
            <v>20405.550000000003</v>
          </cell>
        </row>
        <row r="98">
          <cell r="D98">
            <v>6000</v>
          </cell>
        </row>
      </sheetData>
      <sheetData sheetId="3" refreshError="1">
        <row r="16">
          <cell r="B16">
            <v>0</v>
          </cell>
          <cell r="N16">
            <v>2</v>
          </cell>
          <cell r="O16">
            <v>3</v>
          </cell>
          <cell r="P16">
            <v>1</v>
          </cell>
        </row>
        <row r="19">
          <cell r="N19">
            <v>16727.3</v>
          </cell>
          <cell r="O19">
            <v>25090.949999999997</v>
          </cell>
          <cell r="P19">
            <v>8363.65</v>
          </cell>
        </row>
      </sheetData>
      <sheetData sheetId="4" refreshError="1">
        <row r="10">
          <cell r="K10">
            <v>500</v>
          </cell>
          <cell r="L10">
            <v>500</v>
          </cell>
          <cell r="O10">
            <v>400</v>
          </cell>
          <cell r="P10">
            <v>400</v>
          </cell>
        </row>
        <row r="15">
          <cell r="K15">
            <v>5500</v>
          </cell>
          <cell r="L15">
            <v>5500</v>
          </cell>
          <cell r="O15">
            <v>4400</v>
          </cell>
          <cell r="P15">
            <v>4400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abSelected="1" topLeftCell="A10" zoomScale="75" zoomScaleNormal="75" zoomScaleSheetLayoutView="50" workbookViewId="0">
      <selection activeCell="I17" sqref="I17"/>
    </sheetView>
  </sheetViews>
  <sheetFormatPr baseColWidth="10" defaultColWidth="11.44140625" defaultRowHeight="15" x14ac:dyDescent="0.25"/>
  <cols>
    <col min="1" max="1" width="9.88671875" style="2" customWidth="1"/>
    <col min="2" max="2" width="15.109375" style="2" customWidth="1"/>
    <col min="3" max="3" width="11.5546875" style="7" customWidth="1"/>
    <col min="4" max="4" width="12" style="8" customWidth="1"/>
    <col min="5" max="5" width="9.44140625" style="5" customWidth="1"/>
    <col min="6" max="6" width="5.6640625" style="6" customWidth="1"/>
    <col min="7" max="8" width="6.109375" style="6" customWidth="1"/>
    <col min="9" max="9" width="7.33203125" style="6" customWidth="1"/>
    <col min="10" max="10" width="9.88671875" style="9" customWidth="1"/>
    <col min="11" max="11" width="8" style="9" customWidth="1"/>
    <col min="12" max="12" width="7.6640625" style="9" customWidth="1"/>
    <col min="13" max="13" width="8.88671875" style="9" customWidth="1"/>
    <col min="14" max="14" width="6.109375" style="6" customWidth="1"/>
    <col min="15" max="15" width="6.44140625" style="6" customWidth="1"/>
    <col min="16" max="16" width="6.33203125" style="1" customWidth="1"/>
    <col min="17" max="17" width="6.109375" style="1" customWidth="1"/>
    <col min="18" max="18" width="9.109375" style="1" customWidth="1"/>
    <col min="19" max="19" width="8.5546875" style="1" customWidth="1"/>
    <col min="20" max="20" width="8.109375" style="1" customWidth="1"/>
    <col min="21" max="21" width="10" style="3" customWidth="1"/>
    <col min="22" max="24" width="6.88671875" style="1" customWidth="1"/>
    <col min="25" max="25" width="9.88671875" style="1" customWidth="1"/>
    <col min="26" max="27" width="7.88671875" style="1" customWidth="1"/>
    <col min="28" max="28" width="8.44140625" style="1" customWidth="1"/>
    <col min="29" max="29" width="12.33203125" style="3" customWidth="1"/>
    <col min="30" max="32" width="6.88671875" style="1" customWidth="1"/>
    <col min="33" max="33" width="9.88671875" style="1" customWidth="1"/>
    <col min="34" max="34" width="8" style="1" customWidth="1"/>
    <col min="35" max="35" width="9" style="1" customWidth="1"/>
    <col min="36" max="36" width="8.44140625" style="1" customWidth="1"/>
    <col min="37" max="37" width="10.88671875" style="3" customWidth="1"/>
    <col min="38" max="38" width="9.5546875" style="1" customWidth="1"/>
    <col min="39" max="39" width="14.109375" style="3" customWidth="1"/>
    <col min="40" max="40" width="9.44140625" style="2" customWidth="1"/>
    <col min="41" max="41" width="12" style="1" customWidth="1"/>
    <col min="42" max="42" width="12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44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24"/>
    </row>
    <row r="2" spans="1:44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</row>
    <row r="3" spans="1:44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44" ht="13.2" x14ac:dyDescent="0.25">
      <c r="A4" s="338" t="s">
        <v>3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59"/>
      <c r="M4" s="59"/>
      <c r="N4" s="59"/>
      <c r="O4" s="59"/>
      <c r="P4" s="59"/>
      <c r="Q4" s="59"/>
      <c r="R4" s="59"/>
      <c r="S4" s="59"/>
      <c r="T4" s="59"/>
      <c r="U4" s="60"/>
      <c r="V4" s="59"/>
      <c r="W4" s="60"/>
      <c r="X4" s="59"/>
      <c r="Y4" s="59"/>
      <c r="Z4" s="59"/>
      <c r="AA4" s="59"/>
      <c r="AB4" s="59"/>
      <c r="AC4" s="162" t="s">
        <v>4</v>
      </c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162"/>
      <c r="AP4" s="25"/>
    </row>
    <row r="5" spans="1:44" ht="13.2" x14ac:dyDescent="0.25">
      <c r="A5" s="340" t="s">
        <v>170</v>
      </c>
      <c r="B5" s="341"/>
      <c r="C5" s="341"/>
      <c r="D5" s="341"/>
      <c r="E5" s="34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  <c r="V5" s="13"/>
      <c r="W5" s="14"/>
      <c r="X5" s="13"/>
      <c r="Y5" s="13"/>
      <c r="Z5" s="13"/>
      <c r="AA5" s="13"/>
      <c r="AB5" s="13"/>
      <c r="AC5" s="159" t="s">
        <v>5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9"/>
      <c r="AP5" s="26"/>
    </row>
    <row r="6" spans="1:44" ht="13.2" x14ac:dyDescent="0.25">
      <c r="A6" s="158" t="s">
        <v>6</v>
      </c>
      <c r="B6" s="15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3"/>
      <c r="W6" s="14"/>
      <c r="X6" s="13"/>
      <c r="Y6" s="13"/>
      <c r="Z6" s="13"/>
      <c r="AA6" s="13"/>
      <c r="AB6" s="13"/>
      <c r="AC6" s="159" t="s">
        <v>7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59"/>
      <c r="AP6" s="26"/>
    </row>
    <row r="7" spans="1:44" ht="13.2" x14ac:dyDescent="0.25">
      <c r="A7" s="340" t="s">
        <v>8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13"/>
      <c r="AB7" s="13"/>
      <c r="AC7" s="341" t="s">
        <v>9</v>
      </c>
      <c r="AD7" s="341"/>
      <c r="AE7" s="341"/>
      <c r="AF7" s="341"/>
      <c r="AG7" s="341"/>
      <c r="AH7" s="341"/>
      <c r="AI7" s="341"/>
      <c r="AJ7" s="341"/>
      <c r="AK7" s="13"/>
      <c r="AL7" s="13"/>
      <c r="AM7" s="13"/>
      <c r="AN7" s="13"/>
      <c r="AO7" s="159"/>
      <c r="AP7" s="26"/>
    </row>
    <row r="8" spans="1:44" ht="13.8" x14ac:dyDescent="0.25">
      <c r="A8" s="61"/>
      <c r="B8" s="15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4"/>
      <c r="S8" s="14"/>
      <c r="T8" s="14"/>
      <c r="U8" s="14"/>
      <c r="V8" s="14"/>
      <c r="W8" s="62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26"/>
    </row>
    <row r="9" spans="1:44" ht="13.2" x14ac:dyDescent="0.25">
      <c r="A9" s="63"/>
      <c r="B9" s="64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</row>
    <row r="10" spans="1:44" ht="13.2" x14ac:dyDescent="0.25">
      <c r="A10" s="67"/>
      <c r="B10" s="14"/>
      <c r="C10" s="1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13"/>
      <c r="AO10" s="13"/>
      <c r="AP10" s="26"/>
    </row>
    <row r="11" spans="1:44" ht="13.2" x14ac:dyDescent="0.25">
      <c r="A11" s="332" t="s">
        <v>10</v>
      </c>
      <c r="B11" s="332" t="s">
        <v>11</v>
      </c>
      <c r="C11" s="332" t="s">
        <v>12</v>
      </c>
      <c r="D11" s="337" t="s">
        <v>13</v>
      </c>
      <c r="E11" s="337" t="s">
        <v>14</v>
      </c>
      <c r="F11" s="342" t="s">
        <v>15</v>
      </c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37" t="s">
        <v>16</v>
      </c>
      <c r="AM11" s="337"/>
      <c r="AN11" s="352" t="s">
        <v>17</v>
      </c>
      <c r="AO11" s="352" t="s">
        <v>18</v>
      </c>
      <c r="AP11" s="349" t="s">
        <v>19</v>
      </c>
    </row>
    <row r="12" spans="1:44" ht="13.2" x14ac:dyDescent="0.25">
      <c r="A12" s="333"/>
      <c r="B12" s="333"/>
      <c r="C12" s="333"/>
      <c r="D12" s="337"/>
      <c r="E12" s="337"/>
      <c r="F12" s="342" t="s">
        <v>20</v>
      </c>
      <c r="G12" s="342"/>
      <c r="H12" s="342"/>
      <c r="I12" s="342"/>
      <c r="J12" s="342"/>
      <c r="K12" s="342"/>
      <c r="L12" s="342"/>
      <c r="M12" s="342"/>
      <c r="N12" s="342" t="s">
        <v>21</v>
      </c>
      <c r="O12" s="342"/>
      <c r="P12" s="342"/>
      <c r="Q12" s="342"/>
      <c r="R12" s="342"/>
      <c r="S12" s="342"/>
      <c r="T12" s="342"/>
      <c r="U12" s="342"/>
      <c r="V12" s="342" t="s">
        <v>22</v>
      </c>
      <c r="W12" s="342"/>
      <c r="X12" s="342"/>
      <c r="Y12" s="342"/>
      <c r="Z12" s="342"/>
      <c r="AA12" s="342"/>
      <c r="AB12" s="342"/>
      <c r="AC12" s="342"/>
      <c r="AD12" s="342" t="s">
        <v>23</v>
      </c>
      <c r="AE12" s="342"/>
      <c r="AF12" s="342"/>
      <c r="AG12" s="342"/>
      <c r="AH12" s="342"/>
      <c r="AI12" s="342"/>
      <c r="AJ12" s="342"/>
      <c r="AK12" s="342"/>
      <c r="AL12" s="337"/>
      <c r="AM12" s="337"/>
      <c r="AN12" s="353"/>
      <c r="AO12" s="353"/>
      <c r="AP12" s="350"/>
    </row>
    <row r="13" spans="1:44" ht="13.2" x14ac:dyDescent="0.25">
      <c r="A13" s="333"/>
      <c r="B13" s="333"/>
      <c r="C13" s="333"/>
      <c r="D13" s="337"/>
      <c r="E13" s="337"/>
      <c r="F13" s="335" t="s">
        <v>24</v>
      </c>
      <c r="G13" s="336"/>
      <c r="H13" s="336"/>
      <c r="I13" s="336"/>
      <c r="J13" s="335" t="s">
        <v>25</v>
      </c>
      <c r="K13" s="336"/>
      <c r="L13" s="336"/>
      <c r="M13" s="336"/>
      <c r="N13" s="335" t="s">
        <v>24</v>
      </c>
      <c r="O13" s="336"/>
      <c r="P13" s="336"/>
      <c r="Q13" s="336"/>
      <c r="R13" s="335" t="s">
        <v>25</v>
      </c>
      <c r="S13" s="336"/>
      <c r="T13" s="336"/>
      <c r="U13" s="336"/>
      <c r="V13" s="335" t="s">
        <v>24</v>
      </c>
      <c r="W13" s="336"/>
      <c r="X13" s="336"/>
      <c r="Y13" s="336"/>
      <c r="Z13" s="335" t="s">
        <v>25</v>
      </c>
      <c r="AA13" s="336"/>
      <c r="AB13" s="336"/>
      <c r="AC13" s="336"/>
      <c r="AD13" s="335" t="s">
        <v>24</v>
      </c>
      <c r="AE13" s="336"/>
      <c r="AF13" s="336"/>
      <c r="AG13" s="336"/>
      <c r="AH13" s="335" t="s">
        <v>25</v>
      </c>
      <c r="AI13" s="336"/>
      <c r="AJ13" s="336"/>
      <c r="AK13" s="336"/>
      <c r="AL13" s="337"/>
      <c r="AM13" s="337"/>
      <c r="AN13" s="353"/>
      <c r="AO13" s="353"/>
      <c r="AP13" s="350"/>
    </row>
    <row r="14" spans="1:44" ht="62.25" customHeight="1" x14ac:dyDescent="0.25">
      <c r="A14" s="334"/>
      <c r="B14" s="334"/>
      <c r="C14" s="334"/>
      <c r="D14" s="337"/>
      <c r="E14" s="337"/>
      <c r="F14" s="160" t="s">
        <v>26</v>
      </c>
      <c r="G14" s="160" t="s">
        <v>27</v>
      </c>
      <c r="H14" s="160" t="s">
        <v>28</v>
      </c>
      <c r="I14" s="157" t="s">
        <v>29</v>
      </c>
      <c r="J14" s="160" t="s">
        <v>26</v>
      </c>
      <c r="K14" s="160" t="s">
        <v>27</v>
      </c>
      <c r="L14" s="160" t="s">
        <v>28</v>
      </c>
      <c r="M14" s="157" t="s">
        <v>29</v>
      </c>
      <c r="N14" s="160" t="s">
        <v>30</v>
      </c>
      <c r="O14" s="160" t="s">
        <v>28</v>
      </c>
      <c r="P14" s="160" t="s">
        <v>31</v>
      </c>
      <c r="Q14" s="157" t="s">
        <v>29</v>
      </c>
      <c r="R14" s="160" t="s">
        <v>30</v>
      </c>
      <c r="S14" s="160" t="s">
        <v>28</v>
      </c>
      <c r="T14" s="160" t="s">
        <v>31</v>
      </c>
      <c r="U14" s="157" t="s">
        <v>29</v>
      </c>
      <c r="V14" s="160" t="s">
        <v>31</v>
      </c>
      <c r="W14" s="160" t="s">
        <v>30</v>
      </c>
      <c r="X14" s="160" t="s">
        <v>32</v>
      </c>
      <c r="Y14" s="157" t="s">
        <v>29</v>
      </c>
      <c r="Z14" s="160" t="s">
        <v>31</v>
      </c>
      <c r="AA14" s="160" t="s">
        <v>30</v>
      </c>
      <c r="AB14" s="160" t="s">
        <v>32</v>
      </c>
      <c r="AC14" s="157" t="s">
        <v>29</v>
      </c>
      <c r="AD14" s="160" t="s">
        <v>33</v>
      </c>
      <c r="AE14" s="160" t="s">
        <v>34</v>
      </c>
      <c r="AF14" s="160" t="s">
        <v>35</v>
      </c>
      <c r="AG14" s="157" t="s">
        <v>29</v>
      </c>
      <c r="AH14" s="160" t="s">
        <v>33</v>
      </c>
      <c r="AI14" s="160" t="s">
        <v>34</v>
      </c>
      <c r="AJ14" s="160" t="s">
        <v>35</v>
      </c>
      <c r="AK14" s="157" t="s">
        <v>29</v>
      </c>
      <c r="AL14" s="157" t="s">
        <v>24</v>
      </c>
      <c r="AM14" s="157" t="s">
        <v>36</v>
      </c>
      <c r="AN14" s="354"/>
      <c r="AO14" s="354"/>
      <c r="AP14" s="351"/>
    </row>
    <row r="15" spans="1:44" ht="13.2" x14ac:dyDescent="0.25">
      <c r="A15" s="129">
        <v>2</v>
      </c>
      <c r="B15" s="355" t="s">
        <v>37</v>
      </c>
      <c r="C15" s="356"/>
      <c r="D15" s="356"/>
      <c r="E15" s="356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58"/>
      <c r="AN15" s="35"/>
      <c r="AO15" s="34"/>
      <c r="AP15" s="68"/>
    </row>
    <row r="16" spans="1:44" ht="86.25" customHeight="1" x14ac:dyDescent="0.25">
      <c r="A16" s="81">
        <v>1</v>
      </c>
      <c r="B16" s="343" t="s">
        <v>38</v>
      </c>
      <c r="C16" s="84" t="s">
        <v>39</v>
      </c>
      <c r="D16" s="146" t="s">
        <v>40</v>
      </c>
      <c r="E16" s="146" t="s">
        <v>41</v>
      </c>
      <c r="F16" s="186">
        <v>10</v>
      </c>
      <c r="G16" s="186">
        <v>2</v>
      </c>
      <c r="H16" s="186">
        <v>14</v>
      </c>
      <c r="I16" s="187">
        <v>26</v>
      </c>
      <c r="J16" s="188">
        <v>12827</v>
      </c>
      <c r="K16" s="188">
        <v>12827</v>
      </c>
      <c r="L16" s="188">
        <v>12827</v>
      </c>
      <c r="M16" s="188">
        <v>38481</v>
      </c>
      <c r="N16" s="189">
        <v>8</v>
      </c>
      <c r="O16" s="189">
        <v>2</v>
      </c>
      <c r="P16" s="189">
        <v>11</v>
      </c>
      <c r="Q16" s="189">
        <v>21</v>
      </c>
      <c r="R16" s="188">
        <v>12827</v>
      </c>
      <c r="S16" s="188">
        <v>12827</v>
      </c>
      <c r="T16" s="188">
        <v>12827</v>
      </c>
      <c r="U16" s="188">
        <v>38481</v>
      </c>
      <c r="V16" s="190">
        <v>8</v>
      </c>
      <c r="W16" s="190">
        <v>2</v>
      </c>
      <c r="X16" s="190">
        <v>7</v>
      </c>
      <c r="Y16" s="189">
        <v>17</v>
      </c>
      <c r="Z16" s="188">
        <v>12827</v>
      </c>
      <c r="AA16" s="188">
        <v>12827</v>
      </c>
      <c r="AB16" s="188">
        <v>12827</v>
      </c>
      <c r="AC16" s="188">
        <v>38481</v>
      </c>
      <c r="AD16" s="186">
        <v>5</v>
      </c>
      <c r="AE16" s="186">
        <v>3</v>
      </c>
      <c r="AF16" s="186">
        <v>12</v>
      </c>
      <c r="AG16" s="191">
        <v>20</v>
      </c>
      <c r="AH16" s="188">
        <v>12827</v>
      </c>
      <c r="AI16" s="188">
        <v>12827</v>
      </c>
      <c r="AJ16" s="188">
        <v>12835</v>
      </c>
      <c r="AK16" s="188">
        <v>38489</v>
      </c>
      <c r="AL16" s="186">
        <v>84</v>
      </c>
      <c r="AM16" s="192">
        <v>153932</v>
      </c>
      <c r="AN16" s="79" t="s">
        <v>42</v>
      </c>
      <c r="AO16" s="86" t="s">
        <v>43</v>
      </c>
      <c r="AP16" s="172"/>
      <c r="AR16" s="149"/>
    </row>
    <row r="17" spans="1:42" ht="117" customHeight="1" x14ac:dyDescent="0.25">
      <c r="A17" s="81">
        <v>2</v>
      </c>
      <c r="B17" s="344"/>
      <c r="C17" s="84" t="s">
        <v>44</v>
      </c>
      <c r="D17" s="146" t="s">
        <v>45</v>
      </c>
      <c r="E17" s="146" t="s">
        <v>41</v>
      </c>
      <c r="F17" s="113">
        <v>1</v>
      </c>
      <c r="G17" s="113">
        <v>1</v>
      </c>
      <c r="H17" s="113">
        <v>1</v>
      </c>
      <c r="I17" s="113">
        <v>3</v>
      </c>
      <c r="J17" s="113">
        <v>16803</v>
      </c>
      <c r="K17" s="113">
        <v>16803</v>
      </c>
      <c r="L17" s="113">
        <v>16803</v>
      </c>
      <c r="M17" s="155">
        <v>50409</v>
      </c>
      <c r="N17" s="113">
        <v>1</v>
      </c>
      <c r="O17" s="113">
        <v>1</v>
      </c>
      <c r="P17" s="113">
        <v>1</v>
      </c>
      <c r="Q17" s="113">
        <v>3</v>
      </c>
      <c r="R17" s="113">
        <v>16803</v>
      </c>
      <c r="S17" s="113">
        <v>16803</v>
      </c>
      <c r="T17" s="113">
        <v>16803</v>
      </c>
      <c r="U17" s="155">
        <v>50409</v>
      </c>
      <c r="V17" s="113">
        <v>1</v>
      </c>
      <c r="W17" s="113">
        <v>1</v>
      </c>
      <c r="X17" s="113">
        <v>1</v>
      </c>
      <c r="Y17" s="113">
        <v>3</v>
      </c>
      <c r="Z17" s="113">
        <v>16803</v>
      </c>
      <c r="AA17" s="113">
        <v>16803</v>
      </c>
      <c r="AB17" s="113">
        <v>16803</v>
      </c>
      <c r="AC17" s="155">
        <v>50409</v>
      </c>
      <c r="AD17" s="113">
        <v>1</v>
      </c>
      <c r="AE17" s="113">
        <v>1</v>
      </c>
      <c r="AF17" s="113">
        <v>1</v>
      </c>
      <c r="AG17" s="113">
        <v>3</v>
      </c>
      <c r="AH17" s="113">
        <v>16803</v>
      </c>
      <c r="AI17" s="113">
        <v>16803</v>
      </c>
      <c r="AJ17" s="113">
        <v>16806</v>
      </c>
      <c r="AK17" s="155">
        <v>50412</v>
      </c>
      <c r="AL17" s="193">
        <v>12</v>
      </c>
      <c r="AM17" s="177">
        <f t="shared" ref="AM17:AM20" si="0">+AJ17+AI17+AH17+AB17+AA17+Z17+T17+S17+R17+L17+K17+J17</f>
        <v>201639</v>
      </c>
      <c r="AN17" s="79" t="s">
        <v>42</v>
      </c>
      <c r="AO17" s="87" t="s">
        <v>46</v>
      </c>
      <c r="AP17" s="172"/>
    </row>
    <row r="18" spans="1:42" s="321" customFormat="1" ht="162" customHeight="1" x14ac:dyDescent="0.25">
      <c r="A18" s="184">
        <v>3</v>
      </c>
      <c r="B18" s="344"/>
      <c r="C18" s="322" t="s">
        <v>184</v>
      </c>
      <c r="D18" s="323" t="s">
        <v>185</v>
      </c>
      <c r="E18" s="323" t="s">
        <v>47</v>
      </c>
      <c r="F18" s="324">
        <v>1</v>
      </c>
      <c r="G18" s="324">
        <v>1</v>
      </c>
      <c r="H18" s="324">
        <v>1</v>
      </c>
      <c r="I18" s="324">
        <v>3</v>
      </c>
      <c r="J18" s="324">
        <v>2530.61</v>
      </c>
      <c r="K18" s="324">
        <v>2530.61</v>
      </c>
      <c r="L18" s="324">
        <v>2530.61</v>
      </c>
      <c r="M18" s="325">
        <v>7590</v>
      </c>
      <c r="N18" s="324">
        <v>1</v>
      </c>
      <c r="O18" s="324">
        <v>1</v>
      </c>
      <c r="P18" s="324">
        <v>1</v>
      </c>
      <c r="Q18" s="324">
        <v>3</v>
      </c>
      <c r="R18" s="324">
        <v>2530.61</v>
      </c>
      <c r="S18" s="324">
        <v>2530.61</v>
      </c>
      <c r="T18" s="324">
        <v>2530.61</v>
      </c>
      <c r="U18" s="324">
        <v>7590</v>
      </c>
      <c r="V18" s="324">
        <v>1</v>
      </c>
      <c r="W18" s="324">
        <v>1</v>
      </c>
      <c r="X18" s="324">
        <v>1</v>
      </c>
      <c r="Y18" s="324">
        <v>3</v>
      </c>
      <c r="Z18" s="324">
        <v>2530.61</v>
      </c>
      <c r="AA18" s="324">
        <v>2530.61</v>
      </c>
      <c r="AB18" s="324">
        <v>2530.61</v>
      </c>
      <c r="AC18" s="324">
        <v>7590</v>
      </c>
      <c r="AD18" s="324">
        <v>1</v>
      </c>
      <c r="AE18" s="324">
        <v>1</v>
      </c>
      <c r="AF18" s="324">
        <v>1</v>
      </c>
      <c r="AG18" s="324">
        <v>3</v>
      </c>
      <c r="AH18" s="324">
        <v>2530.61</v>
      </c>
      <c r="AI18" s="324">
        <v>2530.61</v>
      </c>
      <c r="AJ18" s="324">
        <v>2530.61</v>
      </c>
      <c r="AK18" s="325">
        <v>7590</v>
      </c>
      <c r="AL18" s="326">
        <v>12</v>
      </c>
      <c r="AM18" s="327">
        <v>30367</v>
      </c>
      <c r="AN18" s="328" t="s">
        <v>42</v>
      </c>
      <c r="AO18" s="329" t="s">
        <v>48</v>
      </c>
      <c r="AP18" s="330"/>
    </row>
    <row r="19" spans="1:42" ht="135" customHeight="1" x14ac:dyDescent="0.25">
      <c r="A19" s="81">
        <v>4</v>
      </c>
      <c r="B19" s="344"/>
      <c r="C19" s="84" t="s">
        <v>49</v>
      </c>
      <c r="D19" s="146" t="s">
        <v>50</v>
      </c>
      <c r="E19" s="146" t="s">
        <v>51</v>
      </c>
      <c r="F19" s="112">
        <v>90</v>
      </c>
      <c r="G19" s="112">
        <v>90</v>
      </c>
      <c r="H19" s="112">
        <v>90</v>
      </c>
      <c r="I19" s="112">
        <v>270</v>
      </c>
      <c r="J19" s="113">
        <v>13535</v>
      </c>
      <c r="K19" s="113">
        <v>13535</v>
      </c>
      <c r="L19" s="113">
        <v>13535</v>
      </c>
      <c r="M19" s="112">
        <v>40605</v>
      </c>
      <c r="N19" s="112">
        <v>90</v>
      </c>
      <c r="O19" s="112">
        <v>90</v>
      </c>
      <c r="P19" s="112">
        <v>90</v>
      </c>
      <c r="Q19" s="112">
        <v>270</v>
      </c>
      <c r="R19" s="113">
        <v>13535</v>
      </c>
      <c r="S19" s="113">
        <v>13535</v>
      </c>
      <c r="T19" s="113">
        <v>13535</v>
      </c>
      <c r="U19" s="112">
        <v>40605</v>
      </c>
      <c r="V19" s="112">
        <v>90</v>
      </c>
      <c r="W19" s="112">
        <v>90</v>
      </c>
      <c r="X19" s="112">
        <v>90</v>
      </c>
      <c r="Y19" s="112">
        <v>270</v>
      </c>
      <c r="Z19" s="113">
        <v>13535</v>
      </c>
      <c r="AA19" s="113">
        <v>13535</v>
      </c>
      <c r="AB19" s="113">
        <v>13535</v>
      </c>
      <c r="AC19" s="112">
        <v>40605</v>
      </c>
      <c r="AD19" s="112">
        <v>90</v>
      </c>
      <c r="AE19" s="112">
        <v>90</v>
      </c>
      <c r="AF19" s="112">
        <v>90</v>
      </c>
      <c r="AG19" s="112">
        <v>270</v>
      </c>
      <c r="AH19" s="113">
        <v>13535</v>
      </c>
      <c r="AI19" s="113">
        <v>13535</v>
      </c>
      <c r="AJ19" s="113">
        <v>13541</v>
      </c>
      <c r="AK19" s="112">
        <v>40611</v>
      </c>
      <c r="AL19" s="156">
        <v>1080</v>
      </c>
      <c r="AM19" s="177">
        <f t="shared" si="0"/>
        <v>162426</v>
      </c>
      <c r="AN19" s="79" t="s">
        <v>42</v>
      </c>
      <c r="AO19" s="81" t="s">
        <v>52</v>
      </c>
      <c r="AP19" s="172"/>
    </row>
    <row r="20" spans="1:42" ht="107.25" customHeight="1" x14ac:dyDescent="0.25">
      <c r="A20" s="81">
        <v>5</v>
      </c>
      <c r="B20" s="344"/>
      <c r="C20" s="84" t="s">
        <v>53</v>
      </c>
      <c r="D20" s="146" t="s">
        <v>54</v>
      </c>
      <c r="E20" s="146" t="s">
        <v>51</v>
      </c>
      <c r="F20" s="117">
        <v>225</v>
      </c>
      <c r="G20" s="117">
        <v>225</v>
      </c>
      <c r="H20" s="117">
        <v>225</v>
      </c>
      <c r="I20" s="117">
        <v>675</v>
      </c>
      <c r="J20" s="117">
        <v>9682</v>
      </c>
      <c r="K20" s="117">
        <v>9682</v>
      </c>
      <c r="L20" s="117">
        <v>9681</v>
      </c>
      <c r="M20" s="155">
        <v>29045</v>
      </c>
      <c r="N20" s="117">
        <v>225</v>
      </c>
      <c r="O20" s="117">
        <v>225</v>
      </c>
      <c r="P20" s="117">
        <v>225</v>
      </c>
      <c r="Q20" s="117">
        <v>675</v>
      </c>
      <c r="R20" s="117">
        <v>9682</v>
      </c>
      <c r="S20" s="117">
        <v>9682</v>
      </c>
      <c r="T20" s="117">
        <v>9681</v>
      </c>
      <c r="U20" s="155">
        <v>29045</v>
      </c>
      <c r="V20" s="117">
        <v>225</v>
      </c>
      <c r="W20" s="117">
        <v>225</v>
      </c>
      <c r="X20" s="117">
        <v>225</v>
      </c>
      <c r="Y20" s="117">
        <v>675</v>
      </c>
      <c r="Z20" s="117">
        <v>9682</v>
      </c>
      <c r="AA20" s="117">
        <v>9682</v>
      </c>
      <c r="AB20" s="117">
        <v>9681</v>
      </c>
      <c r="AC20" s="155">
        <v>29045</v>
      </c>
      <c r="AD20" s="117">
        <v>225</v>
      </c>
      <c r="AE20" s="117">
        <v>225</v>
      </c>
      <c r="AF20" s="117">
        <v>225</v>
      </c>
      <c r="AG20" s="117">
        <v>675</v>
      </c>
      <c r="AH20" s="117">
        <v>9682</v>
      </c>
      <c r="AI20" s="117">
        <v>9682</v>
      </c>
      <c r="AJ20" s="117">
        <v>9681</v>
      </c>
      <c r="AK20" s="155">
        <v>29045</v>
      </c>
      <c r="AL20" s="130">
        <v>2700</v>
      </c>
      <c r="AM20" s="177">
        <f t="shared" si="0"/>
        <v>116180</v>
      </c>
      <c r="AN20" s="79" t="s">
        <v>42</v>
      </c>
      <c r="AO20" s="81" t="s">
        <v>55</v>
      </c>
      <c r="AP20" s="172"/>
    </row>
    <row r="21" spans="1:42" ht="143.25" customHeight="1" x14ac:dyDescent="0.25">
      <c r="A21" s="81">
        <v>6</v>
      </c>
      <c r="B21" s="345"/>
      <c r="C21" s="84" t="s">
        <v>56</v>
      </c>
      <c r="D21" s="146" t="s">
        <v>57</v>
      </c>
      <c r="E21" s="146" t="s">
        <v>41</v>
      </c>
      <c r="F21" s="117">
        <v>3</v>
      </c>
      <c r="G21" s="117">
        <v>3</v>
      </c>
      <c r="H21" s="117">
        <v>3</v>
      </c>
      <c r="I21" s="178">
        <f>H21+G21+F21</f>
        <v>9</v>
      </c>
      <c r="J21" s="117">
        <v>5663</v>
      </c>
      <c r="K21" s="117">
        <v>5663</v>
      </c>
      <c r="L21" s="117">
        <v>5663</v>
      </c>
      <c r="M21" s="155">
        <f>L21+K21+J21</f>
        <v>16989</v>
      </c>
      <c r="N21" s="117">
        <v>3</v>
      </c>
      <c r="O21" s="117">
        <v>3</v>
      </c>
      <c r="P21" s="117">
        <v>3</v>
      </c>
      <c r="Q21" s="130">
        <f>P21+O21+N21</f>
        <v>9</v>
      </c>
      <c r="R21" s="117">
        <v>5663</v>
      </c>
      <c r="S21" s="117">
        <v>5663</v>
      </c>
      <c r="T21" s="117">
        <v>5663</v>
      </c>
      <c r="U21" s="155">
        <f>SUM(R21:T21)</f>
        <v>16989</v>
      </c>
      <c r="V21" s="117">
        <v>3</v>
      </c>
      <c r="W21" s="117">
        <v>3</v>
      </c>
      <c r="X21" s="117">
        <v>3</v>
      </c>
      <c r="Y21" s="130">
        <f>X21+W21+V21</f>
        <v>9</v>
      </c>
      <c r="Z21" s="117">
        <v>5663</v>
      </c>
      <c r="AA21" s="117">
        <v>5663</v>
      </c>
      <c r="AB21" s="117">
        <v>5663</v>
      </c>
      <c r="AC21" s="155">
        <f>SUM(Z21:AB21)</f>
        <v>16989</v>
      </c>
      <c r="AD21" s="117">
        <v>3</v>
      </c>
      <c r="AE21" s="117">
        <v>3</v>
      </c>
      <c r="AF21" s="117">
        <v>3</v>
      </c>
      <c r="AG21" s="130">
        <f>AF21+AE21+AD21</f>
        <v>9</v>
      </c>
      <c r="AH21" s="117">
        <v>5663</v>
      </c>
      <c r="AI21" s="117">
        <v>5663</v>
      </c>
      <c r="AJ21" s="117">
        <v>5663</v>
      </c>
      <c r="AK21" s="155">
        <f>SUM(AH21:AJ21)</f>
        <v>16989</v>
      </c>
      <c r="AL21" s="130">
        <f>I21+Q21+Y21+AG21</f>
        <v>36</v>
      </c>
      <c r="AM21" s="177">
        <f>M21+U21+AC21+AK21</f>
        <v>67956</v>
      </c>
      <c r="AN21" s="79" t="s">
        <v>42</v>
      </c>
      <c r="AO21" s="81" t="s">
        <v>58</v>
      </c>
      <c r="AP21" s="172"/>
    </row>
    <row r="22" spans="1:42" ht="22.5" customHeight="1" x14ac:dyDescent="0.25">
      <c r="A22" s="346" t="s">
        <v>59</v>
      </c>
      <c r="B22" s="347"/>
      <c r="C22" s="348"/>
      <c r="D22" s="180"/>
      <c r="E22" s="180"/>
      <c r="F22" s="181"/>
      <c r="G22" s="181"/>
      <c r="H22" s="181"/>
      <c r="I22" s="194"/>
      <c r="J22" s="181">
        <f>SUM(J16:J21)</f>
        <v>61040.61</v>
      </c>
      <c r="K22" s="181">
        <f>SUM(K16:K21)</f>
        <v>61040.61</v>
      </c>
      <c r="L22" s="181">
        <f>SUM(L16:L21)</f>
        <v>61039.61</v>
      </c>
      <c r="M22" s="185">
        <f>SUM(M16:M21)</f>
        <v>183119</v>
      </c>
      <c r="N22" s="181"/>
      <c r="O22" s="181"/>
      <c r="P22" s="181"/>
      <c r="Q22" s="194"/>
      <c r="R22" s="181">
        <f>SUM(R16:R21)</f>
        <v>61040.61</v>
      </c>
      <c r="S22" s="181">
        <f>SUM(S16:S21)</f>
        <v>61040.61</v>
      </c>
      <c r="T22" s="181">
        <f>SUM(T16:T21)</f>
        <v>61039.61</v>
      </c>
      <c r="U22" s="185">
        <f>SUM(U16:U21)</f>
        <v>183119</v>
      </c>
      <c r="V22" s="181"/>
      <c r="W22" s="181"/>
      <c r="X22" s="181"/>
      <c r="Y22" s="194"/>
      <c r="Z22" s="181">
        <f>SUM(Z16:Z21)</f>
        <v>61040.61</v>
      </c>
      <c r="AA22" s="181">
        <f>SUM(AA16:AA21)</f>
        <v>61040.61</v>
      </c>
      <c r="AB22" s="181">
        <f>SUM(AB16:AB21)</f>
        <v>61039.61</v>
      </c>
      <c r="AC22" s="185">
        <f>SUM(AC16:AC21)</f>
        <v>183119</v>
      </c>
      <c r="AD22" s="181"/>
      <c r="AE22" s="181"/>
      <c r="AF22" s="181"/>
      <c r="AG22" s="194"/>
      <c r="AH22" s="181">
        <f>SUM(AH16:AH21)</f>
        <v>61040.61</v>
      </c>
      <c r="AI22" s="181">
        <f>SUM(AI16:AI21)</f>
        <v>61040.61</v>
      </c>
      <c r="AJ22" s="181">
        <f>SUM(AJ16:AJ21)</f>
        <v>61056.61</v>
      </c>
      <c r="AK22" s="185">
        <f>SUM(AK16:AK21)</f>
        <v>183136</v>
      </c>
      <c r="AL22" s="194"/>
      <c r="AM22" s="182">
        <f>M22+U22+AC22+AK22</f>
        <v>732493</v>
      </c>
      <c r="AN22" s="183"/>
      <c r="AO22" s="184"/>
      <c r="AP22" s="174"/>
    </row>
    <row r="23" spans="1:42" x14ac:dyDescent="0.25">
      <c r="A23" s="171"/>
      <c r="B23" s="171"/>
      <c r="AM23" s="136"/>
      <c r="AN23" s="171"/>
      <c r="AP23" s="171"/>
    </row>
    <row r="32" spans="1:42" x14ac:dyDescent="0.25">
      <c r="A32" s="171"/>
      <c r="B32" s="171"/>
      <c r="AB32" s="131"/>
      <c r="AN32" s="171"/>
      <c r="AP32" s="171"/>
    </row>
  </sheetData>
  <mergeCells count="31">
    <mergeCell ref="B16:B21"/>
    <mergeCell ref="AC7:AJ7"/>
    <mergeCell ref="A22:C22"/>
    <mergeCell ref="AP11:AP14"/>
    <mergeCell ref="F12:M12"/>
    <mergeCell ref="N12:U12"/>
    <mergeCell ref="V12:AC12"/>
    <mergeCell ref="AD12:AK12"/>
    <mergeCell ref="F13:I13"/>
    <mergeCell ref="Z13:AC13"/>
    <mergeCell ref="V13:Y13"/>
    <mergeCell ref="R13:U13"/>
    <mergeCell ref="AN11:AN14"/>
    <mergeCell ref="AO11:AO14"/>
    <mergeCell ref="E11:E14"/>
    <mergeCell ref="B15:E15"/>
    <mergeCell ref="A1:AM1"/>
    <mergeCell ref="A2:AM2"/>
    <mergeCell ref="A11:A14"/>
    <mergeCell ref="B11:B14"/>
    <mergeCell ref="C11:C14"/>
    <mergeCell ref="AD13:AG13"/>
    <mergeCell ref="AL11:AM13"/>
    <mergeCell ref="A4:K4"/>
    <mergeCell ref="N13:Q13"/>
    <mergeCell ref="D11:D14"/>
    <mergeCell ref="A5:E5"/>
    <mergeCell ref="J13:M13"/>
    <mergeCell ref="A7:Z7"/>
    <mergeCell ref="F11:AK11"/>
    <mergeCell ref="AH13:AK13"/>
  </mergeCells>
  <phoneticPr fontId="0" type="noConversion"/>
  <printOptions horizontalCentered="1"/>
  <pageMargins left="0.23622047244094491" right="0.19685039370078741" top="0.59055118110236227" bottom="0.39370078740157483" header="0.23622047244094491" footer="0"/>
  <pageSetup paperSize="14" scale="42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cols>
    <col min="1" max="256" width="11.4414062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topLeftCell="W17" zoomScale="72" zoomScaleNormal="72" zoomScaleSheetLayoutView="50" workbookViewId="0">
      <selection activeCell="AP19" sqref="AP19"/>
    </sheetView>
  </sheetViews>
  <sheetFormatPr baseColWidth="10" defaultColWidth="11.44140625" defaultRowHeight="15" x14ac:dyDescent="0.25"/>
  <cols>
    <col min="1" max="1" width="9.44140625" style="2" customWidth="1"/>
    <col min="2" max="2" width="15.109375" style="2" customWidth="1"/>
    <col min="3" max="3" width="16.6640625" style="7" customWidth="1"/>
    <col min="4" max="4" width="12" style="8" customWidth="1"/>
    <col min="5" max="5" width="10.5546875" style="5" customWidth="1"/>
    <col min="6" max="6" width="5.6640625" style="6" customWidth="1"/>
    <col min="7" max="7" width="6.109375" style="6" customWidth="1"/>
    <col min="8" max="8" width="6" style="6" customWidth="1"/>
    <col min="9" max="9" width="7.33203125" style="6" customWidth="1"/>
    <col min="10" max="10" width="8.33203125" style="9" customWidth="1"/>
    <col min="11" max="11" width="8.5546875" style="9" customWidth="1"/>
    <col min="12" max="12" width="8.33203125" style="9" customWidth="1"/>
    <col min="13" max="13" width="9" style="9" customWidth="1"/>
    <col min="14" max="14" width="6.109375" style="6" customWidth="1"/>
    <col min="15" max="15" width="6.44140625" style="6" customWidth="1"/>
    <col min="16" max="16" width="6.33203125" style="1" customWidth="1"/>
    <col min="17" max="17" width="6.109375" style="1" customWidth="1"/>
    <col min="18" max="18" width="8" style="1" customWidth="1"/>
    <col min="19" max="19" width="8.5546875" style="1" customWidth="1"/>
    <col min="20" max="20" width="9.88671875" style="1" customWidth="1"/>
    <col min="21" max="21" width="9.88671875" style="3" customWidth="1"/>
    <col min="22" max="24" width="6.88671875" style="1" customWidth="1"/>
    <col min="25" max="25" width="9.88671875" style="1" customWidth="1"/>
    <col min="26" max="27" width="7.88671875" style="1" customWidth="1"/>
    <col min="28" max="28" width="9.33203125" style="1" customWidth="1"/>
    <col min="29" max="29" width="10.44140625" style="3" customWidth="1"/>
    <col min="30" max="32" width="6.88671875" style="1" customWidth="1"/>
    <col min="33" max="33" width="13" style="1" customWidth="1"/>
    <col min="34" max="34" width="8" style="1" customWidth="1"/>
    <col min="35" max="35" width="8.33203125" style="1" customWidth="1"/>
    <col min="36" max="36" width="10" style="1" customWidth="1"/>
    <col min="37" max="37" width="9.33203125" style="3" customWidth="1"/>
    <col min="38" max="38" width="12.33203125" style="1" customWidth="1"/>
    <col min="39" max="39" width="12.6640625" style="3" customWidth="1"/>
    <col min="40" max="40" width="9.44140625" style="2" customWidth="1"/>
    <col min="41" max="41" width="14.44140625" style="1" customWidth="1"/>
    <col min="42" max="42" width="12.88671875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42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71"/>
    </row>
    <row r="2" spans="1:42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71"/>
    </row>
    <row r="3" spans="1:42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42" ht="13.8" x14ac:dyDescent="0.25">
      <c r="A4" s="338" t="s">
        <v>60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59"/>
      <c r="M4" s="59"/>
      <c r="N4" s="59"/>
      <c r="O4" s="59"/>
      <c r="P4" s="59"/>
      <c r="Q4" s="59"/>
      <c r="R4" s="59"/>
      <c r="S4" s="59"/>
      <c r="T4" s="59"/>
      <c r="U4" s="12"/>
      <c r="V4" s="59"/>
      <c r="W4" s="60"/>
      <c r="X4" s="59"/>
      <c r="Y4" s="59"/>
      <c r="Z4" s="59"/>
      <c r="AA4" s="59"/>
      <c r="AB4" s="59"/>
      <c r="AC4" s="162" t="s">
        <v>61</v>
      </c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162"/>
      <c r="AP4" s="72"/>
    </row>
    <row r="5" spans="1:42" ht="13.8" x14ac:dyDescent="0.25">
      <c r="A5" s="340" t="s">
        <v>172</v>
      </c>
      <c r="B5" s="341"/>
      <c r="C5" s="341"/>
      <c r="D5" s="341"/>
      <c r="E5" s="34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5"/>
      <c r="V5" s="13"/>
      <c r="W5" s="14"/>
      <c r="X5" s="13"/>
      <c r="Y5" s="13"/>
      <c r="Z5" s="13"/>
      <c r="AA5" s="13"/>
      <c r="AB5" s="13"/>
      <c r="AC5" s="159" t="s">
        <v>62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9"/>
      <c r="AP5" s="73"/>
    </row>
    <row r="6" spans="1:42" ht="13.8" x14ac:dyDescent="0.25">
      <c r="A6" s="340" t="s">
        <v>63</v>
      </c>
      <c r="B6" s="341"/>
      <c r="C6" s="341"/>
      <c r="D6" s="341"/>
      <c r="E6" s="341"/>
      <c r="F6" s="341"/>
      <c r="G6" s="34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5"/>
      <c r="V6" s="13"/>
      <c r="W6" s="14"/>
      <c r="X6" s="13"/>
      <c r="Y6" s="13"/>
      <c r="Z6" s="13"/>
      <c r="AA6" s="13"/>
      <c r="AB6" s="13"/>
      <c r="AC6" s="159" t="s">
        <v>7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59"/>
      <c r="AP6" s="73"/>
    </row>
    <row r="7" spans="1:42" ht="13.2" x14ac:dyDescent="0.25">
      <c r="A7" s="340" t="s">
        <v>8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13"/>
      <c r="AC7" s="341" t="s">
        <v>64</v>
      </c>
      <c r="AD7" s="341"/>
      <c r="AE7" s="341"/>
      <c r="AF7" s="341"/>
      <c r="AG7" s="341"/>
      <c r="AH7" s="341"/>
      <c r="AI7" s="341"/>
      <c r="AJ7" s="341"/>
      <c r="AK7" s="13"/>
      <c r="AL7" s="13"/>
      <c r="AM7" s="13"/>
      <c r="AN7" s="13"/>
      <c r="AO7" s="159"/>
      <c r="AP7" s="73"/>
    </row>
    <row r="8" spans="1:42" ht="13.8" x14ac:dyDescent="0.25">
      <c r="A8" s="50"/>
      <c r="B8" s="6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56"/>
      <c r="R8" s="56"/>
      <c r="S8" s="56"/>
      <c r="T8" s="56"/>
      <c r="U8" s="56"/>
      <c r="V8" s="56"/>
      <c r="W8" s="70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74"/>
    </row>
    <row r="9" spans="1:42" ht="12.75" hidden="1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4"/>
      <c r="AO9" s="14"/>
      <c r="AP9" s="14"/>
    </row>
    <row r="10" spans="1:42" ht="13.2" x14ac:dyDescent="0.25">
      <c r="A10" s="332" t="s">
        <v>10</v>
      </c>
      <c r="B10" s="332" t="s">
        <v>11</v>
      </c>
      <c r="C10" s="332" t="s">
        <v>12</v>
      </c>
      <c r="D10" s="337" t="s">
        <v>13</v>
      </c>
      <c r="E10" s="337" t="s">
        <v>14</v>
      </c>
      <c r="F10" s="342" t="s">
        <v>15</v>
      </c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7" t="s">
        <v>16</v>
      </c>
      <c r="AM10" s="337"/>
      <c r="AN10" s="352" t="s">
        <v>17</v>
      </c>
      <c r="AO10" s="352" t="s">
        <v>65</v>
      </c>
      <c r="AP10" s="349" t="s">
        <v>19</v>
      </c>
    </row>
    <row r="11" spans="1:42" ht="13.2" x14ac:dyDescent="0.25">
      <c r="A11" s="333"/>
      <c r="B11" s="333"/>
      <c r="C11" s="333"/>
      <c r="D11" s="337"/>
      <c r="E11" s="337"/>
      <c r="F11" s="342" t="s">
        <v>20</v>
      </c>
      <c r="G11" s="342"/>
      <c r="H11" s="342"/>
      <c r="I11" s="342"/>
      <c r="J11" s="342"/>
      <c r="K11" s="342"/>
      <c r="L11" s="342"/>
      <c r="M11" s="342"/>
      <c r="N11" s="342" t="s">
        <v>21</v>
      </c>
      <c r="O11" s="342"/>
      <c r="P11" s="342"/>
      <c r="Q11" s="342"/>
      <c r="R11" s="342"/>
      <c r="S11" s="342"/>
      <c r="T11" s="342"/>
      <c r="U11" s="342"/>
      <c r="V11" s="342" t="s">
        <v>22</v>
      </c>
      <c r="W11" s="342"/>
      <c r="X11" s="342"/>
      <c r="Y11" s="342"/>
      <c r="Z11" s="342"/>
      <c r="AA11" s="342"/>
      <c r="AB11" s="342"/>
      <c r="AC11" s="342"/>
      <c r="AD11" s="342" t="s">
        <v>23</v>
      </c>
      <c r="AE11" s="342"/>
      <c r="AF11" s="342"/>
      <c r="AG11" s="342"/>
      <c r="AH11" s="342"/>
      <c r="AI11" s="342"/>
      <c r="AJ11" s="342"/>
      <c r="AK11" s="342"/>
      <c r="AL11" s="337"/>
      <c r="AM11" s="337"/>
      <c r="AN11" s="353"/>
      <c r="AO11" s="353"/>
      <c r="AP11" s="350"/>
    </row>
    <row r="12" spans="1:42" ht="13.2" x14ac:dyDescent="0.25">
      <c r="A12" s="333"/>
      <c r="B12" s="333"/>
      <c r="C12" s="333"/>
      <c r="D12" s="337"/>
      <c r="E12" s="337"/>
      <c r="F12" s="335" t="s">
        <v>24</v>
      </c>
      <c r="G12" s="336"/>
      <c r="H12" s="336"/>
      <c r="I12" s="336"/>
      <c r="J12" s="335" t="s">
        <v>25</v>
      </c>
      <c r="K12" s="336"/>
      <c r="L12" s="336"/>
      <c r="M12" s="336"/>
      <c r="N12" s="335" t="s">
        <v>24</v>
      </c>
      <c r="O12" s="336"/>
      <c r="P12" s="336"/>
      <c r="Q12" s="336"/>
      <c r="R12" s="335" t="s">
        <v>25</v>
      </c>
      <c r="S12" s="336"/>
      <c r="T12" s="336"/>
      <c r="U12" s="336"/>
      <c r="V12" s="335" t="s">
        <v>24</v>
      </c>
      <c r="W12" s="336"/>
      <c r="X12" s="336"/>
      <c r="Y12" s="336"/>
      <c r="Z12" s="335" t="s">
        <v>25</v>
      </c>
      <c r="AA12" s="336"/>
      <c r="AB12" s="336"/>
      <c r="AC12" s="336"/>
      <c r="AD12" s="335" t="s">
        <v>24</v>
      </c>
      <c r="AE12" s="336"/>
      <c r="AF12" s="336"/>
      <c r="AG12" s="336"/>
      <c r="AH12" s="335" t="s">
        <v>25</v>
      </c>
      <c r="AI12" s="336"/>
      <c r="AJ12" s="336"/>
      <c r="AK12" s="336"/>
      <c r="AL12" s="337"/>
      <c r="AM12" s="337"/>
      <c r="AN12" s="353"/>
      <c r="AO12" s="353"/>
      <c r="AP12" s="350"/>
    </row>
    <row r="13" spans="1:42" ht="42.75" customHeight="1" x14ac:dyDescent="0.25">
      <c r="A13" s="334"/>
      <c r="B13" s="334"/>
      <c r="C13" s="334"/>
      <c r="D13" s="337"/>
      <c r="E13" s="337"/>
      <c r="F13" s="160" t="s">
        <v>26</v>
      </c>
      <c r="G13" s="160" t="s">
        <v>27</v>
      </c>
      <c r="H13" s="160" t="s">
        <v>28</v>
      </c>
      <c r="I13" s="157" t="s">
        <v>29</v>
      </c>
      <c r="J13" s="160" t="s">
        <v>26</v>
      </c>
      <c r="K13" s="160" t="s">
        <v>27</v>
      </c>
      <c r="L13" s="160" t="s">
        <v>28</v>
      </c>
      <c r="M13" s="157" t="s">
        <v>29</v>
      </c>
      <c r="N13" s="160" t="s">
        <v>30</v>
      </c>
      <c r="O13" s="160" t="s">
        <v>28</v>
      </c>
      <c r="P13" s="160" t="s">
        <v>31</v>
      </c>
      <c r="Q13" s="157" t="s">
        <v>29</v>
      </c>
      <c r="R13" s="160" t="s">
        <v>30</v>
      </c>
      <c r="S13" s="160" t="s">
        <v>28</v>
      </c>
      <c r="T13" s="160" t="s">
        <v>31</v>
      </c>
      <c r="U13" s="157" t="s">
        <v>29</v>
      </c>
      <c r="V13" s="160" t="s">
        <v>31</v>
      </c>
      <c r="W13" s="160" t="s">
        <v>30</v>
      </c>
      <c r="X13" s="160" t="s">
        <v>32</v>
      </c>
      <c r="Y13" s="157" t="s">
        <v>29</v>
      </c>
      <c r="Z13" s="160" t="s">
        <v>31</v>
      </c>
      <c r="AA13" s="160" t="s">
        <v>30</v>
      </c>
      <c r="AB13" s="160" t="s">
        <v>32</v>
      </c>
      <c r="AC13" s="157" t="s">
        <v>29</v>
      </c>
      <c r="AD13" s="160" t="s">
        <v>33</v>
      </c>
      <c r="AE13" s="160" t="s">
        <v>34</v>
      </c>
      <c r="AF13" s="160" t="s">
        <v>35</v>
      </c>
      <c r="AG13" s="157" t="s">
        <v>29</v>
      </c>
      <c r="AH13" s="160" t="s">
        <v>33</v>
      </c>
      <c r="AI13" s="160" t="s">
        <v>34</v>
      </c>
      <c r="AJ13" s="160" t="s">
        <v>35</v>
      </c>
      <c r="AK13" s="157" t="s">
        <v>29</v>
      </c>
      <c r="AL13" s="157" t="s">
        <v>24</v>
      </c>
      <c r="AM13" s="157" t="s">
        <v>36</v>
      </c>
      <c r="AN13" s="354"/>
      <c r="AO13" s="354"/>
      <c r="AP13" s="351"/>
    </row>
    <row r="14" spans="1:42" x14ac:dyDescent="0.25">
      <c r="A14" s="129">
        <v>2</v>
      </c>
      <c r="B14" s="355" t="s">
        <v>37</v>
      </c>
      <c r="C14" s="356"/>
      <c r="D14" s="356"/>
      <c r="E14" s="356"/>
      <c r="F14" s="16"/>
      <c r="G14" s="16"/>
      <c r="H14" s="16"/>
      <c r="I14" s="16"/>
      <c r="J14" s="17"/>
      <c r="K14" s="17"/>
      <c r="L14" s="17"/>
      <c r="M14" s="17"/>
      <c r="N14" s="16"/>
      <c r="O14" s="16"/>
      <c r="P14" s="16"/>
      <c r="Q14" s="16"/>
      <c r="R14" s="16"/>
      <c r="S14" s="16"/>
      <c r="T14" s="16"/>
      <c r="U14" s="18"/>
      <c r="V14" s="16"/>
      <c r="W14" s="16"/>
      <c r="X14" s="16"/>
      <c r="Y14" s="16"/>
      <c r="Z14" s="16"/>
      <c r="AA14" s="16"/>
      <c r="AB14" s="16"/>
      <c r="AC14" s="18"/>
      <c r="AD14" s="16"/>
      <c r="AE14" s="16"/>
      <c r="AF14" s="16"/>
      <c r="AG14" s="16"/>
      <c r="AH14" s="16"/>
      <c r="AI14" s="16"/>
      <c r="AJ14" s="16"/>
      <c r="AK14" s="18"/>
      <c r="AL14" s="19"/>
      <c r="AM14" s="20"/>
      <c r="AN14" s="21"/>
      <c r="AO14" s="21"/>
      <c r="AP14" s="99"/>
    </row>
    <row r="15" spans="1:42" ht="98.25" customHeight="1" x14ac:dyDescent="0.25">
      <c r="A15" s="81">
        <v>1</v>
      </c>
      <c r="B15" s="360" t="s">
        <v>38</v>
      </c>
      <c r="C15" s="85" t="s">
        <v>66</v>
      </c>
      <c r="D15" s="116" t="s">
        <v>67</v>
      </c>
      <c r="E15" s="116" t="s">
        <v>51</v>
      </c>
      <c r="F15" s="113"/>
      <c r="G15" s="113"/>
      <c r="H15" s="113">
        <v>1</v>
      </c>
      <c r="I15" s="113">
        <v>1</v>
      </c>
      <c r="J15" s="113"/>
      <c r="K15" s="113"/>
      <c r="L15" s="113">
        <v>29888</v>
      </c>
      <c r="M15" s="113">
        <v>29888</v>
      </c>
      <c r="N15" s="113"/>
      <c r="O15" s="113"/>
      <c r="P15" s="113">
        <v>1</v>
      </c>
      <c r="Q15" s="113">
        <v>1</v>
      </c>
      <c r="R15" s="113"/>
      <c r="S15" s="113"/>
      <c r="T15" s="113">
        <v>29888</v>
      </c>
      <c r="U15" s="113">
        <v>29888</v>
      </c>
      <c r="V15" s="113"/>
      <c r="W15" s="113"/>
      <c r="X15" s="113">
        <v>1</v>
      </c>
      <c r="Y15" s="113">
        <v>1</v>
      </c>
      <c r="Z15" s="113"/>
      <c r="AA15" s="113"/>
      <c r="AB15" s="113">
        <v>29888</v>
      </c>
      <c r="AC15" s="113">
        <v>29888</v>
      </c>
      <c r="AD15" s="113"/>
      <c r="AE15" s="113"/>
      <c r="AF15" s="113">
        <v>1</v>
      </c>
      <c r="AG15" s="113">
        <v>1</v>
      </c>
      <c r="AH15" s="113"/>
      <c r="AI15" s="113"/>
      <c r="AJ15" s="113">
        <v>29888</v>
      </c>
      <c r="AK15" s="113">
        <v>29888</v>
      </c>
      <c r="AL15" s="130">
        <v>4</v>
      </c>
      <c r="AM15" s="177">
        <f t="shared" ref="AM15:AM20" si="0">+AJ15+AI15+AH15+AB15+AA15+Z15+T15+S15+R15+L15+K15+J15</f>
        <v>119552</v>
      </c>
      <c r="AN15" s="79" t="s">
        <v>42</v>
      </c>
      <c r="AO15" s="81" t="s">
        <v>68</v>
      </c>
      <c r="AP15" s="172"/>
    </row>
    <row r="16" spans="1:42" ht="87" customHeight="1" x14ac:dyDescent="0.25">
      <c r="A16" s="81">
        <v>2</v>
      </c>
      <c r="B16" s="361"/>
      <c r="C16" s="84" t="s">
        <v>69</v>
      </c>
      <c r="D16" s="147" t="s">
        <v>70</v>
      </c>
      <c r="E16" s="116" t="s">
        <v>41</v>
      </c>
      <c r="F16" s="113">
        <v>1</v>
      </c>
      <c r="G16" s="113">
        <v>1</v>
      </c>
      <c r="H16" s="113">
        <v>1</v>
      </c>
      <c r="I16" s="113">
        <v>3</v>
      </c>
      <c r="J16" s="113">
        <v>8479.36</v>
      </c>
      <c r="K16" s="113">
        <v>8479.36</v>
      </c>
      <c r="L16" s="113">
        <v>9235.7800000000007</v>
      </c>
      <c r="M16" s="112">
        <v>26194.5</v>
      </c>
      <c r="N16" s="117">
        <v>1</v>
      </c>
      <c r="O16" s="117">
        <v>1</v>
      </c>
      <c r="P16" s="113">
        <v>1</v>
      </c>
      <c r="Q16" s="113">
        <v>3</v>
      </c>
      <c r="R16" s="113">
        <v>8479.36</v>
      </c>
      <c r="S16" s="113">
        <v>8479.36</v>
      </c>
      <c r="T16" s="113">
        <v>8479.36</v>
      </c>
      <c r="U16" s="112">
        <v>25438.080000000002</v>
      </c>
      <c r="V16" s="113">
        <v>1</v>
      </c>
      <c r="W16" s="113">
        <v>1</v>
      </c>
      <c r="X16" s="113">
        <v>1</v>
      </c>
      <c r="Y16" s="113">
        <v>3</v>
      </c>
      <c r="Z16" s="113">
        <v>9170.0400000000009</v>
      </c>
      <c r="AA16" s="113">
        <v>8479.36</v>
      </c>
      <c r="AB16" s="113">
        <v>8479.36</v>
      </c>
      <c r="AC16" s="112">
        <v>26128.76</v>
      </c>
      <c r="AD16" s="113">
        <v>1</v>
      </c>
      <c r="AE16" s="113">
        <v>1</v>
      </c>
      <c r="AF16" s="113">
        <v>1</v>
      </c>
      <c r="AG16" s="113">
        <v>3</v>
      </c>
      <c r="AH16" s="113">
        <v>8479.36</v>
      </c>
      <c r="AI16" s="113">
        <v>8479.36</v>
      </c>
      <c r="AJ16" s="113">
        <v>13369.8</v>
      </c>
      <c r="AK16" s="112">
        <v>30328.52</v>
      </c>
      <c r="AL16" s="178">
        <f>I16+Q16+Y16+AG16</f>
        <v>12</v>
      </c>
      <c r="AM16" s="195">
        <v>108089.86</v>
      </c>
      <c r="AN16" s="79" t="s">
        <v>42</v>
      </c>
      <c r="AO16" s="81" t="s">
        <v>71</v>
      </c>
      <c r="AP16" s="172"/>
    </row>
    <row r="17" spans="1:44" ht="124.5" customHeight="1" x14ac:dyDescent="0.25">
      <c r="A17" s="81">
        <v>3</v>
      </c>
      <c r="B17" s="361"/>
      <c r="C17" s="84" t="s">
        <v>72</v>
      </c>
      <c r="D17" s="146" t="s">
        <v>73</v>
      </c>
      <c r="E17" s="146" t="s">
        <v>41</v>
      </c>
      <c r="F17" s="113">
        <v>1</v>
      </c>
      <c r="G17" s="113">
        <v>1</v>
      </c>
      <c r="H17" s="113">
        <v>1</v>
      </c>
      <c r="I17" s="113">
        <v>3</v>
      </c>
      <c r="J17" s="113">
        <v>46724</v>
      </c>
      <c r="K17" s="113">
        <v>46724</v>
      </c>
      <c r="L17" s="113">
        <v>46725</v>
      </c>
      <c r="M17" s="113">
        <f>SUM(J17:L17)</f>
        <v>140173</v>
      </c>
      <c r="N17" s="113">
        <v>1</v>
      </c>
      <c r="O17" s="113">
        <v>1</v>
      </c>
      <c r="P17" s="113">
        <v>1</v>
      </c>
      <c r="Q17" s="113">
        <v>3</v>
      </c>
      <c r="R17" s="113">
        <v>46724</v>
      </c>
      <c r="S17" s="113">
        <v>46724</v>
      </c>
      <c r="T17" s="113">
        <v>46725</v>
      </c>
      <c r="U17" s="113">
        <f>SUM(R17:T17)</f>
        <v>140173</v>
      </c>
      <c r="V17" s="113">
        <v>1</v>
      </c>
      <c r="W17" s="113">
        <v>1</v>
      </c>
      <c r="X17" s="113">
        <v>1</v>
      </c>
      <c r="Y17" s="113">
        <v>3</v>
      </c>
      <c r="Z17" s="113">
        <v>46724</v>
      </c>
      <c r="AA17" s="113">
        <v>46724</v>
      </c>
      <c r="AB17" s="113">
        <v>46725</v>
      </c>
      <c r="AC17" s="113">
        <f>SUM(Z17:AB17)</f>
        <v>140173</v>
      </c>
      <c r="AD17" s="113">
        <v>1</v>
      </c>
      <c r="AE17" s="113">
        <v>1</v>
      </c>
      <c r="AF17" s="113">
        <v>1</v>
      </c>
      <c r="AG17" s="113">
        <v>3</v>
      </c>
      <c r="AH17" s="113">
        <v>46724</v>
      </c>
      <c r="AI17" s="113">
        <v>46724</v>
      </c>
      <c r="AJ17" s="113">
        <v>90123</v>
      </c>
      <c r="AK17" s="113">
        <f>SUM(AH17:AJ17)</f>
        <v>183571</v>
      </c>
      <c r="AL17" s="130">
        <v>12</v>
      </c>
      <c r="AM17" s="177">
        <v>604090</v>
      </c>
      <c r="AN17" s="79" t="s">
        <v>42</v>
      </c>
      <c r="AO17" s="81" t="s">
        <v>74</v>
      </c>
      <c r="AP17" s="122"/>
    </row>
    <row r="18" spans="1:44" ht="154.19999999999999" customHeight="1" x14ac:dyDescent="0.25">
      <c r="A18" s="81">
        <v>4</v>
      </c>
      <c r="B18" s="361"/>
      <c r="C18" s="84" t="s">
        <v>75</v>
      </c>
      <c r="D18" s="146" t="s">
        <v>76</v>
      </c>
      <c r="E18" s="146" t="s">
        <v>41</v>
      </c>
      <c r="F18" s="113">
        <v>1</v>
      </c>
      <c r="G18" s="113">
        <v>1</v>
      </c>
      <c r="H18" s="113">
        <v>1</v>
      </c>
      <c r="I18" s="113">
        <v>3</v>
      </c>
      <c r="J18" s="113">
        <v>13574.2</v>
      </c>
      <c r="K18" s="113">
        <v>13574.2</v>
      </c>
      <c r="L18" s="113">
        <v>13574.2</v>
      </c>
      <c r="M18" s="113">
        <f>SUM(J18:L18)</f>
        <v>40722.600000000006</v>
      </c>
      <c r="N18" s="113">
        <v>1</v>
      </c>
      <c r="O18" s="113">
        <v>1</v>
      </c>
      <c r="P18" s="113">
        <v>1</v>
      </c>
      <c r="Q18" s="113">
        <v>3</v>
      </c>
      <c r="R18" s="113">
        <v>13574.2</v>
      </c>
      <c r="S18" s="113">
        <v>13574.2</v>
      </c>
      <c r="T18" s="113">
        <v>13574.2</v>
      </c>
      <c r="U18" s="113">
        <f>SUM(R18:T18)</f>
        <v>40722.600000000006</v>
      </c>
      <c r="V18" s="113">
        <v>1</v>
      </c>
      <c r="W18" s="113">
        <v>1</v>
      </c>
      <c r="X18" s="113">
        <v>1</v>
      </c>
      <c r="Y18" s="113">
        <v>3</v>
      </c>
      <c r="Z18" s="113">
        <v>13574.2</v>
      </c>
      <c r="AA18" s="113">
        <v>13574.2</v>
      </c>
      <c r="AB18" s="113">
        <v>13574.2</v>
      </c>
      <c r="AC18" s="113">
        <f>SUM(Z18:AB18)</f>
        <v>40722.600000000006</v>
      </c>
      <c r="AD18" s="113">
        <v>1</v>
      </c>
      <c r="AE18" s="113">
        <v>1</v>
      </c>
      <c r="AF18" s="113">
        <v>1</v>
      </c>
      <c r="AG18" s="113">
        <v>3</v>
      </c>
      <c r="AH18" s="113">
        <v>13574.2</v>
      </c>
      <c r="AI18" s="113">
        <v>13574.2</v>
      </c>
      <c r="AJ18" s="113">
        <v>13574.2</v>
      </c>
      <c r="AK18" s="113">
        <f>SUM(AH18:AJ18)</f>
        <v>40722.600000000006</v>
      </c>
      <c r="AL18" s="130">
        <v>12</v>
      </c>
      <c r="AM18" s="177">
        <f t="shared" ref="AM18" si="1">+AJ18+AI18+AH18+AB18+AA18+Z18+T18+S18+R18+L18+K18+J18</f>
        <v>162890.40000000002</v>
      </c>
      <c r="AN18" s="79" t="s">
        <v>42</v>
      </c>
      <c r="AO18" s="81" t="s">
        <v>77</v>
      </c>
      <c r="AP18" s="172"/>
    </row>
    <row r="19" spans="1:44" ht="96" customHeight="1" x14ac:dyDescent="0.25">
      <c r="A19" s="81">
        <v>5</v>
      </c>
      <c r="B19" s="361"/>
      <c r="C19" s="84" t="s">
        <v>78</v>
      </c>
      <c r="D19" s="146" t="s">
        <v>79</v>
      </c>
      <c r="E19" s="146" t="s">
        <v>41</v>
      </c>
      <c r="F19" s="113">
        <v>1</v>
      </c>
      <c r="G19" s="113">
        <v>1</v>
      </c>
      <c r="H19" s="113">
        <v>1</v>
      </c>
      <c r="I19" s="113">
        <v>3</v>
      </c>
      <c r="J19" s="113">
        <v>2532</v>
      </c>
      <c r="K19" s="113">
        <v>2532</v>
      </c>
      <c r="L19" s="113">
        <v>2532</v>
      </c>
      <c r="M19" s="113">
        <v>7596</v>
      </c>
      <c r="N19" s="113">
        <v>1</v>
      </c>
      <c r="O19" s="113">
        <v>1</v>
      </c>
      <c r="P19" s="113">
        <v>1</v>
      </c>
      <c r="Q19" s="113">
        <v>3</v>
      </c>
      <c r="R19" s="113">
        <v>2532</v>
      </c>
      <c r="S19" s="113">
        <v>2532</v>
      </c>
      <c r="T19" s="113">
        <v>2532</v>
      </c>
      <c r="U19" s="113">
        <v>7596</v>
      </c>
      <c r="V19" s="113">
        <v>1</v>
      </c>
      <c r="W19" s="113">
        <v>1</v>
      </c>
      <c r="X19" s="113">
        <v>1</v>
      </c>
      <c r="Y19" s="113">
        <v>3</v>
      </c>
      <c r="Z19" s="113">
        <v>2532</v>
      </c>
      <c r="AA19" s="113">
        <v>2532</v>
      </c>
      <c r="AB19" s="113">
        <v>2532</v>
      </c>
      <c r="AC19" s="113">
        <v>7596</v>
      </c>
      <c r="AD19" s="113">
        <v>1</v>
      </c>
      <c r="AE19" s="113">
        <v>1</v>
      </c>
      <c r="AF19" s="113">
        <v>1</v>
      </c>
      <c r="AG19" s="113">
        <v>3</v>
      </c>
      <c r="AH19" s="113">
        <v>2532</v>
      </c>
      <c r="AI19" s="113">
        <v>2532</v>
      </c>
      <c r="AJ19" s="113">
        <v>2539</v>
      </c>
      <c r="AK19" s="113">
        <v>7603</v>
      </c>
      <c r="AL19" s="130">
        <v>12</v>
      </c>
      <c r="AM19" s="177">
        <f t="shared" si="0"/>
        <v>30391</v>
      </c>
      <c r="AN19" s="79" t="s">
        <v>42</v>
      </c>
      <c r="AO19" s="81" t="s">
        <v>80</v>
      </c>
      <c r="AP19" s="172"/>
      <c r="AR19" s="149"/>
    </row>
    <row r="20" spans="1:44" ht="99.75" customHeight="1" x14ac:dyDescent="0.25">
      <c r="A20" s="81">
        <v>6</v>
      </c>
      <c r="B20" s="362"/>
      <c r="C20" s="84" t="s">
        <v>81</v>
      </c>
      <c r="D20" s="116" t="s">
        <v>82</v>
      </c>
      <c r="E20" s="116" t="s">
        <v>41</v>
      </c>
      <c r="F20" s="117">
        <v>3</v>
      </c>
      <c r="G20" s="117">
        <v>1</v>
      </c>
      <c r="H20" s="117">
        <v>1</v>
      </c>
      <c r="I20" s="117">
        <v>5</v>
      </c>
      <c r="J20" s="117">
        <v>15641</v>
      </c>
      <c r="K20" s="117">
        <v>15641</v>
      </c>
      <c r="L20" s="117">
        <v>15641</v>
      </c>
      <c r="M20" s="113">
        <f>SUM(J20:L20)</f>
        <v>46923</v>
      </c>
      <c r="N20" s="117">
        <v>1</v>
      </c>
      <c r="O20" s="117">
        <v>1</v>
      </c>
      <c r="P20" s="117">
        <v>1</v>
      </c>
      <c r="Q20" s="117">
        <v>3</v>
      </c>
      <c r="R20" s="117">
        <v>15641</v>
      </c>
      <c r="S20" s="117">
        <v>15641</v>
      </c>
      <c r="T20" s="117">
        <v>15641</v>
      </c>
      <c r="U20" s="113">
        <f>SUM(R20:T20)</f>
        <v>46923</v>
      </c>
      <c r="V20" s="117">
        <v>2</v>
      </c>
      <c r="W20" s="117">
        <v>1</v>
      </c>
      <c r="X20" s="117">
        <v>1</v>
      </c>
      <c r="Y20" s="117">
        <v>4</v>
      </c>
      <c r="Z20" s="117">
        <v>15641</v>
      </c>
      <c r="AA20" s="117">
        <v>15641</v>
      </c>
      <c r="AB20" s="117">
        <v>15641</v>
      </c>
      <c r="AC20" s="113">
        <f>SUM(Z20:AB20)</f>
        <v>46923</v>
      </c>
      <c r="AD20" s="143">
        <v>1</v>
      </c>
      <c r="AE20" s="143">
        <v>1</v>
      </c>
      <c r="AF20" s="143">
        <v>1</v>
      </c>
      <c r="AG20" s="143">
        <v>3</v>
      </c>
      <c r="AH20" s="117">
        <v>15641</v>
      </c>
      <c r="AI20" s="117">
        <v>15641</v>
      </c>
      <c r="AJ20" s="117">
        <v>15648</v>
      </c>
      <c r="AK20" s="113">
        <f>SUM(AH20:AJ20)</f>
        <v>46930</v>
      </c>
      <c r="AL20" s="117">
        <v>15</v>
      </c>
      <c r="AM20" s="177">
        <f t="shared" si="0"/>
        <v>187699</v>
      </c>
      <c r="AN20" s="79" t="s">
        <v>42</v>
      </c>
      <c r="AO20" s="87" t="s">
        <v>83</v>
      </c>
      <c r="AP20" s="172"/>
    </row>
    <row r="21" spans="1:44" ht="27.75" customHeight="1" x14ac:dyDescent="0.25">
      <c r="A21" s="357" t="s">
        <v>84</v>
      </c>
      <c r="B21" s="358"/>
      <c r="C21" s="359"/>
      <c r="D21" s="199"/>
      <c r="E21" s="199"/>
      <c r="F21" s="181"/>
      <c r="G21" s="181"/>
      <c r="H21" s="181"/>
      <c r="I21" s="181"/>
      <c r="J21" s="181">
        <f>SUM(J15:J20)</f>
        <v>86950.56</v>
      </c>
      <c r="K21" s="181">
        <f>SUM(K15:K20)</f>
        <v>86950.56</v>
      </c>
      <c r="L21" s="181">
        <f>SUM(L15:L20)</f>
        <v>117595.98</v>
      </c>
      <c r="M21" s="200">
        <f>SUM(M15:M20)</f>
        <v>291497.09999999998</v>
      </c>
      <c r="N21" s="181"/>
      <c r="O21" s="181"/>
      <c r="P21" s="181"/>
      <c r="Q21" s="181"/>
      <c r="R21" s="181">
        <f>SUM(R15:R20)</f>
        <v>86950.56</v>
      </c>
      <c r="S21" s="181">
        <f>SUM(S15:S20)</f>
        <v>86950.56</v>
      </c>
      <c r="T21" s="181">
        <f>SUM(T15:T20)</f>
        <v>116839.56</v>
      </c>
      <c r="U21" s="200">
        <f>SUM(U15:U20)</f>
        <v>290740.68000000005</v>
      </c>
      <c r="V21" s="181"/>
      <c r="W21" s="181"/>
      <c r="X21" s="181"/>
      <c r="Y21" s="181"/>
      <c r="Z21" s="181">
        <f>SUM(Z15:Z20)</f>
        <v>87641.24</v>
      </c>
      <c r="AA21" s="181">
        <f>SUM(AA15:AA20)</f>
        <v>86950.56</v>
      </c>
      <c r="AB21" s="181">
        <f>SUM(AB15:AB20)</f>
        <v>116839.56</v>
      </c>
      <c r="AC21" s="200">
        <f>SUM(AC15:AC20)</f>
        <v>291431.36</v>
      </c>
      <c r="AD21" s="196"/>
      <c r="AE21" s="196"/>
      <c r="AF21" s="196"/>
      <c r="AG21" s="196"/>
      <c r="AH21" s="181">
        <f>SUM(AH15:AH20)</f>
        <v>86950.56</v>
      </c>
      <c r="AI21" s="181">
        <f>SUM(AI15:AI20)</f>
        <v>86950.56</v>
      </c>
      <c r="AJ21" s="181">
        <f>SUM(AJ15:AJ20)</f>
        <v>165142</v>
      </c>
      <c r="AK21" s="200">
        <f>SUM(AK15:AK20)</f>
        <v>339043.12</v>
      </c>
      <c r="AL21" s="181"/>
      <c r="AM21" s="182">
        <f>SUM(AM15:AM20)</f>
        <v>1212712.26</v>
      </c>
      <c r="AN21" s="183"/>
      <c r="AO21" s="201"/>
      <c r="AP21" s="174"/>
    </row>
    <row r="22" spans="1:44" x14ac:dyDescent="0.25">
      <c r="A22" s="171"/>
      <c r="B22" s="171"/>
      <c r="AM22" s="136"/>
      <c r="AN22" s="171"/>
      <c r="AP22" s="171"/>
    </row>
  </sheetData>
  <mergeCells count="32">
    <mergeCell ref="A1:AM1"/>
    <mergeCell ref="A2:AM2"/>
    <mergeCell ref="C10:C13"/>
    <mergeCell ref="D10:D13"/>
    <mergeCell ref="E10:E13"/>
    <mergeCell ref="F11:M11"/>
    <mergeCell ref="A6:G6"/>
    <mergeCell ref="J12:M12"/>
    <mergeCell ref="F12:I12"/>
    <mergeCell ref="A4:K4"/>
    <mergeCell ref="A7:AA7"/>
    <mergeCell ref="A5:E5"/>
    <mergeCell ref="B10:B13"/>
    <mergeCell ref="N12:Q12"/>
    <mergeCell ref="AC7:AJ7"/>
    <mergeCell ref="AP10:AP13"/>
    <mergeCell ref="V11:AC11"/>
    <mergeCell ref="AD11:AK11"/>
    <mergeCell ref="AL10:AM12"/>
    <mergeCell ref="Z12:AC12"/>
    <mergeCell ref="AO10:AO13"/>
    <mergeCell ref="AN10:AN13"/>
    <mergeCell ref="AD12:AG12"/>
    <mergeCell ref="AH12:AK12"/>
    <mergeCell ref="V12:Y12"/>
    <mergeCell ref="F10:AK10"/>
    <mergeCell ref="A21:C21"/>
    <mergeCell ref="B15:B20"/>
    <mergeCell ref="B14:E14"/>
    <mergeCell ref="N11:U11"/>
    <mergeCell ref="R12:U12"/>
    <mergeCell ref="A10:A13"/>
  </mergeCells>
  <phoneticPr fontId="0" type="noConversion"/>
  <printOptions horizontalCentered="1"/>
  <pageMargins left="0.23622047244094491" right="0.19685039370078741" top="0.59055118110236227" bottom="0.39370078740157483" header="0.23622047244094491" footer="0"/>
  <pageSetup paperSize="14" scale="40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"/>
  <sheetViews>
    <sheetView topLeftCell="O1" zoomScale="63" zoomScaleNormal="63" zoomScaleSheetLayoutView="50" workbookViewId="0">
      <selection activeCell="AG21" sqref="AG21"/>
    </sheetView>
  </sheetViews>
  <sheetFormatPr baseColWidth="10" defaultColWidth="11.44140625" defaultRowHeight="15" x14ac:dyDescent="0.25"/>
  <cols>
    <col min="1" max="1" width="9.44140625" style="2" customWidth="1"/>
    <col min="2" max="2" width="15.109375" style="2" customWidth="1"/>
    <col min="3" max="3" width="10.5546875" style="7" customWidth="1"/>
    <col min="4" max="4" width="12" style="8" customWidth="1"/>
    <col min="5" max="5" width="10.5546875" style="5" customWidth="1"/>
    <col min="6" max="6" width="5.6640625" style="6" customWidth="1"/>
    <col min="7" max="7" width="6.109375" style="6" customWidth="1"/>
    <col min="8" max="8" width="6" style="6" customWidth="1"/>
    <col min="9" max="9" width="7.33203125" style="6" customWidth="1"/>
    <col min="10" max="10" width="8.33203125" style="9" customWidth="1"/>
    <col min="11" max="11" width="8.5546875" style="9" customWidth="1"/>
    <col min="12" max="12" width="8.33203125" style="9" customWidth="1"/>
    <col min="13" max="13" width="9" style="9" customWidth="1"/>
    <col min="14" max="14" width="6.109375" style="6" customWidth="1"/>
    <col min="15" max="15" width="6.44140625" style="6" customWidth="1"/>
    <col min="16" max="16" width="6.33203125" style="1" customWidth="1"/>
    <col min="17" max="17" width="6.109375" style="1" customWidth="1"/>
    <col min="18" max="18" width="8" style="1" customWidth="1"/>
    <col min="19" max="19" width="8.5546875" style="1" customWidth="1"/>
    <col min="20" max="20" width="9.88671875" style="1" customWidth="1"/>
    <col min="21" max="21" width="9.88671875" style="3" customWidth="1"/>
    <col min="22" max="24" width="6.88671875" style="1" customWidth="1"/>
    <col min="25" max="25" width="9.88671875" style="1" customWidth="1"/>
    <col min="26" max="27" width="7.88671875" style="1" customWidth="1"/>
    <col min="28" max="28" width="9.33203125" style="1" customWidth="1"/>
    <col min="29" max="29" width="10.44140625" style="3" customWidth="1"/>
    <col min="30" max="32" width="6.88671875" style="1" customWidth="1"/>
    <col min="33" max="33" width="13" style="1" customWidth="1"/>
    <col min="34" max="34" width="8" style="1" customWidth="1"/>
    <col min="35" max="35" width="8.33203125" style="1" customWidth="1"/>
    <col min="36" max="36" width="10" style="1" customWidth="1"/>
    <col min="37" max="37" width="9.33203125" style="3" customWidth="1"/>
    <col min="38" max="38" width="12.33203125" style="1" customWidth="1"/>
    <col min="39" max="39" width="12.6640625" style="3" customWidth="1"/>
    <col min="40" max="40" width="9.44140625" style="2" customWidth="1"/>
    <col min="41" max="41" width="14.44140625" style="1" customWidth="1"/>
    <col min="42" max="42" width="12.88671875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42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71"/>
    </row>
    <row r="2" spans="1:42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71"/>
    </row>
    <row r="3" spans="1:42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42" ht="13.8" x14ac:dyDescent="0.25">
      <c r="A4" s="338" t="s">
        <v>60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59"/>
      <c r="M4" s="59"/>
      <c r="N4" s="59"/>
      <c r="O4" s="59"/>
      <c r="P4" s="59"/>
      <c r="Q4" s="59"/>
      <c r="R4" s="59"/>
      <c r="S4" s="59"/>
      <c r="T4" s="59"/>
      <c r="U4" s="12"/>
      <c r="V4" s="59"/>
      <c r="W4" s="60"/>
      <c r="X4" s="59"/>
      <c r="Y4" s="59"/>
      <c r="Z4" s="59"/>
      <c r="AA4" s="59"/>
      <c r="AB4" s="59"/>
      <c r="AC4" s="162" t="s">
        <v>61</v>
      </c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162"/>
      <c r="AP4" s="72"/>
    </row>
    <row r="5" spans="1:42" ht="13.8" x14ac:dyDescent="0.25">
      <c r="A5" s="340" t="s">
        <v>172</v>
      </c>
      <c r="B5" s="341"/>
      <c r="C5" s="341"/>
      <c r="D5" s="341"/>
      <c r="E5" s="34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5"/>
      <c r="V5" s="13"/>
      <c r="W5" s="14"/>
      <c r="X5" s="13"/>
      <c r="Y5" s="13"/>
      <c r="Z5" s="13"/>
      <c r="AA5" s="13"/>
      <c r="AB5" s="13"/>
      <c r="AC5" s="159" t="s">
        <v>62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9"/>
      <c r="AP5" s="73"/>
    </row>
    <row r="6" spans="1:42" ht="13.8" x14ac:dyDescent="0.25">
      <c r="A6" s="340" t="s">
        <v>63</v>
      </c>
      <c r="B6" s="341"/>
      <c r="C6" s="341"/>
      <c r="D6" s="341"/>
      <c r="E6" s="341"/>
      <c r="F6" s="341"/>
      <c r="G6" s="34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5"/>
      <c r="V6" s="13"/>
      <c r="W6" s="14"/>
      <c r="X6" s="13"/>
      <c r="Y6" s="13"/>
      <c r="Z6" s="13"/>
      <c r="AA6" s="13"/>
      <c r="AB6" s="13"/>
      <c r="AC6" s="159" t="s">
        <v>7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59"/>
      <c r="AP6" s="73"/>
    </row>
    <row r="7" spans="1:42" ht="13.2" x14ac:dyDescent="0.25">
      <c r="A7" s="340" t="s">
        <v>85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13"/>
      <c r="AC7" s="341" t="s">
        <v>86</v>
      </c>
      <c r="AD7" s="341"/>
      <c r="AE7" s="341"/>
      <c r="AF7" s="341"/>
      <c r="AG7" s="341"/>
      <c r="AH7" s="341"/>
      <c r="AI7" s="341"/>
      <c r="AJ7" s="341"/>
      <c r="AK7" s="13"/>
      <c r="AL7" s="13"/>
      <c r="AM7" s="13"/>
      <c r="AN7" s="13"/>
      <c r="AO7" s="159"/>
      <c r="AP7" s="73"/>
    </row>
    <row r="8" spans="1:42" ht="13.8" x14ac:dyDescent="0.25">
      <c r="A8" s="50"/>
      <c r="B8" s="6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56"/>
      <c r="R8" s="56"/>
      <c r="S8" s="56"/>
      <c r="T8" s="56"/>
      <c r="U8" s="56"/>
      <c r="V8" s="56"/>
      <c r="W8" s="70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74"/>
    </row>
    <row r="9" spans="1:42" ht="13.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4"/>
      <c r="AO9" s="14"/>
      <c r="AP9" s="14"/>
    </row>
    <row r="10" spans="1:42" ht="13.2" x14ac:dyDescent="0.25">
      <c r="A10" s="332" t="s">
        <v>10</v>
      </c>
      <c r="B10" s="332" t="s">
        <v>11</v>
      </c>
      <c r="C10" s="332" t="s">
        <v>12</v>
      </c>
      <c r="D10" s="337" t="s">
        <v>13</v>
      </c>
      <c r="E10" s="337" t="s">
        <v>14</v>
      </c>
      <c r="F10" s="342" t="s">
        <v>15</v>
      </c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7" t="s">
        <v>16</v>
      </c>
      <c r="AM10" s="337"/>
      <c r="AN10" s="352" t="s">
        <v>17</v>
      </c>
      <c r="AO10" s="352" t="s">
        <v>65</v>
      </c>
      <c r="AP10" s="349" t="s">
        <v>19</v>
      </c>
    </row>
    <row r="11" spans="1:42" ht="13.2" x14ac:dyDescent="0.25">
      <c r="A11" s="333"/>
      <c r="B11" s="333"/>
      <c r="C11" s="333"/>
      <c r="D11" s="337"/>
      <c r="E11" s="337"/>
      <c r="F11" s="342" t="s">
        <v>20</v>
      </c>
      <c r="G11" s="342"/>
      <c r="H11" s="342"/>
      <c r="I11" s="342"/>
      <c r="J11" s="342"/>
      <c r="K11" s="342"/>
      <c r="L11" s="342"/>
      <c r="M11" s="342"/>
      <c r="N11" s="342" t="s">
        <v>21</v>
      </c>
      <c r="O11" s="342"/>
      <c r="P11" s="342"/>
      <c r="Q11" s="342"/>
      <c r="R11" s="342"/>
      <c r="S11" s="342"/>
      <c r="T11" s="342"/>
      <c r="U11" s="342"/>
      <c r="V11" s="342" t="s">
        <v>22</v>
      </c>
      <c r="W11" s="342"/>
      <c r="X11" s="342"/>
      <c r="Y11" s="342"/>
      <c r="Z11" s="342"/>
      <c r="AA11" s="342"/>
      <c r="AB11" s="342"/>
      <c r="AC11" s="342"/>
      <c r="AD11" s="342" t="s">
        <v>23</v>
      </c>
      <c r="AE11" s="342"/>
      <c r="AF11" s="342"/>
      <c r="AG11" s="342"/>
      <c r="AH11" s="342"/>
      <c r="AI11" s="342"/>
      <c r="AJ11" s="342"/>
      <c r="AK11" s="342"/>
      <c r="AL11" s="337"/>
      <c r="AM11" s="337"/>
      <c r="AN11" s="353"/>
      <c r="AO11" s="353"/>
      <c r="AP11" s="350"/>
    </row>
    <row r="12" spans="1:42" ht="13.2" x14ac:dyDescent="0.25">
      <c r="A12" s="333"/>
      <c r="B12" s="333"/>
      <c r="C12" s="333"/>
      <c r="D12" s="337"/>
      <c r="E12" s="337"/>
      <c r="F12" s="335" t="s">
        <v>24</v>
      </c>
      <c r="G12" s="336"/>
      <c r="H12" s="336"/>
      <c r="I12" s="336"/>
      <c r="J12" s="335" t="s">
        <v>25</v>
      </c>
      <c r="K12" s="336"/>
      <c r="L12" s="336"/>
      <c r="M12" s="336"/>
      <c r="N12" s="335" t="s">
        <v>24</v>
      </c>
      <c r="O12" s="336"/>
      <c r="P12" s="336"/>
      <c r="Q12" s="336"/>
      <c r="R12" s="335" t="s">
        <v>25</v>
      </c>
      <c r="S12" s="336"/>
      <c r="T12" s="336"/>
      <c r="U12" s="336"/>
      <c r="V12" s="335" t="s">
        <v>24</v>
      </c>
      <c r="W12" s="336"/>
      <c r="X12" s="336"/>
      <c r="Y12" s="336"/>
      <c r="Z12" s="335" t="s">
        <v>25</v>
      </c>
      <c r="AA12" s="336"/>
      <c r="AB12" s="336"/>
      <c r="AC12" s="336"/>
      <c r="AD12" s="335" t="s">
        <v>24</v>
      </c>
      <c r="AE12" s="336"/>
      <c r="AF12" s="336"/>
      <c r="AG12" s="336"/>
      <c r="AH12" s="335" t="s">
        <v>25</v>
      </c>
      <c r="AI12" s="336"/>
      <c r="AJ12" s="336"/>
      <c r="AK12" s="336"/>
      <c r="AL12" s="337"/>
      <c r="AM12" s="337"/>
      <c r="AN12" s="353"/>
      <c r="AO12" s="353"/>
      <c r="AP12" s="350"/>
    </row>
    <row r="13" spans="1:42" ht="41.25" customHeight="1" x14ac:dyDescent="0.25">
      <c r="A13" s="334"/>
      <c r="B13" s="334"/>
      <c r="C13" s="334"/>
      <c r="D13" s="337"/>
      <c r="E13" s="337"/>
      <c r="F13" s="160" t="s">
        <v>26</v>
      </c>
      <c r="G13" s="160" t="s">
        <v>27</v>
      </c>
      <c r="H13" s="160" t="s">
        <v>28</v>
      </c>
      <c r="I13" s="157" t="s">
        <v>29</v>
      </c>
      <c r="J13" s="160" t="s">
        <v>26</v>
      </c>
      <c r="K13" s="160" t="s">
        <v>27</v>
      </c>
      <c r="L13" s="160" t="s">
        <v>28</v>
      </c>
      <c r="M13" s="157" t="s">
        <v>29</v>
      </c>
      <c r="N13" s="160" t="s">
        <v>30</v>
      </c>
      <c r="O13" s="160" t="s">
        <v>28</v>
      </c>
      <c r="P13" s="160" t="s">
        <v>31</v>
      </c>
      <c r="Q13" s="157" t="s">
        <v>29</v>
      </c>
      <c r="R13" s="160" t="s">
        <v>30</v>
      </c>
      <c r="S13" s="160" t="s">
        <v>28</v>
      </c>
      <c r="T13" s="160" t="s">
        <v>31</v>
      </c>
      <c r="U13" s="157" t="s">
        <v>29</v>
      </c>
      <c r="V13" s="160" t="s">
        <v>31</v>
      </c>
      <c r="W13" s="160" t="s">
        <v>30</v>
      </c>
      <c r="X13" s="160" t="s">
        <v>32</v>
      </c>
      <c r="Y13" s="157" t="s">
        <v>29</v>
      </c>
      <c r="Z13" s="160" t="s">
        <v>31</v>
      </c>
      <c r="AA13" s="160" t="s">
        <v>30</v>
      </c>
      <c r="AB13" s="160" t="s">
        <v>32</v>
      </c>
      <c r="AC13" s="157" t="s">
        <v>29</v>
      </c>
      <c r="AD13" s="160" t="s">
        <v>33</v>
      </c>
      <c r="AE13" s="160" t="s">
        <v>34</v>
      </c>
      <c r="AF13" s="160" t="s">
        <v>35</v>
      </c>
      <c r="AG13" s="157" t="s">
        <v>29</v>
      </c>
      <c r="AH13" s="160" t="s">
        <v>33</v>
      </c>
      <c r="AI13" s="160" t="s">
        <v>34</v>
      </c>
      <c r="AJ13" s="160" t="s">
        <v>35</v>
      </c>
      <c r="AK13" s="157" t="s">
        <v>29</v>
      </c>
      <c r="AL13" s="157" t="s">
        <v>24</v>
      </c>
      <c r="AM13" s="157" t="s">
        <v>36</v>
      </c>
      <c r="AN13" s="354"/>
      <c r="AO13" s="354"/>
      <c r="AP13" s="351"/>
    </row>
    <row r="14" spans="1:42" x14ac:dyDescent="0.25">
      <c r="A14" s="129">
        <v>2</v>
      </c>
      <c r="B14" s="355" t="s">
        <v>37</v>
      </c>
      <c r="C14" s="356"/>
      <c r="D14" s="356"/>
      <c r="E14" s="356"/>
      <c r="F14" s="16"/>
      <c r="G14" s="16"/>
      <c r="H14" s="16"/>
      <c r="I14" s="16"/>
      <c r="J14" s="17"/>
      <c r="K14" s="17"/>
      <c r="L14" s="17"/>
      <c r="M14" s="17"/>
      <c r="N14" s="16"/>
      <c r="O14" s="16"/>
      <c r="P14" s="16"/>
      <c r="Q14" s="16"/>
      <c r="R14" s="16"/>
      <c r="S14" s="16"/>
      <c r="T14" s="16"/>
      <c r="U14" s="18"/>
      <c r="V14" s="16"/>
      <c r="W14" s="16"/>
      <c r="X14" s="16"/>
      <c r="Y14" s="16"/>
      <c r="Z14" s="16"/>
      <c r="AA14" s="16"/>
      <c r="AB14" s="16"/>
      <c r="AC14" s="18"/>
      <c r="AD14" s="16"/>
      <c r="AE14" s="16"/>
      <c r="AF14" s="16"/>
      <c r="AG14" s="16"/>
      <c r="AH14" s="16"/>
      <c r="AI14" s="16"/>
      <c r="AJ14" s="16"/>
      <c r="AK14" s="18"/>
      <c r="AL14" s="19"/>
      <c r="AM14" s="20"/>
      <c r="AN14" s="21"/>
      <c r="AO14" s="21"/>
      <c r="AP14" s="140"/>
    </row>
    <row r="15" spans="1:42" ht="120.75" customHeight="1" x14ac:dyDescent="0.25">
      <c r="A15" s="81">
        <v>1</v>
      </c>
      <c r="B15" s="161" t="s">
        <v>38</v>
      </c>
      <c r="C15" s="84" t="s">
        <v>72</v>
      </c>
      <c r="D15" s="146" t="s">
        <v>73</v>
      </c>
      <c r="E15" s="146" t="s">
        <v>41</v>
      </c>
      <c r="F15" s="113"/>
      <c r="G15" s="113"/>
      <c r="H15" s="113">
        <v>1</v>
      </c>
      <c r="I15" s="113">
        <v>1</v>
      </c>
      <c r="J15" s="113"/>
      <c r="K15" s="113"/>
      <c r="L15" s="113">
        <v>34207</v>
      </c>
      <c r="M15" s="113">
        <v>34207</v>
      </c>
      <c r="N15" s="113"/>
      <c r="O15" s="113"/>
      <c r="P15" s="113">
        <v>1</v>
      </c>
      <c r="Q15" s="113">
        <v>1</v>
      </c>
      <c r="R15" s="113"/>
      <c r="S15" s="113"/>
      <c r="T15" s="113">
        <v>34207</v>
      </c>
      <c r="U15" s="113">
        <v>34207</v>
      </c>
      <c r="V15" s="113"/>
      <c r="W15" s="113"/>
      <c r="X15" s="113">
        <v>1</v>
      </c>
      <c r="Y15" s="113">
        <v>1</v>
      </c>
      <c r="Z15" s="113"/>
      <c r="AA15" s="113"/>
      <c r="AB15" s="113">
        <v>34207</v>
      </c>
      <c r="AC15" s="113">
        <v>34207</v>
      </c>
      <c r="AD15" s="113"/>
      <c r="AE15" s="113"/>
      <c r="AF15" s="113">
        <v>1</v>
      </c>
      <c r="AG15" s="113">
        <v>1</v>
      </c>
      <c r="AH15" s="113"/>
      <c r="AI15" s="113"/>
      <c r="AJ15" s="113">
        <v>34204</v>
      </c>
      <c r="AK15" s="113">
        <v>34204</v>
      </c>
      <c r="AL15" s="130">
        <v>4</v>
      </c>
      <c r="AM15" s="318">
        <v>136825</v>
      </c>
      <c r="AN15" s="79" t="s">
        <v>42</v>
      </c>
      <c r="AO15" s="81" t="s">
        <v>74</v>
      </c>
      <c r="AP15" s="122"/>
    </row>
    <row r="16" spans="1:42" x14ac:dyDescent="0.25">
      <c r="A16" s="346" t="s">
        <v>84</v>
      </c>
      <c r="B16" s="347"/>
      <c r="C16" s="348"/>
      <c r="D16" s="102"/>
      <c r="E16" s="103"/>
      <c r="F16" s="104"/>
      <c r="G16" s="104"/>
      <c r="H16" s="104"/>
      <c r="I16" s="104"/>
      <c r="J16" s="105"/>
      <c r="K16" s="105"/>
      <c r="L16" s="200">
        <v>34207</v>
      </c>
      <c r="M16" s="105"/>
      <c r="N16" s="104"/>
      <c r="O16" s="104"/>
      <c r="P16" s="106"/>
      <c r="Q16" s="106"/>
      <c r="R16" s="105"/>
      <c r="S16" s="106"/>
      <c r="T16" s="200">
        <v>34207</v>
      </c>
      <c r="U16" s="139"/>
      <c r="V16" s="106"/>
      <c r="W16" s="106"/>
      <c r="X16" s="106"/>
      <c r="Y16" s="106"/>
      <c r="Z16" s="105"/>
      <c r="AA16" s="106"/>
      <c r="AB16" s="200">
        <v>34207</v>
      </c>
      <c r="AC16" s="139"/>
      <c r="AD16" s="106"/>
      <c r="AE16" s="106"/>
      <c r="AF16" s="106"/>
      <c r="AG16" s="106"/>
      <c r="AH16" s="105"/>
      <c r="AI16" s="106"/>
      <c r="AJ16" s="200">
        <v>34204</v>
      </c>
      <c r="AK16" s="139"/>
      <c r="AL16" s="106"/>
      <c r="AM16" s="108">
        <v>136825</v>
      </c>
      <c r="AN16" s="101"/>
      <c r="AO16" s="106"/>
      <c r="AP16" s="173"/>
    </row>
    <row r="18" spans="40:40" x14ac:dyDescent="0.25">
      <c r="AN18" s="171"/>
    </row>
    <row r="19" spans="40:40" x14ac:dyDescent="0.25">
      <c r="AN19" s="171" t="s">
        <v>87</v>
      </c>
    </row>
  </sheetData>
  <mergeCells count="31">
    <mergeCell ref="AC7:AJ7"/>
    <mergeCell ref="AO10:AO13"/>
    <mergeCell ref="J12:M12"/>
    <mergeCell ref="AN10:AN13"/>
    <mergeCell ref="V12:Y12"/>
    <mergeCell ref="R12:U12"/>
    <mergeCell ref="AL10:AM12"/>
    <mergeCell ref="A7:AA7"/>
    <mergeCell ref="A16:C16"/>
    <mergeCell ref="AH12:AK12"/>
    <mergeCell ref="D10:D13"/>
    <mergeCell ref="A10:A13"/>
    <mergeCell ref="C10:C13"/>
    <mergeCell ref="B14:E14"/>
    <mergeCell ref="N12:Q12"/>
    <mergeCell ref="AD11:AK11"/>
    <mergeCell ref="B10:B13"/>
    <mergeCell ref="E10:E13"/>
    <mergeCell ref="AP10:AP13"/>
    <mergeCell ref="F10:AK10"/>
    <mergeCell ref="F11:M11"/>
    <mergeCell ref="N11:U11"/>
    <mergeCell ref="V11:AC11"/>
    <mergeCell ref="F12:I12"/>
    <mergeCell ref="Z12:AC12"/>
    <mergeCell ref="AD12:AG12"/>
    <mergeCell ref="A1:AM1"/>
    <mergeCell ref="A2:AM2"/>
    <mergeCell ref="A4:K4"/>
    <mergeCell ref="A5:E5"/>
    <mergeCell ref="A6:G6"/>
  </mergeCells>
  <printOptions horizontalCentered="1"/>
  <pageMargins left="0.23622047244094491" right="0.19685039370078741" top="0.59055118110236227" bottom="0.39370078740157483" header="0.23622047244094491" footer="0"/>
  <pageSetup paperSize="14" scale="42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zoomScale="65" zoomScaleNormal="65" zoomScaleSheetLayoutView="50" workbookViewId="0">
      <pane xSplit="5" ySplit="14" topLeftCell="AB15" activePane="bottomRight" state="frozen"/>
      <selection pane="topRight" activeCell="F1" sqref="F1"/>
      <selection pane="bottomLeft" activeCell="A15" sqref="A15"/>
      <selection pane="bottomRight" activeCell="AP23" sqref="AP23"/>
    </sheetView>
  </sheetViews>
  <sheetFormatPr baseColWidth="10" defaultColWidth="11.44140625" defaultRowHeight="15" x14ac:dyDescent="0.25"/>
  <cols>
    <col min="1" max="1" width="6.33203125" style="2" customWidth="1"/>
    <col min="2" max="2" width="13.6640625" style="2" customWidth="1"/>
    <col min="3" max="3" width="10.5546875" style="7" customWidth="1"/>
    <col min="4" max="4" width="14.44140625" style="8" customWidth="1"/>
    <col min="5" max="5" width="10.5546875" style="5" customWidth="1"/>
    <col min="6" max="6" width="7" style="6" customWidth="1"/>
    <col min="7" max="7" width="6.88671875" style="6" customWidth="1"/>
    <col min="8" max="8" width="7.109375" style="6" customWidth="1"/>
    <col min="9" max="9" width="8.44140625" style="6" customWidth="1"/>
    <col min="10" max="10" width="9.5546875" style="9" customWidth="1"/>
    <col min="11" max="11" width="10.88671875" style="9" customWidth="1"/>
    <col min="12" max="12" width="10" style="9" customWidth="1"/>
    <col min="13" max="13" width="8.5546875" style="9" customWidth="1"/>
    <col min="14" max="14" width="8.33203125" style="6" customWidth="1"/>
    <col min="15" max="15" width="8.109375" style="6" customWidth="1"/>
    <col min="16" max="16" width="8.33203125" style="1" customWidth="1"/>
    <col min="17" max="17" width="8" style="1" customWidth="1"/>
    <col min="18" max="18" width="10.88671875" style="1" customWidth="1"/>
    <col min="19" max="19" width="11" style="1" customWidth="1"/>
    <col min="20" max="20" width="10" style="1" customWidth="1"/>
    <col min="21" max="21" width="8.33203125" style="3" customWidth="1"/>
    <col min="22" max="22" width="8" style="1" customWidth="1"/>
    <col min="23" max="23" width="7.88671875" style="1" customWidth="1"/>
    <col min="24" max="24" width="8.109375" style="1" customWidth="1"/>
    <col min="25" max="25" width="8.44140625" style="1" customWidth="1"/>
    <col min="26" max="26" width="10.109375" style="1" customWidth="1"/>
    <col min="27" max="27" width="10" style="1" customWidth="1"/>
    <col min="28" max="28" width="10.44140625" style="1" customWidth="1"/>
    <col min="29" max="29" width="8.88671875" style="3" customWidth="1"/>
    <col min="30" max="30" width="7.88671875" style="1" customWidth="1"/>
    <col min="31" max="31" width="8.44140625" style="1" customWidth="1"/>
    <col min="32" max="32" width="8.33203125" style="1" customWidth="1"/>
    <col min="33" max="33" width="8" style="1" customWidth="1"/>
    <col min="34" max="34" width="11.109375" style="1" customWidth="1"/>
    <col min="35" max="35" width="10.6640625" style="1" customWidth="1"/>
    <col min="36" max="36" width="9.88671875" style="1" customWidth="1"/>
    <col min="37" max="37" width="8.88671875" style="3" customWidth="1"/>
    <col min="38" max="38" width="9.109375" style="1" customWidth="1"/>
    <col min="39" max="39" width="12.44140625" style="3" customWidth="1"/>
    <col min="40" max="40" width="9.44140625" style="2" customWidth="1"/>
    <col min="41" max="41" width="14.109375" style="1" customWidth="1"/>
    <col min="42" max="42" width="11.44140625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54" s="2" customFormat="1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24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</row>
    <row r="3" spans="1:54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54" ht="13.8" x14ac:dyDescent="0.25">
      <c r="A4" s="363" t="s">
        <v>88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"/>
      <c r="M4" s="37"/>
      <c r="N4" s="36"/>
      <c r="O4" s="36"/>
      <c r="P4" s="36"/>
      <c r="Q4" s="36"/>
      <c r="R4" s="36"/>
      <c r="S4" s="36"/>
      <c r="T4" s="36"/>
      <c r="U4" s="38"/>
      <c r="V4" s="36"/>
      <c r="W4" s="39"/>
      <c r="X4" s="36"/>
      <c r="Y4" s="36"/>
      <c r="Z4" s="36"/>
      <c r="AA4" s="36"/>
      <c r="AB4" s="164" t="s">
        <v>89</v>
      </c>
      <c r="AC4" s="37"/>
      <c r="AD4" s="40"/>
      <c r="AE4" s="40"/>
      <c r="AF4" s="40"/>
      <c r="AG4" s="41"/>
      <c r="AH4" s="40"/>
      <c r="AI4" s="40"/>
      <c r="AJ4" s="40"/>
      <c r="AK4" s="37"/>
      <c r="AL4" s="36"/>
      <c r="AM4" s="37"/>
      <c r="AN4" s="12"/>
      <c r="AO4" s="12"/>
      <c r="AP4" s="42"/>
    </row>
    <row r="5" spans="1:54" ht="13.8" x14ac:dyDescent="0.25">
      <c r="A5" s="366" t="s">
        <v>173</v>
      </c>
      <c r="B5" s="367"/>
      <c r="C5" s="367"/>
      <c r="D5" s="367"/>
      <c r="E5" s="367"/>
      <c r="F5" s="43"/>
      <c r="G5" s="43"/>
      <c r="H5" s="43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3"/>
      <c r="U5" s="45"/>
      <c r="V5" s="43"/>
      <c r="W5" s="46"/>
      <c r="X5" s="43"/>
      <c r="Y5" s="100"/>
      <c r="Z5" s="43"/>
      <c r="AA5" s="43"/>
      <c r="AB5" s="365" t="s">
        <v>90</v>
      </c>
      <c r="AC5" s="365"/>
      <c r="AD5" s="365"/>
      <c r="AE5" s="365"/>
      <c r="AF5" s="365"/>
      <c r="AG5" s="365"/>
      <c r="AH5" s="365"/>
      <c r="AI5" s="47"/>
      <c r="AJ5" s="47"/>
      <c r="AK5" s="44"/>
      <c r="AL5" s="43"/>
      <c r="AM5" s="44"/>
      <c r="AN5" s="15"/>
      <c r="AO5" s="15"/>
      <c r="AP5" s="49"/>
    </row>
    <row r="6" spans="1:54" ht="13.8" x14ac:dyDescent="0.25">
      <c r="A6" s="166" t="s">
        <v>91</v>
      </c>
      <c r="B6" s="167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  <c r="N6" s="43"/>
      <c r="O6" s="43"/>
      <c r="P6" s="43"/>
      <c r="Q6" s="43"/>
      <c r="R6" s="43"/>
      <c r="S6" s="43"/>
      <c r="T6" s="43"/>
      <c r="U6" s="45"/>
      <c r="V6" s="43"/>
      <c r="W6" s="46"/>
      <c r="X6" s="43"/>
      <c r="Y6" s="43"/>
      <c r="Z6" s="43"/>
      <c r="AA6" s="43"/>
      <c r="AB6" s="165" t="s">
        <v>92</v>
      </c>
      <c r="AC6" s="44"/>
      <c r="AD6" s="47"/>
      <c r="AE6" s="47"/>
      <c r="AF6" s="47"/>
      <c r="AG6" s="48"/>
      <c r="AH6" s="48"/>
      <c r="AI6" s="47"/>
      <c r="AJ6" s="47"/>
      <c r="AK6" s="44"/>
      <c r="AL6" s="43"/>
      <c r="AM6" s="44"/>
      <c r="AN6" s="15"/>
      <c r="AO6" s="15"/>
      <c r="AP6" s="49"/>
    </row>
    <row r="7" spans="1:54" ht="13.8" x14ac:dyDescent="0.25">
      <c r="A7" s="340" t="s">
        <v>93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43"/>
      <c r="AB7" s="365" t="s">
        <v>94</v>
      </c>
      <c r="AC7" s="365"/>
      <c r="AD7" s="365"/>
      <c r="AE7" s="365"/>
      <c r="AF7" s="365"/>
      <c r="AG7" s="365"/>
      <c r="AH7" s="365"/>
      <c r="AI7" s="365"/>
      <c r="AJ7" s="365"/>
      <c r="AK7" s="44"/>
      <c r="AL7" s="43"/>
      <c r="AM7" s="44"/>
      <c r="AN7" s="15"/>
      <c r="AO7" s="15"/>
      <c r="AP7" s="49"/>
    </row>
    <row r="8" spans="1:54" ht="13.8" x14ac:dyDescent="0.25">
      <c r="A8" s="50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  <c r="N8" s="52"/>
      <c r="O8" s="52"/>
      <c r="P8" s="52"/>
      <c r="Q8" s="52"/>
      <c r="R8" s="52"/>
      <c r="S8" s="52"/>
      <c r="T8" s="52"/>
      <c r="U8" s="53"/>
      <c r="V8" s="52"/>
      <c r="W8" s="52"/>
      <c r="X8" s="52"/>
      <c r="Y8" s="52"/>
      <c r="Z8" s="52"/>
      <c r="AA8" s="52"/>
      <c r="AB8" s="52"/>
      <c r="AC8" s="53"/>
      <c r="AD8" s="54"/>
      <c r="AE8" s="54"/>
      <c r="AF8" s="54"/>
      <c r="AG8" s="55"/>
      <c r="AH8" s="54"/>
      <c r="AI8" s="54"/>
      <c r="AJ8" s="54"/>
      <c r="AK8" s="53"/>
      <c r="AL8" s="52"/>
      <c r="AM8" s="53"/>
      <c r="AN8" s="56"/>
      <c r="AO8" s="56"/>
      <c r="AP8" s="57"/>
    </row>
    <row r="9" spans="1:54" ht="13.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4"/>
      <c r="AO9" s="14"/>
      <c r="AP9" s="14"/>
    </row>
    <row r="10" spans="1:54" ht="13.2" x14ac:dyDescent="0.25">
      <c r="A10" s="332" t="s">
        <v>10</v>
      </c>
      <c r="B10" s="332" t="s">
        <v>11</v>
      </c>
      <c r="C10" s="332" t="s">
        <v>95</v>
      </c>
      <c r="D10" s="337" t="s">
        <v>13</v>
      </c>
      <c r="E10" s="337" t="s">
        <v>14</v>
      </c>
      <c r="F10" s="342" t="s">
        <v>15</v>
      </c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7" t="s">
        <v>16</v>
      </c>
      <c r="AM10" s="337"/>
      <c r="AN10" s="371" t="s">
        <v>17</v>
      </c>
      <c r="AO10" s="371" t="s">
        <v>65</v>
      </c>
      <c r="AP10" s="368" t="s">
        <v>19</v>
      </c>
    </row>
    <row r="11" spans="1:54" ht="13.2" x14ac:dyDescent="0.25">
      <c r="A11" s="333"/>
      <c r="B11" s="333"/>
      <c r="C11" s="333"/>
      <c r="D11" s="337"/>
      <c r="E11" s="337"/>
      <c r="F11" s="342" t="s">
        <v>20</v>
      </c>
      <c r="G11" s="342"/>
      <c r="H11" s="342"/>
      <c r="I11" s="342"/>
      <c r="J11" s="342"/>
      <c r="K11" s="342"/>
      <c r="L11" s="342"/>
      <c r="M11" s="342"/>
      <c r="N11" s="342" t="s">
        <v>21</v>
      </c>
      <c r="O11" s="342"/>
      <c r="P11" s="342"/>
      <c r="Q11" s="342"/>
      <c r="R11" s="342"/>
      <c r="S11" s="342"/>
      <c r="T11" s="342"/>
      <c r="U11" s="342"/>
      <c r="V11" s="342" t="s">
        <v>22</v>
      </c>
      <c r="W11" s="342"/>
      <c r="X11" s="342"/>
      <c r="Y11" s="342"/>
      <c r="Z11" s="342"/>
      <c r="AA11" s="342"/>
      <c r="AB11" s="342"/>
      <c r="AC11" s="342"/>
      <c r="AD11" s="342" t="s">
        <v>23</v>
      </c>
      <c r="AE11" s="342"/>
      <c r="AF11" s="342"/>
      <c r="AG11" s="342"/>
      <c r="AH11" s="342"/>
      <c r="AI11" s="342"/>
      <c r="AJ11" s="342"/>
      <c r="AK11" s="342"/>
      <c r="AL11" s="337"/>
      <c r="AM11" s="337"/>
      <c r="AN11" s="372"/>
      <c r="AO11" s="372"/>
      <c r="AP11" s="369"/>
    </row>
    <row r="12" spans="1:54" ht="13.2" x14ac:dyDescent="0.25">
      <c r="A12" s="333"/>
      <c r="B12" s="333"/>
      <c r="C12" s="333"/>
      <c r="D12" s="337"/>
      <c r="E12" s="337"/>
      <c r="F12" s="335" t="s">
        <v>24</v>
      </c>
      <c r="G12" s="336"/>
      <c r="H12" s="336"/>
      <c r="I12" s="336"/>
      <c r="J12" s="335" t="s">
        <v>25</v>
      </c>
      <c r="K12" s="336"/>
      <c r="L12" s="336"/>
      <c r="M12" s="336"/>
      <c r="N12" s="335" t="s">
        <v>24</v>
      </c>
      <c r="O12" s="336"/>
      <c r="P12" s="336"/>
      <c r="Q12" s="336"/>
      <c r="R12" s="335" t="s">
        <v>25</v>
      </c>
      <c r="S12" s="336"/>
      <c r="T12" s="336"/>
      <c r="U12" s="336"/>
      <c r="V12" s="335" t="s">
        <v>24</v>
      </c>
      <c r="W12" s="336"/>
      <c r="X12" s="336"/>
      <c r="Y12" s="336"/>
      <c r="Z12" s="335" t="s">
        <v>25</v>
      </c>
      <c r="AA12" s="336"/>
      <c r="AB12" s="336"/>
      <c r="AC12" s="336"/>
      <c r="AD12" s="335" t="s">
        <v>24</v>
      </c>
      <c r="AE12" s="336"/>
      <c r="AF12" s="336"/>
      <c r="AG12" s="336"/>
      <c r="AH12" s="335" t="s">
        <v>25</v>
      </c>
      <c r="AI12" s="336"/>
      <c r="AJ12" s="336"/>
      <c r="AK12" s="336"/>
      <c r="AL12" s="337"/>
      <c r="AM12" s="337"/>
      <c r="AN12" s="372"/>
      <c r="AO12" s="372"/>
      <c r="AP12" s="369"/>
    </row>
    <row r="13" spans="1:54" ht="78.75" customHeight="1" x14ac:dyDescent="0.25">
      <c r="A13" s="334"/>
      <c r="B13" s="334"/>
      <c r="C13" s="334"/>
      <c r="D13" s="337"/>
      <c r="E13" s="337"/>
      <c r="F13" s="160" t="s">
        <v>26</v>
      </c>
      <c r="G13" s="160" t="s">
        <v>27</v>
      </c>
      <c r="H13" s="160" t="s">
        <v>28</v>
      </c>
      <c r="I13" s="157" t="s">
        <v>29</v>
      </c>
      <c r="J13" s="160" t="s">
        <v>26</v>
      </c>
      <c r="K13" s="160" t="s">
        <v>27</v>
      </c>
      <c r="L13" s="160" t="s">
        <v>28</v>
      </c>
      <c r="M13" s="157" t="s">
        <v>29</v>
      </c>
      <c r="N13" s="160" t="s">
        <v>30</v>
      </c>
      <c r="O13" s="160" t="s">
        <v>28</v>
      </c>
      <c r="P13" s="160" t="s">
        <v>31</v>
      </c>
      <c r="Q13" s="157" t="s">
        <v>29</v>
      </c>
      <c r="R13" s="160" t="s">
        <v>30</v>
      </c>
      <c r="S13" s="160" t="s">
        <v>28</v>
      </c>
      <c r="T13" s="160" t="s">
        <v>31</v>
      </c>
      <c r="U13" s="157" t="s">
        <v>29</v>
      </c>
      <c r="V13" s="160" t="s">
        <v>31</v>
      </c>
      <c r="W13" s="160" t="s">
        <v>30</v>
      </c>
      <c r="X13" s="160" t="s">
        <v>32</v>
      </c>
      <c r="Y13" s="157" t="s">
        <v>29</v>
      </c>
      <c r="Z13" s="160" t="s">
        <v>31</v>
      </c>
      <c r="AA13" s="160" t="s">
        <v>30</v>
      </c>
      <c r="AB13" s="160" t="s">
        <v>32</v>
      </c>
      <c r="AC13" s="157" t="s">
        <v>29</v>
      </c>
      <c r="AD13" s="160" t="s">
        <v>33</v>
      </c>
      <c r="AE13" s="160" t="s">
        <v>34</v>
      </c>
      <c r="AF13" s="160" t="s">
        <v>35</v>
      </c>
      <c r="AG13" s="157" t="s">
        <v>29</v>
      </c>
      <c r="AH13" s="160" t="s">
        <v>33</v>
      </c>
      <c r="AI13" s="160" t="s">
        <v>34</v>
      </c>
      <c r="AJ13" s="160" t="s">
        <v>35</v>
      </c>
      <c r="AK13" s="157" t="s">
        <v>29</v>
      </c>
      <c r="AL13" s="157" t="s">
        <v>24</v>
      </c>
      <c r="AM13" s="157" t="s">
        <v>36</v>
      </c>
      <c r="AN13" s="373"/>
      <c r="AO13" s="373"/>
      <c r="AP13" s="370"/>
    </row>
    <row r="14" spans="1:54" ht="15.6" x14ac:dyDescent="0.25">
      <c r="A14" s="144">
        <v>1</v>
      </c>
      <c r="B14" s="374" t="s">
        <v>96</v>
      </c>
      <c r="C14" s="375"/>
      <c r="D14" s="375"/>
      <c r="E14" s="376"/>
      <c r="F14" s="94"/>
      <c r="G14" s="94"/>
      <c r="H14" s="94"/>
      <c r="I14" s="94"/>
      <c r="J14" s="95"/>
      <c r="K14" s="95"/>
      <c r="L14" s="95"/>
      <c r="M14" s="95"/>
      <c r="N14" s="94"/>
      <c r="O14" s="94"/>
      <c r="P14" s="94"/>
      <c r="Q14" s="94"/>
      <c r="R14" s="94"/>
      <c r="S14" s="94"/>
      <c r="T14" s="94"/>
      <c r="U14" s="96"/>
      <c r="V14" s="94"/>
      <c r="W14" s="94"/>
      <c r="X14" s="94"/>
      <c r="Y14" s="94"/>
      <c r="Z14" s="94"/>
      <c r="AA14" s="94"/>
      <c r="AB14" s="94"/>
      <c r="AC14" s="96"/>
      <c r="AD14" s="94"/>
      <c r="AE14" s="94"/>
      <c r="AF14" s="94"/>
      <c r="AG14" s="94"/>
      <c r="AH14" s="94"/>
      <c r="AI14" s="94"/>
      <c r="AJ14" s="94"/>
      <c r="AK14" s="96"/>
      <c r="AL14" s="97"/>
      <c r="AM14" s="98"/>
      <c r="AN14" s="21"/>
      <c r="AO14" s="21"/>
      <c r="AP14" s="22"/>
    </row>
    <row r="15" spans="1:54" ht="119.25" customHeight="1" x14ac:dyDescent="0.25">
      <c r="A15" s="231">
        <v>1</v>
      </c>
      <c r="B15" s="232" t="s">
        <v>97</v>
      </c>
      <c r="C15" s="232" t="s">
        <v>98</v>
      </c>
      <c r="D15" s="232" t="s">
        <v>99</v>
      </c>
      <c r="E15" s="233" t="s">
        <v>100</v>
      </c>
      <c r="F15" s="234"/>
      <c r="G15" s="234"/>
      <c r="H15" s="234"/>
      <c r="I15" s="235"/>
      <c r="J15" s="236"/>
      <c r="K15" s="236"/>
      <c r="L15" s="236"/>
      <c r="M15" s="236"/>
      <c r="N15" s="235"/>
      <c r="O15" s="235"/>
      <c r="P15" s="235"/>
      <c r="Q15" s="235"/>
      <c r="R15" s="234"/>
      <c r="S15" s="234"/>
      <c r="T15" s="234"/>
      <c r="U15" s="236"/>
      <c r="V15" s="235"/>
      <c r="W15" s="235"/>
      <c r="X15" s="235"/>
      <c r="Y15" s="235"/>
      <c r="Z15" s="235"/>
      <c r="AA15" s="235"/>
      <c r="AB15" s="235"/>
      <c r="AC15" s="236"/>
      <c r="AD15" s="235">
        <f>'[1]SOL. TECNOLOGICAS'!$N$16</f>
        <v>2</v>
      </c>
      <c r="AE15" s="235">
        <f>'[1]SOL. TECNOLOGICAS'!$O$16</f>
        <v>3</v>
      </c>
      <c r="AF15" s="235">
        <f>'[1]SOL. TECNOLOGICAS'!$P$16</f>
        <v>1</v>
      </c>
      <c r="AG15" s="235">
        <f>SUM(AD15:AF15)</f>
        <v>6</v>
      </c>
      <c r="AH15" s="235">
        <f>'[1]SOL. TECNOLOGICAS'!$N$19</f>
        <v>16727.3</v>
      </c>
      <c r="AI15" s="235">
        <f>'[1]SOL. TECNOLOGICAS'!$O$19</f>
        <v>25090.949999999997</v>
      </c>
      <c r="AJ15" s="235">
        <f>'[1]SOL. TECNOLOGICAS'!$P$19</f>
        <v>8363.65</v>
      </c>
      <c r="AK15" s="235">
        <f>AH15+AI15+AJ15</f>
        <v>50181.9</v>
      </c>
      <c r="AL15" s="237">
        <f>I15+Q15+Y15+AG15</f>
        <v>6</v>
      </c>
      <c r="AM15" s="238">
        <f>M15+U15+AC15+AK15</f>
        <v>50181.9</v>
      </c>
      <c r="AN15" s="231" t="s">
        <v>101</v>
      </c>
      <c r="AO15" s="231" t="s">
        <v>102</v>
      </c>
      <c r="AP15" s="239"/>
    </row>
    <row r="16" spans="1:54" ht="114" customHeight="1" x14ac:dyDescent="0.25">
      <c r="A16" s="240">
        <v>2</v>
      </c>
      <c r="B16" s="145" t="s">
        <v>97</v>
      </c>
      <c r="C16" s="232" t="s">
        <v>103</v>
      </c>
      <c r="D16" s="232" t="s">
        <v>104</v>
      </c>
      <c r="E16" s="233" t="s">
        <v>105</v>
      </c>
      <c r="F16" s="241">
        <f>'[1]PROT,ANA,DOC,PLANTAS'!$B$88</f>
        <v>5132</v>
      </c>
      <c r="G16" s="241">
        <f>'[1]PROT,ANA,DOC,PLANTAS'!$C$88</f>
        <v>5592</v>
      </c>
      <c r="H16" s="241">
        <f>'[1]PROT,ANA,DOC,PLANTAS'!$D$88</f>
        <v>7627</v>
      </c>
      <c r="I16" s="235">
        <f>SUM(F16:H16)</f>
        <v>18351</v>
      </c>
      <c r="J16" s="236">
        <f>'[1]PROT,ANA,DOC,PLANTAS'!$B$91</f>
        <v>21297.800000000003</v>
      </c>
      <c r="K16" s="236">
        <f>'[1]PROT,ANA,DOC,PLANTAS'!$C$91</f>
        <v>23206.800000000003</v>
      </c>
      <c r="L16" s="236">
        <f>'[1]PROT,ANA,DOC,PLANTAS'!$D$91</f>
        <v>31652.050000000003</v>
      </c>
      <c r="M16" s="236">
        <f t="shared" ref="M16:M17" si="0">J16+K16+L16</f>
        <v>76156.650000000009</v>
      </c>
      <c r="N16" s="235">
        <f>'[1]PROT,ANA,DOC,PLANTAS'!$F$88</f>
        <v>14767</v>
      </c>
      <c r="O16" s="235">
        <f>'[1]PROT,ANA,DOC,PLANTAS'!$G$88</f>
        <v>15742</v>
      </c>
      <c r="P16" s="235">
        <f>'[1]PROT,ANA,DOC,PLANTAS'!$H$88</f>
        <v>10192</v>
      </c>
      <c r="Q16" s="235">
        <f t="shared" ref="Q16" si="1">SUM(N16:P16)</f>
        <v>40701</v>
      </c>
      <c r="R16" s="241">
        <f>'[1]PROT,ANA,DOC,PLANTAS'!$F$91</f>
        <v>61283.05</v>
      </c>
      <c r="S16" s="241">
        <f>'[1]PROT,ANA,DOC,PLANTAS'!$G$91</f>
        <v>65329.3</v>
      </c>
      <c r="T16" s="241">
        <f>'[1]PROT,ANA,DOC,PLANTAS'!$H$91</f>
        <v>42296.800000000003</v>
      </c>
      <c r="U16" s="236">
        <f t="shared" ref="U16" si="2">R16+S16+T16</f>
        <v>168909.15000000002</v>
      </c>
      <c r="V16" s="235">
        <f>'[1]PROT,ANA,DOC,PLANTAS'!$J$88</f>
        <v>6442</v>
      </c>
      <c r="W16" s="235">
        <f>'[1]PROT,ANA,DOC,PLANTAS'!$K$88</f>
        <v>6192</v>
      </c>
      <c r="X16" s="235">
        <f>'[1]PROT,ANA,DOC,PLANTAS'!$L$88</f>
        <v>5067</v>
      </c>
      <c r="Y16" s="235">
        <f t="shared" ref="Y16:Y18" si="3">SUM(V16:X16)</f>
        <v>17701</v>
      </c>
      <c r="Z16" s="235">
        <f>'[1]PROT,ANA,DOC,PLANTAS'!$J$91</f>
        <v>26734.300000000003</v>
      </c>
      <c r="AA16" s="235">
        <f>'[1]PROT,ANA,DOC,PLANTAS'!$K$91</f>
        <v>25696.800000000003</v>
      </c>
      <c r="AB16" s="235">
        <f>'[1]PROT,ANA,DOC,PLANTAS'!$L$91</f>
        <v>21028.050000000003</v>
      </c>
      <c r="AC16" s="236">
        <f t="shared" ref="AC16:AC18" si="4">Z16+AA16+AB16</f>
        <v>73459.150000000009</v>
      </c>
      <c r="AD16" s="235">
        <f>'[1]PROT,ANA,DOC,PLANTAS'!$N$88</f>
        <v>5017</v>
      </c>
      <c r="AE16" s="235">
        <f>'[1]PROT,ANA,DOC,PLANTAS'!$O$88</f>
        <v>5017</v>
      </c>
      <c r="AF16" s="235">
        <f>'[1]PROT,ANA,DOC,PLANTAS'!$P$88</f>
        <v>4917</v>
      </c>
      <c r="AG16" s="235">
        <f t="shared" ref="AG16:AG18" si="5">SUM(AD16:AF16)</f>
        <v>14951</v>
      </c>
      <c r="AH16" s="235">
        <f>'[1]PROT,ANA,DOC,PLANTAS'!$N$91</f>
        <v>20820.550000000003</v>
      </c>
      <c r="AI16" s="235">
        <f>'[1]PROT,ANA,DOC,PLANTAS'!$O$91</f>
        <v>20820.550000000003</v>
      </c>
      <c r="AJ16" s="235">
        <f>'[1]PROT,ANA,DOC,PLANTAS'!$P$91</f>
        <v>20405.550000000003</v>
      </c>
      <c r="AK16" s="235">
        <f t="shared" ref="AK16:AK18" si="6">AH16+AI16+AJ16</f>
        <v>62046.650000000009</v>
      </c>
      <c r="AL16" s="237">
        <f t="shared" ref="AL16:AL18" si="7">I16+Q16+Y16+AG16</f>
        <v>91704</v>
      </c>
      <c r="AM16" s="238">
        <v>380571</v>
      </c>
      <c r="AN16" s="143" t="s">
        <v>101</v>
      </c>
      <c r="AO16" s="143" t="s">
        <v>106</v>
      </c>
      <c r="AP16" s="242"/>
    </row>
    <row r="17" spans="1:44" ht="114" customHeight="1" x14ac:dyDescent="0.25">
      <c r="A17" s="241">
        <v>3</v>
      </c>
      <c r="B17" s="243" t="s">
        <v>97</v>
      </c>
      <c r="C17" s="244" t="s">
        <v>107</v>
      </c>
      <c r="D17" s="244" t="s">
        <v>108</v>
      </c>
      <c r="E17" s="245" t="s">
        <v>109</v>
      </c>
      <c r="F17" s="241">
        <v>2</v>
      </c>
      <c r="G17" s="241"/>
      <c r="H17" s="241"/>
      <c r="I17" s="234">
        <f>SUM(F17:H17)</f>
        <v>2</v>
      </c>
      <c r="J17" s="236">
        <f>'[1]PROT,ANA,DOC,PLANTAS'!$D$98</f>
        <v>6000</v>
      </c>
      <c r="K17" s="236"/>
      <c r="L17" s="236"/>
      <c r="M17" s="246">
        <f t="shared" si="0"/>
        <v>6000</v>
      </c>
      <c r="N17" s="241"/>
      <c r="O17" s="241"/>
      <c r="P17" s="241"/>
      <c r="Q17" s="241"/>
      <c r="R17" s="241"/>
      <c r="S17" s="241"/>
      <c r="T17" s="241"/>
      <c r="U17" s="246"/>
      <c r="V17" s="241"/>
      <c r="W17" s="241"/>
      <c r="X17" s="241"/>
      <c r="Y17" s="241"/>
      <c r="Z17" s="241"/>
      <c r="AA17" s="241"/>
      <c r="AB17" s="241"/>
      <c r="AC17" s="246"/>
      <c r="AD17" s="241"/>
      <c r="AE17" s="241"/>
      <c r="AF17" s="241"/>
      <c r="AG17" s="241"/>
      <c r="AH17" s="241"/>
      <c r="AI17" s="241"/>
      <c r="AJ17" s="241"/>
      <c r="AK17" s="241"/>
      <c r="AL17" s="247">
        <f t="shared" si="7"/>
        <v>2</v>
      </c>
      <c r="AM17" s="248">
        <f t="shared" ref="AM17:AM18" si="8">M17+U17+AC17+AK17</f>
        <v>6000</v>
      </c>
      <c r="AN17" s="143" t="s">
        <v>42</v>
      </c>
      <c r="AO17" s="143" t="s">
        <v>111</v>
      </c>
      <c r="AP17" s="239"/>
    </row>
    <row r="18" spans="1:44" ht="118.5" customHeight="1" x14ac:dyDescent="0.25">
      <c r="A18" s="249">
        <v>4</v>
      </c>
      <c r="B18" s="244" t="s">
        <v>97</v>
      </c>
      <c r="C18" s="250" t="s">
        <v>112</v>
      </c>
      <c r="D18" s="250" t="s">
        <v>113</v>
      </c>
      <c r="E18" s="250" t="s">
        <v>114</v>
      </c>
      <c r="F18" s="251"/>
      <c r="G18" s="251"/>
      <c r="H18" s="251"/>
      <c r="I18" s="251"/>
      <c r="J18" s="252"/>
      <c r="K18" s="251"/>
      <c r="L18" s="251"/>
      <c r="M18" s="253"/>
      <c r="N18" s="254"/>
      <c r="O18" s="255"/>
      <c r="P18" s="254"/>
      <c r="Q18" s="234"/>
      <c r="R18" s="254"/>
      <c r="S18" s="254"/>
      <c r="T18" s="255"/>
      <c r="U18" s="253"/>
      <c r="V18" s="254"/>
      <c r="W18" s="254">
        <f>'[1]ASIST. TÉCNICA'!$K$10</f>
        <v>500</v>
      </c>
      <c r="X18" s="256">
        <f>'[1]ASIST. TÉCNICA'!$L$10</f>
        <v>500</v>
      </c>
      <c r="Y18" s="234">
        <f t="shared" si="3"/>
        <v>1000</v>
      </c>
      <c r="Z18" s="255"/>
      <c r="AA18" s="255">
        <f>'[1]ASIST. TÉCNICA'!$K$15</f>
        <v>5500</v>
      </c>
      <c r="AB18" s="256">
        <f>'[1]ASIST. TÉCNICA'!$L$15</f>
        <v>5500</v>
      </c>
      <c r="AC18" s="253">
        <f t="shared" si="4"/>
        <v>11000</v>
      </c>
      <c r="AD18" s="254"/>
      <c r="AE18" s="256">
        <f>'[1]ASIST. TÉCNICA'!$O$10</f>
        <v>400</v>
      </c>
      <c r="AF18" s="256">
        <f>'[1]ASIST. TÉCNICA'!$P$10</f>
        <v>400</v>
      </c>
      <c r="AG18" s="234">
        <f t="shared" si="5"/>
        <v>800</v>
      </c>
      <c r="AH18" s="257"/>
      <c r="AI18" s="258">
        <f>'[1]ASIST. TÉCNICA'!$O$15</f>
        <v>4400</v>
      </c>
      <c r="AJ18" s="256">
        <f>'[1]ASIST. TÉCNICA'!$P$15</f>
        <v>4400</v>
      </c>
      <c r="AK18" s="234">
        <f t="shared" si="6"/>
        <v>8800</v>
      </c>
      <c r="AL18" s="259">
        <f t="shared" si="7"/>
        <v>1800</v>
      </c>
      <c r="AM18" s="260">
        <f t="shared" si="8"/>
        <v>19800</v>
      </c>
      <c r="AN18" s="261" t="s">
        <v>115</v>
      </c>
      <c r="AO18" s="262" t="s">
        <v>116</v>
      </c>
      <c r="AP18" s="263"/>
    </row>
    <row r="19" spans="1:44" ht="20.25" customHeight="1" x14ac:dyDescent="0.25">
      <c r="A19" s="386" t="s">
        <v>117</v>
      </c>
      <c r="B19" s="387"/>
      <c r="C19" s="387"/>
      <c r="D19" s="387"/>
      <c r="E19" s="387"/>
      <c r="F19" s="387"/>
      <c r="G19" s="387"/>
      <c r="H19" s="387"/>
      <c r="I19" s="387"/>
      <c r="J19" s="264">
        <f>SUM(J15:J18)</f>
        <v>27297.800000000003</v>
      </c>
      <c r="K19" s="264">
        <f>SUM(K15:K18)</f>
        <v>23206.800000000003</v>
      </c>
      <c r="L19" s="264">
        <f>SUM(L15:L18)</f>
        <v>31652.050000000003</v>
      </c>
      <c r="M19" s="264">
        <f>SUM(M15:M18)</f>
        <v>82156.650000000009</v>
      </c>
      <c r="N19" s="265"/>
      <c r="O19" s="266"/>
      <c r="P19" s="265"/>
      <c r="Q19" s="265"/>
      <c r="R19" s="264">
        <f>SUM(R15:R18)</f>
        <v>61283.05</v>
      </c>
      <c r="S19" s="264">
        <f>SUM(S15:S18)</f>
        <v>65329.3</v>
      </c>
      <c r="T19" s="264">
        <f>SUM(T15:T18)</f>
        <v>42296.800000000003</v>
      </c>
      <c r="U19" s="264">
        <f>SUM(U15:U18)</f>
        <v>168909.15000000002</v>
      </c>
      <c r="V19" s="265"/>
      <c r="W19" s="265"/>
      <c r="X19" s="265"/>
      <c r="Y19" s="266"/>
      <c r="Z19" s="264">
        <f>SUM(Z15:Z18)</f>
        <v>26734.300000000003</v>
      </c>
      <c r="AA19" s="264">
        <f>SUM(AA15:AA18)</f>
        <v>31196.800000000003</v>
      </c>
      <c r="AB19" s="264">
        <f>SUM(AB15:AB18)</f>
        <v>26528.050000000003</v>
      </c>
      <c r="AC19" s="264">
        <f>SUM(AC15:AC18)</f>
        <v>84459.150000000009</v>
      </c>
      <c r="AD19" s="267"/>
      <c r="AE19" s="268"/>
      <c r="AF19" s="268"/>
      <c r="AG19" s="268"/>
      <c r="AH19" s="264">
        <f>SUM(AH15:AH18)</f>
        <v>37547.850000000006</v>
      </c>
      <c r="AI19" s="264">
        <f>SUM(AI15:AI18)</f>
        <v>50311.5</v>
      </c>
      <c r="AJ19" s="264">
        <f>SUM(AJ15:AJ18)</f>
        <v>33169.200000000004</v>
      </c>
      <c r="AK19" s="264">
        <f>SUM(AK15:AK18)</f>
        <v>121028.55000000002</v>
      </c>
      <c r="AL19" s="268"/>
      <c r="AM19" s="269">
        <f>SUM(AM15:AM18)</f>
        <v>456552.9</v>
      </c>
      <c r="AN19" s="270"/>
      <c r="AO19" s="271"/>
      <c r="AP19" s="272"/>
    </row>
    <row r="20" spans="1:44" ht="23.25" customHeight="1" x14ac:dyDescent="0.25">
      <c r="A20" s="273" t="s">
        <v>118</v>
      </c>
      <c r="B20" s="380" t="s">
        <v>119</v>
      </c>
      <c r="C20" s="381"/>
      <c r="D20" s="381"/>
      <c r="E20" s="381"/>
      <c r="F20" s="382"/>
      <c r="G20" s="274"/>
      <c r="H20" s="274"/>
      <c r="I20" s="274"/>
      <c r="J20" s="275"/>
      <c r="K20" s="276"/>
      <c r="L20" s="276"/>
      <c r="M20" s="276"/>
      <c r="N20" s="276"/>
      <c r="O20" s="275"/>
      <c r="P20" s="276"/>
      <c r="Q20" s="276"/>
      <c r="R20" s="276"/>
      <c r="S20" s="276"/>
      <c r="T20" s="275"/>
      <c r="U20" s="276"/>
      <c r="V20" s="276"/>
      <c r="W20" s="276"/>
      <c r="X20" s="276"/>
      <c r="Y20" s="275"/>
      <c r="Z20" s="275"/>
      <c r="AA20" s="275"/>
      <c r="AB20" s="274"/>
      <c r="AC20" s="277"/>
      <c r="AD20" s="274"/>
      <c r="AE20" s="278"/>
      <c r="AF20" s="278"/>
      <c r="AG20" s="278"/>
      <c r="AH20" s="278"/>
      <c r="AI20" s="278"/>
      <c r="AJ20" s="278"/>
      <c r="AK20" s="278"/>
      <c r="AL20" s="278"/>
      <c r="AM20" s="278"/>
      <c r="AN20" s="93"/>
      <c r="AO20" s="82"/>
      <c r="AP20" s="279"/>
    </row>
    <row r="21" spans="1:44" ht="65.25" customHeight="1" x14ac:dyDescent="0.25">
      <c r="A21" s="249">
        <v>1</v>
      </c>
      <c r="B21" s="383" t="s">
        <v>38</v>
      </c>
      <c r="C21" s="280" t="s">
        <v>120</v>
      </c>
      <c r="D21" s="281" t="s">
        <v>121</v>
      </c>
      <c r="E21" s="250" t="s">
        <v>51</v>
      </c>
      <c r="F21" s="282">
        <v>0</v>
      </c>
      <c r="G21" s="282">
        <v>0</v>
      </c>
      <c r="H21" s="282">
        <v>2</v>
      </c>
      <c r="I21" s="282">
        <v>2</v>
      </c>
      <c r="J21" s="282">
        <v>0</v>
      </c>
      <c r="K21" s="282">
        <v>0</v>
      </c>
      <c r="L21" s="282">
        <v>441.1</v>
      </c>
      <c r="M21" s="246">
        <v>441.1</v>
      </c>
      <c r="N21" s="282">
        <v>0</v>
      </c>
      <c r="O21" s="282">
        <v>4</v>
      </c>
      <c r="P21" s="282">
        <v>3</v>
      </c>
      <c r="Q21" s="282">
        <v>7</v>
      </c>
      <c r="R21" s="282">
        <v>0</v>
      </c>
      <c r="S21" s="282">
        <v>882.2</v>
      </c>
      <c r="T21" s="282">
        <v>661.65000000000009</v>
      </c>
      <c r="U21" s="246">
        <v>1543.8500000000001</v>
      </c>
      <c r="V21" s="282">
        <v>0</v>
      </c>
      <c r="W21" s="282">
        <v>2</v>
      </c>
      <c r="X21" s="282">
        <v>3</v>
      </c>
      <c r="Y21" s="282">
        <v>5</v>
      </c>
      <c r="Z21" s="282">
        <v>0</v>
      </c>
      <c r="AA21" s="282">
        <v>441.1</v>
      </c>
      <c r="AB21" s="282">
        <v>661.65000000000009</v>
      </c>
      <c r="AC21" s="246">
        <v>1102.75</v>
      </c>
      <c r="AD21" s="283">
        <v>2</v>
      </c>
      <c r="AE21" s="284">
        <v>7</v>
      </c>
      <c r="AF21" s="284">
        <v>4</v>
      </c>
      <c r="AG21" s="284">
        <v>13</v>
      </c>
      <c r="AH21" s="284">
        <v>441.1</v>
      </c>
      <c r="AI21" s="284">
        <v>1543.8500000000001</v>
      </c>
      <c r="AJ21" s="284">
        <v>882.2</v>
      </c>
      <c r="AK21" s="241">
        <v>2867.1500000000005</v>
      </c>
      <c r="AL21" s="247">
        <v>27</v>
      </c>
      <c r="AM21" s="247">
        <v>5954.85</v>
      </c>
      <c r="AN21" s="261" t="s">
        <v>42</v>
      </c>
      <c r="AO21" s="80" t="s">
        <v>122</v>
      </c>
      <c r="AP21" s="279"/>
    </row>
    <row r="22" spans="1:44" ht="102.75" customHeight="1" x14ac:dyDescent="0.25">
      <c r="A22" s="249">
        <v>2</v>
      </c>
      <c r="B22" s="384"/>
      <c r="C22" s="280" t="s">
        <v>123</v>
      </c>
      <c r="D22" s="250" t="s">
        <v>124</v>
      </c>
      <c r="E22" s="250" t="s">
        <v>125</v>
      </c>
      <c r="F22" s="284">
        <v>17</v>
      </c>
      <c r="G22" s="284">
        <v>1</v>
      </c>
      <c r="H22" s="284">
        <v>2</v>
      </c>
      <c r="I22" s="282">
        <v>20</v>
      </c>
      <c r="J22" s="247">
        <v>706373.97000000009</v>
      </c>
      <c r="K22" s="247">
        <v>41551.410000000003</v>
      </c>
      <c r="L22" s="247">
        <v>83102.820000000007</v>
      </c>
      <c r="M22" s="246">
        <v>831028.20000000019</v>
      </c>
      <c r="N22" s="284">
        <v>7</v>
      </c>
      <c r="O22" s="284">
        <v>10</v>
      </c>
      <c r="P22" s="284">
        <v>6</v>
      </c>
      <c r="Q22" s="282">
        <v>23</v>
      </c>
      <c r="R22" s="247">
        <v>290859.87</v>
      </c>
      <c r="S22" s="247">
        <v>415514.10000000003</v>
      </c>
      <c r="T22" s="282">
        <v>249308.46000000002</v>
      </c>
      <c r="U22" s="246">
        <v>955682.42999999993</v>
      </c>
      <c r="V22" s="284">
        <v>0</v>
      </c>
      <c r="W22" s="284">
        <v>1</v>
      </c>
      <c r="X22" s="284">
        <v>1</v>
      </c>
      <c r="Y22" s="282">
        <v>2</v>
      </c>
      <c r="Z22" s="247">
        <v>0</v>
      </c>
      <c r="AA22" s="247">
        <v>41551.410000000003</v>
      </c>
      <c r="AB22" s="247">
        <v>41551.410000000003</v>
      </c>
      <c r="AC22" s="246">
        <v>83102.820000000007</v>
      </c>
      <c r="AD22" s="284">
        <v>0</v>
      </c>
      <c r="AE22" s="284">
        <v>5</v>
      </c>
      <c r="AF22" s="284">
        <v>1</v>
      </c>
      <c r="AG22" s="284">
        <v>6</v>
      </c>
      <c r="AH22" s="247">
        <v>0</v>
      </c>
      <c r="AI22" s="247">
        <v>207757.05000000002</v>
      </c>
      <c r="AJ22" s="247">
        <v>41651.410000000003</v>
      </c>
      <c r="AK22" s="241">
        <v>249408.46000000002</v>
      </c>
      <c r="AL22" s="247">
        <v>51</v>
      </c>
      <c r="AM22" s="247">
        <v>2119221.91</v>
      </c>
      <c r="AN22" s="79" t="s">
        <v>101</v>
      </c>
      <c r="AO22" s="80" t="s">
        <v>102</v>
      </c>
      <c r="AP22" s="242"/>
    </row>
    <row r="23" spans="1:44" ht="151.5" customHeight="1" x14ac:dyDescent="0.25">
      <c r="A23" s="249">
        <v>3</v>
      </c>
      <c r="B23" s="384"/>
      <c r="C23" s="285" t="s">
        <v>126</v>
      </c>
      <c r="D23" s="286" t="s">
        <v>127</v>
      </c>
      <c r="E23" s="286" t="s">
        <v>128</v>
      </c>
      <c r="F23" s="284"/>
      <c r="G23" s="284"/>
      <c r="H23" s="284">
        <v>1</v>
      </c>
      <c r="I23" s="282">
        <v>1</v>
      </c>
      <c r="J23" s="284"/>
      <c r="K23" s="284"/>
      <c r="L23" s="284">
        <v>3000</v>
      </c>
      <c r="M23" s="246">
        <v>3000</v>
      </c>
      <c r="N23" s="284"/>
      <c r="O23" s="284"/>
      <c r="P23" s="284"/>
      <c r="Q23" s="282">
        <v>0</v>
      </c>
      <c r="R23" s="284"/>
      <c r="S23" s="284"/>
      <c r="T23" s="284"/>
      <c r="U23" s="246">
        <v>0</v>
      </c>
      <c r="V23" s="284"/>
      <c r="W23" s="284"/>
      <c r="X23" s="284"/>
      <c r="Y23" s="282">
        <v>0</v>
      </c>
      <c r="Z23" s="284"/>
      <c r="AA23" s="284"/>
      <c r="AB23" s="284"/>
      <c r="AC23" s="246">
        <v>0</v>
      </c>
      <c r="AD23" s="284"/>
      <c r="AE23" s="284"/>
      <c r="AF23" s="284"/>
      <c r="AG23" s="284">
        <v>0</v>
      </c>
      <c r="AH23" s="284"/>
      <c r="AI23" s="284"/>
      <c r="AJ23" s="284"/>
      <c r="AK23" s="241">
        <v>0</v>
      </c>
      <c r="AL23" s="247">
        <v>1</v>
      </c>
      <c r="AM23" s="247">
        <v>3000</v>
      </c>
      <c r="AN23" s="261" t="s">
        <v>42</v>
      </c>
      <c r="AO23" s="80" t="s">
        <v>129</v>
      </c>
      <c r="AP23" s="242"/>
    </row>
    <row r="24" spans="1:44" ht="109.5" customHeight="1" x14ac:dyDescent="0.25">
      <c r="A24" s="249">
        <v>4</v>
      </c>
      <c r="B24" s="385"/>
      <c r="C24" s="285" t="s">
        <v>130</v>
      </c>
      <c r="D24" s="286" t="s">
        <v>131</v>
      </c>
      <c r="E24" s="286" t="s">
        <v>132</v>
      </c>
      <c r="F24" s="284">
        <v>2590</v>
      </c>
      <c r="G24" s="284">
        <v>3590</v>
      </c>
      <c r="H24" s="284">
        <v>3500</v>
      </c>
      <c r="I24" s="282">
        <v>9680</v>
      </c>
      <c r="J24" s="284">
        <v>10360</v>
      </c>
      <c r="K24" s="284">
        <v>14360</v>
      </c>
      <c r="L24" s="284">
        <v>14000</v>
      </c>
      <c r="M24" s="253">
        <v>38720</v>
      </c>
      <c r="N24" s="256">
        <v>2590</v>
      </c>
      <c r="O24" s="256">
        <v>3240</v>
      </c>
      <c r="P24" s="256">
        <v>1700</v>
      </c>
      <c r="Q24" s="287">
        <v>7530</v>
      </c>
      <c r="R24" s="256">
        <v>10360</v>
      </c>
      <c r="S24" s="256">
        <v>12960</v>
      </c>
      <c r="T24" s="256">
        <v>6800</v>
      </c>
      <c r="U24" s="253">
        <v>30120</v>
      </c>
      <c r="V24" s="256">
        <v>1800</v>
      </c>
      <c r="W24" s="256">
        <v>1715</v>
      </c>
      <c r="X24" s="256">
        <v>1695</v>
      </c>
      <c r="Y24" s="287">
        <v>5210</v>
      </c>
      <c r="Z24" s="256">
        <v>7200</v>
      </c>
      <c r="AA24" s="256">
        <v>6860</v>
      </c>
      <c r="AB24" s="256">
        <v>6780</v>
      </c>
      <c r="AC24" s="253">
        <v>20840</v>
      </c>
      <c r="AD24" s="256">
        <v>2500</v>
      </c>
      <c r="AE24" s="256">
        <v>2190</v>
      </c>
      <c r="AF24" s="256">
        <v>2090</v>
      </c>
      <c r="AG24" s="256">
        <v>6780</v>
      </c>
      <c r="AH24" s="256">
        <v>10000</v>
      </c>
      <c r="AI24" s="256">
        <v>8760</v>
      </c>
      <c r="AJ24" s="256">
        <v>8360</v>
      </c>
      <c r="AK24" s="234">
        <v>27120</v>
      </c>
      <c r="AL24" s="259">
        <v>29200</v>
      </c>
      <c r="AM24" s="259">
        <v>116800</v>
      </c>
      <c r="AN24" s="79" t="s">
        <v>42</v>
      </c>
      <c r="AO24" s="80" t="s">
        <v>133</v>
      </c>
      <c r="AP24" s="242"/>
    </row>
    <row r="25" spans="1:44" ht="16.5" customHeight="1" x14ac:dyDescent="0.25">
      <c r="A25" s="377" t="s">
        <v>134</v>
      </c>
      <c r="B25" s="378"/>
      <c r="C25" s="379"/>
      <c r="D25" s="288"/>
      <c r="E25" s="289"/>
      <c r="F25" s="264"/>
      <c r="G25" s="264"/>
      <c r="H25" s="264"/>
      <c r="I25" s="290"/>
      <c r="J25" s="264">
        <f>SUM(J21:J24)</f>
        <v>716733.97000000009</v>
      </c>
      <c r="K25" s="264">
        <f>SUM(K21:K24)</f>
        <v>55911.41</v>
      </c>
      <c r="L25" s="264">
        <f>SUM(L21:L24)</f>
        <v>100543.92000000001</v>
      </c>
      <c r="M25" s="264">
        <f>SUM(M21:M24)</f>
        <v>873189.30000000016</v>
      </c>
      <c r="N25" s="264"/>
      <c r="O25" s="264"/>
      <c r="P25" s="264"/>
      <c r="Q25" s="264"/>
      <c r="R25" s="264">
        <f>SUM(R21:R24)</f>
        <v>301219.87</v>
      </c>
      <c r="S25" s="264">
        <f>SUM(S21:S24)</f>
        <v>429356.30000000005</v>
      </c>
      <c r="T25" s="264">
        <f>SUM(T21:T24)</f>
        <v>256770.11000000002</v>
      </c>
      <c r="U25" s="264">
        <f>SUM(U21:U24)</f>
        <v>987346.27999999991</v>
      </c>
      <c r="V25" s="264"/>
      <c r="W25" s="264"/>
      <c r="X25" s="264"/>
      <c r="Y25" s="264"/>
      <c r="Z25" s="264">
        <f>SUM(Z21:Z24)</f>
        <v>7200</v>
      </c>
      <c r="AA25" s="264">
        <f>SUM(AA21:AA24)</f>
        <v>48852.51</v>
      </c>
      <c r="AB25" s="264">
        <f>SUM(AB21:AB24)</f>
        <v>48993.060000000005</v>
      </c>
      <c r="AC25" s="264">
        <f>SUM(AC21:AC24)</f>
        <v>105045.57</v>
      </c>
      <c r="AD25" s="264"/>
      <c r="AE25" s="264"/>
      <c r="AF25" s="264"/>
      <c r="AG25" s="264"/>
      <c r="AH25" s="264">
        <f>SUM(AH21:AH24)</f>
        <v>10441.1</v>
      </c>
      <c r="AI25" s="264">
        <f>SUM(AI21:AI24)</f>
        <v>218060.90000000002</v>
      </c>
      <c r="AJ25" s="264">
        <f>SUM(AJ21:AJ24)</f>
        <v>50893.61</v>
      </c>
      <c r="AK25" s="264">
        <f>SUM(AK21:AK24)</f>
        <v>279395.61</v>
      </c>
      <c r="AL25" s="264"/>
      <c r="AM25" s="269">
        <f>SUM(AM21:AM24)</f>
        <v>2244976.7600000002</v>
      </c>
      <c r="AN25" s="291"/>
      <c r="AO25" s="292"/>
      <c r="AP25" s="198"/>
    </row>
    <row r="26" spans="1:44" ht="24" customHeight="1" x14ac:dyDescent="0.25">
      <c r="A26" s="377" t="s">
        <v>135</v>
      </c>
      <c r="B26" s="378"/>
      <c r="C26" s="378"/>
      <c r="D26" s="379"/>
      <c r="E26" s="293"/>
      <c r="F26" s="293"/>
      <c r="G26" s="293"/>
      <c r="H26" s="293"/>
      <c r="I26" s="293"/>
      <c r="J26" s="264">
        <f>J19+J25</f>
        <v>744031.77000000014</v>
      </c>
      <c r="K26" s="264">
        <f t="shared" ref="K26:M26" si="9">K19+K25</f>
        <v>79118.210000000006</v>
      </c>
      <c r="L26" s="264">
        <f t="shared" si="9"/>
        <v>132195.97000000003</v>
      </c>
      <c r="M26" s="264">
        <f t="shared" si="9"/>
        <v>955345.95000000019</v>
      </c>
      <c r="N26" s="269"/>
      <c r="O26" s="269"/>
      <c r="P26" s="294"/>
      <c r="Q26" s="294"/>
      <c r="R26" s="264">
        <f>R19+R25</f>
        <v>362502.92</v>
      </c>
      <c r="S26" s="264">
        <f t="shared" ref="S26:U26" si="10">S19+S25</f>
        <v>494685.60000000003</v>
      </c>
      <c r="T26" s="264">
        <f t="shared" si="10"/>
        <v>299066.91000000003</v>
      </c>
      <c r="U26" s="264">
        <f t="shared" si="10"/>
        <v>1156255.43</v>
      </c>
      <c r="V26" s="294"/>
      <c r="W26" s="294"/>
      <c r="X26" s="294"/>
      <c r="Y26" s="294"/>
      <c r="Z26" s="264">
        <f>Z19+Z25</f>
        <v>33934.300000000003</v>
      </c>
      <c r="AA26" s="264">
        <f t="shared" ref="AA26:AC26" si="11">AA19+AA25</f>
        <v>80049.31</v>
      </c>
      <c r="AB26" s="264">
        <f t="shared" si="11"/>
        <v>75521.110000000015</v>
      </c>
      <c r="AC26" s="264">
        <f t="shared" si="11"/>
        <v>189504.72000000003</v>
      </c>
      <c r="AD26" s="294"/>
      <c r="AE26" s="294"/>
      <c r="AF26" s="294"/>
      <c r="AG26" s="294"/>
      <c r="AH26" s="264">
        <f>AH19+AH25</f>
        <v>47988.950000000004</v>
      </c>
      <c r="AI26" s="264">
        <f t="shared" ref="AI26:AK26" si="12">AI19+AI25</f>
        <v>268372.40000000002</v>
      </c>
      <c r="AJ26" s="264">
        <f t="shared" si="12"/>
        <v>84062.81</v>
      </c>
      <c r="AK26" s="264">
        <f t="shared" si="12"/>
        <v>400424.16000000003</v>
      </c>
      <c r="AL26" s="294"/>
      <c r="AM26" s="269">
        <f t="shared" ref="AM26" si="13">AM19+AM25</f>
        <v>2701529.66</v>
      </c>
      <c r="AN26" s="198"/>
      <c r="AO26" s="197"/>
      <c r="AP26" s="295"/>
      <c r="AQ26" s="150"/>
      <c r="AR26" s="149">
        <f>+AQ26-AM26</f>
        <v>-2701529.66</v>
      </c>
    </row>
    <row r="28" spans="1:44" x14ac:dyDescent="0.25">
      <c r="A28" s="171"/>
      <c r="B28" s="171"/>
      <c r="AM28" s="136"/>
      <c r="AN28" s="171"/>
      <c r="AP28" s="171"/>
    </row>
  </sheetData>
  <mergeCells count="35">
    <mergeCell ref="B14:E14"/>
    <mergeCell ref="V12:Y12"/>
    <mergeCell ref="Z12:AC12"/>
    <mergeCell ref="AL10:AM12"/>
    <mergeCell ref="A26:D26"/>
    <mergeCell ref="B20:F20"/>
    <mergeCell ref="D10:D13"/>
    <mergeCell ref="E10:E13"/>
    <mergeCell ref="B21:B24"/>
    <mergeCell ref="A19:I19"/>
    <mergeCell ref="A25:C25"/>
    <mergeCell ref="AP10:AP13"/>
    <mergeCell ref="F11:M11"/>
    <mergeCell ref="N11:U11"/>
    <mergeCell ref="V11:AC11"/>
    <mergeCell ref="AD11:AK11"/>
    <mergeCell ref="R12:U12"/>
    <mergeCell ref="AD12:AG12"/>
    <mergeCell ref="AN10:AN13"/>
    <mergeCell ref="AO10:AO13"/>
    <mergeCell ref="N12:Q12"/>
    <mergeCell ref="F12:I12"/>
    <mergeCell ref="J12:M12"/>
    <mergeCell ref="AH12:AK12"/>
    <mergeCell ref="A4:K4"/>
    <mergeCell ref="AB5:AH5"/>
    <mergeCell ref="A1:AM1"/>
    <mergeCell ref="A2:AM2"/>
    <mergeCell ref="A10:A13"/>
    <mergeCell ref="B10:B13"/>
    <mergeCell ref="C10:C13"/>
    <mergeCell ref="A5:E5"/>
    <mergeCell ref="F10:AK10"/>
    <mergeCell ref="A7:Z7"/>
    <mergeCell ref="AB7:AJ7"/>
  </mergeCells>
  <phoneticPr fontId="0" type="noConversion"/>
  <printOptions horizontalCentered="1"/>
  <pageMargins left="0.23622047244094491" right="0.19685039370078741" top="0.59055118110236227" bottom="0.39370078740157483" header="0.23622047244094491" footer="0"/>
  <pageSetup paperSize="14" scale="40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"/>
  <sheetViews>
    <sheetView topLeftCell="Y1" zoomScale="78" zoomScaleNormal="78" zoomScaleSheetLayoutView="50" workbookViewId="0">
      <selection activeCell="AE25" sqref="AE25"/>
    </sheetView>
  </sheetViews>
  <sheetFormatPr baseColWidth="10" defaultColWidth="11.44140625" defaultRowHeight="15" x14ac:dyDescent="0.25"/>
  <cols>
    <col min="1" max="1" width="9.44140625" style="2" customWidth="1"/>
    <col min="2" max="2" width="11.6640625" style="2" customWidth="1"/>
    <col min="3" max="3" width="11.44140625" style="7" customWidth="1"/>
    <col min="4" max="4" width="12" style="8" customWidth="1"/>
    <col min="5" max="5" width="10.5546875" style="5" customWidth="1"/>
    <col min="6" max="6" width="7" style="6" customWidth="1"/>
    <col min="7" max="9" width="7.33203125" style="6" customWidth="1"/>
    <col min="10" max="10" width="9.5546875" style="9" customWidth="1"/>
    <col min="11" max="11" width="8.5546875" style="9" customWidth="1"/>
    <col min="12" max="12" width="8.33203125" style="9" customWidth="1"/>
    <col min="13" max="13" width="8.6640625" style="9" customWidth="1"/>
    <col min="14" max="14" width="7" style="6" customWidth="1"/>
    <col min="15" max="15" width="7.5546875" style="6" customWidth="1"/>
    <col min="16" max="16" width="7.5546875" style="1" customWidth="1"/>
    <col min="17" max="17" width="7.109375" style="1" customWidth="1"/>
    <col min="18" max="18" width="9.109375" style="1" customWidth="1"/>
    <col min="19" max="19" width="8.6640625" style="1" customWidth="1"/>
    <col min="20" max="20" width="8.33203125" style="1" customWidth="1"/>
    <col min="21" max="21" width="10.5546875" style="3" customWidth="1"/>
    <col min="22" max="24" width="6.88671875" style="1" customWidth="1"/>
    <col min="25" max="25" width="9.88671875" style="1" customWidth="1"/>
    <col min="26" max="26" width="8.88671875" style="1" customWidth="1"/>
    <col min="27" max="27" width="9" style="1" customWidth="1"/>
    <col min="28" max="28" width="9.109375" style="1" customWidth="1"/>
    <col min="29" max="29" width="10" style="3" customWidth="1"/>
    <col min="30" max="32" width="6.88671875" style="1" customWidth="1"/>
    <col min="33" max="33" width="9.88671875" style="1" customWidth="1"/>
    <col min="34" max="34" width="7.5546875" style="1" customWidth="1"/>
    <col min="35" max="35" width="8" style="1" customWidth="1"/>
    <col min="36" max="36" width="8.6640625" style="1" customWidth="1"/>
    <col min="37" max="37" width="9.6640625" style="3" customWidth="1"/>
    <col min="38" max="38" width="9.6640625" style="1" customWidth="1"/>
    <col min="39" max="39" width="11.6640625" style="3" customWidth="1"/>
    <col min="40" max="40" width="9.44140625" style="2" customWidth="1"/>
    <col min="41" max="41" width="14.109375" style="1" customWidth="1"/>
    <col min="42" max="42" width="11.44140625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54" s="2" customFormat="1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24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</row>
    <row r="3" spans="1:54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54" ht="13.8" x14ac:dyDescent="0.25">
      <c r="A4" s="363" t="s">
        <v>88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"/>
      <c r="M4" s="37"/>
      <c r="N4" s="36"/>
      <c r="O4" s="36"/>
      <c r="P4" s="36"/>
      <c r="Q4" s="36"/>
      <c r="R4" s="36"/>
      <c r="S4" s="36"/>
      <c r="T4" s="36"/>
      <c r="U4" s="38"/>
      <c r="V4" s="36"/>
      <c r="W4" s="39"/>
      <c r="X4" s="36"/>
      <c r="Y4" s="36"/>
      <c r="Z4" s="36"/>
      <c r="AA4" s="36"/>
      <c r="AB4" s="164" t="s">
        <v>89</v>
      </c>
      <c r="AC4" s="37"/>
      <c r="AD4" s="40"/>
      <c r="AE4" s="40"/>
      <c r="AF4" s="40"/>
      <c r="AG4" s="41"/>
      <c r="AH4" s="40"/>
      <c r="AI4" s="40"/>
      <c r="AJ4" s="40"/>
      <c r="AK4" s="37"/>
      <c r="AL4" s="36"/>
      <c r="AM4" s="37"/>
      <c r="AN4" s="12"/>
      <c r="AO4" s="12"/>
      <c r="AP4" s="42"/>
    </row>
    <row r="5" spans="1:54" ht="13.8" x14ac:dyDescent="0.25">
      <c r="A5" s="366" t="s">
        <v>173</v>
      </c>
      <c r="B5" s="367"/>
      <c r="C5" s="367"/>
      <c r="D5" s="367"/>
      <c r="E5" s="367"/>
      <c r="F5" s="43"/>
      <c r="G5" s="43"/>
      <c r="H5" s="43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3"/>
      <c r="U5" s="45"/>
      <c r="V5" s="43"/>
      <c r="W5" s="46"/>
      <c r="X5" s="43"/>
      <c r="Y5" s="100"/>
      <c r="Z5" s="43"/>
      <c r="AA5" s="43"/>
      <c r="AB5" s="365" t="s">
        <v>90</v>
      </c>
      <c r="AC5" s="365"/>
      <c r="AD5" s="365"/>
      <c r="AE5" s="365"/>
      <c r="AF5" s="365"/>
      <c r="AG5" s="365"/>
      <c r="AH5" s="365"/>
      <c r="AI5" s="47"/>
      <c r="AJ5" s="47"/>
      <c r="AK5" s="44"/>
      <c r="AL5" s="43"/>
      <c r="AM5" s="44"/>
      <c r="AN5" s="15"/>
      <c r="AO5" s="15"/>
      <c r="AP5" s="49"/>
    </row>
    <row r="6" spans="1:54" ht="13.8" x14ac:dyDescent="0.25">
      <c r="A6" s="166" t="s">
        <v>91</v>
      </c>
      <c r="B6" s="167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  <c r="N6" s="43"/>
      <c r="O6" s="43"/>
      <c r="P6" s="43"/>
      <c r="Q6" s="43"/>
      <c r="R6" s="43"/>
      <c r="S6" s="43"/>
      <c r="T6" s="43"/>
      <c r="U6" s="45"/>
      <c r="V6" s="43"/>
      <c r="W6" s="46"/>
      <c r="X6" s="43"/>
      <c r="Y6" s="43"/>
      <c r="Z6" s="43"/>
      <c r="AA6" s="43"/>
      <c r="AB6" s="165" t="s">
        <v>92</v>
      </c>
      <c r="AC6" s="44"/>
      <c r="AD6" s="47"/>
      <c r="AE6" s="47"/>
      <c r="AF6" s="47"/>
      <c r="AG6" s="48"/>
      <c r="AH6" s="48"/>
      <c r="AI6" s="47"/>
      <c r="AJ6" s="47"/>
      <c r="AK6" s="44"/>
      <c r="AL6" s="43"/>
      <c r="AM6" s="44"/>
      <c r="AN6" s="15"/>
      <c r="AO6" s="15"/>
      <c r="AP6" s="49"/>
    </row>
    <row r="7" spans="1:54" ht="13.8" x14ac:dyDescent="0.25">
      <c r="A7" s="340" t="s">
        <v>93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43"/>
      <c r="AB7" s="365" t="s">
        <v>136</v>
      </c>
      <c r="AC7" s="365"/>
      <c r="AD7" s="365"/>
      <c r="AE7" s="365"/>
      <c r="AF7" s="365"/>
      <c r="AG7" s="365"/>
      <c r="AH7" s="365"/>
      <c r="AI7" s="365"/>
      <c r="AJ7" s="365"/>
      <c r="AK7" s="44"/>
      <c r="AL7" s="43"/>
      <c r="AM7" s="44"/>
      <c r="AN7" s="15"/>
      <c r="AO7" s="15"/>
      <c r="AP7" s="49"/>
    </row>
    <row r="8" spans="1:54" ht="13.8" x14ac:dyDescent="0.25">
      <c r="A8" s="50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  <c r="N8" s="52"/>
      <c r="O8" s="52"/>
      <c r="P8" s="52"/>
      <c r="Q8" s="52"/>
      <c r="R8" s="52"/>
      <c r="S8" s="52"/>
      <c r="T8" s="52"/>
      <c r="U8" s="53"/>
      <c r="V8" s="52"/>
      <c r="W8" s="52"/>
      <c r="X8" s="52"/>
      <c r="Y8" s="52"/>
      <c r="Z8" s="52"/>
      <c r="AA8" s="52"/>
      <c r="AB8" s="52"/>
      <c r="AC8" s="53"/>
      <c r="AD8" s="54"/>
      <c r="AE8" s="54"/>
      <c r="AF8" s="54"/>
      <c r="AG8" s="55"/>
      <c r="AH8" s="54"/>
      <c r="AI8" s="54"/>
      <c r="AJ8" s="54"/>
      <c r="AK8" s="53"/>
      <c r="AL8" s="52"/>
      <c r="AM8" s="53"/>
      <c r="AN8" s="56"/>
      <c r="AO8" s="56"/>
      <c r="AP8" s="57"/>
    </row>
    <row r="9" spans="1:54" ht="13.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4"/>
      <c r="AO9" s="14"/>
      <c r="AP9" s="14"/>
    </row>
    <row r="10" spans="1:54" ht="13.2" x14ac:dyDescent="0.25">
      <c r="A10" s="332" t="s">
        <v>10</v>
      </c>
      <c r="B10" s="332" t="s">
        <v>11</v>
      </c>
      <c r="C10" s="332" t="s">
        <v>137</v>
      </c>
      <c r="D10" s="337" t="s">
        <v>13</v>
      </c>
      <c r="E10" s="337" t="s">
        <v>14</v>
      </c>
      <c r="F10" s="342" t="s">
        <v>15</v>
      </c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7" t="s">
        <v>16</v>
      </c>
      <c r="AM10" s="337"/>
      <c r="AN10" s="352" t="s">
        <v>17</v>
      </c>
      <c r="AO10" s="352" t="s">
        <v>65</v>
      </c>
      <c r="AP10" s="349" t="s">
        <v>19</v>
      </c>
    </row>
    <row r="11" spans="1:54" ht="13.2" x14ac:dyDescent="0.25">
      <c r="A11" s="333"/>
      <c r="B11" s="333"/>
      <c r="C11" s="333"/>
      <c r="D11" s="337"/>
      <c r="E11" s="337"/>
      <c r="F11" s="342" t="s">
        <v>20</v>
      </c>
      <c r="G11" s="342"/>
      <c r="H11" s="342"/>
      <c r="I11" s="342"/>
      <c r="J11" s="342"/>
      <c r="K11" s="342"/>
      <c r="L11" s="342"/>
      <c r="M11" s="342"/>
      <c r="N11" s="342" t="s">
        <v>21</v>
      </c>
      <c r="O11" s="342"/>
      <c r="P11" s="342"/>
      <c r="Q11" s="342"/>
      <c r="R11" s="342"/>
      <c r="S11" s="342"/>
      <c r="T11" s="342"/>
      <c r="U11" s="342"/>
      <c r="V11" s="342" t="s">
        <v>22</v>
      </c>
      <c r="W11" s="342"/>
      <c r="X11" s="342"/>
      <c r="Y11" s="342"/>
      <c r="Z11" s="342"/>
      <c r="AA11" s="342"/>
      <c r="AB11" s="342"/>
      <c r="AC11" s="342"/>
      <c r="AD11" s="342" t="s">
        <v>23</v>
      </c>
      <c r="AE11" s="342"/>
      <c r="AF11" s="342"/>
      <c r="AG11" s="342"/>
      <c r="AH11" s="342"/>
      <c r="AI11" s="342"/>
      <c r="AJ11" s="342"/>
      <c r="AK11" s="342"/>
      <c r="AL11" s="337"/>
      <c r="AM11" s="337"/>
      <c r="AN11" s="353"/>
      <c r="AO11" s="353"/>
      <c r="AP11" s="350"/>
    </row>
    <row r="12" spans="1:54" ht="13.2" x14ac:dyDescent="0.25">
      <c r="A12" s="333"/>
      <c r="B12" s="333"/>
      <c r="C12" s="333"/>
      <c r="D12" s="337"/>
      <c r="E12" s="337"/>
      <c r="F12" s="335" t="s">
        <v>24</v>
      </c>
      <c r="G12" s="336"/>
      <c r="H12" s="336"/>
      <c r="I12" s="336"/>
      <c r="J12" s="335" t="s">
        <v>25</v>
      </c>
      <c r="K12" s="336"/>
      <c r="L12" s="336"/>
      <c r="M12" s="336"/>
      <c r="N12" s="335" t="s">
        <v>24</v>
      </c>
      <c r="O12" s="336"/>
      <c r="P12" s="336"/>
      <c r="Q12" s="336"/>
      <c r="R12" s="335" t="s">
        <v>25</v>
      </c>
      <c r="S12" s="336"/>
      <c r="T12" s="336"/>
      <c r="U12" s="336"/>
      <c r="V12" s="335" t="s">
        <v>24</v>
      </c>
      <c r="W12" s="336"/>
      <c r="X12" s="336"/>
      <c r="Y12" s="336"/>
      <c r="Z12" s="335" t="s">
        <v>25</v>
      </c>
      <c r="AA12" s="336"/>
      <c r="AB12" s="336"/>
      <c r="AC12" s="336"/>
      <c r="AD12" s="335" t="s">
        <v>24</v>
      </c>
      <c r="AE12" s="336"/>
      <c r="AF12" s="336"/>
      <c r="AG12" s="336"/>
      <c r="AH12" s="335" t="s">
        <v>25</v>
      </c>
      <c r="AI12" s="336"/>
      <c r="AJ12" s="336"/>
      <c r="AK12" s="336"/>
      <c r="AL12" s="337"/>
      <c r="AM12" s="337"/>
      <c r="AN12" s="353"/>
      <c r="AO12" s="353"/>
      <c r="AP12" s="350"/>
    </row>
    <row r="13" spans="1:54" ht="41.25" customHeight="1" x14ac:dyDescent="0.25">
      <c r="A13" s="334"/>
      <c r="B13" s="334"/>
      <c r="C13" s="334"/>
      <c r="D13" s="337"/>
      <c r="E13" s="337"/>
      <c r="F13" s="160" t="s">
        <v>26</v>
      </c>
      <c r="G13" s="160" t="s">
        <v>27</v>
      </c>
      <c r="H13" s="160" t="s">
        <v>28</v>
      </c>
      <c r="I13" s="157" t="s">
        <v>29</v>
      </c>
      <c r="J13" s="160" t="s">
        <v>26</v>
      </c>
      <c r="K13" s="160" t="s">
        <v>27</v>
      </c>
      <c r="L13" s="160" t="s">
        <v>28</v>
      </c>
      <c r="M13" s="157" t="s">
        <v>29</v>
      </c>
      <c r="N13" s="160" t="s">
        <v>30</v>
      </c>
      <c r="O13" s="160" t="s">
        <v>28</v>
      </c>
      <c r="P13" s="160" t="s">
        <v>31</v>
      </c>
      <c r="Q13" s="157" t="s">
        <v>29</v>
      </c>
      <c r="R13" s="160" t="s">
        <v>30</v>
      </c>
      <c r="S13" s="160" t="s">
        <v>28</v>
      </c>
      <c r="T13" s="160" t="s">
        <v>31</v>
      </c>
      <c r="U13" s="157" t="s">
        <v>29</v>
      </c>
      <c r="V13" s="160" t="s">
        <v>31</v>
      </c>
      <c r="W13" s="160" t="s">
        <v>30</v>
      </c>
      <c r="X13" s="160" t="s">
        <v>32</v>
      </c>
      <c r="Y13" s="157" t="s">
        <v>29</v>
      </c>
      <c r="Z13" s="160" t="s">
        <v>31</v>
      </c>
      <c r="AA13" s="160" t="s">
        <v>30</v>
      </c>
      <c r="AB13" s="160" t="s">
        <v>32</v>
      </c>
      <c r="AC13" s="157" t="s">
        <v>29</v>
      </c>
      <c r="AD13" s="160" t="s">
        <v>33</v>
      </c>
      <c r="AE13" s="160" t="s">
        <v>34</v>
      </c>
      <c r="AF13" s="160" t="s">
        <v>35</v>
      </c>
      <c r="AG13" s="157" t="s">
        <v>29</v>
      </c>
      <c r="AH13" s="160" t="s">
        <v>33</v>
      </c>
      <c r="AI13" s="160" t="s">
        <v>34</v>
      </c>
      <c r="AJ13" s="160" t="s">
        <v>35</v>
      </c>
      <c r="AK13" s="157" t="s">
        <v>29</v>
      </c>
      <c r="AL13" s="157" t="s">
        <v>24</v>
      </c>
      <c r="AM13" s="157" t="s">
        <v>36</v>
      </c>
      <c r="AN13" s="354"/>
      <c r="AO13" s="354"/>
      <c r="AP13" s="351"/>
    </row>
    <row r="14" spans="1:54" ht="23.25" customHeight="1" x14ac:dyDescent="0.25">
      <c r="A14" s="118" t="s">
        <v>138</v>
      </c>
      <c r="B14" s="388" t="s">
        <v>139</v>
      </c>
      <c r="C14" s="389"/>
      <c r="D14" s="389"/>
      <c r="E14" s="389"/>
      <c r="F14" s="390"/>
      <c r="G14" s="119"/>
      <c r="H14" s="119"/>
      <c r="I14" s="119"/>
      <c r="J14" s="82"/>
      <c r="K14" s="80"/>
      <c r="L14" s="80"/>
      <c r="M14" s="80"/>
      <c r="N14" s="80"/>
      <c r="O14" s="120"/>
      <c r="P14" s="80"/>
      <c r="Q14" s="80"/>
      <c r="R14" s="80"/>
      <c r="S14" s="80"/>
      <c r="T14" s="120"/>
      <c r="U14" s="80"/>
      <c r="V14" s="80"/>
      <c r="W14" s="80"/>
      <c r="X14" s="80"/>
      <c r="Y14" s="120"/>
      <c r="Z14" s="82"/>
      <c r="AA14" s="120"/>
      <c r="AB14" s="119"/>
      <c r="AC14" s="79"/>
      <c r="AD14" s="119"/>
      <c r="AE14" s="121"/>
      <c r="AF14" s="121"/>
      <c r="AG14" s="121"/>
      <c r="AH14" s="121"/>
      <c r="AI14" s="121"/>
      <c r="AJ14" s="121"/>
      <c r="AK14" s="121"/>
      <c r="AL14" s="121"/>
      <c r="AM14" s="121"/>
      <c r="AN14" s="93"/>
      <c r="AO14" s="82"/>
      <c r="AP14" s="89"/>
    </row>
    <row r="15" spans="1:54" ht="151.5" customHeight="1" x14ac:dyDescent="0.25">
      <c r="A15" s="81">
        <v>1</v>
      </c>
      <c r="B15" s="145" t="s">
        <v>97</v>
      </c>
      <c r="C15" s="148" t="s">
        <v>123</v>
      </c>
      <c r="D15" s="148" t="s">
        <v>140</v>
      </c>
      <c r="E15" s="148" t="s">
        <v>125</v>
      </c>
      <c r="F15" s="296">
        <v>1</v>
      </c>
      <c r="G15" s="296">
        <v>1</v>
      </c>
      <c r="H15" s="296">
        <v>1</v>
      </c>
      <c r="I15" s="296">
        <v>3</v>
      </c>
      <c r="J15" s="297">
        <v>39929.083333333336</v>
      </c>
      <c r="K15" s="297">
        <v>39929.083333333336</v>
      </c>
      <c r="L15" s="297">
        <v>39929.083333333336</v>
      </c>
      <c r="M15" s="297">
        <v>119787.25</v>
      </c>
      <c r="N15" s="297">
        <v>1</v>
      </c>
      <c r="O15" s="297">
        <v>1</v>
      </c>
      <c r="P15" s="297">
        <v>1</v>
      </c>
      <c r="Q15" s="297">
        <v>3</v>
      </c>
      <c r="R15" s="297">
        <v>39929.083333333336</v>
      </c>
      <c r="S15" s="297">
        <v>39929.083333333336</v>
      </c>
      <c r="T15" s="297">
        <v>39929.083333333336</v>
      </c>
      <c r="U15" s="297">
        <v>119787.25</v>
      </c>
      <c r="V15" s="297">
        <v>2</v>
      </c>
      <c r="W15" s="297">
        <v>2</v>
      </c>
      <c r="X15" s="297">
        <v>1</v>
      </c>
      <c r="Y15" s="298">
        <v>5</v>
      </c>
      <c r="Z15" s="298">
        <v>79858.166666666672</v>
      </c>
      <c r="AA15" s="297">
        <v>79858.166666666672</v>
      </c>
      <c r="AB15" s="297">
        <v>39929.083333333336</v>
      </c>
      <c r="AC15" s="297">
        <v>199645.41666666669</v>
      </c>
      <c r="AD15" s="297"/>
      <c r="AE15" s="297"/>
      <c r="AF15" s="297">
        <v>1</v>
      </c>
      <c r="AG15" s="297">
        <v>1</v>
      </c>
      <c r="AH15" s="297"/>
      <c r="AI15" s="297"/>
      <c r="AJ15" s="297">
        <v>37490</v>
      </c>
      <c r="AK15" s="297">
        <v>37490</v>
      </c>
      <c r="AL15" s="297">
        <v>12</v>
      </c>
      <c r="AM15" s="297">
        <v>476710</v>
      </c>
      <c r="AN15" s="79" t="s">
        <v>101</v>
      </c>
      <c r="AO15" s="80" t="s">
        <v>102</v>
      </c>
      <c r="AP15" s="122"/>
    </row>
    <row r="16" spans="1:54" x14ac:dyDescent="0.25">
      <c r="A16" s="346" t="s">
        <v>141</v>
      </c>
      <c r="B16" s="347"/>
      <c r="C16" s="348"/>
      <c r="D16" s="102"/>
      <c r="E16" s="103"/>
      <c r="F16" s="104">
        <v>1</v>
      </c>
      <c r="G16" s="104">
        <v>1</v>
      </c>
      <c r="H16" s="104">
        <v>1</v>
      </c>
      <c r="I16" s="104">
        <v>3</v>
      </c>
      <c r="J16" s="105">
        <v>39929.083333333336</v>
      </c>
      <c r="K16" s="105">
        <v>39929.083333333336</v>
      </c>
      <c r="L16" s="105">
        <v>39929.083333333336</v>
      </c>
      <c r="M16" s="105">
        <v>119787.25</v>
      </c>
      <c r="N16" s="104">
        <v>1</v>
      </c>
      <c r="O16" s="104">
        <v>1</v>
      </c>
      <c r="P16" s="106">
        <v>1</v>
      </c>
      <c r="Q16" s="106">
        <v>3</v>
      </c>
      <c r="R16" s="299">
        <v>39929.083333333336</v>
      </c>
      <c r="S16" s="299">
        <v>39929.083333333336</v>
      </c>
      <c r="T16" s="106">
        <v>39929.083333333336</v>
      </c>
      <c r="U16" s="139">
        <v>119787.25</v>
      </c>
      <c r="V16" s="106">
        <v>2</v>
      </c>
      <c r="W16" s="106">
        <v>2</v>
      </c>
      <c r="X16" s="106">
        <v>1</v>
      </c>
      <c r="Y16" s="106">
        <v>5</v>
      </c>
      <c r="Z16" s="299">
        <v>79858.166666666672</v>
      </c>
      <c r="AA16" s="299">
        <v>79858.166666666672</v>
      </c>
      <c r="AB16" s="299">
        <v>39929.083333333336</v>
      </c>
      <c r="AC16" s="139">
        <v>199645.41666666669</v>
      </c>
      <c r="AD16" s="106"/>
      <c r="AE16" s="106"/>
      <c r="AF16" s="106">
        <v>1</v>
      </c>
      <c r="AG16" s="106">
        <v>1</v>
      </c>
      <c r="AH16" s="106"/>
      <c r="AI16" s="106"/>
      <c r="AJ16" s="299">
        <v>37490</v>
      </c>
      <c r="AK16" s="139">
        <v>37490</v>
      </c>
      <c r="AL16" s="154">
        <v>12</v>
      </c>
      <c r="AM16" s="108">
        <v>476710</v>
      </c>
      <c r="AN16" s="101"/>
      <c r="AO16" s="106"/>
      <c r="AP16" s="175"/>
    </row>
    <row r="17" spans="1:42" x14ac:dyDescent="0.25">
      <c r="A17" s="346"/>
      <c r="B17" s="347"/>
      <c r="C17" s="347"/>
      <c r="D17" s="348"/>
      <c r="E17" s="103"/>
      <c r="F17" s="104"/>
      <c r="G17" s="104"/>
      <c r="H17" s="104"/>
      <c r="I17" s="104"/>
      <c r="J17" s="105"/>
      <c r="K17" s="105"/>
      <c r="L17" s="105"/>
      <c r="M17" s="105"/>
      <c r="N17" s="104"/>
      <c r="O17" s="104"/>
      <c r="P17" s="106"/>
      <c r="Q17" s="106"/>
      <c r="R17" s="105"/>
      <c r="S17" s="105"/>
      <c r="T17" s="105"/>
      <c r="U17" s="107"/>
      <c r="V17" s="106"/>
      <c r="W17" s="106"/>
      <c r="X17" s="106"/>
      <c r="Y17" s="106"/>
      <c r="Z17" s="105"/>
      <c r="AA17" s="105"/>
      <c r="AB17" s="105"/>
      <c r="AC17" s="107"/>
      <c r="AD17" s="106"/>
      <c r="AE17" s="106"/>
      <c r="AF17" s="106"/>
      <c r="AG17" s="106"/>
      <c r="AH17" s="105"/>
      <c r="AI17" s="105"/>
      <c r="AJ17" s="105"/>
      <c r="AK17" s="107"/>
      <c r="AL17" s="106"/>
      <c r="AM17" s="132"/>
      <c r="AN17" s="101"/>
      <c r="AO17" s="106"/>
      <c r="AP17" s="101"/>
    </row>
    <row r="19" spans="1:42" x14ac:dyDescent="0.25">
      <c r="A19" s="171"/>
      <c r="B19" s="171"/>
      <c r="AM19" s="137"/>
      <c r="AN19" s="171"/>
      <c r="AP19" s="171"/>
    </row>
    <row r="26" spans="1:42" x14ac:dyDescent="0.25">
      <c r="A26" s="171"/>
      <c r="B26" s="171"/>
      <c r="AN26" s="171"/>
      <c r="AP26" s="152"/>
    </row>
  </sheetData>
  <mergeCells count="32">
    <mergeCell ref="A17:D17"/>
    <mergeCell ref="AD12:AG12"/>
    <mergeCell ref="V11:AC11"/>
    <mergeCell ref="AN10:AN13"/>
    <mergeCell ref="C10:C13"/>
    <mergeCell ref="D10:D13"/>
    <mergeCell ref="AH12:AK12"/>
    <mergeCell ref="B14:F14"/>
    <mergeCell ref="V12:Y12"/>
    <mergeCell ref="Z12:AC12"/>
    <mergeCell ref="A10:A13"/>
    <mergeCell ref="A16:C16"/>
    <mergeCell ref="B10:B13"/>
    <mergeCell ref="R12:U12"/>
    <mergeCell ref="F11:M11"/>
    <mergeCell ref="F12:I12"/>
    <mergeCell ref="A1:AM1"/>
    <mergeCell ref="A2:AM2"/>
    <mergeCell ref="A4:K4"/>
    <mergeCell ref="A5:E5"/>
    <mergeCell ref="AB5:AH5"/>
    <mergeCell ref="AO10:AO13"/>
    <mergeCell ref="AD11:AK11"/>
    <mergeCell ref="AL10:AM12"/>
    <mergeCell ref="E10:E13"/>
    <mergeCell ref="AP10:AP13"/>
    <mergeCell ref="J12:M12"/>
    <mergeCell ref="A7:Z7"/>
    <mergeCell ref="AB7:AJ7"/>
    <mergeCell ref="F10:AK10"/>
    <mergeCell ref="N12:Q12"/>
    <mergeCell ref="N11:U11"/>
  </mergeCells>
  <printOptions horizontalCentered="1"/>
  <pageMargins left="0.23622047244094491" right="0.19685039370078741" top="0.59055118110236227" bottom="0.39370078740157483" header="0.23622047244094491" footer="0"/>
  <pageSetup paperSize="14" scale="42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topLeftCell="T1" zoomScale="75" zoomScaleNormal="75" zoomScaleSheetLayoutView="50" workbookViewId="0">
      <selection activeCell="AJ22" sqref="AJ22"/>
    </sheetView>
  </sheetViews>
  <sheetFormatPr baseColWidth="10" defaultColWidth="11.44140625" defaultRowHeight="15" x14ac:dyDescent="0.25"/>
  <cols>
    <col min="1" max="1" width="9.44140625" style="2" customWidth="1"/>
    <col min="2" max="2" width="14.44140625" style="2" customWidth="1"/>
    <col min="3" max="3" width="10.5546875" style="7" customWidth="1"/>
    <col min="4" max="4" width="12" style="8" customWidth="1"/>
    <col min="5" max="5" width="11.5546875" style="5" customWidth="1"/>
    <col min="6" max="6" width="5.6640625" style="6" customWidth="1"/>
    <col min="7" max="7" width="6.109375" style="6" customWidth="1"/>
    <col min="8" max="9" width="7.33203125" style="6" customWidth="1"/>
    <col min="10" max="10" width="7.6640625" style="9" customWidth="1"/>
    <col min="11" max="11" width="8" style="9" customWidth="1"/>
    <col min="12" max="12" width="7.6640625" style="9" customWidth="1"/>
    <col min="13" max="13" width="9.44140625" style="9" customWidth="1"/>
    <col min="14" max="14" width="6.109375" style="6" customWidth="1"/>
    <col min="15" max="15" width="6.44140625" style="6" customWidth="1"/>
    <col min="16" max="16" width="6.33203125" style="1" customWidth="1"/>
    <col min="17" max="17" width="6.109375" style="1" customWidth="1"/>
    <col min="18" max="18" width="7" style="1" customWidth="1"/>
    <col min="19" max="19" width="7.88671875" style="1" customWidth="1"/>
    <col min="20" max="20" width="8.109375" style="1" customWidth="1"/>
    <col min="21" max="21" width="10.44140625" style="3" customWidth="1"/>
    <col min="22" max="24" width="6.88671875" style="1" customWidth="1"/>
    <col min="25" max="25" width="9.88671875" style="1" customWidth="1"/>
    <col min="26" max="26" width="7.44140625" style="1" customWidth="1"/>
    <col min="27" max="27" width="7.109375" style="1" customWidth="1"/>
    <col min="28" max="28" width="7" style="1" customWidth="1"/>
    <col min="29" max="29" width="10.44140625" style="3" customWidth="1"/>
    <col min="30" max="32" width="6.88671875" style="1" customWidth="1"/>
    <col min="33" max="33" width="9.88671875" style="1" customWidth="1"/>
    <col min="34" max="34" width="7.33203125" style="1" customWidth="1"/>
    <col min="35" max="35" width="7.6640625" style="1" customWidth="1"/>
    <col min="36" max="36" width="8.44140625" style="1" customWidth="1"/>
    <col min="37" max="37" width="9.88671875" style="3" customWidth="1"/>
    <col min="38" max="38" width="9" style="1" customWidth="1"/>
    <col min="39" max="39" width="12" style="3" customWidth="1"/>
    <col min="40" max="40" width="9.44140625" style="2" customWidth="1"/>
    <col min="41" max="41" width="11.88671875" style="1" customWidth="1"/>
    <col min="42" max="42" width="12.88671875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54" s="2" customFormat="1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24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</row>
    <row r="3" spans="1:54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54" ht="13.8" x14ac:dyDescent="0.25">
      <c r="A4" s="363" t="s">
        <v>88</v>
      </c>
      <c r="B4" s="364"/>
      <c r="C4" s="364"/>
      <c r="D4" s="364"/>
      <c r="E4" s="364"/>
      <c r="F4" s="364"/>
      <c r="G4" s="364"/>
      <c r="H4" s="364"/>
      <c r="I4" s="364"/>
      <c r="J4" s="364"/>
      <c r="K4" s="36"/>
      <c r="L4" s="36"/>
      <c r="M4" s="37"/>
      <c r="N4" s="36"/>
      <c r="O4" s="36"/>
      <c r="P4" s="36"/>
      <c r="Q4" s="36"/>
      <c r="R4" s="36"/>
      <c r="S4" s="36"/>
      <c r="T4" s="36"/>
      <c r="U4" s="38"/>
      <c r="V4" s="36"/>
      <c r="W4" s="39"/>
      <c r="X4" s="36"/>
      <c r="Y4" s="36"/>
      <c r="Z4" s="36"/>
      <c r="AA4" s="36"/>
      <c r="AB4" s="164" t="s">
        <v>89</v>
      </c>
      <c r="AC4" s="37"/>
      <c r="AD4" s="40"/>
      <c r="AE4" s="40"/>
      <c r="AF4" s="40"/>
      <c r="AG4" s="41"/>
      <c r="AH4" s="40"/>
      <c r="AI4" s="40"/>
      <c r="AJ4" s="40"/>
      <c r="AK4" s="37"/>
      <c r="AL4" s="36"/>
      <c r="AM4" s="37"/>
      <c r="AN4" s="12"/>
      <c r="AO4" s="12"/>
      <c r="AP4" s="42"/>
    </row>
    <row r="5" spans="1:54" ht="13.8" x14ac:dyDescent="0.25">
      <c r="A5" s="366" t="s">
        <v>173</v>
      </c>
      <c r="B5" s="367"/>
      <c r="C5" s="367"/>
      <c r="D5" s="367"/>
      <c r="E5" s="367"/>
      <c r="F5" s="43"/>
      <c r="G5" s="43"/>
      <c r="H5" s="43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3"/>
      <c r="U5" s="45"/>
      <c r="V5" s="43"/>
      <c r="W5" s="46"/>
      <c r="X5" s="43"/>
      <c r="Y5" s="43"/>
      <c r="Z5" s="43"/>
      <c r="AA5" s="43"/>
      <c r="AB5" s="165" t="s">
        <v>142</v>
      </c>
      <c r="AC5" s="44"/>
      <c r="AD5" s="47"/>
      <c r="AE5" s="47"/>
      <c r="AF5" s="47"/>
      <c r="AG5" s="48"/>
      <c r="AH5" s="47"/>
      <c r="AI5" s="47"/>
      <c r="AJ5" s="47"/>
      <c r="AK5" s="44"/>
      <c r="AL5" s="43"/>
      <c r="AM5" s="44"/>
      <c r="AN5" s="15"/>
      <c r="AO5" s="15"/>
      <c r="AP5" s="49"/>
    </row>
    <row r="6" spans="1:54" ht="13.8" x14ac:dyDescent="0.25">
      <c r="A6" s="166" t="s">
        <v>91</v>
      </c>
      <c r="B6" s="167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  <c r="N6" s="43"/>
      <c r="O6" s="43"/>
      <c r="P6" s="43"/>
      <c r="Q6" s="43"/>
      <c r="R6" s="43"/>
      <c r="S6" s="43"/>
      <c r="T6" s="43"/>
      <c r="U6" s="45"/>
      <c r="V6" s="43"/>
      <c r="W6" s="46"/>
      <c r="X6" s="43"/>
      <c r="Y6" s="43"/>
      <c r="Z6" s="43"/>
      <c r="AA6" s="43"/>
      <c r="AB6" s="165" t="s">
        <v>143</v>
      </c>
      <c r="AC6" s="44"/>
      <c r="AD6" s="47"/>
      <c r="AE6" s="47"/>
      <c r="AF6" s="47"/>
      <c r="AG6" s="48"/>
      <c r="AH6" s="47"/>
      <c r="AI6" s="47"/>
      <c r="AJ6" s="47"/>
      <c r="AK6" s="44"/>
      <c r="AL6" s="43"/>
      <c r="AM6" s="44"/>
      <c r="AN6" s="15"/>
      <c r="AO6" s="15"/>
      <c r="AP6" s="49"/>
    </row>
    <row r="7" spans="1:54" ht="13.8" x14ac:dyDescent="0.25">
      <c r="A7" s="340" t="s">
        <v>144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43"/>
      <c r="AA7" s="43"/>
      <c r="AB7" s="365" t="s">
        <v>145</v>
      </c>
      <c r="AC7" s="365"/>
      <c r="AD7" s="365"/>
      <c r="AE7" s="365"/>
      <c r="AF7" s="365"/>
      <c r="AG7" s="365"/>
      <c r="AH7" s="365"/>
      <c r="AI7" s="365"/>
      <c r="AJ7" s="365"/>
      <c r="AK7" s="44"/>
      <c r="AL7" s="43"/>
      <c r="AM7" s="44"/>
      <c r="AN7" s="15"/>
      <c r="AO7" s="15"/>
      <c r="AP7" s="49"/>
    </row>
    <row r="8" spans="1:54" ht="13.8" x14ac:dyDescent="0.25">
      <c r="A8" s="50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  <c r="N8" s="52"/>
      <c r="O8" s="52"/>
      <c r="P8" s="52"/>
      <c r="Q8" s="52"/>
      <c r="R8" s="52"/>
      <c r="S8" s="52"/>
      <c r="T8" s="52"/>
      <c r="U8" s="53"/>
      <c r="V8" s="52"/>
      <c r="W8" s="52"/>
      <c r="X8" s="52"/>
      <c r="Y8" s="52"/>
      <c r="Z8" s="52"/>
      <c r="AA8" s="52"/>
      <c r="AB8" s="52"/>
      <c r="AC8" s="53"/>
      <c r="AD8" s="54"/>
      <c r="AE8" s="54"/>
      <c r="AF8" s="54"/>
      <c r="AG8" s="55"/>
      <c r="AH8" s="54"/>
      <c r="AI8" s="54"/>
      <c r="AJ8" s="54"/>
      <c r="AK8" s="53"/>
      <c r="AL8" s="52"/>
      <c r="AM8" s="53"/>
      <c r="AN8" s="56"/>
      <c r="AO8" s="56"/>
      <c r="AP8" s="57"/>
    </row>
    <row r="9" spans="1:54" ht="13.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4"/>
      <c r="AO9" s="14"/>
      <c r="AP9" s="14"/>
    </row>
    <row r="10" spans="1:54" ht="13.2" x14ac:dyDescent="0.25">
      <c r="A10" s="332" t="s">
        <v>10</v>
      </c>
      <c r="B10" s="332" t="s">
        <v>11</v>
      </c>
      <c r="C10" s="332" t="s">
        <v>137</v>
      </c>
      <c r="D10" s="337" t="s">
        <v>13</v>
      </c>
      <c r="E10" s="337" t="s">
        <v>14</v>
      </c>
      <c r="F10" s="342" t="s">
        <v>15</v>
      </c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7" t="s">
        <v>16</v>
      </c>
      <c r="AM10" s="337"/>
      <c r="AN10" s="352" t="s">
        <v>17</v>
      </c>
      <c r="AO10" s="352" t="s">
        <v>65</v>
      </c>
      <c r="AP10" s="349" t="s">
        <v>19</v>
      </c>
    </row>
    <row r="11" spans="1:54" ht="13.2" x14ac:dyDescent="0.25">
      <c r="A11" s="333"/>
      <c r="B11" s="333"/>
      <c r="C11" s="333"/>
      <c r="D11" s="337"/>
      <c r="E11" s="337"/>
      <c r="F11" s="342" t="s">
        <v>20</v>
      </c>
      <c r="G11" s="342"/>
      <c r="H11" s="342"/>
      <c r="I11" s="342"/>
      <c r="J11" s="342"/>
      <c r="K11" s="342"/>
      <c r="L11" s="342"/>
      <c r="M11" s="342"/>
      <c r="N11" s="342" t="s">
        <v>21</v>
      </c>
      <c r="O11" s="342"/>
      <c r="P11" s="342"/>
      <c r="Q11" s="342"/>
      <c r="R11" s="342"/>
      <c r="S11" s="342"/>
      <c r="T11" s="342"/>
      <c r="U11" s="342"/>
      <c r="V11" s="342" t="s">
        <v>22</v>
      </c>
      <c r="W11" s="342"/>
      <c r="X11" s="342"/>
      <c r="Y11" s="342"/>
      <c r="Z11" s="342"/>
      <c r="AA11" s="342"/>
      <c r="AB11" s="342"/>
      <c r="AC11" s="342"/>
      <c r="AD11" s="342" t="s">
        <v>23</v>
      </c>
      <c r="AE11" s="342"/>
      <c r="AF11" s="342"/>
      <c r="AG11" s="342"/>
      <c r="AH11" s="342"/>
      <c r="AI11" s="342"/>
      <c r="AJ11" s="342"/>
      <c r="AK11" s="342"/>
      <c r="AL11" s="337"/>
      <c r="AM11" s="337"/>
      <c r="AN11" s="353"/>
      <c r="AO11" s="353"/>
      <c r="AP11" s="350"/>
    </row>
    <row r="12" spans="1:54" ht="13.2" x14ac:dyDescent="0.25">
      <c r="A12" s="333"/>
      <c r="B12" s="333"/>
      <c r="C12" s="333"/>
      <c r="D12" s="337"/>
      <c r="E12" s="337"/>
      <c r="F12" s="335" t="s">
        <v>24</v>
      </c>
      <c r="G12" s="336"/>
      <c r="H12" s="336"/>
      <c r="I12" s="336"/>
      <c r="J12" s="335" t="s">
        <v>25</v>
      </c>
      <c r="K12" s="336"/>
      <c r="L12" s="336"/>
      <c r="M12" s="336"/>
      <c r="N12" s="335" t="s">
        <v>24</v>
      </c>
      <c r="O12" s="336"/>
      <c r="P12" s="336"/>
      <c r="Q12" s="336"/>
      <c r="R12" s="335" t="s">
        <v>25</v>
      </c>
      <c r="S12" s="336"/>
      <c r="T12" s="336"/>
      <c r="U12" s="336"/>
      <c r="V12" s="335" t="s">
        <v>24</v>
      </c>
      <c r="W12" s="336"/>
      <c r="X12" s="336"/>
      <c r="Y12" s="336"/>
      <c r="Z12" s="335" t="s">
        <v>25</v>
      </c>
      <c r="AA12" s="336"/>
      <c r="AB12" s="336"/>
      <c r="AC12" s="336"/>
      <c r="AD12" s="335" t="s">
        <v>24</v>
      </c>
      <c r="AE12" s="336"/>
      <c r="AF12" s="336"/>
      <c r="AG12" s="336"/>
      <c r="AH12" s="335" t="s">
        <v>25</v>
      </c>
      <c r="AI12" s="336"/>
      <c r="AJ12" s="336"/>
      <c r="AK12" s="336"/>
      <c r="AL12" s="337"/>
      <c r="AM12" s="337"/>
      <c r="AN12" s="353"/>
      <c r="AO12" s="353"/>
      <c r="AP12" s="350"/>
    </row>
    <row r="13" spans="1:54" ht="39.75" customHeight="1" x14ac:dyDescent="0.25">
      <c r="A13" s="334"/>
      <c r="B13" s="334"/>
      <c r="C13" s="334"/>
      <c r="D13" s="337"/>
      <c r="E13" s="337"/>
      <c r="F13" s="160" t="s">
        <v>26</v>
      </c>
      <c r="G13" s="160" t="s">
        <v>27</v>
      </c>
      <c r="H13" s="160" t="s">
        <v>28</v>
      </c>
      <c r="I13" s="157" t="s">
        <v>29</v>
      </c>
      <c r="J13" s="160" t="s">
        <v>26</v>
      </c>
      <c r="K13" s="160" t="s">
        <v>27</v>
      </c>
      <c r="L13" s="160" t="s">
        <v>28</v>
      </c>
      <c r="M13" s="157" t="s">
        <v>29</v>
      </c>
      <c r="N13" s="160" t="s">
        <v>30</v>
      </c>
      <c r="O13" s="160" t="s">
        <v>28</v>
      </c>
      <c r="P13" s="160" t="s">
        <v>31</v>
      </c>
      <c r="Q13" s="157" t="s">
        <v>29</v>
      </c>
      <c r="R13" s="160" t="s">
        <v>30</v>
      </c>
      <c r="S13" s="160" t="s">
        <v>28</v>
      </c>
      <c r="T13" s="160" t="s">
        <v>31</v>
      </c>
      <c r="U13" s="157" t="s">
        <v>29</v>
      </c>
      <c r="V13" s="160" t="s">
        <v>31</v>
      </c>
      <c r="W13" s="160" t="s">
        <v>30</v>
      </c>
      <c r="X13" s="160" t="s">
        <v>32</v>
      </c>
      <c r="Y13" s="157" t="s">
        <v>29</v>
      </c>
      <c r="Z13" s="160" t="s">
        <v>31</v>
      </c>
      <c r="AA13" s="160" t="s">
        <v>30</v>
      </c>
      <c r="AB13" s="160" t="s">
        <v>32</v>
      </c>
      <c r="AC13" s="157" t="s">
        <v>29</v>
      </c>
      <c r="AD13" s="160" t="s">
        <v>33</v>
      </c>
      <c r="AE13" s="160" t="s">
        <v>34</v>
      </c>
      <c r="AF13" s="160" t="s">
        <v>35</v>
      </c>
      <c r="AG13" s="157" t="s">
        <v>29</v>
      </c>
      <c r="AH13" s="160" t="s">
        <v>33</v>
      </c>
      <c r="AI13" s="160" t="s">
        <v>34</v>
      </c>
      <c r="AJ13" s="160" t="s">
        <v>35</v>
      </c>
      <c r="AK13" s="157" t="s">
        <v>29</v>
      </c>
      <c r="AL13" s="157" t="s">
        <v>24</v>
      </c>
      <c r="AM13" s="157" t="s">
        <v>36</v>
      </c>
      <c r="AN13" s="354"/>
      <c r="AO13" s="354"/>
      <c r="AP13" s="351"/>
    </row>
    <row r="14" spans="1:54" ht="15.6" x14ac:dyDescent="0.25">
      <c r="A14" s="133">
        <v>1</v>
      </c>
      <c r="B14" s="374" t="s">
        <v>139</v>
      </c>
      <c r="C14" s="375"/>
      <c r="D14" s="375"/>
      <c r="E14" s="376"/>
      <c r="F14" s="16"/>
      <c r="G14" s="16"/>
      <c r="H14" s="16"/>
      <c r="I14" s="16"/>
      <c r="J14" s="17"/>
      <c r="K14" s="17"/>
      <c r="L14" s="17"/>
      <c r="M14" s="17"/>
      <c r="N14" s="16"/>
      <c r="O14" s="16"/>
      <c r="P14" s="16"/>
      <c r="Q14" s="16"/>
      <c r="R14" s="16"/>
      <c r="S14" s="16"/>
      <c r="T14" s="16"/>
      <c r="U14" s="18"/>
      <c r="V14" s="16"/>
      <c r="W14" s="16"/>
      <c r="X14" s="16"/>
      <c r="Y14" s="16"/>
      <c r="Z14" s="16"/>
      <c r="AA14" s="16"/>
      <c r="AB14" s="16"/>
      <c r="AC14" s="18"/>
      <c r="AD14" s="16"/>
      <c r="AE14" s="16"/>
      <c r="AF14" s="16"/>
      <c r="AG14" s="16"/>
      <c r="AH14" s="16"/>
      <c r="AI14" s="16"/>
      <c r="AJ14" s="16"/>
      <c r="AK14" s="18"/>
      <c r="AL14" s="19"/>
      <c r="AM14" s="20"/>
      <c r="AN14" s="21"/>
      <c r="AO14" s="21"/>
      <c r="AP14" s="22"/>
    </row>
    <row r="15" spans="1:54" ht="120" customHeight="1" thickBot="1" x14ac:dyDescent="0.3">
      <c r="A15" s="134">
        <v>1</v>
      </c>
      <c r="B15" s="145" t="s">
        <v>97</v>
      </c>
      <c r="C15" s="148" t="s">
        <v>146</v>
      </c>
      <c r="D15" s="146" t="s">
        <v>147</v>
      </c>
      <c r="E15" s="146" t="s">
        <v>148</v>
      </c>
      <c r="F15" s="83"/>
      <c r="G15" s="83"/>
      <c r="H15" s="83">
        <v>70</v>
      </c>
      <c r="I15" s="83">
        <v>70</v>
      </c>
      <c r="J15" s="113"/>
      <c r="K15" s="113"/>
      <c r="L15" s="113">
        <v>33227.401574803152</v>
      </c>
      <c r="M15" s="113">
        <v>33227.401574803152</v>
      </c>
      <c r="N15" s="83"/>
      <c r="O15" s="83"/>
      <c r="P15" s="113">
        <v>700</v>
      </c>
      <c r="Q15" s="83">
        <v>700</v>
      </c>
      <c r="R15" s="113"/>
      <c r="S15" s="83"/>
      <c r="T15" s="113">
        <v>332274.0157480315</v>
      </c>
      <c r="U15" s="113">
        <v>332274.0157480315</v>
      </c>
      <c r="V15" s="83"/>
      <c r="W15" s="83"/>
      <c r="X15" s="83"/>
      <c r="Y15" s="83"/>
      <c r="Z15" s="113"/>
      <c r="AA15" s="113"/>
      <c r="AB15" s="113"/>
      <c r="AC15" s="113"/>
      <c r="AD15" s="115"/>
      <c r="AE15" s="114"/>
      <c r="AF15" s="114">
        <v>500</v>
      </c>
      <c r="AG15" s="113">
        <v>500</v>
      </c>
      <c r="AH15" s="114"/>
      <c r="AI15" s="113"/>
      <c r="AJ15" s="114">
        <v>237338.58267716537</v>
      </c>
      <c r="AK15" s="113">
        <v>237338.58267716537</v>
      </c>
      <c r="AL15" s="113">
        <v>1270</v>
      </c>
      <c r="AM15" s="230">
        <v>602840</v>
      </c>
      <c r="AN15" s="79" t="s">
        <v>42</v>
      </c>
      <c r="AO15" s="79" t="s">
        <v>149</v>
      </c>
      <c r="AP15" s="122"/>
      <c r="AQ15" s="149"/>
    </row>
    <row r="16" spans="1:54" ht="13.8" thickBot="1" x14ac:dyDescent="0.3">
      <c r="A16" s="391" t="s">
        <v>150</v>
      </c>
      <c r="B16" s="392"/>
      <c r="C16" s="393"/>
      <c r="D16" s="109"/>
      <c r="E16" s="109"/>
      <c r="F16" s="110"/>
      <c r="G16" s="110"/>
      <c r="H16" s="110"/>
      <c r="I16" s="111"/>
      <c r="J16" s="110"/>
      <c r="K16" s="110"/>
      <c r="L16" s="110">
        <v>33227.401574803152</v>
      </c>
      <c r="M16" s="111">
        <v>33227.401574803152</v>
      </c>
      <c r="N16" s="110"/>
      <c r="O16" s="110"/>
      <c r="P16" s="110"/>
      <c r="Q16" s="111"/>
      <c r="R16" s="110"/>
      <c r="S16" s="110"/>
      <c r="T16" s="110">
        <v>332274.0157480315</v>
      </c>
      <c r="U16" s="110">
        <v>332274.0157480315</v>
      </c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>
        <v>237338.58267716537</v>
      </c>
      <c r="AK16" s="110">
        <v>237338.58267716537</v>
      </c>
      <c r="AL16" s="110"/>
      <c r="AM16" s="229">
        <v>602840</v>
      </c>
      <c r="AN16" s="110"/>
      <c r="AO16" s="110"/>
      <c r="AP16" s="176"/>
    </row>
    <row r="17" spans="1:42" ht="13.2" x14ac:dyDescent="0.25">
      <c r="A17" s="75"/>
      <c r="B17" s="76"/>
      <c r="C17" s="76"/>
      <c r="D17" s="76"/>
      <c r="E17" s="76"/>
      <c r="F17" s="77"/>
      <c r="G17" s="77"/>
      <c r="H17" s="77"/>
      <c r="I17" s="78"/>
      <c r="J17" s="77"/>
      <c r="K17" s="77"/>
      <c r="L17" s="77"/>
      <c r="M17" s="78"/>
      <c r="N17" s="77"/>
      <c r="O17" s="77"/>
      <c r="P17" s="77"/>
      <c r="Q17" s="78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</row>
    <row r="18" spans="1:42" ht="13.2" x14ac:dyDescent="0.25">
      <c r="A18" s="75"/>
      <c r="B18" s="76"/>
      <c r="C18" s="76"/>
      <c r="D18" s="76"/>
      <c r="E18" s="76"/>
      <c r="F18" s="77"/>
      <c r="G18" s="77"/>
      <c r="H18" s="77"/>
      <c r="I18" s="78"/>
      <c r="J18" s="77"/>
      <c r="K18" s="77"/>
      <c r="L18" s="77"/>
      <c r="M18" s="78"/>
      <c r="N18" s="77"/>
      <c r="O18" s="77"/>
      <c r="P18" s="77"/>
      <c r="Q18" s="78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</row>
    <row r="19" spans="1:42" ht="13.2" x14ac:dyDescent="0.25">
      <c r="A19" s="75"/>
      <c r="B19" s="76"/>
      <c r="C19" s="76"/>
      <c r="D19" s="76"/>
      <c r="E19" s="76"/>
      <c r="F19" s="77"/>
      <c r="G19" s="77"/>
      <c r="H19" s="77"/>
      <c r="I19" s="78"/>
      <c r="J19" s="77"/>
      <c r="K19" s="77"/>
      <c r="L19" s="77"/>
      <c r="M19" s="78"/>
      <c r="N19" s="77"/>
      <c r="O19" s="77"/>
      <c r="P19" s="77"/>
      <c r="Q19" s="78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</row>
    <row r="20" spans="1:42" ht="13.2" x14ac:dyDescent="0.25">
      <c r="A20" s="75"/>
      <c r="B20" s="76"/>
      <c r="C20" s="76"/>
      <c r="D20" s="76"/>
      <c r="E20" s="76"/>
      <c r="F20" s="77"/>
      <c r="G20" s="77"/>
      <c r="H20" s="77"/>
      <c r="I20" s="78"/>
      <c r="J20" s="77"/>
      <c r="K20" s="77"/>
      <c r="L20" s="77"/>
      <c r="M20" s="78"/>
      <c r="N20" s="77"/>
      <c r="O20" s="77"/>
      <c r="P20" s="77"/>
      <c r="Q20" s="78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</row>
    <row r="21" spans="1:42" ht="13.2" x14ac:dyDescent="0.25">
      <c r="A21" s="75"/>
      <c r="B21" s="76"/>
      <c r="C21" s="76"/>
      <c r="D21" s="76"/>
      <c r="E21" s="76"/>
      <c r="F21" s="77"/>
      <c r="G21" s="77"/>
      <c r="H21" s="77"/>
      <c r="I21" s="78"/>
      <c r="J21" s="77"/>
      <c r="K21" s="77"/>
      <c r="L21" s="77"/>
      <c r="M21" s="78"/>
      <c r="N21" s="77"/>
      <c r="O21" s="77"/>
      <c r="P21" s="77"/>
      <c r="Q21" s="78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</row>
    <row r="22" spans="1:42" ht="13.2" x14ac:dyDescent="0.25">
      <c r="A22" s="75"/>
      <c r="B22" s="76"/>
      <c r="C22" s="76"/>
      <c r="D22" s="76"/>
      <c r="E22" s="76"/>
      <c r="F22" s="77"/>
      <c r="G22" s="77"/>
      <c r="H22" s="77"/>
      <c r="I22" s="78"/>
      <c r="J22" s="77"/>
      <c r="K22" s="77"/>
      <c r="L22" s="77"/>
      <c r="M22" s="78"/>
      <c r="N22" s="77"/>
      <c r="O22" s="77"/>
      <c r="P22" s="77"/>
      <c r="Q22" s="78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</row>
  </sheetData>
  <mergeCells count="30">
    <mergeCell ref="A4:J4"/>
    <mergeCell ref="A16:C16"/>
    <mergeCell ref="B14:E14"/>
    <mergeCell ref="V12:Y12"/>
    <mergeCell ref="Z12:AC12"/>
    <mergeCell ref="D10:D13"/>
    <mergeCell ref="A1:AM1"/>
    <mergeCell ref="A2:AM2"/>
    <mergeCell ref="A10:A13"/>
    <mergeCell ref="B10:B13"/>
    <mergeCell ref="C10:C13"/>
    <mergeCell ref="AD12:AG12"/>
    <mergeCell ref="AB7:AJ7"/>
    <mergeCell ref="F12:I12"/>
    <mergeCell ref="J12:M12"/>
    <mergeCell ref="E10:E13"/>
    <mergeCell ref="F10:AK10"/>
    <mergeCell ref="AL10:AM12"/>
    <mergeCell ref="A5:E5"/>
    <mergeCell ref="A7:Y7"/>
    <mergeCell ref="F11:M11"/>
    <mergeCell ref="N11:U11"/>
    <mergeCell ref="AN10:AN13"/>
    <mergeCell ref="AO10:AO13"/>
    <mergeCell ref="AP10:AP13"/>
    <mergeCell ref="AD11:AK11"/>
    <mergeCell ref="N12:Q12"/>
    <mergeCell ref="R12:U12"/>
    <mergeCell ref="AH12:AK12"/>
    <mergeCell ref="V11:AC11"/>
  </mergeCells>
  <phoneticPr fontId="0" type="noConversion"/>
  <printOptions horizontalCentered="1"/>
  <pageMargins left="0.23622047244094491" right="0.19685039370078741" top="0.59055118110236227" bottom="0.39370078740157483" header="0.23622047244094491" footer="0"/>
  <pageSetup paperSize="14" scale="42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"/>
  <sheetViews>
    <sheetView topLeftCell="V1" zoomScale="64" zoomScaleNormal="64" zoomScaleSheetLayoutView="50" workbookViewId="0">
      <selection activeCell="AN23" sqref="AN23"/>
    </sheetView>
  </sheetViews>
  <sheetFormatPr baseColWidth="10" defaultColWidth="11.44140625" defaultRowHeight="15" x14ac:dyDescent="0.25"/>
  <cols>
    <col min="1" max="1" width="9.44140625" style="2" customWidth="1"/>
    <col min="2" max="2" width="14.44140625" style="2" customWidth="1"/>
    <col min="3" max="3" width="10.5546875" style="7" customWidth="1"/>
    <col min="4" max="4" width="12" style="8" customWidth="1"/>
    <col min="5" max="5" width="11.5546875" style="5" customWidth="1"/>
    <col min="6" max="6" width="5.6640625" style="6" customWidth="1"/>
    <col min="7" max="7" width="6.109375" style="6" customWidth="1"/>
    <col min="8" max="9" width="7.33203125" style="6" customWidth="1"/>
    <col min="10" max="10" width="7.6640625" style="9" customWidth="1"/>
    <col min="11" max="11" width="8" style="9" customWidth="1"/>
    <col min="12" max="12" width="7.6640625" style="9" customWidth="1"/>
    <col min="13" max="13" width="9.44140625" style="9" customWidth="1"/>
    <col min="14" max="14" width="6.109375" style="6" customWidth="1"/>
    <col min="15" max="15" width="6.44140625" style="6" customWidth="1"/>
    <col min="16" max="16" width="6.33203125" style="1" customWidth="1"/>
    <col min="17" max="17" width="6.109375" style="1" customWidth="1"/>
    <col min="18" max="18" width="7" style="1" customWidth="1"/>
    <col min="19" max="19" width="7.88671875" style="1" customWidth="1"/>
    <col min="20" max="20" width="8.109375" style="1" customWidth="1"/>
    <col min="21" max="21" width="10.44140625" style="3" customWidth="1"/>
    <col min="22" max="24" width="6.88671875" style="1" customWidth="1"/>
    <col min="25" max="25" width="9.88671875" style="1" customWidth="1"/>
    <col min="26" max="26" width="7.44140625" style="1" customWidth="1"/>
    <col min="27" max="27" width="7.109375" style="1" customWidth="1"/>
    <col min="28" max="28" width="7" style="1" customWidth="1"/>
    <col min="29" max="29" width="10.44140625" style="3" customWidth="1"/>
    <col min="30" max="32" width="6.88671875" style="1" customWidth="1"/>
    <col min="33" max="33" width="9.88671875" style="1" customWidth="1"/>
    <col min="34" max="34" width="7.33203125" style="1" customWidth="1"/>
    <col min="35" max="35" width="7.6640625" style="1" customWidth="1"/>
    <col min="36" max="36" width="8.44140625" style="1" customWidth="1"/>
    <col min="37" max="37" width="9.88671875" style="3" customWidth="1"/>
    <col min="38" max="38" width="9" style="1" customWidth="1"/>
    <col min="39" max="39" width="12" style="3" customWidth="1"/>
    <col min="40" max="40" width="9.44140625" style="2" customWidth="1"/>
    <col min="41" max="41" width="11.88671875" style="1" customWidth="1"/>
    <col min="42" max="42" width="12.88671875" style="2" customWidth="1"/>
    <col min="43" max="43" width="11.44140625" style="1"/>
    <col min="44" max="44" width="17.6640625" style="1" customWidth="1"/>
    <col min="45" max="45" width="11.6640625" style="1" bestFit="1" customWidth="1"/>
    <col min="46" max="48" width="13.109375" style="1" bestFit="1" customWidth="1"/>
    <col min="49" max="49" width="11.6640625" style="1" bestFit="1" customWidth="1"/>
    <col min="50" max="16384" width="11.44140625" style="1"/>
  </cols>
  <sheetData>
    <row r="1" spans="1:54" s="2" customFormat="1" ht="13.2" x14ac:dyDescent="0.2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24"/>
      <c r="AO1" s="24"/>
      <c r="AP1" s="24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3.2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</row>
    <row r="3" spans="1:54" ht="13.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/>
      <c r="AI3" s="11"/>
      <c r="AJ3" s="11"/>
      <c r="AK3" s="11"/>
      <c r="AL3"/>
      <c r="AM3" s="11"/>
      <c r="AN3" s="14"/>
      <c r="AO3" s="14" t="s">
        <v>2</v>
      </c>
      <c r="AP3" s="14"/>
    </row>
    <row r="4" spans="1:54" ht="13.8" x14ac:dyDescent="0.25">
      <c r="A4" s="363" t="s">
        <v>88</v>
      </c>
      <c r="B4" s="364"/>
      <c r="C4" s="364"/>
      <c r="D4" s="364"/>
      <c r="E4" s="364"/>
      <c r="F4" s="364"/>
      <c r="G4" s="364"/>
      <c r="H4" s="364"/>
      <c r="I4" s="364"/>
      <c r="J4" s="364"/>
      <c r="K4" s="36"/>
      <c r="L4" s="36"/>
      <c r="M4" s="37"/>
      <c r="N4" s="36"/>
      <c r="O4" s="36"/>
      <c r="P4" s="36"/>
      <c r="Q4" s="36"/>
      <c r="R4" s="36"/>
      <c r="S4" s="36"/>
      <c r="T4" s="36"/>
      <c r="U4" s="38"/>
      <c r="V4" s="36"/>
      <c r="W4" s="39"/>
      <c r="X4" s="36"/>
      <c r="Y4" s="36"/>
      <c r="Z4" s="36"/>
      <c r="AA4" s="36"/>
      <c r="AB4" s="164" t="s">
        <v>89</v>
      </c>
      <c r="AC4" s="37"/>
      <c r="AD4" s="40"/>
      <c r="AE4" s="40"/>
      <c r="AF4" s="40"/>
      <c r="AG4" s="41"/>
      <c r="AH4" s="40"/>
      <c r="AI4" s="40"/>
      <c r="AJ4" s="40"/>
      <c r="AK4" s="37"/>
      <c r="AL4" s="36"/>
      <c r="AM4" s="37"/>
      <c r="AN4" s="12"/>
      <c r="AO4" s="12"/>
      <c r="AP4" s="42"/>
    </row>
    <row r="5" spans="1:54" ht="13.8" x14ac:dyDescent="0.25">
      <c r="A5" s="366" t="s">
        <v>173</v>
      </c>
      <c r="B5" s="367"/>
      <c r="C5" s="367"/>
      <c r="D5" s="367"/>
      <c r="E5" s="367"/>
      <c r="F5" s="43"/>
      <c r="G5" s="43"/>
      <c r="H5" s="43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3"/>
      <c r="U5" s="45"/>
      <c r="V5" s="43"/>
      <c r="W5" s="46"/>
      <c r="X5" s="43"/>
      <c r="Y5" s="43"/>
      <c r="Z5" s="43"/>
      <c r="AA5" s="43"/>
      <c r="AB5" s="165" t="s">
        <v>142</v>
      </c>
      <c r="AC5" s="44"/>
      <c r="AD5" s="47"/>
      <c r="AE5" s="47"/>
      <c r="AF5" s="47"/>
      <c r="AG5" s="48"/>
      <c r="AH5" s="47"/>
      <c r="AI5" s="47"/>
      <c r="AJ5" s="47"/>
      <c r="AK5" s="44"/>
      <c r="AL5" s="43"/>
      <c r="AM5" s="44"/>
      <c r="AN5" s="15"/>
      <c r="AO5" s="15"/>
      <c r="AP5" s="49"/>
    </row>
    <row r="6" spans="1:54" ht="13.8" x14ac:dyDescent="0.25">
      <c r="A6" s="166" t="s">
        <v>91</v>
      </c>
      <c r="B6" s="167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  <c r="N6" s="43"/>
      <c r="O6" s="43"/>
      <c r="P6" s="43"/>
      <c r="Q6" s="43"/>
      <c r="R6" s="43"/>
      <c r="S6" s="43"/>
      <c r="T6" s="43"/>
      <c r="U6" s="45"/>
      <c r="V6" s="43"/>
      <c r="W6" s="46"/>
      <c r="X6" s="43"/>
      <c r="Y6" s="43"/>
      <c r="Z6" s="43"/>
      <c r="AA6" s="43"/>
      <c r="AB6" s="165" t="s">
        <v>143</v>
      </c>
      <c r="AC6" s="44"/>
      <c r="AD6" s="47"/>
      <c r="AE6" s="47"/>
      <c r="AF6" s="47"/>
      <c r="AG6" s="48"/>
      <c r="AH6" s="47"/>
      <c r="AI6" s="47"/>
      <c r="AJ6" s="47"/>
      <c r="AK6" s="44"/>
      <c r="AL6" s="43"/>
      <c r="AM6" s="44"/>
      <c r="AN6" s="15"/>
      <c r="AO6" s="15"/>
      <c r="AP6" s="49"/>
    </row>
    <row r="7" spans="1:54" ht="13.8" x14ac:dyDescent="0.25">
      <c r="A7" s="340" t="s">
        <v>144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43"/>
      <c r="AA7" s="43"/>
      <c r="AB7" s="365" t="s">
        <v>136</v>
      </c>
      <c r="AC7" s="365"/>
      <c r="AD7" s="365"/>
      <c r="AE7" s="365"/>
      <c r="AF7" s="365"/>
      <c r="AG7" s="365"/>
      <c r="AH7" s="365"/>
      <c r="AI7" s="365"/>
      <c r="AJ7" s="365"/>
      <c r="AK7" s="44"/>
      <c r="AL7" s="43"/>
      <c r="AM7" s="44"/>
      <c r="AN7" s="15"/>
      <c r="AO7" s="15"/>
      <c r="AP7" s="49"/>
    </row>
    <row r="8" spans="1:54" ht="13.8" x14ac:dyDescent="0.25">
      <c r="A8" s="50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  <c r="N8" s="52"/>
      <c r="O8" s="52"/>
      <c r="P8" s="52"/>
      <c r="Q8" s="52"/>
      <c r="R8" s="52"/>
      <c r="S8" s="52"/>
      <c r="T8" s="52"/>
      <c r="U8" s="53"/>
      <c r="V8" s="52"/>
      <c r="W8" s="52"/>
      <c r="X8" s="52"/>
      <c r="Y8" s="52"/>
      <c r="Z8" s="52"/>
      <c r="AA8" s="52"/>
      <c r="AB8" s="52"/>
      <c r="AC8" s="53"/>
      <c r="AD8" s="54"/>
      <c r="AE8" s="54"/>
      <c r="AF8" s="54"/>
      <c r="AG8" s="55"/>
      <c r="AH8" s="54"/>
      <c r="AI8" s="54"/>
      <c r="AJ8" s="54"/>
      <c r="AK8" s="53"/>
      <c r="AL8" s="52"/>
      <c r="AM8" s="53"/>
      <c r="AN8" s="56"/>
      <c r="AO8" s="56"/>
      <c r="AP8" s="57"/>
    </row>
    <row r="9" spans="1:54" ht="13.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4"/>
      <c r="AO9" s="14"/>
      <c r="AP9" s="14"/>
    </row>
    <row r="10" spans="1:54" ht="13.2" x14ac:dyDescent="0.25">
      <c r="A10" s="332" t="s">
        <v>10</v>
      </c>
      <c r="B10" s="332" t="s">
        <v>11</v>
      </c>
      <c r="C10" s="332" t="s">
        <v>137</v>
      </c>
      <c r="D10" s="337" t="s">
        <v>13</v>
      </c>
      <c r="E10" s="337" t="s">
        <v>14</v>
      </c>
      <c r="F10" s="342" t="s">
        <v>15</v>
      </c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7" t="s">
        <v>16</v>
      </c>
      <c r="AM10" s="337"/>
      <c r="AN10" s="352" t="s">
        <v>17</v>
      </c>
      <c r="AO10" s="352" t="s">
        <v>65</v>
      </c>
      <c r="AP10" s="349" t="s">
        <v>19</v>
      </c>
    </row>
    <row r="11" spans="1:54" ht="13.2" x14ac:dyDescent="0.25">
      <c r="A11" s="333"/>
      <c r="B11" s="333"/>
      <c r="C11" s="333"/>
      <c r="D11" s="337"/>
      <c r="E11" s="337"/>
      <c r="F11" s="342" t="s">
        <v>20</v>
      </c>
      <c r="G11" s="342"/>
      <c r="H11" s="342"/>
      <c r="I11" s="342"/>
      <c r="J11" s="342"/>
      <c r="K11" s="342"/>
      <c r="L11" s="342"/>
      <c r="M11" s="342"/>
      <c r="N11" s="342" t="s">
        <v>21</v>
      </c>
      <c r="O11" s="342"/>
      <c r="P11" s="342"/>
      <c r="Q11" s="342"/>
      <c r="R11" s="342"/>
      <c r="S11" s="342"/>
      <c r="T11" s="342"/>
      <c r="U11" s="342"/>
      <c r="V11" s="342" t="s">
        <v>22</v>
      </c>
      <c r="W11" s="342"/>
      <c r="X11" s="342"/>
      <c r="Y11" s="342"/>
      <c r="Z11" s="342"/>
      <c r="AA11" s="342"/>
      <c r="AB11" s="342"/>
      <c r="AC11" s="342"/>
      <c r="AD11" s="342" t="s">
        <v>23</v>
      </c>
      <c r="AE11" s="342"/>
      <c r="AF11" s="342"/>
      <c r="AG11" s="342"/>
      <c r="AH11" s="342"/>
      <c r="AI11" s="342"/>
      <c r="AJ11" s="342"/>
      <c r="AK11" s="342"/>
      <c r="AL11" s="337"/>
      <c r="AM11" s="337"/>
      <c r="AN11" s="353"/>
      <c r="AO11" s="353"/>
      <c r="AP11" s="350"/>
    </row>
    <row r="12" spans="1:54" ht="13.2" x14ac:dyDescent="0.25">
      <c r="A12" s="333"/>
      <c r="B12" s="333"/>
      <c r="C12" s="333"/>
      <c r="D12" s="337"/>
      <c r="E12" s="337"/>
      <c r="F12" s="335" t="s">
        <v>24</v>
      </c>
      <c r="G12" s="336"/>
      <c r="H12" s="336"/>
      <c r="I12" s="336"/>
      <c r="J12" s="335" t="s">
        <v>25</v>
      </c>
      <c r="K12" s="336"/>
      <c r="L12" s="336"/>
      <c r="M12" s="336"/>
      <c r="N12" s="335" t="s">
        <v>24</v>
      </c>
      <c r="O12" s="336"/>
      <c r="P12" s="336"/>
      <c r="Q12" s="336"/>
      <c r="R12" s="335" t="s">
        <v>25</v>
      </c>
      <c r="S12" s="336"/>
      <c r="T12" s="336"/>
      <c r="U12" s="336"/>
      <c r="V12" s="335" t="s">
        <v>24</v>
      </c>
      <c r="W12" s="336"/>
      <c r="X12" s="336"/>
      <c r="Y12" s="336"/>
      <c r="Z12" s="335" t="s">
        <v>25</v>
      </c>
      <c r="AA12" s="336"/>
      <c r="AB12" s="336"/>
      <c r="AC12" s="336"/>
      <c r="AD12" s="335" t="s">
        <v>24</v>
      </c>
      <c r="AE12" s="336"/>
      <c r="AF12" s="336"/>
      <c r="AG12" s="336"/>
      <c r="AH12" s="335" t="s">
        <v>25</v>
      </c>
      <c r="AI12" s="336"/>
      <c r="AJ12" s="336"/>
      <c r="AK12" s="336"/>
      <c r="AL12" s="337"/>
      <c r="AM12" s="337"/>
      <c r="AN12" s="353"/>
      <c r="AO12" s="353"/>
      <c r="AP12" s="350"/>
    </row>
    <row r="13" spans="1:54" ht="38.25" customHeight="1" x14ac:dyDescent="0.25">
      <c r="A13" s="334"/>
      <c r="B13" s="334"/>
      <c r="C13" s="334"/>
      <c r="D13" s="337"/>
      <c r="E13" s="337"/>
      <c r="F13" s="160" t="s">
        <v>26</v>
      </c>
      <c r="G13" s="160" t="s">
        <v>27</v>
      </c>
      <c r="H13" s="160" t="s">
        <v>28</v>
      </c>
      <c r="I13" s="157" t="s">
        <v>29</v>
      </c>
      <c r="J13" s="160" t="s">
        <v>26</v>
      </c>
      <c r="K13" s="160" t="s">
        <v>27</v>
      </c>
      <c r="L13" s="160" t="s">
        <v>28</v>
      </c>
      <c r="M13" s="157" t="s">
        <v>29</v>
      </c>
      <c r="N13" s="160" t="s">
        <v>30</v>
      </c>
      <c r="O13" s="160" t="s">
        <v>28</v>
      </c>
      <c r="P13" s="160" t="s">
        <v>31</v>
      </c>
      <c r="Q13" s="157" t="s">
        <v>29</v>
      </c>
      <c r="R13" s="160" t="s">
        <v>30</v>
      </c>
      <c r="S13" s="160" t="s">
        <v>28</v>
      </c>
      <c r="T13" s="160" t="s">
        <v>31</v>
      </c>
      <c r="U13" s="157" t="s">
        <v>29</v>
      </c>
      <c r="V13" s="160" t="s">
        <v>31</v>
      </c>
      <c r="W13" s="160" t="s">
        <v>30</v>
      </c>
      <c r="X13" s="160" t="s">
        <v>32</v>
      </c>
      <c r="Y13" s="157" t="s">
        <v>29</v>
      </c>
      <c r="Z13" s="160" t="s">
        <v>31</v>
      </c>
      <c r="AA13" s="160" t="s">
        <v>30</v>
      </c>
      <c r="AB13" s="160" t="s">
        <v>32</v>
      </c>
      <c r="AC13" s="157" t="s">
        <v>29</v>
      </c>
      <c r="AD13" s="160" t="s">
        <v>33</v>
      </c>
      <c r="AE13" s="160" t="s">
        <v>34</v>
      </c>
      <c r="AF13" s="160" t="s">
        <v>35</v>
      </c>
      <c r="AG13" s="157" t="s">
        <v>29</v>
      </c>
      <c r="AH13" s="160" t="s">
        <v>33</v>
      </c>
      <c r="AI13" s="160" t="s">
        <v>34</v>
      </c>
      <c r="AJ13" s="160" t="s">
        <v>35</v>
      </c>
      <c r="AK13" s="157" t="s">
        <v>29</v>
      </c>
      <c r="AL13" s="157" t="s">
        <v>24</v>
      </c>
      <c r="AM13" s="157" t="s">
        <v>36</v>
      </c>
      <c r="AN13" s="354"/>
      <c r="AO13" s="354"/>
      <c r="AP13" s="351"/>
    </row>
    <row r="14" spans="1:54" ht="15.6" x14ac:dyDescent="0.25">
      <c r="A14" s="133">
        <v>1</v>
      </c>
      <c r="B14" s="374" t="s">
        <v>139</v>
      </c>
      <c r="C14" s="375"/>
      <c r="D14" s="375"/>
      <c r="E14" s="376"/>
      <c r="F14" s="16"/>
      <c r="G14" s="16"/>
      <c r="H14" s="16"/>
      <c r="I14" s="16"/>
      <c r="J14" s="17"/>
      <c r="K14" s="17"/>
      <c r="L14" s="17"/>
      <c r="M14" s="17"/>
      <c r="N14" s="16"/>
      <c r="O14" s="16"/>
      <c r="P14" s="16"/>
      <c r="Q14" s="16"/>
      <c r="R14" s="16"/>
      <c r="S14" s="16"/>
      <c r="T14" s="16"/>
      <c r="U14" s="18"/>
      <c r="V14" s="16"/>
      <c r="W14" s="16"/>
      <c r="X14" s="16"/>
      <c r="Y14" s="16"/>
      <c r="Z14" s="16"/>
      <c r="AA14" s="16"/>
      <c r="AB14" s="16"/>
      <c r="AC14" s="18"/>
      <c r="AD14" s="16"/>
      <c r="AE14" s="16"/>
      <c r="AF14" s="16"/>
      <c r="AG14" s="16"/>
      <c r="AH14" s="16"/>
      <c r="AI14" s="16"/>
      <c r="AJ14" s="16"/>
      <c r="AK14" s="18"/>
      <c r="AL14" s="19"/>
      <c r="AM14" s="20"/>
      <c r="AN14" s="21"/>
      <c r="AO14" s="21"/>
      <c r="AP14" s="22"/>
    </row>
    <row r="15" spans="1:54" ht="111" customHeight="1" x14ac:dyDescent="0.25">
      <c r="A15" s="163">
        <v>1</v>
      </c>
      <c r="B15" s="145" t="s">
        <v>97</v>
      </c>
      <c r="C15" s="148" t="s">
        <v>146</v>
      </c>
      <c r="D15" s="146" t="s">
        <v>147</v>
      </c>
      <c r="E15" s="146" t="s">
        <v>148</v>
      </c>
      <c r="F15" s="83"/>
      <c r="G15" s="83"/>
      <c r="H15" s="83">
        <v>20</v>
      </c>
      <c r="I15" s="83">
        <v>20</v>
      </c>
      <c r="J15" s="113"/>
      <c r="K15" s="153"/>
      <c r="L15" s="113">
        <v>12327.297297297298</v>
      </c>
      <c r="M15" s="113">
        <v>12327.297297297298</v>
      </c>
      <c r="N15" s="83"/>
      <c r="O15" s="83"/>
      <c r="P15" s="113">
        <v>150</v>
      </c>
      <c r="Q15" s="83">
        <v>150</v>
      </c>
      <c r="R15" s="113"/>
      <c r="S15" s="83"/>
      <c r="T15" s="113">
        <v>132830</v>
      </c>
      <c r="U15" s="113">
        <v>132830</v>
      </c>
      <c r="V15" s="83"/>
      <c r="W15" s="83"/>
      <c r="X15" s="83"/>
      <c r="Y15" s="83"/>
      <c r="Z15" s="113"/>
      <c r="AA15" s="113"/>
      <c r="AB15" s="113"/>
      <c r="AC15" s="156"/>
      <c r="AD15" s="179"/>
      <c r="AE15" s="114"/>
      <c r="AF15" s="114">
        <v>200</v>
      </c>
      <c r="AG15" s="113">
        <v>200</v>
      </c>
      <c r="AH15" s="114"/>
      <c r="AI15" s="113">
        <v>123273</v>
      </c>
      <c r="AJ15" s="114"/>
      <c r="AK15" s="113">
        <v>123273</v>
      </c>
      <c r="AL15" s="113">
        <v>370</v>
      </c>
      <c r="AM15" s="319">
        <v>268430</v>
      </c>
      <c r="AN15" s="79" t="s">
        <v>42</v>
      </c>
      <c r="AO15" s="79" t="s">
        <v>149</v>
      </c>
      <c r="AP15" s="122"/>
    </row>
    <row r="16" spans="1:54" ht="13.8" thickBot="1" x14ac:dyDescent="0.3">
      <c r="A16" s="391" t="s">
        <v>150</v>
      </c>
      <c r="B16" s="392"/>
      <c r="C16" s="393"/>
      <c r="D16" s="109"/>
      <c r="E16" s="109"/>
      <c r="F16" s="110"/>
      <c r="G16" s="110"/>
      <c r="H16" s="110">
        <v>20</v>
      </c>
      <c r="I16" s="111">
        <v>20</v>
      </c>
      <c r="J16" s="110"/>
      <c r="K16" s="110"/>
      <c r="L16" s="110">
        <v>12327.297297297298</v>
      </c>
      <c r="M16" s="110">
        <v>12327.297297297298</v>
      </c>
      <c r="N16" s="110"/>
      <c r="O16" s="110"/>
      <c r="P16" s="110">
        <v>250</v>
      </c>
      <c r="Q16" s="111">
        <v>150</v>
      </c>
      <c r="R16" s="110"/>
      <c r="S16" s="110"/>
      <c r="T16" s="110">
        <v>132830</v>
      </c>
      <c r="U16" s="110">
        <v>132830</v>
      </c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>
        <v>200</v>
      </c>
      <c r="AG16" s="110">
        <v>200</v>
      </c>
      <c r="AH16" s="110"/>
      <c r="AI16" s="110">
        <v>123273</v>
      </c>
      <c r="AJ16" s="110"/>
      <c r="AK16" s="110">
        <v>123273</v>
      </c>
      <c r="AL16" s="110">
        <v>370</v>
      </c>
      <c r="AM16" s="320">
        <v>268430</v>
      </c>
      <c r="AN16" s="110"/>
      <c r="AO16" s="110"/>
      <c r="AP16" s="176"/>
    </row>
    <row r="17" spans="1:42" ht="13.2" x14ac:dyDescent="0.25">
      <c r="A17" s="75"/>
      <c r="B17" s="76"/>
      <c r="C17" s="76"/>
      <c r="D17" s="76"/>
      <c r="E17" s="76"/>
      <c r="F17" s="77"/>
      <c r="G17" s="77"/>
      <c r="H17" s="77"/>
      <c r="I17" s="78"/>
      <c r="J17" s="77"/>
      <c r="K17" s="77"/>
      <c r="L17" s="77"/>
      <c r="M17" s="78"/>
      <c r="N17" s="77"/>
      <c r="O17" s="77"/>
      <c r="P17" s="77"/>
      <c r="Q17" s="78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</row>
    <row r="18" spans="1:42" ht="13.2" x14ac:dyDescent="0.25">
      <c r="A18" s="75"/>
      <c r="B18" s="76"/>
      <c r="C18" s="76"/>
      <c r="D18" s="76"/>
      <c r="E18" s="76"/>
      <c r="F18" s="77"/>
      <c r="G18" s="77"/>
      <c r="H18" s="77"/>
      <c r="I18" s="78"/>
      <c r="J18" s="77"/>
      <c r="K18" s="77"/>
      <c r="L18" s="77"/>
      <c r="M18" s="78"/>
      <c r="N18" s="77"/>
      <c r="O18" s="77"/>
      <c r="P18" s="77"/>
      <c r="Q18" s="78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</row>
    <row r="19" spans="1:42" ht="13.2" x14ac:dyDescent="0.25">
      <c r="A19" s="75"/>
      <c r="B19" s="76"/>
      <c r="C19" s="76"/>
      <c r="D19" s="76"/>
      <c r="E19" s="76"/>
      <c r="F19" s="77"/>
      <c r="G19" s="77"/>
      <c r="H19" s="77"/>
      <c r="I19" s="78"/>
      <c r="J19" s="77"/>
      <c r="K19" s="77"/>
      <c r="L19" s="77"/>
      <c r="M19" s="78"/>
      <c r="N19" s="77"/>
      <c r="O19" s="77"/>
      <c r="P19" s="77"/>
      <c r="Q19" s="78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</row>
    <row r="20" spans="1:42" ht="13.2" x14ac:dyDescent="0.25">
      <c r="A20" s="75"/>
      <c r="B20" s="76"/>
      <c r="C20" s="76"/>
      <c r="D20" s="76"/>
      <c r="E20" s="76"/>
      <c r="F20" s="77"/>
      <c r="G20" s="77"/>
      <c r="H20" s="77"/>
      <c r="I20" s="78"/>
      <c r="J20" s="77"/>
      <c r="K20" s="77"/>
      <c r="L20" s="77"/>
      <c r="M20" s="78"/>
      <c r="N20" s="77"/>
      <c r="O20" s="77"/>
      <c r="P20" s="77"/>
      <c r="Q20" s="78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</row>
    <row r="21" spans="1:42" ht="13.2" x14ac:dyDescent="0.25">
      <c r="A21" s="75"/>
      <c r="B21" s="76"/>
      <c r="C21" s="76"/>
      <c r="D21" s="76"/>
      <c r="E21" s="76"/>
      <c r="F21" s="77"/>
      <c r="G21" s="77"/>
      <c r="H21" s="77"/>
      <c r="I21" s="78"/>
      <c r="J21" s="77"/>
      <c r="K21" s="77"/>
      <c r="L21" s="77"/>
      <c r="M21" s="78"/>
      <c r="N21" s="77"/>
      <c r="O21" s="77"/>
      <c r="P21" s="77"/>
      <c r="Q21" s="78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</row>
    <row r="22" spans="1:42" ht="13.2" x14ac:dyDescent="0.25">
      <c r="A22" s="75"/>
      <c r="B22" s="76"/>
      <c r="C22" s="76"/>
      <c r="D22" s="76"/>
      <c r="E22" s="76"/>
      <c r="F22" s="77"/>
      <c r="G22" s="77"/>
      <c r="H22" s="77"/>
      <c r="I22" s="78"/>
      <c r="J22" s="77"/>
      <c r="K22" s="77"/>
      <c r="L22" s="77"/>
      <c r="M22" s="78"/>
      <c r="N22" s="77"/>
      <c r="O22" s="77"/>
      <c r="P22" s="77"/>
      <c r="Q22" s="78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</row>
    <row r="24" spans="1:42" x14ac:dyDescent="0.25">
      <c r="A24" s="171"/>
      <c r="B24" s="171"/>
      <c r="AM24" s="135"/>
      <c r="AN24" s="171"/>
      <c r="AP24" s="171"/>
    </row>
    <row r="25" spans="1:42" x14ac:dyDescent="0.25">
      <c r="A25" s="171"/>
      <c r="B25" s="171"/>
      <c r="AJ25" s="1" t="s">
        <v>87</v>
      </c>
      <c r="AN25" s="171"/>
      <c r="AP25" s="171"/>
    </row>
  </sheetData>
  <mergeCells count="30">
    <mergeCell ref="B14:E14"/>
    <mergeCell ref="A16:C16"/>
    <mergeCell ref="AL10:AM12"/>
    <mergeCell ref="AN10:AN13"/>
    <mergeCell ref="A10:A13"/>
    <mergeCell ref="B10:B13"/>
    <mergeCell ref="C10:C13"/>
    <mergeCell ref="D10:D13"/>
    <mergeCell ref="E10:E13"/>
    <mergeCell ref="F10:AK10"/>
    <mergeCell ref="AO10:AO13"/>
    <mergeCell ref="AP10:AP13"/>
    <mergeCell ref="F11:M11"/>
    <mergeCell ref="N11:U11"/>
    <mergeCell ref="V11:AC11"/>
    <mergeCell ref="AD11:AK11"/>
    <mergeCell ref="F12:I12"/>
    <mergeCell ref="J12:M12"/>
    <mergeCell ref="AD12:AG12"/>
    <mergeCell ref="AH12:AK12"/>
    <mergeCell ref="N12:Q12"/>
    <mergeCell ref="R12:U12"/>
    <mergeCell ref="V12:Y12"/>
    <mergeCell ref="Z12:AC12"/>
    <mergeCell ref="A1:AM1"/>
    <mergeCell ref="A2:AM2"/>
    <mergeCell ref="A4:J4"/>
    <mergeCell ref="A5:E5"/>
    <mergeCell ref="A7:Y7"/>
    <mergeCell ref="AB7:AJ7"/>
  </mergeCells>
  <printOptions horizontalCentered="1"/>
  <pageMargins left="0.23622047244094491" right="0.19685039370078741" top="0.59055118110236227" bottom="0.39370078740157483" header="0.23622047244094491" footer="0"/>
  <pageSetup paperSize="14" scale="42" orientation="landscape" horizontalDpi="300" verticalDpi="300" r:id="rId1"/>
  <headerFooter alignWithMargins="0">
    <oddFooter>Página &amp;P de &amp;N</oddFooter>
  </headerFooter>
  <colBreaks count="1" manualBreakCount="1">
    <brk id="4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L24"/>
  <sheetViews>
    <sheetView view="pageBreakPreview" topLeftCell="A4" zoomScale="69" zoomScaleNormal="75" zoomScaleSheetLayoutView="69" workbookViewId="0">
      <pane xSplit="5" ySplit="11" topLeftCell="AE18" activePane="bottomRight" state="frozen"/>
      <selection activeCell="A4" sqref="A4"/>
      <selection pane="topRight" activeCell="F4" sqref="F4"/>
      <selection pane="bottomLeft" activeCell="A15" sqref="A15"/>
      <selection pane="bottomRight" activeCell="AO19" sqref="AO19"/>
    </sheetView>
  </sheetViews>
  <sheetFormatPr baseColWidth="10" defaultColWidth="11.44140625" defaultRowHeight="15" x14ac:dyDescent="0.25"/>
  <cols>
    <col min="1" max="1" width="6.5546875" style="2" customWidth="1"/>
    <col min="2" max="2" width="13.6640625" style="2" customWidth="1"/>
    <col min="3" max="3" width="11.44140625" style="7" customWidth="1"/>
    <col min="4" max="4" width="12.6640625" style="8" customWidth="1"/>
    <col min="5" max="5" width="12.6640625" style="5" customWidth="1"/>
    <col min="6" max="6" width="7.109375" style="6" customWidth="1"/>
    <col min="7" max="7" width="6.5546875" style="6" customWidth="1"/>
    <col min="8" max="8" width="7.44140625" style="6" customWidth="1"/>
    <col min="9" max="9" width="8.33203125" style="6" customWidth="1"/>
    <col min="10" max="10" width="12.33203125" style="9" customWidth="1"/>
    <col min="11" max="11" width="11.33203125" style="9" customWidth="1"/>
    <col min="12" max="12" width="13" style="9" customWidth="1"/>
    <col min="13" max="13" width="8.5546875" style="9" customWidth="1"/>
    <col min="14" max="14" width="7.6640625" style="6" customWidth="1"/>
    <col min="15" max="15" width="7" style="6" customWidth="1"/>
    <col min="16" max="16" width="6.33203125" style="1" customWidth="1"/>
    <col min="17" max="17" width="6.109375" style="1" customWidth="1"/>
    <col min="18" max="18" width="10.6640625" style="1" customWidth="1"/>
    <col min="19" max="20" width="12.5546875" style="1" customWidth="1"/>
    <col min="21" max="21" width="10.109375" style="3" customWidth="1"/>
    <col min="22" max="22" width="7" style="1" customWidth="1"/>
    <col min="23" max="23" width="6.109375" style="1" customWidth="1"/>
    <col min="24" max="25" width="7.33203125" style="1" customWidth="1"/>
    <col min="26" max="26" width="12.5546875" style="1" customWidth="1"/>
    <col min="27" max="27" width="14.109375" style="1" customWidth="1"/>
    <col min="28" max="28" width="13.33203125" style="1" customWidth="1"/>
    <col min="29" max="29" width="9.5546875" style="3" customWidth="1"/>
    <col min="30" max="30" width="7.44140625" style="1" customWidth="1"/>
    <col min="31" max="31" width="6.109375" style="1" customWidth="1"/>
    <col min="32" max="32" width="7.109375" style="1" customWidth="1"/>
    <col min="33" max="33" width="8.109375" style="1" customWidth="1"/>
    <col min="34" max="34" width="12.5546875" style="1" customWidth="1"/>
    <col min="35" max="35" width="12.44140625" style="1" customWidth="1"/>
    <col min="36" max="36" width="10.88671875" style="1" customWidth="1"/>
    <col min="37" max="37" width="8.6640625" style="3" customWidth="1"/>
    <col min="38" max="38" width="7.33203125" style="1" customWidth="1"/>
    <col min="39" max="39" width="13.5546875" style="3" customWidth="1"/>
    <col min="40" max="40" width="9.44140625" style="2" customWidth="1"/>
    <col min="41" max="41" width="12.44140625" style="1" customWidth="1"/>
    <col min="42" max="42" width="13.44140625" style="2" customWidth="1"/>
    <col min="43" max="43" width="17.6640625" style="1" customWidth="1"/>
    <col min="44" max="44" width="11.6640625" style="1" bestFit="1" customWidth="1"/>
    <col min="45" max="47" width="13.109375" style="1" bestFit="1" customWidth="1"/>
    <col min="48" max="48" width="11.6640625" style="1" bestFit="1" customWidth="1"/>
    <col min="49" max="16384" width="11.44140625" style="1"/>
  </cols>
  <sheetData>
    <row r="2" spans="1:116" ht="13.2" x14ac:dyDescent="0.25">
      <c r="A2" s="331" t="s">
        <v>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10"/>
      <c r="AZ2" s="10"/>
      <c r="BA2" s="10"/>
    </row>
    <row r="3" spans="1:116" ht="13.2" x14ac:dyDescent="0.25">
      <c r="A3" s="331" t="s">
        <v>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10"/>
      <c r="AZ3" s="10"/>
      <c r="BA3" s="10"/>
    </row>
    <row r="4" spans="1:116" ht="13.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/>
      <c r="AI4" s="11"/>
      <c r="AJ4" s="11"/>
      <c r="AK4" s="11"/>
      <c r="AL4"/>
      <c r="AM4" s="11"/>
      <c r="AN4" s="14"/>
      <c r="AO4" s="14" t="s">
        <v>2</v>
      </c>
      <c r="AP4" s="14"/>
      <c r="AQ4" s="14"/>
      <c r="AR4" s="14"/>
      <c r="AS4" s="10"/>
      <c r="AT4" s="14"/>
      <c r="AU4" s="14"/>
      <c r="AV4" s="14"/>
      <c r="AW4" s="10"/>
      <c r="AX4" s="14"/>
      <c r="AY4" s="10"/>
      <c r="AZ4" s="23"/>
      <c r="BA4" s="10"/>
    </row>
    <row r="5" spans="1:116" ht="13.8" x14ac:dyDescent="0.25">
      <c r="A5" s="403" t="s">
        <v>151</v>
      </c>
      <c r="B5" s="404"/>
      <c r="C5" s="404"/>
      <c r="D5" s="404"/>
      <c r="E5" s="404"/>
      <c r="F5" s="404"/>
      <c r="G5" s="404"/>
      <c r="H5" s="404"/>
      <c r="I5" s="404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2"/>
      <c r="V5" s="27"/>
      <c r="W5" s="12"/>
      <c r="X5" s="27"/>
      <c r="Y5" s="27"/>
      <c r="Z5" s="27"/>
      <c r="AA5" s="27"/>
      <c r="AB5" s="27"/>
      <c r="AC5" s="164" t="s">
        <v>152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  <c r="AO5" s="162"/>
      <c r="AP5" s="25"/>
      <c r="AQ5" s="13"/>
      <c r="AR5" s="13"/>
      <c r="AS5" s="13"/>
      <c r="AT5" s="13"/>
      <c r="AU5" s="13"/>
      <c r="AV5" s="13"/>
      <c r="AW5" s="13"/>
      <c r="AX5" s="13"/>
      <c r="AY5" s="15"/>
      <c r="AZ5" s="15"/>
      <c r="BA5" s="15"/>
    </row>
    <row r="6" spans="1:116" ht="13.8" x14ac:dyDescent="0.25">
      <c r="A6" s="405" t="s">
        <v>171</v>
      </c>
      <c r="B6" s="406"/>
      <c r="C6" s="406"/>
      <c r="D6" s="406"/>
      <c r="E6" s="406"/>
      <c r="F6" s="406"/>
      <c r="G6" s="40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5"/>
      <c r="V6" s="29"/>
      <c r="W6" s="15"/>
      <c r="X6" s="29"/>
      <c r="Y6" s="29"/>
      <c r="Z6" s="29"/>
      <c r="AA6" s="29"/>
      <c r="AB6" s="29"/>
      <c r="AC6" s="167" t="s">
        <v>153</v>
      </c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10"/>
      <c r="AO6" s="159"/>
      <c r="AP6" s="26"/>
      <c r="AQ6" s="13"/>
      <c r="AR6" s="13"/>
      <c r="AS6" s="13"/>
      <c r="AT6" s="13"/>
      <c r="AU6" s="13"/>
      <c r="AV6" s="13"/>
      <c r="AW6" s="13"/>
      <c r="AX6" s="13"/>
      <c r="AY6" s="15"/>
      <c r="AZ6" s="15"/>
      <c r="BA6" s="15"/>
    </row>
    <row r="7" spans="1:116" ht="13.8" x14ac:dyDescent="0.25">
      <c r="A7" s="168" t="s">
        <v>154</v>
      </c>
      <c r="B7" s="16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15"/>
      <c r="V7" s="29"/>
      <c r="W7" s="15"/>
      <c r="X7" s="29"/>
      <c r="Y7" s="29"/>
      <c r="Z7" s="29"/>
      <c r="AA7" s="29"/>
      <c r="AB7" s="29"/>
      <c r="AC7" s="167" t="s">
        <v>155</v>
      </c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10"/>
      <c r="AO7" s="159"/>
      <c r="AP7" s="26"/>
      <c r="AQ7" s="13"/>
      <c r="AR7" s="13"/>
      <c r="AS7" s="13"/>
      <c r="AT7" s="13"/>
      <c r="AU7" s="13"/>
      <c r="AV7" s="13"/>
      <c r="AW7" s="13"/>
      <c r="AX7" s="13"/>
      <c r="AY7" s="15"/>
      <c r="AZ7" s="15"/>
      <c r="BA7" s="15"/>
    </row>
    <row r="8" spans="1:116" ht="15" customHeight="1" x14ac:dyDescent="0.25">
      <c r="A8" s="340" t="s">
        <v>144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29"/>
      <c r="AB8" s="29"/>
      <c r="AC8" s="367" t="s">
        <v>145</v>
      </c>
      <c r="AD8" s="367"/>
      <c r="AE8" s="367"/>
      <c r="AF8" s="367"/>
      <c r="AG8" s="367"/>
      <c r="AH8" s="367"/>
      <c r="AI8" s="367"/>
      <c r="AJ8" s="367"/>
      <c r="AK8" s="367"/>
      <c r="AL8" s="29"/>
      <c r="AM8" s="29"/>
      <c r="AN8" s="10"/>
      <c r="AO8" s="159"/>
      <c r="AP8" s="26"/>
      <c r="AQ8" s="13"/>
      <c r="AR8" s="13"/>
      <c r="AS8" s="13"/>
      <c r="AT8" s="13"/>
      <c r="AU8" s="13"/>
      <c r="AV8" s="13"/>
      <c r="AW8" s="13"/>
      <c r="AX8" s="13"/>
      <c r="AY8" s="15"/>
      <c r="AZ8" s="15"/>
      <c r="BA8" s="15"/>
    </row>
    <row r="9" spans="1:116" ht="13.8" x14ac:dyDescent="0.25">
      <c r="A9" s="30"/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3"/>
      <c r="AO9" s="13"/>
      <c r="AP9" s="26"/>
      <c r="AQ9" s="13"/>
      <c r="AR9" s="13"/>
      <c r="AS9" s="13"/>
      <c r="AT9" s="13"/>
      <c r="AU9" s="13"/>
      <c r="AV9" s="13"/>
      <c r="AW9" s="13"/>
      <c r="AX9" s="13"/>
      <c r="AY9" s="15"/>
      <c r="AZ9" s="15"/>
      <c r="BA9" s="15"/>
    </row>
    <row r="10" spans="1:116" ht="13.8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5"/>
      <c r="AZ10" s="15"/>
      <c r="BA10" s="15"/>
    </row>
    <row r="11" spans="1:116" s="88" customFormat="1" ht="12.75" customHeight="1" x14ac:dyDescent="0.25">
      <c r="A11" s="332" t="s">
        <v>10</v>
      </c>
      <c r="B11" s="332" t="s">
        <v>11</v>
      </c>
      <c r="C11" s="332" t="s">
        <v>156</v>
      </c>
      <c r="D11" s="337" t="s">
        <v>13</v>
      </c>
      <c r="E11" s="337" t="s">
        <v>14</v>
      </c>
      <c r="F11" s="342" t="s">
        <v>15</v>
      </c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37" t="s">
        <v>16</v>
      </c>
      <c r="AM11" s="337"/>
      <c r="AN11" s="397" t="s">
        <v>17</v>
      </c>
      <c r="AO11" s="397" t="s">
        <v>65</v>
      </c>
      <c r="AP11" s="399" t="s">
        <v>19</v>
      </c>
      <c r="AQ11" s="90"/>
      <c r="AR11" s="90"/>
      <c r="AS11" s="90"/>
      <c r="AT11" s="90"/>
      <c r="AU11" s="90"/>
      <c r="AV11" s="90"/>
      <c r="AW11" s="401"/>
      <c r="AX11" s="401"/>
      <c r="AY11" s="396"/>
      <c r="AZ11" s="396"/>
      <c r="BA11" s="396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</row>
    <row r="12" spans="1:116" s="88" customFormat="1" ht="12.75" customHeight="1" x14ac:dyDescent="0.25">
      <c r="A12" s="333"/>
      <c r="B12" s="333"/>
      <c r="C12" s="333"/>
      <c r="D12" s="337"/>
      <c r="E12" s="337"/>
      <c r="F12" s="342" t="s">
        <v>20</v>
      </c>
      <c r="G12" s="342"/>
      <c r="H12" s="342"/>
      <c r="I12" s="342"/>
      <c r="J12" s="342"/>
      <c r="K12" s="342"/>
      <c r="L12" s="342"/>
      <c r="M12" s="342"/>
      <c r="N12" s="342" t="s">
        <v>21</v>
      </c>
      <c r="O12" s="342"/>
      <c r="P12" s="342"/>
      <c r="Q12" s="342"/>
      <c r="R12" s="342"/>
      <c r="S12" s="342"/>
      <c r="T12" s="342"/>
      <c r="U12" s="342"/>
      <c r="V12" s="342" t="s">
        <v>22</v>
      </c>
      <c r="W12" s="342"/>
      <c r="X12" s="342"/>
      <c r="Y12" s="342"/>
      <c r="Z12" s="342"/>
      <c r="AA12" s="342"/>
      <c r="AB12" s="342"/>
      <c r="AC12" s="342"/>
      <c r="AD12" s="342" t="s">
        <v>23</v>
      </c>
      <c r="AE12" s="342"/>
      <c r="AF12" s="342"/>
      <c r="AG12" s="342"/>
      <c r="AH12" s="342"/>
      <c r="AI12" s="342"/>
      <c r="AJ12" s="342"/>
      <c r="AK12" s="342"/>
      <c r="AL12" s="337"/>
      <c r="AM12" s="337"/>
      <c r="AN12" s="398"/>
      <c r="AO12" s="398"/>
      <c r="AP12" s="400"/>
      <c r="AQ12" s="90"/>
      <c r="AR12" s="90"/>
      <c r="AS12" s="90"/>
      <c r="AT12" s="90"/>
      <c r="AU12" s="90"/>
      <c r="AV12" s="90"/>
      <c r="AW12" s="401"/>
      <c r="AX12" s="401"/>
      <c r="AY12" s="396"/>
      <c r="AZ12" s="396"/>
      <c r="BA12" s="396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</row>
    <row r="13" spans="1:116" s="88" customFormat="1" ht="12.75" customHeight="1" x14ac:dyDescent="0.25">
      <c r="A13" s="333"/>
      <c r="B13" s="333"/>
      <c r="C13" s="333"/>
      <c r="D13" s="337"/>
      <c r="E13" s="337"/>
      <c r="F13" s="335" t="s">
        <v>24</v>
      </c>
      <c r="G13" s="336"/>
      <c r="H13" s="336"/>
      <c r="I13" s="336"/>
      <c r="J13" s="335" t="s">
        <v>25</v>
      </c>
      <c r="K13" s="336"/>
      <c r="L13" s="336"/>
      <c r="M13" s="336"/>
      <c r="N13" s="335" t="s">
        <v>24</v>
      </c>
      <c r="O13" s="336"/>
      <c r="P13" s="336"/>
      <c r="Q13" s="336"/>
      <c r="R13" s="335" t="s">
        <v>25</v>
      </c>
      <c r="S13" s="336"/>
      <c r="T13" s="336"/>
      <c r="U13" s="336"/>
      <c r="V13" s="335" t="s">
        <v>24</v>
      </c>
      <c r="W13" s="336"/>
      <c r="X13" s="336"/>
      <c r="Y13" s="336"/>
      <c r="Z13" s="335" t="s">
        <v>25</v>
      </c>
      <c r="AA13" s="336"/>
      <c r="AB13" s="336"/>
      <c r="AC13" s="336"/>
      <c r="AD13" s="335" t="s">
        <v>24</v>
      </c>
      <c r="AE13" s="336"/>
      <c r="AF13" s="336"/>
      <c r="AG13" s="336"/>
      <c r="AH13" s="335" t="s">
        <v>25</v>
      </c>
      <c r="AI13" s="336"/>
      <c r="AJ13" s="336"/>
      <c r="AK13" s="336"/>
      <c r="AL13" s="337"/>
      <c r="AM13" s="337"/>
      <c r="AN13" s="398"/>
      <c r="AO13" s="398"/>
      <c r="AP13" s="400"/>
      <c r="AQ13" s="90"/>
      <c r="AR13" s="90"/>
      <c r="AS13" s="90"/>
      <c r="AT13" s="90"/>
      <c r="AU13" s="90"/>
      <c r="AV13" s="90"/>
      <c r="AW13" s="401"/>
      <c r="AX13" s="401"/>
      <c r="AY13" s="396"/>
      <c r="AZ13" s="396"/>
      <c r="BA13" s="396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</row>
    <row r="14" spans="1:116" s="88" customFormat="1" ht="69.75" customHeight="1" x14ac:dyDescent="0.25">
      <c r="A14" s="334"/>
      <c r="B14" s="334"/>
      <c r="C14" s="334"/>
      <c r="D14" s="337"/>
      <c r="E14" s="337"/>
      <c r="F14" s="160" t="s">
        <v>26</v>
      </c>
      <c r="G14" s="160" t="s">
        <v>27</v>
      </c>
      <c r="H14" s="160" t="s">
        <v>28</v>
      </c>
      <c r="I14" s="157" t="s">
        <v>29</v>
      </c>
      <c r="J14" s="160" t="s">
        <v>26</v>
      </c>
      <c r="K14" s="160" t="s">
        <v>27</v>
      </c>
      <c r="L14" s="160" t="s">
        <v>28</v>
      </c>
      <c r="M14" s="157" t="s">
        <v>29</v>
      </c>
      <c r="N14" s="160" t="s">
        <v>30</v>
      </c>
      <c r="O14" s="160" t="s">
        <v>28</v>
      </c>
      <c r="P14" s="160" t="s">
        <v>31</v>
      </c>
      <c r="Q14" s="157" t="s">
        <v>29</v>
      </c>
      <c r="R14" s="160" t="s">
        <v>30</v>
      </c>
      <c r="S14" s="160" t="s">
        <v>28</v>
      </c>
      <c r="T14" s="160" t="s">
        <v>31</v>
      </c>
      <c r="U14" s="157" t="s">
        <v>29</v>
      </c>
      <c r="V14" s="160" t="s">
        <v>31</v>
      </c>
      <c r="W14" s="160" t="s">
        <v>30</v>
      </c>
      <c r="X14" s="160" t="s">
        <v>32</v>
      </c>
      <c r="Y14" s="157" t="s">
        <v>29</v>
      </c>
      <c r="Z14" s="160" t="s">
        <v>31</v>
      </c>
      <c r="AA14" s="160" t="s">
        <v>30</v>
      </c>
      <c r="AB14" s="160" t="s">
        <v>32</v>
      </c>
      <c r="AC14" s="157" t="s">
        <v>29</v>
      </c>
      <c r="AD14" s="160" t="s">
        <v>33</v>
      </c>
      <c r="AE14" s="160" t="s">
        <v>34</v>
      </c>
      <c r="AF14" s="160" t="s">
        <v>35</v>
      </c>
      <c r="AG14" s="157" t="s">
        <v>29</v>
      </c>
      <c r="AH14" s="160" t="s">
        <v>33</v>
      </c>
      <c r="AI14" s="160" t="s">
        <v>34</v>
      </c>
      <c r="AJ14" s="160" t="s">
        <v>35</v>
      </c>
      <c r="AK14" s="157" t="s">
        <v>29</v>
      </c>
      <c r="AL14" s="157" t="s">
        <v>24</v>
      </c>
      <c r="AM14" s="157" t="s">
        <v>36</v>
      </c>
      <c r="AN14" s="354"/>
      <c r="AO14" s="354"/>
      <c r="AP14" s="351"/>
      <c r="AQ14" s="90"/>
      <c r="AR14" s="92"/>
      <c r="AS14" s="90"/>
      <c r="AT14" s="90"/>
      <c r="AU14" s="90"/>
      <c r="AV14" s="92"/>
      <c r="AW14" s="170"/>
      <c r="AX14" s="170"/>
      <c r="AY14" s="396"/>
      <c r="AZ14" s="396"/>
      <c r="BA14" s="396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</row>
    <row r="15" spans="1:116" s="4" customFormat="1" ht="23.25" customHeight="1" x14ac:dyDescent="0.25">
      <c r="A15" s="142">
        <v>1</v>
      </c>
      <c r="B15" s="395" t="s">
        <v>96</v>
      </c>
      <c r="C15" s="395"/>
      <c r="D15" s="395"/>
      <c r="E15" s="395"/>
      <c r="F15" s="123"/>
      <c r="G15" s="123"/>
      <c r="H15" s="123"/>
      <c r="I15" s="123"/>
      <c r="J15" s="141"/>
      <c r="K15" s="141"/>
      <c r="L15" s="141"/>
      <c r="M15" s="124"/>
      <c r="N15" s="123"/>
      <c r="O15" s="123"/>
      <c r="P15" s="123"/>
      <c r="Q15" s="123"/>
      <c r="R15" s="123"/>
      <c r="S15" s="123"/>
      <c r="T15" s="123"/>
      <c r="U15" s="125"/>
      <c r="V15" s="123"/>
      <c r="W15" s="123"/>
      <c r="X15" s="123"/>
      <c r="Y15" s="123"/>
      <c r="Z15" s="123"/>
      <c r="AA15" s="123"/>
      <c r="AB15" s="123"/>
      <c r="AC15" s="125"/>
      <c r="AD15" s="123"/>
      <c r="AE15" s="123"/>
      <c r="AF15" s="123"/>
      <c r="AG15" s="123"/>
      <c r="AH15" s="123"/>
      <c r="AI15" s="123"/>
      <c r="AJ15" s="123"/>
      <c r="AK15" s="125"/>
      <c r="AL15" s="126"/>
      <c r="AM15" s="127"/>
      <c r="AN15" s="128"/>
      <c r="AO15" s="128"/>
      <c r="AP15" s="22"/>
    </row>
    <row r="16" spans="1:116" ht="122.25" customHeight="1" x14ac:dyDescent="0.25">
      <c r="A16" s="202" t="s">
        <v>157</v>
      </c>
      <c r="B16" s="203" t="s">
        <v>97</v>
      </c>
      <c r="C16" s="204" t="s">
        <v>158</v>
      </c>
      <c r="D16" s="205" t="s">
        <v>159</v>
      </c>
      <c r="E16" s="206" t="s">
        <v>160</v>
      </c>
      <c r="F16" s="207">
        <v>27761</v>
      </c>
      <c r="G16" s="207">
        <v>27761</v>
      </c>
      <c r="H16" s="207">
        <v>27761</v>
      </c>
      <c r="I16" s="207">
        <v>27761</v>
      </c>
      <c r="J16" s="207">
        <f>+(30091*120)/12</f>
        <v>300910</v>
      </c>
      <c r="K16" s="207">
        <f t="shared" ref="K16:L16" si="0">+(30091*120)/12</f>
        <v>300910</v>
      </c>
      <c r="L16" s="207">
        <f t="shared" si="0"/>
        <v>300910</v>
      </c>
      <c r="M16" s="208">
        <f>SUM(J16:L16)</f>
        <v>902730</v>
      </c>
      <c r="N16" s="207">
        <v>27761</v>
      </c>
      <c r="O16" s="207">
        <v>27761</v>
      </c>
      <c r="P16" s="207">
        <v>27761</v>
      </c>
      <c r="Q16" s="207">
        <v>27761</v>
      </c>
      <c r="R16" s="207">
        <f>+(30091*120)/12</f>
        <v>300910</v>
      </c>
      <c r="S16" s="207">
        <f t="shared" ref="S16:T16" si="1">+(30091*120)/12</f>
        <v>300910</v>
      </c>
      <c r="T16" s="207">
        <f t="shared" si="1"/>
        <v>300910</v>
      </c>
      <c r="U16" s="208">
        <f>SUM(R16:T16)</f>
        <v>902730</v>
      </c>
      <c r="V16" s="207">
        <v>27761</v>
      </c>
      <c r="W16" s="207">
        <v>27761</v>
      </c>
      <c r="X16" s="207">
        <v>27761</v>
      </c>
      <c r="Y16" s="207">
        <v>27761</v>
      </c>
      <c r="Z16" s="207">
        <f>+(30091*120)/12</f>
        <v>300910</v>
      </c>
      <c r="AA16" s="207">
        <f t="shared" ref="AA16:AB16" si="2">+(30091*120)/12</f>
        <v>300910</v>
      </c>
      <c r="AB16" s="207">
        <f t="shared" si="2"/>
        <v>300910</v>
      </c>
      <c r="AC16" s="208">
        <f>SUM(Z16:AB16)</f>
        <v>902730</v>
      </c>
      <c r="AD16" s="207">
        <v>27761</v>
      </c>
      <c r="AE16" s="207">
        <v>27761</v>
      </c>
      <c r="AF16" s="207">
        <v>27761</v>
      </c>
      <c r="AG16" s="207">
        <v>27761</v>
      </c>
      <c r="AH16" s="207">
        <f>+(30091*120)/12</f>
        <v>300910</v>
      </c>
      <c r="AI16" s="207">
        <f t="shared" ref="AI16" si="3">+(30091*120)/12</f>
        <v>300910</v>
      </c>
      <c r="AJ16" s="207">
        <f>+((30091*120)/12)+15</f>
        <v>300925</v>
      </c>
      <c r="AK16" s="208">
        <f>SUM(AH16:AJ16)</f>
        <v>902745</v>
      </c>
      <c r="AL16" s="207">
        <v>27761</v>
      </c>
      <c r="AM16" s="130">
        <f>+M16+U16+AC16+AK16</f>
        <v>3610935</v>
      </c>
      <c r="AN16" s="209" t="s">
        <v>101</v>
      </c>
      <c r="AO16" s="210" t="s">
        <v>161</v>
      </c>
      <c r="AP16" s="211"/>
    </row>
    <row r="17" spans="1:42" ht="122.25" customHeight="1" x14ac:dyDescent="0.25">
      <c r="A17" s="202" t="s">
        <v>110</v>
      </c>
      <c r="B17" s="203" t="s">
        <v>162</v>
      </c>
      <c r="C17" s="204" t="s">
        <v>158</v>
      </c>
      <c r="D17" s="205" t="s">
        <v>159</v>
      </c>
      <c r="E17" s="206" t="s">
        <v>160</v>
      </c>
      <c r="F17" s="207">
        <v>304</v>
      </c>
      <c r="G17" s="207">
        <v>304</v>
      </c>
      <c r="H17" s="207">
        <v>304</v>
      </c>
      <c r="I17" s="208">
        <v>304</v>
      </c>
      <c r="J17" s="207">
        <f>30091/12</f>
        <v>2507.5833333333335</v>
      </c>
      <c r="K17" s="207">
        <f t="shared" ref="K17:L17" si="4">30091/12</f>
        <v>2507.5833333333335</v>
      </c>
      <c r="L17" s="207">
        <f t="shared" si="4"/>
        <v>2507.5833333333335</v>
      </c>
      <c r="M17" s="208">
        <v>7524</v>
      </c>
      <c r="N17" s="207">
        <v>304</v>
      </c>
      <c r="O17" s="207">
        <v>304</v>
      </c>
      <c r="P17" s="207">
        <v>304</v>
      </c>
      <c r="Q17" s="208">
        <v>304</v>
      </c>
      <c r="R17" s="207">
        <f>30091/12</f>
        <v>2507.5833333333335</v>
      </c>
      <c r="S17" s="207">
        <f t="shared" ref="S17:T17" si="5">30091/12</f>
        <v>2507.5833333333335</v>
      </c>
      <c r="T17" s="207">
        <f t="shared" si="5"/>
        <v>2507.5833333333335</v>
      </c>
      <c r="U17" s="208">
        <v>7524</v>
      </c>
      <c r="V17" s="207">
        <v>304</v>
      </c>
      <c r="W17" s="207">
        <v>304</v>
      </c>
      <c r="X17" s="207">
        <v>304</v>
      </c>
      <c r="Y17" s="208">
        <v>304</v>
      </c>
      <c r="Z17" s="207">
        <f>30091/12</f>
        <v>2507.5833333333335</v>
      </c>
      <c r="AA17" s="207">
        <f t="shared" ref="AA17:AB17" si="6">30091/12</f>
        <v>2507.5833333333335</v>
      </c>
      <c r="AB17" s="207">
        <f t="shared" si="6"/>
        <v>2507.5833333333335</v>
      </c>
      <c r="AC17" s="208">
        <v>7524</v>
      </c>
      <c r="AD17" s="207">
        <v>304</v>
      </c>
      <c r="AE17" s="207">
        <v>304</v>
      </c>
      <c r="AF17" s="207">
        <v>304</v>
      </c>
      <c r="AG17" s="208">
        <v>304</v>
      </c>
      <c r="AH17" s="207">
        <f>30091/12</f>
        <v>2507.5833333333335</v>
      </c>
      <c r="AI17" s="207">
        <f t="shared" ref="AI17" si="7">30091/12</f>
        <v>2507.5833333333335</v>
      </c>
      <c r="AJ17" s="207">
        <v>2504</v>
      </c>
      <c r="AK17" s="208">
        <f>SUM(AH17:AJ17)</f>
        <v>7519.166666666667</v>
      </c>
      <c r="AL17" s="130">
        <v>304</v>
      </c>
      <c r="AM17" s="130">
        <f>+M17+U17+AC17+AK17</f>
        <v>30091.166666666668</v>
      </c>
      <c r="AN17" s="209" t="s">
        <v>163</v>
      </c>
      <c r="AO17" s="210" t="s">
        <v>161</v>
      </c>
      <c r="AP17" s="212"/>
    </row>
    <row r="18" spans="1:42" ht="117.75" customHeight="1" x14ac:dyDescent="0.25">
      <c r="A18" s="213">
        <v>3</v>
      </c>
      <c r="B18" s="214" t="s">
        <v>164</v>
      </c>
      <c r="C18" s="215" t="s">
        <v>165</v>
      </c>
      <c r="D18" s="216" t="s">
        <v>166</v>
      </c>
      <c r="E18" s="217" t="s">
        <v>160</v>
      </c>
      <c r="F18" s="218">
        <v>574</v>
      </c>
      <c r="G18" s="218">
        <v>574</v>
      </c>
      <c r="H18" s="218">
        <v>574</v>
      </c>
      <c r="I18" s="218">
        <v>574</v>
      </c>
      <c r="J18" s="207">
        <f>+(30091*9)/12</f>
        <v>22568.25</v>
      </c>
      <c r="K18" s="207">
        <f t="shared" ref="K18:L18" si="8">+(30091*9)/12</f>
        <v>22568.25</v>
      </c>
      <c r="L18" s="207">
        <f t="shared" si="8"/>
        <v>22568.25</v>
      </c>
      <c r="M18" s="208">
        <v>67704</v>
      </c>
      <c r="N18" s="218">
        <v>574</v>
      </c>
      <c r="O18" s="218">
        <v>574</v>
      </c>
      <c r="P18" s="218">
        <v>574</v>
      </c>
      <c r="Q18" s="218">
        <v>574</v>
      </c>
      <c r="R18" s="207">
        <f>+(30091*9)/12</f>
        <v>22568.25</v>
      </c>
      <c r="S18" s="207">
        <f t="shared" ref="S18:T18" si="9">+(30091*9)/12</f>
        <v>22568.25</v>
      </c>
      <c r="T18" s="207">
        <f t="shared" si="9"/>
        <v>22568.25</v>
      </c>
      <c r="U18" s="208">
        <v>67704</v>
      </c>
      <c r="V18" s="218">
        <v>574</v>
      </c>
      <c r="W18" s="218">
        <v>574</v>
      </c>
      <c r="X18" s="218">
        <v>574</v>
      </c>
      <c r="Y18" s="218">
        <v>574</v>
      </c>
      <c r="Z18" s="207">
        <f>+(30091*9)/12</f>
        <v>22568.25</v>
      </c>
      <c r="AA18" s="207">
        <f t="shared" ref="AA18:AB18" si="10">+(30091*9)/12</f>
        <v>22568.25</v>
      </c>
      <c r="AB18" s="207">
        <f t="shared" si="10"/>
        <v>22568.25</v>
      </c>
      <c r="AC18" s="208">
        <v>67704</v>
      </c>
      <c r="AD18" s="218">
        <v>574</v>
      </c>
      <c r="AE18" s="218">
        <v>574</v>
      </c>
      <c r="AF18" s="218">
        <v>574</v>
      </c>
      <c r="AG18" s="218">
        <v>574</v>
      </c>
      <c r="AH18" s="207">
        <f>+(30091*9)/12</f>
        <v>22568.25</v>
      </c>
      <c r="AI18" s="207">
        <f t="shared" ref="AI18" si="11">+(30091*9)/12</f>
        <v>22568.25</v>
      </c>
      <c r="AJ18" s="207">
        <v>22570</v>
      </c>
      <c r="AK18" s="208">
        <f>SUM(AH18:AJ18)</f>
        <v>67706.5</v>
      </c>
      <c r="AL18" s="130">
        <v>574</v>
      </c>
      <c r="AM18" s="130">
        <f>+M18+U18+AC18+AK18</f>
        <v>270818.5</v>
      </c>
      <c r="AN18" s="209" t="s">
        <v>101</v>
      </c>
      <c r="AO18" s="210" t="s">
        <v>161</v>
      </c>
      <c r="AP18" s="212"/>
    </row>
    <row r="19" spans="1:42" ht="116.25" customHeight="1" x14ac:dyDescent="0.25">
      <c r="A19" s="213">
        <v>4</v>
      </c>
      <c r="B19" s="214" t="s">
        <v>167</v>
      </c>
      <c r="C19" s="215" t="s">
        <v>165</v>
      </c>
      <c r="D19" s="216" t="s">
        <v>168</v>
      </c>
      <c r="E19" s="217" t="s">
        <v>160</v>
      </c>
      <c r="F19" s="219">
        <v>255</v>
      </c>
      <c r="G19" s="219">
        <v>255</v>
      </c>
      <c r="H19" s="219">
        <v>255</v>
      </c>
      <c r="I19" s="219">
        <v>255</v>
      </c>
      <c r="J19" s="207">
        <f>+(30091*4)/12</f>
        <v>10030.333333333334</v>
      </c>
      <c r="K19" s="207">
        <f t="shared" ref="K19:L19" si="12">+(30091*4)/12</f>
        <v>10030.333333333334</v>
      </c>
      <c r="L19" s="207">
        <f t="shared" si="12"/>
        <v>10030.333333333334</v>
      </c>
      <c r="M19" s="208">
        <v>30090</v>
      </c>
      <c r="N19" s="219">
        <v>255</v>
      </c>
      <c r="O19" s="219">
        <v>255</v>
      </c>
      <c r="P19" s="219">
        <v>255</v>
      </c>
      <c r="Q19" s="219">
        <v>255</v>
      </c>
      <c r="R19" s="207">
        <f>+(30091*4)/12</f>
        <v>10030.333333333334</v>
      </c>
      <c r="S19" s="207">
        <f t="shared" ref="S19:T19" si="13">+(30091*4)/12</f>
        <v>10030.333333333334</v>
      </c>
      <c r="T19" s="207">
        <f t="shared" si="13"/>
        <v>10030.333333333334</v>
      </c>
      <c r="U19" s="208">
        <v>30090</v>
      </c>
      <c r="V19" s="219">
        <v>255</v>
      </c>
      <c r="W19" s="219">
        <v>255</v>
      </c>
      <c r="X19" s="219">
        <v>255</v>
      </c>
      <c r="Y19" s="219">
        <v>255</v>
      </c>
      <c r="Z19" s="207">
        <f>+(30091*4)/12</f>
        <v>10030.333333333334</v>
      </c>
      <c r="AA19" s="207">
        <f t="shared" ref="AA19:AB19" si="14">+(30091*4)/12</f>
        <v>10030.333333333334</v>
      </c>
      <c r="AB19" s="207">
        <f t="shared" si="14"/>
        <v>10030.333333333334</v>
      </c>
      <c r="AC19" s="208">
        <v>30090</v>
      </c>
      <c r="AD19" s="219">
        <v>255</v>
      </c>
      <c r="AE19" s="219">
        <v>255</v>
      </c>
      <c r="AF19" s="219">
        <v>255</v>
      </c>
      <c r="AG19" s="219">
        <v>255</v>
      </c>
      <c r="AH19" s="207">
        <f>+(30091*4)/12</f>
        <v>10030.333333333334</v>
      </c>
      <c r="AI19" s="207">
        <f t="shared" ref="AI19:AJ19" si="15">+(30091*4)/12</f>
        <v>10030.333333333334</v>
      </c>
      <c r="AJ19" s="207">
        <f t="shared" si="15"/>
        <v>10030.333333333334</v>
      </c>
      <c r="AK19" s="208">
        <v>30090</v>
      </c>
      <c r="AL19" s="130">
        <v>255</v>
      </c>
      <c r="AM19" s="130">
        <f>+M19+U19+AC19+AK19</f>
        <v>120360</v>
      </c>
      <c r="AN19" s="209" t="s">
        <v>101</v>
      </c>
      <c r="AO19" s="210" t="s">
        <v>161</v>
      </c>
      <c r="AP19" s="212"/>
    </row>
    <row r="20" spans="1:42" ht="34.5" customHeight="1" x14ac:dyDescent="0.25">
      <c r="A20" s="410" t="s">
        <v>169</v>
      </c>
      <c r="B20" s="411"/>
      <c r="C20" s="411"/>
      <c r="D20" s="412"/>
      <c r="E20" s="220"/>
      <c r="F20" s="221"/>
      <c r="G20" s="221"/>
      <c r="H20" s="221"/>
      <c r="I20" s="222"/>
      <c r="J20" s="223">
        <f>SUM(J16:J19)</f>
        <v>336016.16666666663</v>
      </c>
      <c r="K20" s="223">
        <f>SUM(K16:K19)</f>
        <v>336016.16666666663</v>
      </c>
      <c r="L20" s="223">
        <f>SUM(L16:L19)</f>
        <v>336016.16666666663</v>
      </c>
      <c r="M20" s="224">
        <f>SUM(M16:M19)</f>
        <v>1008048</v>
      </c>
      <c r="N20" s="225"/>
      <c r="O20" s="221"/>
      <c r="P20" s="221"/>
      <c r="Q20" s="222"/>
      <c r="R20" s="223">
        <f>SUM(R16:R19)</f>
        <v>336016.16666666663</v>
      </c>
      <c r="S20" s="223">
        <f>SUM(S16:S19)</f>
        <v>336016.16666666663</v>
      </c>
      <c r="T20" s="223">
        <f>SUM(T16:T19)</f>
        <v>336016.16666666663</v>
      </c>
      <c r="U20" s="224">
        <f>SUM(U16:U19)</f>
        <v>1008048</v>
      </c>
      <c r="V20" s="221"/>
      <c r="W20" s="221"/>
      <c r="X20" s="225"/>
      <c r="Y20" s="221"/>
      <c r="Z20" s="223">
        <f>SUM(Z16:Z19)</f>
        <v>336016.16666666663</v>
      </c>
      <c r="AA20" s="223">
        <f>SUM(AA16:AA19)</f>
        <v>336016.16666666663</v>
      </c>
      <c r="AB20" s="223">
        <f>SUM(AB16:AB19)</f>
        <v>336016.16666666663</v>
      </c>
      <c r="AC20" s="224">
        <f>SUM(AC16:AC19)</f>
        <v>1008048</v>
      </c>
      <c r="AD20" s="225"/>
      <c r="AE20" s="221"/>
      <c r="AF20" s="221"/>
      <c r="AG20" s="225"/>
      <c r="AH20" s="223">
        <f>SUM(AH16:AH19)</f>
        <v>336016.16666666663</v>
      </c>
      <c r="AI20" s="223">
        <f>SUM(AI16:AI19)</f>
        <v>336016.16666666663</v>
      </c>
      <c r="AJ20" s="223">
        <f>SUM(AJ16:AJ19)</f>
        <v>336029.33333333331</v>
      </c>
      <c r="AK20" s="224">
        <f>SUM(AK16:AK19)</f>
        <v>1008060.6666666666</v>
      </c>
      <c r="AL20" s="226"/>
      <c r="AM20" s="182">
        <f>+M20+U20+AC20+AK20</f>
        <v>4032204.6666666665</v>
      </c>
      <c r="AN20" s="227"/>
      <c r="AO20" s="183"/>
      <c r="AP20" s="228"/>
    </row>
    <row r="21" spans="1:42" ht="29.25" customHeight="1" x14ac:dyDescent="0.25">
      <c r="A21" s="407"/>
      <c r="B21" s="408"/>
      <c r="C21" s="408"/>
      <c r="D21" s="409"/>
      <c r="E21" s="300"/>
      <c r="F21" s="301"/>
      <c r="G21" s="301"/>
      <c r="H21" s="301"/>
      <c r="I21" s="302"/>
      <c r="J21" s="153"/>
      <c r="K21" s="153"/>
      <c r="L21" s="153"/>
      <c r="M21" s="301"/>
      <c r="N21" s="303"/>
      <c r="O21" s="304"/>
      <c r="P21" s="301"/>
      <c r="Q21" s="302"/>
      <c r="R21" s="153"/>
      <c r="S21" s="153"/>
      <c r="T21" s="153"/>
      <c r="U21" s="301"/>
      <c r="V21" s="301"/>
      <c r="W21" s="301"/>
      <c r="X21" s="303"/>
      <c r="Y21" s="304"/>
      <c r="Z21" s="153"/>
      <c r="AA21" s="153"/>
      <c r="AB21" s="153"/>
      <c r="AC21" s="305"/>
      <c r="AD21" s="306"/>
      <c r="AE21" s="305"/>
      <c r="AF21" s="305"/>
      <c r="AG21" s="306"/>
      <c r="AH21" s="153"/>
      <c r="AI21" s="153"/>
      <c r="AJ21" s="153"/>
      <c r="AK21" s="305"/>
      <c r="AL21" s="307"/>
      <c r="AM21" s="308"/>
      <c r="AN21" s="309"/>
      <c r="AO21" s="309"/>
      <c r="AP21" s="310"/>
    </row>
    <row r="22" spans="1:42" ht="34.200000000000003" customHeight="1" x14ac:dyDescent="0.25">
      <c r="A22" s="402"/>
      <c r="B22" s="402"/>
      <c r="C22" s="402"/>
      <c r="R22" s="9"/>
      <c r="S22" s="9"/>
      <c r="T22" s="9"/>
      <c r="Z22" s="9"/>
      <c r="AA22" s="9"/>
      <c r="AB22" s="9"/>
      <c r="AH22" s="9"/>
      <c r="AI22" s="9"/>
      <c r="AJ22" s="9"/>
      <c r="AM22" s="9"/>
      <c r="AN22" s="151"/>
      <c r="AO22" s="149"/>
      <c r="AP22" s="171"/>
    </row>
    <row r="23" spans="1:42" ht="15" customHeight="1" x14ac:dyDescent="0.25">
      <c r="A23" s="394"/>
      <c r="B23" s="394"/>
      <c r="C23" s="394"/>
      <c r="D23" s="394"/>
      <c r="E23" s="394"/>
      <c r="F23" s="394"/>
      <c r="G23" s="394"/>
      <c r="H23" s="394"/>
      <c r="I23" s="394"/>
      <c r="J23" s="394"/>
      <c r="AN23" s="171"/>
      <c r="AP23" s="171"/>
    </row>
    <row r="24" spans="1:42" x14ac:dyDescent="0.25">
      <c r="A24" s="171"/>
      <c r="B24" s="171"/>
      <c r="AM24" s="138"/>
      <c r="AN24" s="171"/>
      <c r="AP24" s="171"/>
    </row>
  </sheetData>
  <mergeCells count="37">
    <mergeCell ref="A22:C22"/>
    <mergeCell ref="A2:AM2"/>
    <mergeCell ref="A3:AM3"/>
    <mergeCell ref="A5:I5"/>
    <mergeCell ref="A6:G6"/>
    <mergeCell ref="A8:Z8"/>
    <mergeCell ref="AC8:AK8"/>
    <mergeCell ref="AL11:AM13"/>
    <mergeCell ref="A21:D21"/>
    <mergeCell ref="J13:M13"/>
    <mergeCell ref="A11:A14"/>
    <mergeCell ref="B11:B14"/>
    <mergeCell ref="C11:C14"/>
    <mergeCell ref="F11:AK11"/>
    <mergeCell ref="Z13:AC13"/>
    <mergeCell ref="A20:D20"/>
    <mergeCell ref="AZ11:AZ14"/>
    <mergeCell ref="AW11:AX13"/>
    <mergeCell ref="AY11:AY14"/>
    <mergeCell ref="AD13:AG13"/>
    <mergeCell ref="AH13:AK13"/>
    <mergeCell ref="A23:J23"/>
    <mergeCell ref="B15:E15"/>
    <mergeCell ref="BA11:BA14"/>
    <mergeCell ref="F12:M12"/>
    <mergeCell ref="N12:U12"/>
    <mergeCell ref="V12:AC12"/>
    <mergeCell ref="AD12:AK12"/>
    <mergeCell ref="F13:I13"/>
    <mergeCell ref="N13:Q13"/>
    <mergeCell ref="R13:U13"/>
    <mergeCell ref="AN11:AN14"/>
    <mergeCell ref="V13:Y13"/>
    <mergeCell ref="AO11:AO14"/>
    <mergeCell ref="AP11:AP14"/>
    <mergeCell ref="D11:D14"/>
    <mergeCell ref="E11:E14"/>
  </mergeCells>
  <printOptions horizontalCentered="1"/>
  <pageMargins left="0.23622047244094491" right="0.19685039370078741" top="0.59055118110236227" bottom="0.39370078740157483" header="0.23622047244094491" footer="0"/>
  <pageSetup paperSize="14" scale="40" orientation="landscape" horizontalDpi="300" verticalDpi="300" r:id="rId1"/>
  <headerFooter alignWithMargins="0"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L22"/>
  <sheetViews>
    <sheetView view="pageBreakPreview" topLeftCell="A4" zoomScale="66" zoomScaleNormal="75" zoomScaleSheetLayoutView="66" workbookViewId="0">
      <pane xSplit="5" ySplit="11" topLeftCell="F15" activePane="bottomRight" state="frozen"/>
      <selection activeCell="A4" sqref="A4"/>
      <selection pane="topRight" activeCell="F4" sqref="F4"/>
      <selection pane="bottomLeft" activeCell="A15" sqref="A15"/>
      <selection pane="bottomRight" activeCell="J17" sqref="J17"/>
    </sheetView>
  </sheetViews>
  <sheetFormatPr baseColWidth="10" defaultColWidth="11.44140625" defaultRowHeight="15" x14ac:dyDescent="0.25"/>
  <cols>
    <col min="1" max="1" width="6.5546875" style="317" customWidth="1"/>
    <col min="2" max="2" width="13.6640625" style="317" customWidth="1"/>
    <col min="3" max="3" width="11.44140625" style="7" customWidth="1"/>
    <col min="4" max="4" width="12.6640625" style="8" customWidth="1"/>
    <col min="5" max="5" width="12.6640625" style="5" customWidth="1"/>
    <col min="6" max="6" width="7.109375" style="6" customWidth="1"/>
    <col min="7" max="7" width="6.5546875" style="6" customWidth="1"/>
    <col min="8" max="8" width="7.44140625" style="6" customWidth="1"/>
    <col min="9" max="9" width="8.33203125" style="6" customWidth="1"/>
    <col min="10" max="10" width="12.33203125" style="9" customWidth="1"/>
    <col min="11" max="11" width="11.33203125" style="9" customWidth="1"/>
    <col min="12" max="12" width="13" style="9" customWidth="1"/>
    <col min="13" max="13" width="8.5546875" style="9" customWidth="1"/>
    <col min="14" max="14" width="7.6640625" style="6" customWidth="1"/>
    <col min="15" max="15" width="7" style="6" customWidth="1"/>
    <col min="16" max="16" width="6.33203125" style="1" customWidth="1"/>
    <col min="17" max="17" width="6.109375" style="1" customWidth="1"/>
    <col min="18" max="18" width="10.6640625" style="1" customWidth="1"/>
    <col min="19" max="20" width="12.5546875" style="1" customWidth="1"/>
    <col min="21" max="21" width="10.109375" style="3" customWidth="1"/>
    <col min="22" max="22" width="7" style="1" customWidth="1"/>
    <col min="23" max="23" width="6.109375" style="1" customWidth="1"/>
    <col min="24" max="25" width="7.33203125" style="1" customWidth="1"/>
    <col min="26" max="26" width="12.5546875" style="1" customWidth="1"/>
    <col min="27" max="27" width="14.109375" style="1" customWidth="1"/>
    <col min="28" max="28" width="13.33203125" style="1" customWidth="1"/>
    <col min="29" max="29" width="9.5546875" style="3" customWidth="1"/>
    <col min="30" max="30" width="7.44140625" style="1" customWidth="1"/>
    <col min="31" max="31" width="6.109375" style="1" customWidth="1"/>
    <col min="32" max="32" width="7.109375" style="1" customWidth="1"/>
    <col min="33" max="33" width="8.109375" style="1" customWidth="1"/>
    <col min="34" max="34" width="12.5546875" style="1" customWidth="1"/>
    <col min="35" max="35" width="12.44140625" style="1" customWidth="1"/>
    <col min="36" max="36" width="10.88671875" style="1" customWidth="1"/>
    <col min="37" max="37" width="8.6640625" style="3" customWidth="1"/>
    <col min="38" max="38" width="7.33203125" style="1" customWidth="1"/>
    <col min="39" max="39" width="13.5546875" style="3" customWidth="1"/>
    <col min="40" max="40" width="9.44140625" style="317" customWidth="1"/>
    <col min="41" max="41" width="12.44140625" style="1" customWidth="1"/>
    <col min="42" max="42" width="13.44140625" style="317" customWidth="1"/>
    <col min="43" max="43" width="17.6640625" style="1" customWidth="1"/>
    <col min="44" max="44" width="11.6640625" style="1" bestFit="1" customWidth="1"/>
    <col min="45" max="47" width="13.109375" style="1" bestFit="1" customWidth="1"/>
    <col min="48" max="48" width="11.6640625" style="1" bestFit="1" customWidth="1"/>
    <col min="49" max="16384" width="11.44140625" style="1"/>
  </cols>
  <sheetData>
    <row r="2" spans="1:116" ht="13.2" x14ac:dyDescent="0.25">
      <c r="A2" s="331" t="s">
        <v>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10"/>
      <c r="AZ2" s="10"/>
      <c r="BA2" s="10"/>
    </row>
    <row r="3" spans="1:116" ht="13.2" x14ac:dyDescent="0.25">
      <c r="A3" s="331" t="s">
        <v>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10"/>
      <c r="AZ3" s="10"/>
      <c r="BA3" s="10"/>
    </row>
    <row r="4" spans="1:116" ht="13.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/>
      <c r="AI4" s="11"/>
      <c r="AJ4" s="11"/>
      <c r="AK4" s="11"/>
      <c r="AL4"/>
      <c r="AM4" s="11"/>
      <c r="AN4" s="14"/>
      <c r="AO4" s="14" t="s">
        <v>2</v>
      </c>
      <c r="AP4" s="14"/>
      <c r="AQ4" s="14"/>
      <c r="AR4" s="14"/>
      <c r="AS4" s="10"/>
      <c r="AT4" s="14"/>
      <c r="AU4" s="14"/>
      <c r="AV4" s="14"/>
      <c r="AW4" s="10"/>
      <c r="AX4" s="14"/>
      <c r="AY4" s="10"/>
      <c r="AZ4" s="23"/>
      <c r="BA4" s="10"/>
    </row>
    <row r="5" spans="1:116" ht="13.8" x14ac:dyDescent="0.25">
      <c r="A5" s="403" t="s">
        <v>151</v>
      </c>
      <c r="B5" s="404"/>
      <c r="C5" s="404"/>
      <c r="D5" s="404"/>
      <c r="E5" s="404"/>
      <c r="F5" s="404"/>
      <c r="G5" s="404"/>
      <c r="H5" s="404"/>
      <c r="I5" s="404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2"/>
      <c r="V5" s="27"/>
      <c r="W5" s="12"/>
      <c r="X5" s="27"/>
      <c r="Y5" s="27"/>
      <c r="Z5" s="27"/>
      <c r="AA5" s="27"/>
      <c r="AB5" s="27"/>
      <c r="AC5" s="364" t="s">
        <v>175</v>
      </c>
      <c r="AD5" s="364"/>
      <c r="AE5" s="364"/>
      <c r="AF5" s="364"/>
      <c r="AG5" s="364"/>
      <c r="AH5" s="364"/>
      <c r="AI5" s="364"/>
      <c r="AJ5" s="364"/>
      <c r="AK5" s="364"/>
      <c r="AL5" s="364"/>
      <c r="AM5" s="315"/>
      <c r="AN5" s="28"/>
      <c r="AO5" s="314"/>
      <c r="AP5" s="25"/>
      <c r="AQ5" s="13"/>
      <c r="AR5" s="13"/>
      <c r="AS5" s="13"/>
      <c r="AT5" s="13"/>
      <c r="AU5" s="13"/>
      <c r="AV5" s="13"/>
      <c r="AW5" s="13"/>
      <c r="AX5" s="13"/>
      <c r="AY5" s="15"/>
      <c r="AZ5" s="15"/>
      <c r="BA5" s="15"/>
    </row>
    <row r="6" spans="1:116" ht="13.8" x14ac:dyDescent="0.25">
      <c r="A6" s="405" t="s">
        <v>171</v>
      </c>
      <c r="B6" s="406"/>
      <c r="C6" s="406"/>
      <c r="D6" s="406"/>
      <c r="E6" s="406"/>
      <c r="F6" s="406"/>
      <c r="G6" s="40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5"/>
      <c r="V6" s="29"/>
      <c r="W6" s="15"/>
      <c r="X6" s="29"/>
      <c r="Y6" s="29"/>
      <c r="Z6" s="29"/>
      <c r="AA6" s="29"/>
      <c r="AB6" s="29"/>
      <c r="AC6" s="367" t="s">
        <v>176</v>
      </c>
      <c r="AD6" s="367"/>
      <c r="AE6" s="367"/>
      <c r="AF6" s="367"/>
      <c r="AG6" s="367"/>
      <c r="AH6" s="367"/>
      <c r="AI6" s="367"/>
      <c r="AJ6" s="367"/>
      <c r="AK6" s="367"/>
      <c r="AL6" s="367"/>
      <c r="AM6" s="29"/>
      <c r="AN6" s="10"/>
      <c r="AO6" s="311"/>
      <c r="AP6" s="26"/>
      <c r="AQ6" s="13"/>
      <c r="AR6" s="13"/>
      <c r="AS6" s="13"/>
      <c r="AT6" s="13"/>
      <c r="AU6" s="13"/>
      <c r="AV6" s="13"/>
      <c r="AW6" s="13"/>
      <c r="AX6" s="13"/>
      <c r="AY6" s="15"/>
      <c r="AZ6" s="15"/>
      <c r="BA6" s="15"/>
    </row>
    <row r="7" spans="1:116" ht="13.8" x14ac:dyDescent="0.25">
      <c r="A7" s="405" t="s">
        <v>154</v>
      </c>
      <c r="B7" s="406"/>
      <c r="C7" s="406"/>
      <c r="D7" s="406"/>
      <c r="E7" s="406"/>
      <c r="F7" s="406"/>
      <c r="G7" s="406"/>
      <c r="H7" s="406"/>
      <c r="I7" s="406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15"/>
      <c r="V7" s="29"/>
      <c r="W7" s="15"/>
      <c r="X7" s="29"/>
      <c r="Y7" s="29"/>
      <c r="Z7" s="29"/>
      <c r="AA7" s="29"/>
      <c r="AB7" s="29"/>
      <c r="AC7" s="367" t="s">
        <v>155</v>
      </c>
      <c r="AD7" s="367"/>
      <c r="AE7" s="367"/>
      <c r="AF7" s="367"/>
      <c r="AG7" s="367"/>
      <c r="AH7" s="367"/>
      <c r="AI7" s="367"/>
      <c r="AJ7" s="367"/>
      <c r="AK7" s="367"/>
      <c r="AL7" s="367"/>
      <c r="AM7" s="29"/>
      <c r="AN7" s="10"/>
      <c r="AO7" s="311"/>
      <c r="AP7" s="26"/>
      <c r="AQ7" s="13"/>
      <c r="AR7" s="13"/>
      <c r="AS7" s="13"/>
      <c r="AT7" s="13"/>
      <c r="AU7" s="13"/>
      <c r="AV7" s="13"/>
      <c r="AW7" s="13"/>
      <c r="AX7" s="13"/>
      <c r="AY7" s="15"/>
      <c r="AZ7" s="15"/>
      <c r="BA7" s="15"/>
    </row>
    <row r="8" spans="1:116" ht="15" customHeight="1" x14ac:dyDescent="0.25">
      <c r="A8" s="340" t="s">
        <v>174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29"/>
      <c r="AB8" s="29"/>
      <c r="AC8" s="367" t="s">
        <v>177</v>
      </c>
      <c r="AD8" s="367"/>
      <c r="AE8" s="367"/>
      <c r="AF8" s="367"/>
      <c r="AG8" s="367"/>
      <c r="AH8" s="367"/>
      <c r="AI8" s="367"/>
      <c r="AJ8" s="367"/>
      <c r="AK8" s="367"/>
      <c r="AL8" s="367"/>
      <c r="AM8" s="29"/>
      <c r="AN8" s="10"/>
      <c r="AO8" s="311"/>
      <c r="AP8" s="26"/>
      <c r="AQ8" s="13"/>
      <c r="AR8" s="13"/>
      <c r="AS8" s="13"/>
      <c r="AT8" s="13"/>
      <c r="AU8" s="13"/>
      <c r="AV8" s="13"/>
      <c r="AW8" s="13"/>
      <c r="AX8" s="13"/>
      <c r="AY8" s="15"/>
      <c r="AZ8" s="15"/>
      <c r="BA8" s="15"/>
    </row>
    <row r="9" spans="1:116" ht="13.8" x14ac:dyDescent="0.25">
      <c r="A9" s="30"/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3"/>
      <c r="AO9" s="13"/>
      <c r="AP9" s="26"/>
      <c r="AQ9" s="13"/>
      <c r="AR9" s="13"/>
      <c r="AS9" s="13"/>
      <c r="AT9" s="13"/>
      <c r="AU9" s="13"/>
      <c r="AV9" s="13"/>
      <c r="AW9" s="13"/>
      <c r="AX9" s="13"/>
      <c r="AY9" s="15"/>
      <c r="AZ9" s="15"/>
      <c r="BA9" s="15"/>
    </row>
    <row r="10" spans="1:116" ht="13.8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5"/>
      <c r="AZ10" s="15"/>
      <c r="BA10" s="15"/>
    </row>
    <row r="11" spans="1:116" s="88" customFormat="1" ht="12.75" customHeight="1" x14ac:dyDescent="0.25">
      <c r="A11" s="332" t="s">
        <v>10</v>
      </c>
      <c r="B11" s="332" t="s">
        <v>11</v>
      </c>
      <c r="C11" s="332" t="s">
        <v>156</v>
      </c>
      <c r="D11" s="337" t="s">
        <v>13</v>
      </c>
      <c r="E11" s="337" t="s">
        <v>14</v>
      </c>
      <c r="F11" s="342" t="s">
        <v>15</v>
      </c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37" t="s">
        <v>16</v>
      </c>
      <c r="AM11" s="337"/>
      <c r="AN11" s="397" t="s">
        <v>17</v>
      </c>
      <c r="AO11" s="397" t="s">
        <v>65</v>
      </c>
      <c r="AP11" s="399" t="s">
        <v>19</v>
      </c>
      <c r="AQ11" s="90"/>
      <c r="AR11" s="90"/>
      <c r="AS11" s="90"/>
      <c r="AT11" s="90"/>
      <c r="AU11" s="90"/>
      <c r="AV11" s="90"/>
      <c r="AW11" s="401"/>
      <c r="AX11" s="401"/>
      <c r="AY11" s="396"/>
      <c r="AZ11" s="396"/>
      <c r="BA11" s="396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</row>
    <row r="12" spans="1:116" s="88" customFormat="1" ht="12.75" customHeight="1" x14ac:dyDescent="0.25">
      <c r="A12" s="333"/>
      <c r="B12" s="333"/>
      <c r="C12" s="333"/>
      <c r="D12" s="337"/>
      <c r="E12" s="337"/>
      <c r="F12" s="342" t="s">
        <v>20</v>
      </c>
      <c r="G12" s="342"/>
      <c r="H12" s="342"/>
      <c r="I12" s="342"/>
      <c r="J12" s="342"/>
      <c r="K12" s="342"/>
      <c r="L12" s="342"/>
      <c r="M12" s="342"/>
      <c r="N12" s="342" t="s">
        <v>21</v>
      </c>
      <c r="O12" s="342"/>
      <c r="P12" s="342"/>
      <c r="Q12" s="342"/>
      <c r="R12" s="342"/>
      <c r="S12" s="342"/>
      <c r="T12" s="342"/>
      <c r="U12" s="342"/>
      <c r="V12" s="342" t="s">
        <v>22</v>
      </c>
      <c r="W12" s="342"/>
      <c r="X12" s="342"/>
      <c r="Y12" s="342"/>
      <c r="Z12" s="342"/>
      <c r="AA12" s="342"/>
      <c r="AB12" s="342"/>
      <c r="AC12" s="342"/>
      <c r="AD12" s="342" t="s">
        <v>23</v>
      </c>
      <c r="AE12" s="342"/>
      <c r="AF12" s="342"/>
      <c r="AG12" s="342"/>
      <c r="AH12" s="342"/>
      <c r="AI12" s="342"/>
      <c r="AJ12" s="342"/>
      <c r="AK12" s="342"/>
      <c r="AL12" s="337"/>
      <c r="AM12" s="337"/>
      <c r="AN12" s="398"/>
      <c r="AO12" s="398"/>
      <c r="AP12" s="400"/>
      <c r="AQ12" s="90"/>
      <c r="AR12" s="90"/>
      <c r="AS12" s="90"/>
      <c r="AT12" s="90"/>
      <c r="AU12" s="90"/>
      <c r="AV12" s="90"/>
      <c r="AW12" s="401"/>
      <c r="AX12" s="401"/>
      <c r="AY12" s="396"/>
      <c r="AZ12" s="396"/>
      <c r="BA12" s="396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</row>
    <row r="13" spans="1:116" s="88" customFormat="1" ht="12.75" customHeight="1" x14ac:dyDescent="0.25">
      <c r="A13" s="333"/>
      <c r="B13" s="333"/>
      <c r="C13" s="333"/>
      <c r="D13" s="337"/>
      <c r="E13" s="337"/>
      <c r="F13" s="335" t="s">
        <v>24</v>
      </c>
      <c r="G13" s="336"/>
      <c r="H13" s="336"/>
      <c r="I13" s="336"/>
      <c r="J13" s="335" t="s">
        <v>25</v>
      </c>
      <c r="K13" s="336"/>
      <c r="L13" s="336"/>
      <c r="M13" s="336"/>
      <c r="N13" s="335" t="s">
        <v>24</v>
      </c>
      <c r="O13" s="336"/>
      <c r="P13" s="336"/>
      <c r="Q13" s="336"/>
      <c r="R13" s="335" t="s">
        <v>25</v>
      </c>
      <c r="S13" s="336"/>
      <c r="T13" s="336"/>
      <c r="U13" s="336"/>
      <c r="V13" s="335" t="s">
        <v>24</v>
      </c>
      <c r="W13" s="336"/>
      <c r="X13" s="336"/>
      <c r="Y13" s="336"/>
      <c r="Z13" s="335" t="s">
        <v>25</v>
      </c>
      <c r="AA13" s="336"/>
      <c r="AB13" s="336"/>
      <c r="AC13" s="336"/>
      <c r="AD13" s="335" t="s">
        <v>24</v>
      </c>
      <c r="AE13" s="336"/>
      <c r="AF13" s="336"/>
      <c r="AG13" s="336"/>
      <c r="AH13" s="335" t="s">
        <v>25</v>
      </c>
      <c r="AI13" s="336"/>
      <c r="AJ13" s="336"/>
      <c r="AK13" s="336"/>
      <c r="AL13" s="337"/>
      <c r="AM13" s="337"/>
      <c r="AN13" s="398"/>
      <c r="AO13" s="398"/>
      <c r="AP13" s="400"/>
      <c r="AQ13" s="90"/>
      <c r="AR13" s="90"/>
      <c r="AS13" s="90"/>
      <c r="AT13" s="90"/>
      <c r="AU13" s="90"/>
      <c r="AV13" s="90"/>
      <c r="AW13" s="401"/>
      <c r="AX13" s="401"/>
      <c r="AY13" s="396"/>
      <c r="AZ13" s="396"/>
      <c r="BA13" s="396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</row>
    <row r="14" spans="1:116" s="88" customFormat="1" ht="69.75" customHeight="1" x14ac:dyDescent="0.25">
      <c r="A14" s="334"/>
      <c r="B14" s="334"/>
      <c r="C14" s="334"/>
      <c r="D14" s="337"/>
      <c r="E14" s="337"/>
      <c r="F14" s="312" t="s">
        <v>26</v>
      </c>
      <c r="G14" s="312" t="s">
        <v>27</v>
      </c>
      <c r="H14" s="312" t="s">
        <v>28</v>
      </c>
      <c r="I14" s="313" t="s">
        <v>29</v>
      </c>
      <c r="J14" s="312" t="s">
        <v>26</v>
      </c>
      <c r="K14" s="312" t="s">
        <v>27</v>
      </c>
      <c r="L14" s="312" t="s">
        <v>28</v>
      </c>
      <c r="M14" s="313" t="s">
        <v>29</v>
      </c>
      <c r="N14" s="312" t="s">
        <v>30</v>
      </c>
      <c r="O14" s="312" t="s">
        <v>28</v>
      </c>
      <c r="P14" s="312" t="s">
        <v>31</v>
      </c>
      <c r="Q14" s="313" t="s">
        <v>29</v>
      </c>
      <c r="R14" s="312" t="s">
        <v>30</v>
      </c>
      <c r="S14" s="312" t="s">
        <v>28</v>
      </c>
      <c r="T14" s="312" t="s">
        <v>31</v>
      </c>
      <c r="U14" s="313" t="s">
        <v>29</v>
      </c>
      <c r="V14" s="312" t="s">
        <v>31</v>
      </c>
      <c r="W14" s="312" t="s">
        <v>30</v>
      </c>
      <c r="X14" s="312" t="s">
        <v>32</v>
      </c>
      <c r="Y14" s="313" t="s">
        <v>29</v>
      </c>
      <c r="Z14" s="312" t="s">
        <v>31</v>
      </c>
      <c r="AA14" s="312" t="s">
        <v>30</v>
      </c>
      <c r="AB14" s="312" t="s">
        <v>32</v>
      </c>
      <c r="AC14" s="313" t="s">
        <v>29</v>
      </c>
      <c r="AD14" s="312" t="s">
        <v>33</v>
      </c>
      <c r="AE14" s="312" t="s">
        <v>34</v>
      </c>
      <c r="AF14" s="312" t="s">
        <v>35</v>
      </c>
      <c r="AG14" s="313" t="s">
        <v>29</v>
      </c>
      <c r="AH14" s="312" t="s">
        <v>33</v>
      </c>
      <c r="AI14" s="312" t="s">
        <v>34</v>
      </c>
      <c r="AJ14" s="312" t="s">
        <v>35</v>
      </c>
      <c r="AK14" s="313" t="s">
        <v>29</v>
      </c>
      <c r="AL14" s="313" t="s">
        <v>24</v>
      </c>
      <c r="AM14" s="313" t="s">
        <v>36</v>
      </c>
      <c r="AN14" s="354"/>
      <c r="AO14" s="354"/>
      <c r="AP14" s="351"/>
      <c r="AQ14" s="90"/>
      <c r="AR14" s="92"/>
      <c r="AS14" s="90"/>
      <c r="AT14" s="90"/>
      <c r="AU14" s="90"/>
      <c r="AV14" s="92"/>
      <c r="AW14" s="316"/>
      <c r="AX14" s="316"/>
      <c r="AY14" s="396"/>
      <c r="AZ14" s="396"/>
      <c r="BA14" s="396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</row>
    <row r="15" spans="1:116" s="4" customFormat="1" ht="23.25" customHeight="1" x14ac:dyDescent="0.25">
      <c r="A15" s="142">
        <v>1</v>
      </c>
      <c r="B15" s="395" t="s">
        <v>179</v>
      </c>
      <c r="C15" s="395"/>
      <c r="D15" s="395"/>
      <c r="E15" s="395"/>
      <c r="F15" s="123"/>
      <c r="G15" s="123"/>
      <c r="H15" s="123"/>
      <c r="I15" s="123"/>
      <c r="J15" s="141"/>
      <c r="K15" s="141"/>
      <c r="L15" s="141"/>
      <c r="M15" s="124"/>
      <c r="N15" s="123"/>
      <c r="O15" s="123"/>
      <c r="P15" s="123"/>
      <c r="Q15" s="123"/>
      <c r="R15" s="123"/>
      <c r="S15" s="123"/>
      <c r="T15" s="123"/>
      <c r="U15" s="125"/>
      <c r="V15" s="123"/>
      <c r="W15" s="123"/>
      <c r="X15" s="123"/>
      <c r="Y15" s="123"/>
      <c r="Z15" s="123"/>
      <c r="AA15" s="123"/>
      <c r="AB15" s="123"/>
      <c r="AC15" s="125"/>
      <c r="AD15" s="123"/>
      <c r="AE15" s="123"/>
      <c r="AF15" s="123"/>
      <c r="AG15" s="123"/>
      <c r="AH15" s="123"/>
      <c r="AI15" s="123"/>
      <c r="AJ15" s="123"/>
      <c r="AK15" s="125"/>
      <c r="AL15" s="126"/>
      <c r="AM15" s="127"/>
      <c r="AN15" s="128"/>
      <c r="AO15" s="128"/>
      <c r="AP15" s="22"/>
    </row>
    <row r="16" spans="1:116" ht="131.25" customHeight="1" x14ac:dyDescent="0.25">
      <c r="A16" s="202" t="s">
        <v>157</v>
      </c>
      <c r="B16" s="203" t="s">
        <v>182</v>
      </c>
      <c r="C16" s="204" t="s">
        <v>180</v>
      </c>
      <c r="D16" s="205" t="s">
        <v>183</v>
      </c>
      <c r="E16" s="206" t="s">
        <v>181</v>
      </c>
      <c r="F16" s="207">
        <v>200</v>
      </c>
      <c r="G16" s="207">
        <v>200</v>
      </c>
      <c r="H16" s="207">
        <v>200</v>
      </c>
      <c r="I16" s="207">
        <v>600</v>
      </c>
      <c r="J16" s="207">
        <v>59333</v>
      </c>
      <c r="K16" s="207">
        <v>59333</v>
      </c>
      <c r="L16" s="207">
        <v>117168</v>
      </c>
      <c r="M16" s="208">
        <v>235834</v>
      </c>
      <c r="N16" s="207">
        <v>200</v>
      </c>
      <c r="O16" s="207">
        <v>200</v>
      </c>
      <c r="P16" s="207">
        <v>200</v>
      </c>
      <c r="Q16" s="207">
        <v>600</v>
      </c>
      <c r="R16" s="207">
        <v>126666</v>
      </c>
      <c r="S16" s="207">
        <v>167166</v>
      </c>
      <c r="T16" s="207">
        <v>109334</v>
      </c>
      <c r="U16" s="208">
        <v>403166</v>
      </c>
      <c r="V16" s="207">
        <v>200</v>
      </c>
      <c r="W16" s="207">
        <v>200</v>
      </c>
      <c r="X16" s="207">
        <v>200</v>
      </c>
      <c r="Y16" s="207">
        <v>600</v>
      </c>
      <c r="Z16" s="207">
        <v>59333</v>
      </c>
      <c r="AA16" s="207">
        <v>61833</v>
      </c>
      <c r="AB16" s="207">
        <v>59334</v>
      </c>
      <c r="AC16" s="208">
        <v>180500</v>
      </c>
      <c r="AD16" s="207">
        <v>200</v>
      </c>
      <c r="AE16" s="207">
        <v>200</v>
      </c>
      <c r="AF16" s="207">
        <v>200</v>
      </c>
      <c r="AG16" s="207">
        <v>600</v>
      </c>
      <c r="AH16" s="207">
        <v>61833</v>
      </c>
      <c r="AI16" s="207">
        <v>59333</v>
      </c>
      <c r="AJ16" s="207">
        <v>59334</v>
      </c>
      <c r="AK16" s="208">
        <v>180500</v>
      </c>
      <c r="AL16" s="207">
        <v>2400</v>
      </c>
      <c r="AM16" s="130">
        <v>1000000</v>
      </c>
      <c r="AN16" s="209" t="s">
        <v>178</v>
      </c>
      <c r="AO16" s="210" t="s">
        <v>161</v>
      </c>
      <c r="AP16" s="211"/>
    </row>
    <row r="17" spans="1:42" ht="17.25" customHeight="1" x14ac:dyDescent="0.25">
      <c r="A17" s="202"/>
      <c r="B17" s="203"/>
      <c r="C17" s="204"/>
      <c r="D17" s="205"/>
      <c r="E17" s="206"/>
      <c r="F17" s="207"/>
      <c r="G17" s="207"/>
      <c r="H17" s="207"/>
      <c r="I17" s="208"/>
      <c r="J17" s="207"/>
      <c r="K17" s="207"/>
      <c r="L17" s="207"/>
      <c r="M17" s="208"/>
      <c r="N17" s="207"/>
      <c r="O17" s="207"/>
      <c r="P17" s="207"/>
      <c r="Q17" s="208"/>
      <c r="R17" s="207"/>
      <c r="S17" s="207"/>
      <c r="T17" s="207"/>
      <c r="U17" s="208"/>
      <c r="V17" s="207"/>
      <c r="W17" s="207"/>
      <c r="X17" s="207"/>
      <c r="Y17" s="208"/>
      <c r="Z17" s="207"/>
      <c r="AA17" s="207"/>
      <c r="AB17" s="207"/>
      <c r="AC17" s="208"/>
      <c r="AD17" s="207"/>
      <c r="AE17" s="207"/>
      <c r="AF17" s="207"/>
      <c r="AG17" s="208"/>
      <c r="AH17" s="207"/>
      <c r="AI17" s="207"/>
      <c r="AJ17" s="207"/>
      <c r="AK17" s="208"/>
      <c r="AL17" s="130"/>
      <c r="AM17" s="130"/>
      <c r="AN17" s="209"/>
      <c r="AO17" s="210"/>
      <c r="AP17" s="212"/>
    </row>
    <row r="18" spans="1:42" ht="34.5" customHeight="1" x14ac:dyDescent="0.25">
      <c r="A18" s="410" t="s">
        <v>169</v>
      </c>
      <c r="B18" s="411"/>
      <c r="C18" s="411"/>
      <c r="D18" s="412"/>
      <c r="E18" s="220"/>
      <c r="F18" s="221"/>
      <c r="G18" s="221"/>
      <c r="H18" s="221"/>
      <c r="I18" s="222"/>
      <c r="J18" s="223">
        <v>59333</v>
      </c>
      <c r="K18" s="223">
        <v>59333</v>
      </c>
      <c r="L18" s="223">
        <v>117168</v>
      </c>
      <c r="M18" s="224"/>
      <c r="N18" s="225"/>
      <c r="O18" s="221"/>
      <c r="P18" s="221"/>
      <c r="Q18" s="222"/>
      <c r="R18" s="223">
        <v>126666</v>
      </c>
      <c r="S18" s="223">
        <v>167166</v>
      </c>
      <c r="T18" s="223">
        <v>109334</v>
      </c>
      <c r="U18" s="224"/>
      <c r="V18" s="221"/>
      <c r="W18" s="221"/>
      <c r="X18" s="225"/>
      <c r="Y18" s="221"/>
      <c r="Z18" s="223">
        <v>59333</v>
      </c>
      <c r="AA18" s="223">
        <v>61833</v>
      </c>
      <c r="AB18" s="223">
        <v>59334</v>
      </c>
      <c r="AC18" s="224"/>
      <c r="AD18" s="225"/>
      <c r="AE18" s="221"/>
      <c r="AF18" s="221"/>
      <c r="AG18" s="225"/>
      <c r="AH18" s="223">
        <v>61833</v>
      </c>
      <c r="AI18" s="223">
        <v>59333</v>
      </c>
      <c r="AJ18" s="223">
        <v>59334</v>
      </c>
      <c r="AK18" s="224"/>
      <c r="AL18" s="226"/>
      <c r="AM18" s="182">
        <v>1000000</v>
      </c>
      <c r="AN18" s="227"/>
      <c r="AO18" s="183"/>
      <c r="AP18" s="228"/>
    </row>
    <row r="19" spans="1:42" ht="12.75" customHeight="1" x14ac:dyDescent="0.25">
      <c r="A19" s="407"/>
      <c r="B19" s="408"/>
      <c r="C19" s="408"/>
      <c r="D19" s="409"/>
      <c r="E19" s="300"/>
      <c r="F19" s="301"/>
      <c r="G19" s="301"/>
      <c r="H19" s="301"/>
      <c r="I19" s="302"/>
      <c r="J19" s="153"/>
      <c r="K19" s="153"/>
      <c r="L19" s="153"/>
      <c r="M19" s="301"/>
      <c r="N19" s="303"/>
      <c r="O19" s="304"/>
      <c r="P19" s="301"/>
      <c r="Q19" s="302"/>
      <c r="R19" s="153"/>
      <c r="S19" s="153"/>
      <c r="T19" s="153"/>
      <c r="U19" s="301"/>
      <c r="V19" s="301"/>
      <c r="W19" s="301"/>
      <c r="X19" s="303"/>
      <c r="Y19" s="304"/>
      <c r="Z19" s="153"/>
      <c r="AA19" s="153"/>
      <c r="AB19" s="153"/>
      <c r="AC19" s="305"/>
      <c r="AD19" s="306"/>
      <c r="AE19" s="305"/>
      <c r="AF19" s="305"/>
      <c r="AG19" s="306"/>
      <c r="AH19" s="153"/>
      <c r="AI19" s="153"/>
      <c r="AJ19" s="153"/>
      <c r="AK19" s="305"/>
      <c r="AL19" s="307"/>
      <c r="AM19" s="308"/>
      <c r="AN19" s="309"/>
      <c r="AO19" s="309"/>
      <c r="AP19" s="310"/>
    </row>
    <row r="20" spans="1:42" ht="34.200000000000003" customHeight="1" x14ac:dyDescent="0.25">
      <c r="A20" s="402"/>
      <c r="B20" s="402"/>
      <c r="C20" s="402"/>
      <c r="R20" s="9"/>
      <c r="S20" s="9"/>
      <c r="T20" s="9"/>
      <c r="Z20" s="9"/>
      <c r="AA20" s="9"/>
      <c r="AB20" s="9"/>
      <c r="AH20" s="9"/>
      <c r="AI20" s="9"/>
      <c r="AJ20" s="9"/>
      <c r="AM20" s="9"/>
      <c r="AN20" s="151"/>
      <c r="AO20" s="149"/>
    </row>
    <row r="21" spans="1:42" ht="15" customHeight="1" x14ac:dyDescent="0.25">
      <c r="A21" s="394"/>
      <c r="B21" s="394"/>
      <c r="C21" s="394"/>
      <c r="D21" s="394"/>
      <c r="E21" s="394"/>
      <c r="F21" s="394"/>
      <c r="G21" s="394"/>
      <c r="H21" s="394"/>
      <c r="I21" s="394"/>
      <c r="J21" s="394"/>
    </row>
    <row r="22" spans="1:42" x14ac:dyDescent="0.25">
      <c r="AM22" s="138"/>
    </row>
  </sheetData>
  <mergeCells count="41">
    <mergeCell ref="B15:E15"/>
    <mergeCell ref="A18:D18"/>
    <mergeCell ref="A19:D19"/>
    <mergeCell ref="A20:C20"/>
    <mergeCell ref="A21:J21"/>
    <mergeCell ref="AZ11:AZ14"/>
    <mergeCell ref="BA11:BA14"/>
    <mergeCell ref="F12:M12"/>
    <mergeCell ref="N12:U12"/>
    <mergeCell ref="V12:AC12"/>
    <mergeCell ref="AD12:AK12"/>
    <mergeCell ref="F13:I13"/>
    <mergeCell ref="J13:M13"/>
    <mergeCell ref="N13:Q13"/>
    <mergeCell ref="R13:U13"/>
    <mergeCell ref="AL11:AM13"/>
    <mergeCell ref="AN11:AN14"/>
    <mergeCell ref="AO11:AO14"/>
    <mergeCell ref="AP11:AP14"/>
    <mergeCell ref="AW11:AX13"/>
    <mergeCell ref="AY11:AY14"/>
    <mergeCell ref="A11:A14"/>
    <mergeCell ref="B11:B14"/>
    <mergeCell ref="C11:C14"/>
    <mergeCell ref="D11:D14"/>
    <mergeCell ref="E11:E14"/>
    <mergeCell ref="F11:AK11"/>
    <mergeCell ref="V13:Y13"/>
    <mergeCell ref="Z13:AC13"/>
    <mergeCell ref="AD13:AG13"/>
    <mergeCell ref="AH13:AK13"/>
    <mergeCell ref="A2:AM2"/>
    <mergeCell ref="A3:AM3"/>
    <mergeCell ref="A5:I5"/>
    <mergeCell ref="A6:G6"/>
    <mergeCell ref="A8:Z8"/>
    <mergeCell ref="AC6:AL6"/>
    <mergeCell ref="AC7:AL7"/>
    <mergeCell ref="AC5:AL5"/>
    <mergeCell ref="AC8:AL8"/>
    <mergeCell ref="A7:I7"/>
  </mergeCells>
  <printOptions horizontalCentered="1"/>
  <pageMargins left="0.23622047244094491" right="0.19685039370078741" top="0.59055118110236227" bottom="0.39370078740157483" header="0.23622047244094491" footer="0"/>
  <pageSetup paperSize="14" scale="40" orientation="landscape" horizontalDpi="300" verticalDpi="300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DIRECCION SUPERIOR FG</vt:lpstr>
      <vt:lpstr>ADMINISTRACION FG</vt:lpstr>
      <vt:lpstr>ADMINISTRACION FP</vt:lpstr>
      <vt:lpstr>INVESTIGACION FG</vt:lpstr>
      <vt:lpstr>INVESTIGACION FP</vt:lpstr>
      <vt:lpstr>TECN SEMILLAS FG</vt:lpstr>
      <vt:lpstr>TECN SEMILLAS FP</vt:lpstr>
      <vt:lpstr>TRANSFERENCIA  FG</vt:lpstr>
      <vt:lpstr>Emprendedurismo FE</vt:lpstr>
      <vt:lpstr>Hoja2</vt:lpstr>
      <vt:lpstr>'Emprendedurismo FE'!Área_de_impresión</vt:lpstr>
      <vt:lpstr>'TRANSFERENCIA  FG'!Área_de_impresión</vt:lpstr>
      <vt:lpstr>'ADMINISTRACION FG'!Títulos_a_imprimir</vt:lpstr>
      <vt:lpstr>'ADMINISTRACION FP'!Títulos_a_imprimir</vt:lpstr>
      <vt:lpstr>'Emprendedurismo FE'!Títulos_a_imprimir</vt:lpstr>
      <vt:lpstr>'INVESTIGACION FG'!Títulos_a_imprimir</vt:lpstr>
      <vt:lpstr>'INVESTIGACION FP'!Títulos_a_imprimir</vt:lpstr>
      <vt:lpstr>'TRANSFERENCIA  FG'!Títulos_a_imprimir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francisco.orellana</dc:creator>
  <cp:lastModifiedBy>Tecnico OIR</cp:lastModifiedBy>
  <cp:revision/>
  <cp:lastPrinted>2017-08-21T21:04:26Z</cp:lastPrinted>
  <dcterms:created xsi:type="dcterms:W3CDTF">2010-03-19T20:15:45Z</dcterms:created>
  <dcterms:modified xsi:type="dcterms:W3CDTF">2017-11-10T19:07:14Z</dcterms:modified>
</cp:coreProperties>
</file>