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\Desktop\PAO 2017\"/>
    </mc:Choice>
  </mc:AlternateContent>
  <bookViews>
    <workbookView xWindow="0" yWindow="0" windowWidth="20490" windowHeight="7755"/>
  </bookViews>
  <sheets>
    <sheet name="POA CENTA 2017" sheetId="1" r:id="rId1"/>
    <sheet name="RE-POA 2016 CENTA 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'POA CENTA 2017'!$A$7:$AR$72</definedName>
    <definedName name="_xlnm._FilterDatabase" localSheetId="1" hidden="1">'RE-POA 2016 CENTA '!$A$7:$AR$76</definedName>
    <definedName name="_PAN02">'[1]02 PRODEMORO'!$AH$145</definedName>
    <definedName name="_PAN03">'[1]03 PREMODER'!$AH$145</definedName>
    <definedName name="_PAN05">'[1]CONSOLIDADO DSYE'!$AF$150</definedName>
    <definedName name="aaaaaaaa" localSheetId="1">#REF!</definedName>
    <definedName name="aaaaaaaa">#REF!</definedName>
    <definedName name="acumulado" localSheetId="1">#REF!</definedName>
    <definedName name="acumulado">#REF!</definedName>
    <definedName name="_xlnm.Print_Area" localSheetId="0">'POA CENTA 2017'!$A$1:$AR$72</definedName>
    <definedName name="_xlnm.Print_Area" localSheetId="1">'RE-POA 2016 CENTA '!$A$1:$AR$93</definedName>
    <definedName name="BuiltIn_Print_Area" localSheetId="1">#REF!</definedName>
    <definedName name="BuiltIn_Print_Area">#REF!</definedName>
    <definedName name="BuiltIn_Print_Area___0" localSheetId="1">#REF!</definedName>
    <definedName name="BuiltIn_Print_Area___0">#REF!</definedName>
    <definedName name="BuiltIn_Print_Area___0___0" localSheetId="1">#REF!</definedName>
    <definedName name="BuiltIn_Print_Area___0___0">#REF!</definedName>
    <definedName name="BuiltIn_Print_Area___0___0___0" localSheetId="1">#REF!</definedName>
    <definedName name="BuiltIn_Print_Area___0___0___0">#REF!</definedName>
    <definedName name="BuiltIn_Print_Titles" localSheetId="1">#REF!</definedName>
    <definedName name="BuiltIn_Print_Titles">#REF!</definedName>
    <definedName name="BuiltIn_Print_Titles___0" localSheetId="1">#REF!</definedName>
    <definedName name="BuiltIn_Print_Titles___0">#REF!</definedName>
    <definedName name="BuiltIn_Print_Titles___0___0" localSheetId="1">#REF!</definedName>
    <definedName name="BuiltIn_Print_Titles___0___0">#REF!</definedName>
    <definedName name="BuiltIn_Print_Titles___0___0___0" localSheetId="1">#REF!</definedName>
    <definedName name="BuiltIn_Print_Titles___0___0___0">#REF!</definedName>
    <definedName name="cabanasAT">'[2]PROGRAMA II 2013'!$BX$51:$BX$66</definedName>
    <definedName name="cabanasATEmpres">'[2]PROGRAMA II 2013'!$BW$51:$BW$66</definedName>
    <definedName name="cabanasATorg">'[2]PROGRAMA II 2013'!$BT$51:$BT$66</definedName>
    <definedName name="CABANASCAS">'[2]PROGRAMA II 2013'!$CC$51:$CC$66</definedName>
    <definedName name="CABANASCDP">'[2]PROGRAMA II 2013'!$CB$51:$CB$66</definedName>
    <definedName name="cabanasdiag">'[2]PROGRAMA II 2013'!$Q$51:$Q$66</definedName>
    <definedName name="CABANASHA">'[2]PROGRAMA II 2013'!$K$51:$K$66</definedName>
    <definedName name="CABANASINVERSION">'[2]PROGRAMA II 2013'!$BS$51:$BS$66</definedName>
    <definedName name="CABANASMA">'[2]PROGRAMA II 2013'!$L$51:$L$66</definedName>
    <definedName name="CABANASMUNICIPIO">'[2]PROGRAMA II 2013'!$D$51:$D$66</definedName>
    <definedName name="CABANASNUINV">'[2]PROGRAMA II 2013'!$BR$51:$BR$66</definedName>
    <definedName name="cabanaspladeneg">'[2]PROGRAMA II 2013'!$BO$51:$BO$66</definedName>
    <definedName name="cabanasplafort">'[2]PROGRAMA II 2013'!$AP$51:$AP$66</definedName>
    <definedName name="CABANASPLANES">'[2]PROGRAMA II 2013'!$CD$51:$CD$66</definedName>
    <definedName name="Cadena0101" localSheetId="1">#REF!</definedName>
    <definedName name="Cadena0101">#REF!</definedName>
    <definedName name="Cadena0102" localSheetId="1">#REF!</definedName>
    <definedName name="Cadena0102">#REF!</definedName>
    <definedName name="Cadena0103" localSheetId="1">#REF!</definedName>
    <definedName name="Cadena0103">#REF!</definedName>
    <definedName name="Cadena0104" localSheetId="1">#REF!</definedName>
    <definedName name="Cadena0104">#REF!</definedName>
    <definedName name="Cadena0105" localSheetId="1">#REF!</definedName>
    <definedName name="Cadena0105">#REF!</definedName>
    <definedName name="Cadena0106" localSheetId="1">#REF!</definedName>
    <definedName name="Cadena0106">#REF!</definedName>
    <definedName name="Cadena0107" localSheetId="1">#REF!</definedName>
    <definedName name="Cadena0107">#REF!</definedName>
    <definedName name="Cadena0108" localSheetId="1">#REF!</definedName>
    <definedName name="Cadena0108">#REF!</definedName>
    <definedName name="Cadena0109" localSheetId="1">#REF!</definedName>
    <definedName name="Cadena0109">#REF!</definedName>
    <definedName name="Cadena0110" localSheetId="1">#REF!</definedName>
    <definedName name="Cadena0110">#REF!</definedName>
    <definedName name="Cadena0120" localSheetId="1">#REF!</definedName>
    <definedName name="Cadena0120">#REF!</definedName>
    <definedName name="Cadena01RE" localSheetId="1">#REF!</definedName>
    <definedName name="Cadena01RE">#REF!</definedName>
    <definedName name="Cadena0201">'[1]02 PRODEMORO'!$AH$206</definedName>
    <definedName name="Cadena0202">'[1]02 PRODEMORO'!$AH$258</definedName>
    <definedName name="Cadena0203">'[1]02 PRODEMORO'!$AH$309</definedName>
    <definedName name="Cadena0204">'[1]02 PRODEMORO'!$AH$361</definedName>
    <definedName name="Cadena0205">'[1]02 PRODEMORO'!$AH$413</definedName>
    <definedName name="Cadena0206">'[1]02 PRODEMORO'!$AH$465</definedName>
    <definedName name="Cadena0207">'[1]02 PRODEMORO'!$AH$517</definedName>
    <definedName name="Cadena0208">'[1]02 PRODEMORO'!$AH$569</definedName>
    <definedName name="Cadena0209">'[1]02 PRODEMORO'!$AH$621</definedName>
    <definedName name="Cadena0210">'[1]02 PRODEMORO'!$AH$668</definedName>
    <definedName name="Cadena02RE">'[1]02 PRODEMORO'!$AH$805</definedName>
    <definedName name="Cadena0301">'[1]03 PREMODER'!$AH$206</definedName>
    <definedName name="Cadena0302">'[1]03 PREMODER'!$AH$258</definedName>
    <definedName name="Cadena0303">'[1]03 PREMODER'!$AH$309</definedName>
    <definedName name="Cadena0304">'[1]03 PREMODER'!$AH$361</definedName>
    <definedName name="Cadena0305">'[1]03 PREMODER'!$AH$413</definedName>
    <definedName name="Cadena0306">'[1]03 PREMODER'!$AH$465</definedName>
    <definedName name="Cadena0307">'[1]03 PREMODER'!$AH$517</definedName>
    <definedName name="Cadena0308">'[1]03 PREMODER'!$AH$569</definedName>
    <definedName name="Cadena0309">'[1]03 PREMODER'!$AH$621</definedName>
    <definedName name="Cadena0310">'[1]03 PREMODER'!$AH$668</definedName>
    <definedName name="Cadena03re">'[1]03 PREMODER'!$AH$805</definedName>
    <definedName name="CadenaCOSE04">'[1]CONSOLIDADO DSYE'!$AF$415</definedName>
    <definedName name="CadenaCOSE05">'[1]CONSOLIDADO DSYE'!$AF$490</definedName>
    <definedName name="COMITE1" localSheetId="1">#REF!</definedName>
    <definedName name="COMITE1">#REF!</definedName>
    <definedName name="COMITE2" localSheetId="1">#REF!</definedName>
    <definedName name="COMITE2">#REF!</definedName>
    <definedName name="COMITE3" localSheetId="1">#REF!</definedName>
    <definedName name="COMITE3">#REF!</definedName>
    <definedName name="COMITE4" localSheetId="1">#REF!</definedName>
    <definedName name="COMITE4">#REF!</definedName>
    <definedName name="COMITE6" localSheetId="1">#REF!</definedName>
    <definedName name="COMITE6">#REF!</definedName>
    <definedName name="COMITE7" localSheetId="1">#REF!</definedName>
    <definedName name="COMITE7">#REF!</definedName>
    <definedName name="COMITE8" localSheetId="1">#REF!</definedName>
    <definedName name="COMITE8">#REF!</definedName>
    <definedName name="Country">[3]Name!$D$2:$D$88</definedName>
    <definedName name="day">'[3]List of Indicators '!$J$1:$J$31</definedName>
    <definedName name="ddd" localSheetId="1">#REF!</definedName>
    <definedName name="ddd">#REF!</definedName>
    <definedName name="dos">'[4]List of Indicators '!$C$62:$C$97</definedName>
    <definedName name="eeeeee" localSheetId="1">#REF!</definedName>
    <definedName name="eeeeee">#REF!</definedName>
    <definedName name="end">'[3]List of Indicators '!$M$1:$M$4</definedName>
    <definedName name="fecha" localSheetId="1">[5]Llamadas!#REF!</definedName>
    <definedName name="fecha">[5]Llamadas!#REF!</definedName>
    <definedName name="first">'[3]List of Indicators '!$C$2:$C$57</definedName>
    <definedName name="IniCalendario" localSheetId="1">#REF!</definedName>
    <definedName name="IniCalendario">#REF!</definedName>
    <definedName name="IniLlamada" localSheetId="1">[5]Llamadas!#REF!</definedName>
    <definedName name="IniLlamada">[5]Llamadas!#REF!</definedName>
    <definedName name="INIORGA">'[2]ORGANIZACIONES 2011'!$A$1</definedName>
    <definedName name="JUN" localSheetId="1">#REF!</definedName>
    <definedName name="JUN">#REF!</definedName>
    <definedName name="JUNIO" localSheetId="1">#REF!</definedName>
    <definedName name="JUNIO">#REF!</definedName>
    <definedName name="month">'[3]List of Indicators '!$K$1:$K$12</definedName>
    <definedName name="NO" localSheetId="1">#REF!</definedName>
    <definedName name="NO">#REF!</definedName>
    <definedName name="Noviembre" localSheetId="1">#REF!</definedName>
    <definedName name="Noviembre">#REF!</definedName>
    <definedName name="nuevo" localSheetId="1">#REF!</definedName>
    <definedName name="nuevo">#REF!</definedName>
    <definedName name="octubre" localSheetId="1">#REF!</definedName>
    <definedName name="octubre">#REF!</definedName>
    <definedName name="OrdedeCom">#N/A</definedName>
    <definedName name="outreach">'[3]List of Indicators '!$C$58:$C$61</definedName>
    <definedName name="plan" localSheetId="1">#REF!</definedName>
    <definedName name="plan">#REF!</definedName>
    <definedName name="plan1" localSheetId="1">#REF!</definedName>
    <definedName name="plan1">#REF!</definedName>
    <definedName name="PRODEMORO" localSheetId="1">#REF!</definedName>
    <definedName name="PRODEMORO">#REF!</definedName>
    <definedName name="PY">'[3]List of Indicators '!$I$1:$I$10</definedName>
    <definedName name="SanVicente" localSheetId="1">#REF!</definedName>
    <definedName name="SanVicente">#REF!</definedName>
    <definedName name="SANVICENTE11">'[2]PROGRAMA II 2013'!$K$9:$K$21</definedName>
    <definedName name="SANVICENTE12">'[2]PROGRAMA II 2013'!$L$9:$L$21</definedName>
    <definedName name="SANVICENTE13">'[2]PROGRAMA II 2013'!$M$9:$M$21</definedName>
    <definedName name="SANVICENTE14">'[2]PROGRAMA II 2013'!$N$9:$N$21</definedName>
    <definedName name="SANVICENTE17">'[2]PROGRAMA II 2013'!$Q$9:$Q$21</definedName>
    <definedName name="SANVICENTE4">'[2]PROGRAMA II 2013'!$D$9:$D$21</definedName>
    <definedName name="SANVICENTE42">'[2]PROGRAMA II 2013'!$AP$9:$AP$21</definedName>
    <definedName name="SANVICENTE5">'[2]PROGRAMA II 2013'!$E$9:$E$21</definedName>
    <definedName name="SANVICENTE6">'[2]PROGRAMA II 2013'!$E$9:$E$21</definedName>
    <definedName name="SANVICENTE67">'[2]PROGRAMA II 2013'!$BO$9:$BO$21</definedName>
    <definedName name="SANVICENTE71">'[2]PROGRAMA II 2013'!$BS$9:$BS$21</definedName>
    <definedName name="SANVICENTE72">'[2]PROGRAMA II 2013'!$BT$9:$BT$21</definedName>
    <definedName name="SANVICENTE73">'[2]PROGRAMA II 2013'!$BW$9:$BW$21</definedName>
    <definedName name="SANVICENTE74">'[2]PROGRAMA II 2013'!$BX$9:$BX$21</definedName>
    <definedName name="SANVICENTE77">'[2]PROGRAMA II 2013'!$CA$9:$CA$21</definedName>
    <definedName name="SANVICENTE78">'[2]PROGRAMA II 2013'!$CB$9:$CB$21</definedName>
    <definedName name="SANVICENTE79">'[2]PROGRAMA II 2013'!$CC$9:$CC$21</definedName>
    <definedName name="SANVICENTE80">'[2]PROGRAMA II 2013'!$CD$9:$CD$21</definedName>
    <definedName name="scale">'[3]List of Indicators '!$G$1:$G$6</definedName>
    <definedName name="second">'[3]List of Indicators '!$C$62:$C$97</definedName>
    <definedName name="SHARED_FORMULA_0">#N/A</definedName>
    <definedName name="SHARED_FORMULA_1">#N/A</definedName>
    <definedName name="SHARED_FORMULA_10">#N/A</definedName>
    <definedName name="SHARED_FORMULA_100">#N/A</definedName>
    <definedName name="SHARED_FORMULA_101">#N/A</definedName>
    <definedName name="SHARED_FORMULA_102">#N/A</definedName>
    <definedName name="SHARED_FORMULA_103">#N/A</definedName>
    <definedName name="SHARED_FORMULA_104">#N/A</definedName>
    <definedName name="SHARED_FORMULA_105">#N/A</definedName>
    <definedName name="SHARED_FORMULA_106">#N/A</definedName>
    <definedName name="SHARED_FORMULA_107">#N/A</definedName>
    <definedName name="SHARED_FORMULA_108">#N/A</definedName>
    <definedName name="SHARED_FORMULA_109">#N/A</definedName>
    <definedName name="SHARED_FORMULA_11">#N/A</definedName>
    <definedName name="SHARED_FORMULA_110">#N/A</definedName>
    <definedName name="SHARED_FORMULA_111">#N/A</definedName>
    <definedName name="SHARED_FORMULA_112">#N/A</definedName>
    <definedName name="SHARED_FORMULA_113">#N/A</definedName>
    <definedName name="SHARED_FORMULA_114">#N/A</definedName>
    <definedName name="SHARED_FORMULA_115">#N/A</definedName>
    <definedName name="SHARED_FORMULA_116">#N/A</definedName>
    <definedName name="SHARED_FORMULA_117">#N/A</definedName>
    <definedName name="SHARED_FORMULA_118">#N/A</definedName>
    <definedName name="SHARED_FORMULA_119">#N/A</definedName>
    <definedName name="SHARED_FORMULA_12">#N/A</definedName>
    <definedName name="SHARED_FORMULA_120">#N/A</definedName>
    <definedName name="SHARED_FORMULA_121">#N/A</definedName>
    <definedName name="SHARED_FORMULA_122">#N/A</definedName>
    <definedName name="SHARED_FORMULA_123">#N/A</definedName>
    <definedName name="SHARED_FORMULA_124">#N/A</definedName>
    <definedName name="SHARED_FORMULA_125">#N/A</definedName>
    <definedName name="SHARED_FORMULA_126">#N/A</definedName>
    <definedName name="SHARED_FORMULA_127">#N/A</definedName>
    <definedName name="SHARED_FORMULA_128">#N/A</definedName>
    <definedName name="SHARED_FORMULA_129">#N/A</definedName>
    <definedName name="SHARED_FORMULA_13">#N/A</definedName>
    <definedName name="SHARED_FORMULA_130">#N/A</definedName>
    <definedName name="SHARED_FORMULA_131">#N/A</definedName>
    <definedName name="SHARED_FORMULA_132">#N/A</definedName>
    <definedName name="SHARED_FORMULA_133">#N/A</definedName>
    <definedName name="SHARED_FORMULA_134">#N/A</definedName>
    <definedName name="SHARED_FORMULA_135">#N/A</definedName>
    <definedName name="SHARED_FORMULA_136">#N/A</definedName>
    <definedName name="SHARED_FORMULA_137">#N/A</definedName>
    <definedName name="SHARED_FORMULA_138">#N/A</definedName>
    <definedName name="SHARED_FORMULA_139">#N/A</definedName>
    <definedName name="SHARED_FORMULA_14">#N/A</definedName>
    <definedName name="SHARED_FORMULA_140">#N/A</definedName>
    <definedName name="SHARED_FORMULA_141">#N/A</definedName>
    <definedName name="SHARED_FORMULA_142">#N/A</definedName>
    <definedName name="SHARED_FORMULA_143">#N/A</definedName>
    <definedName name="SHARED_FORMULA_144">#N/A</definedName>
    <definedName name="SHARED_FORMULA_145">#N/A</definedName>
    <definedName name="SHARED_FORMULA_146">#N/A</definedName>
    <definedName name="SHARED_FORMULA_147">#N/A</definedName>
    <definedName name="SHARED_FORMULA_148">#N/A</definedName>
    <definedName name="SHARED_FORMULA_149">#N/A</definedName>
    <definedName name="SHARED_FORMULA_15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54">#N/A</definedName>
    <definedName name="SHARED_FORMULA_155">#N/A</definedName>
    <definedName name="SHARED_FORMULA_156">#N/A</definedName>
    <definedName name="SHARED_FORMULA_157">#N/A</definedName>
    <definedName name="SHARED_FORMULA_158">#N/A</definedName>
    <definedName name="SHARED_FORMULA_159">#N/A</definedName>
    <definedName name="SHARED_FORMULA_16">#N/A</definedName>
    <definedName name="SHARED_FORMULA_160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67">#N/A</definedName>
    <definedName name="SHARED_FORMULA_68">#N/A</definedName>
    <definedName name="SHARED_FORMULA_69">#N/A</definedName>
    <definedName name="SHARED_FORMULA_7">#N/A</definedName>
    <definedName name="SHARED_FORMULA_70">#N/A</definedName>
    <definedName name="SHARED_FORMULA_71">#N/A</definedName>
    <definedName name="SHARED_FORMULA_72">#N/A</definedName>
    <definedName name="SHARED_FORMULA_73">#N/A</definedName>
    <definedName name="SHARED_FORMULA_74">#N/A</definedName>
    <definedName name="SHARED_FORMULA_75">#N/A</definedName>
    <definedName name="SHARED_FORMULA_76">#N/A</definedName>
    <definedName name="SHARED_FORMULA_77">#N/A</definedName>
    <definedName name="SHARED_FORMULA_78">#N/A</definedName>
    <definedName name="SHARED_FORMULA_79">#N/A</definedName>
    <definedName name="SHARED_FORMULA_8">#N/A</definedName>
    <definedName name="SHARED_FORMULA_80">#N/A</definedName>
    <definedName name="SHARED_FORMULA_81">#N/A</definedName>
    <definedName name="SHARED_FORMULA_82">#N/A</definedName>
    <definedName name="SHARED_FORMULA_83">#N/A</definedName>
    <definedName name="SHARED_FORMULA_84">#N/A</definedName>
    <definedName name="SHARED_FORMULA_85">#N/A</definedName>
    <definedName name="SHARED_FORMULA_86">#N/A</definedName>
    <definedName name="SHARED_FORMULA_87">#N/A</definedName>
    <definedName name="SHARED_FORMULA_88">#N/A</definedName>
    <definedName name="SHARED_FORMULA_89">#N/A</definedName>
    <definedName name="SHARED_FORMULA_9">#N/A</definedName>
    <definedName name="SHARED_FORMULA_90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ARED_FORMULA_97">#N/A</definedName>
    <definedName name="SHARED_FORMULA_98">#N/A</definedName>
    <definedName name="SHARED_FORMULA_99">#N/A</definedName>
    <definedName name="third">'[3]List of Indicators '!$C$98:$C$112</definedName>
    <definedName name="_xlnm.Print_Titles" localSheetId="0">'POA CENTA 2017'!$7:$10</definedName>
    <definedName name="_xlnm.Print_Titles" localSheetId="1">'RE-POA 2016 CENTA '!$7:$10</definedName>
    <definedName name="TOTALES2012" localSheetId="1">#REF!</definedName>
    <definedName name="TOTALES2012">#REF!</definedName>
    <definedName name="UM1_12">'[6]9 B'!$C$10</definedName>
    <definedName name="unit">'[3]List of Indicators '!$F$1:$F$6</definedName>
    <definedName name="unitthird">'[3]List of Indicators '!$H$1:$H$5</definedName>
    <definedName name="valuevx" localSheetId="1">#REF!</definedName>
    <definedName name="valuevx">#REF!</definedName>
    <definedName name="year">'[3]List of Indicators '!$L$1:$L$4</definedName>
  </definedNames>
  <calcPr calcId="152511"/>
</workbook>
</file>

<file path=xl/calcChain.xml><?xml version="1.0" encoding="utf-8"?>
<calcChain xmlns="http://schemas.openxmlformats.org/spreadsheetml/2006/main">
  <c r="AK17" i="1" l="1"/>
  <c r="AI17" i="1"/>
  <c r="AH17" i="1"/>
  <c r="AG17" i="1"/>
  <c r="AC17" i="1"/>
  <c r="AB17" i="1"/>
  <c r="AA17" i="1"/>
  <c r="W17" i="1"/>
  <c r="V17" i="1"/>
  <c r="U17" i="1"/>
  <c r="Q17" i="1"/>
  <c r="P17" i="1"/>
  <c r="AK21" i="1"/>
  <c r="AI21" i="1"/>
  <c r="AH21" i="1"/>
  <c r="AG21" i="1"/>
  <c r="AC21" i="1"/>
  <c r="AB21" i="1"/>
  <c r="AA21" i="1"/>
  <c r="W21" i="1"/>
  <c r="V21" i="1"/>
  <c r="U21" i="1"/>
  <c r="Q21" i="1"/>
  <c r="P21" i="1"/>
  <c r="AO49" i="1"/>
  <c r="AN49" i="1"/>
  <c r="AK49" i="1"/>
  <c r="AH49" i="1"/>
  <c r="AG49" i="1"/>
  <c r="AC49" i="1"/>
  <c r="AB49" i="1"/>
  <c r="AA49" i="1"/>
  <c r="W49" i="1"/>
  <c r="V49" i="1"/>
  <c r="U49" i="1"/>
  <c r="Q49" i="1"/>
  <c r="P49" i="1"/>
  <c r="AJ71" i="1"/>
  <c r="AJ70" i="1"/>
  <c r="AJ69" i="1"/>
  <c r="AH69" i="1"/>
  <c r="AG68" i="1"/>
  <c r="AJ68" i="1"/>
  <c r="AM55" i="1"/>
  <c r="AK55" i="1"/>
  <c r="AI55" i="1"/>
  <c r="AH55" i="1"/>
  <c r="AG55" i="1"/>
  <c r="AC55" i="1"/>
  <c r="AB55" i="1"/>
  <c r="AA55" i="1"/>
  <c r="W55" i="1"/>
  <c r="V55" i="1"/>
  <c r="U55" i="1"/>
  <c r="Q55" i="1"/>
  <c r="P55" i="1"/>
  <c r="AI54" i="1"/>
  <c r="AI49" i="1" s="1"/>
  <c r="AJ54" i="1"/>
  <c r="AJ52" i="1"/>
  <c r="AJ50" i="1"/>
  <c r="AJ49" i="1" s="1"/>
  <c r="AK28" i="1"/>
  <c r="AJ28" i="1"/>
  <c r="AI28" i="1"/>
  <c r="AH28" i="1"/>
  <c r="AG28" i="1"/>
  <c r="AC28" i="1"/>
  <c r="AB28" i="1"/>
  <c r="AA28" i="1"/>
  <c r="W28" i="1"/>
  <c r="V28" i="1"/>
  <c r="U28" i="1"/>
  <c r="Q28" i="1"/>
  <c r="P28" i="1"/>
  <c r="AK26" i="1"/>
  <c r="AJ27" i="1"/>
  <c r="AJ26" i="1" s="1"/>
  <c r="AJ25" i="1"/>
  <c r="AJ21" i="1" s="1"/>
  <c r="AJ20" i="1"/>
  <c r="AJ17" i="1" s="1"/>
  <c r="AJ16" i="1"/>
  <c r="AI13" i="1"/>
  <c r="AI11" i="1" s="1"/>
  <c r="AM11" i="1"/>
  <c r="AK11" i="1"/>
  <c r="AJ11" i="1"/>
  <c r="AH11" i="1"/>
  <c r="AG11" i="1"/>
  <c r="AC11" i="1"/>
  <c r="AB11" i="1"/>
  <c r="AA11" i="1"/>
  <c r="W11" i="1"/>
  <c r="V11" i="1"/>
  <c r="U11" i="1"/>
  <c r="Q11" i="1"/>
  <c r="AJ55" i="1" l="1"/>
  <c r="BA55" i="1" s="1"/>
  <c r="O55" i="1"/>
  <c r="O49" i="1"/>
  <c r="O47" i="1"/>
  <c r="BA47" i="1" s="1"/>
  <c r="O44" i="1"/>
  <c r="O42" i="1"/>
  <c r="O40" i="1"/>
  <c r="O37" i="1"/>
  <c r="BA37" i="1" s="1"/>
  <c r="O32" i="1"/>
  <c r="O28" i="1"/>
  <c r="AI26" i="1"/>
  <c r="O21" i="1"/>
  <c r="BA21" i="1" s="1"/>
  <c r="O17" i="1"/>
  <c r="O11" i="1"/>
  <c r="AO72" i="1"/>
  <c r="AO74" i="1" s="1"/>
  <c r="AN72" i="1"/>
  <c r="AN74" i="1" s="1"/>
  <c r="AM72" i="1"/>
  <c r="AM74" i="1" s="1"/>
  <c r="AK72" i="1"/>
  <c r="AK74" i="1" s="1"/>
  <c r="AJ72" i="1"/>
  <c r="AJ74" i="1" s="1"/>
  <c r="AL74" i="1"/>
  <c r="AZ71" i="1"/>
  <c r="AY71" i="1"/>
  <c r="AX71" i="1"/>
  <c r="AZ70" i="1"/>
  <c r="AY70" i="1"/>
  <c r="AX70" i="1"/>
  <c r="AZ69" i="1"/>
  <c r="AY69" i="1"/>
  <c r="AX69" i="1"/>
  <c r="AZ68" i="1"/>
  <c r="AY68" i="1"/>
  <c r="AX68" i="1"/>
  <c r="AZ67" i="1"/>
  <c r="AY67" i="1"/>
  <c r="AX67" i="1"/>
  <c r="AZ66" i="1"/>
  <c r="AY66" i="1"/>
  <c r="AX66" i="1"/>
  <c r="AZ65" i="1"/>
  <c r="AY65" i="1"/>
  <c r="AX65" i="1"/>
  <c r="AZ64" i="1"/>
  <c r="AY64" i="1"/>
  <c r="AX64" i="1"/>
  <c r="AZ63" i="1"/>
  <c r="AY63" i="1"/>
  <c r="AX63" i="1"/>
  <c r="AZ62" i="1"/>
  <c r="AY62" i="1"/>
  <c r="AX62" i="1"/>
  <c r="AZ61" i="1"/>
  <c r="AY61" i="1"/>
  <c r="AX61" i="1"/>
  <c r="AZ60" i="1"/>
  <c r="AY60" i="1"/>
  <c r="AX60" i="1"/>
  <c r="AZ59" i="1"/>
  <c r="AY59" i="1"/>
  <c r="AX59" i="1"/>
  <c r="AZ58" i="1"/>
  <c r="AY58" i="1"/>
  <c r="AX58" i="1"/>
  <c r="AZ57" i="1"/>
  <c r="AY57" i="1"/>
  <c r="AX57" i="1"/>
  <c r="AZ56" i="1"/>
  <c r="AY56" i="1"/>
  <c r="AX56" i="1"/>
  <c r="AV71" i="1"/>
  <c r="AU71" i="1"/>
  <c r="AT71" i="1"/>
  <c r="AS71" i="1"/>
  <c r="AV70" i="1"/>
  <c r="AU70" i="1"/>
  <c r="AT70" i="1"/>
  <c r="AS70" i="1"/>
  <c r="AV69" i="1"/>
  <c r="AU69" i="1"/>
  <c r="AT69" i="1"/>
  <c r="AS69" i="1"/>
  <c r="AV68" i="1"/>
  <c r="AU68" i="1"/>
  <c r="AT68" i="1"/>
  <c r="AS68" i="1"/>
  <c r="AV67" i="1"/>
  <c r="AU67" i="1"/>
  <c r="AT67" i="1"/>
  <c r="AS67" i="1"/>
  <c r="AV66" i="1"/>
  <c r="AU66" i="1"/>
  <c r="AT66" i="1"/>
  <c r="AS66" i="1"/>
  <c r="AV65" i="1"/>
  <c r="AU65" i="1"/>
  <c r="AT65" i="1"/>
  <c r="AS65" i="1"/>
  <c r="AV64" i="1"/>
  <c r="AU64" i="1"/>
  <c r="AT64" i="1"/>
  <c r="AS64" i="1"/>
  <c r="AV63" i="1"/>
  <c r="AU63" i="1"/>
  <c r="AT63" i="1"/>
  <c r="AS63" i="1"/>
  <c r="AV62" i="1"/>
  <c r="AU62" i="1"/>
  <c r="AT62" i="1"/>
  <c r="AS62" i="1"/>
  <c r="AV61" i="1"/>
  <c r="AU61" i="1"/>
  <c r="AT61" i="1"/>
  <c r="AS61" i="1"/>
  <c r="AV60" i="1"/>
  <c r="AU60" i="1"/>
  <c r="AT60" i="1"/>
  <c r="AS60" i="1"/>
  <c r="AV59" i="1"/>
  <c r="AU59" i="1"/>
  <c r="AT59" i="1"/>
  <c r="AS59" i="1"/>
  <c r="AV58" i="1"/>
  <c r="AU58" i="1"/>
  <c r="AT58" i="1"/>
  <c r="AS58" i="1"/>
  <c r="AV57" i="1"/>
  <c r="AU57" i="1"/>
  <c r="AT57" i="1"/>
  <c r="AS57" i="1"/>
  <c r="AV56" i="1"/>
  <c r="AU56" i="1"/>
  <c r="AT56" i="1"/>
  <c r="AS56" i="1"/>
  <c r="AZ55" i="1"/>
  <c r="AY55" i="1"/>
  <c r="AX55" i="1"/>
  <c r="AV55" i="1"/>
  <c r="AU55" i="1"/>
  <c r="AT55" i="1"/>
  <c r="AS55" i="1"/>
  <c r="AW39" i="1"/>
  <c r="AW38" i="1"/>
  <c r="AW72" i="1"/>
  <c r="BB71" i="1"/>
  <c r="BA71" i="1"/>
  <c r="AW71" i="1"/>
  <c r="BB70" i="1"/>
  <c r="BA70" i="1"/>
  <c r="AW70" i="1"/>
  <c r="BB69" i="1"/>
  <c r="BA69" i="1"/>
  <c r="AW69" i="1"/>
  <c r="BB68" i="1"/>
  <c r="BA68" i="1"/>
  <c r="AW68" i="1"/>
  <c r="BB67" i="1"/>
  <c r="BA67" i="1"/>
  <c r="AW67" i="1"/>
  <c r="BB66" i="1"/>
  <c r="BA66" i="1"/>
  <c r="AW66" i="1"/>
  <c r="BB65" i="1"/>
  <c r="BA65" i="1"/>
  <c r="AW65" i="1"/>
  <c r="BB64" i="1"/>
  <c r="BA64" i="1"/>
  <c r="AW64" i="1"/>
  <c r="BB63" i="1"/>
  <c r="BA63" i="1"/>
  <c r="AW63" i="1"/>
  <c r="BB62" i="1"/>
  <c r="BA62" i="1"/>
  <c r="AW62" i="1"/>
  <c r="BB61" i="1"/>
  <c r="BA61" i="1"/>
  <c r="AW61" i="1"/>
  <c r="BB60" i="1"/>
  <c r="BA60" i="1"/>
  <c r="AW60" i="1"/>
  <c r="BB59" i="1"/>
  <c r="BA59" i="1"/>
  <c r="AW59" i="1"/>
  <c r="BB58" i="1"/>
  <c r="BA58" i="1"/>
  <c r="AW58" i="1"/>
  <c r="BB57" i="1"/>
  <c r="BA57" i="1"/>
  <c r="AW57" i="1"/>
  <c r="BB56" i="1"/>
  <c r="BA56" i="1"/>
  <c r="AW56" i="1"/>
  <c r="BB55" i="1"/>
  <c r="AW55" i="1"/>
  <c r="BB54" i="1"/>
  <c r="BA54" i="1"/>
  <c r="AW54" i="1"/>
  <c r="BB53" i="1"/>
  <c r="BA53" i="1"/>
  <c r="AW53" i="1"/>
  <c r="BB52" i="1"/>
  <c r="BA52" i="1"/>
  <c r="AW52" i="1"/>
  <c r="BB51" i="1"/>
  <c r="BA51" i="1"/>
  <c r="AW51" i="1"/>
  <c r="BB50" i="1"/>
  <c r="BA50" i="1"/>
  <c r="AW50" i="1"/>
  <c r="AT50" i="1"/>
  <c r="AS50" i="1"/>
  <c r="BB49" i="1"/>
  <c r="BA49" i="1"/>
  <c r="AZ49" i="1"/>
  <c r="AY49" i="1"/>
  <c r="AX49" i="1"/>
  <c r="AW49" i="1"/>
  <c r="AV49" i="1"/>
  <c r="AU49" i="1"/>
  <c r="AT49" i="1"/>
  <c r="AS49" i="1"/>
  <c r="BB48" i="1"/>
  <c r="BA48" i="1"/>
  <c r="AZ48" i="1"/>
  <c r="AY48" i="1"/>
  <c r="AX48" i="1"/>
  <c r="AW48" i="1"/>
  <c r="AV48" i="1"/>
  <c r="AU48" i="1"/>
  <c r="AT48" i="1"/>
  <c r="AS48" i="1"/>
  <c r="BB47" i="1"/>
  <c r="AZ47" i="1"/>
  <c r="AY47" i="1"/>
  <c r="AX47" i="1"/>
  <c r="AW47" i="1"/>
  <c r="AV47" i="1"/>
  <c r="AU47" i="1"/>
  <c r="AT47" i="1"/>
  <c r="AS47" i="1"/>
  <c r="BB46" i="1"/>
  <c r="BA46" i="1"/>
  <c r="AZ46" i="1"/>
  <c r="AY46" i="1"/>
  <c r="AX46" i="1"/>
  <c r="AW46" i="1"/>
  <c r="AV46" i="1"/>
  <c r="AU46" i="1"/>
  <c r="AT46" i="1"/>
  <c r="AS46" i="1"/>
  <c r="BB45" i="1"/>
  <c r="BA45" i="1"/>
  <c r="AZ45" i="1"/>
  <c r="AY45" i="1"/>
  <c r="AX45" i="1"/>
  <c r="AW45" i="1"/>
  <c r="AV45" i="1"/>
  <c r="AU45" i="1"/>
  <c r="AT45" i="1"/>
  <c r="AS45" i="1"/>
  <c r="BB44" i="1"/>
  <c r="BA44" i="1"/>
  <c r="AZ44" i="1"/>
  <c r="AY44" i="1"/>
  <c r="AX44" i="1"/>
  <c r="AW44" i="1"/>
  <c r="AV44" i="1"/>
  <c r="AU44" i="1"/>
  <c r="AT44" i="1"/>
  <c r="AS44" i="1"/>
  <c r="BB43" i="1"/>
  <c r="BA43" i="1"/>
  <c r="AZ43" i="1"/>
  <c r="AY43" i="1"/>
  <c r="AX43" i="1"/>
  <c r="AW43" i="1"/>
  <c r="AV43" i="1"/>
  <c r="AU43" i="1"/>
  <c r="AT43" i="1"/>
  <c r="AS43" i="1"/>
  <c r="BB42" i="1"/>
  <c r="BA42" i="1"/>
  <c r="AZ42" i="1"/>
  <c r="AY42" i="1"/>
  <c r="AX42" i="1"/>
  <c r="AW42" i="1"/>
  <c r="AV42" i="1"/>
  <c r="AU42" i="1"/>
  <c r="AT42" i="1"/>
  <c r="AS42" i="1"/>
  <c r="BB41" i="1"/>
  <c r="BA41" i="1"/>
  <c r="AZ41" i="1"/>
  <c r="AY41" i="1"/>
  <c r="AX41" i="1"/>
  <c r="AW41" i="1"/>
  <c r="AV41" i="1"/>
  <c r="AU41" i="1"/>
  <c r="AT41" i="1"/>
  <c r="AS41" i="1"/>
  <c r="BB40" i="1"/>
  <c r="BA40" i="1"/>
  <c r="AZ40" i="1"/>
  <c r="AY40" i="1"/>
  <c r="AX40" i="1"/>
  <c r="AW40" i="1"/>
  <c r="AV40" i="1"/>
  <c r="AU40" i="1"/>
  <c r="AT40" i="1"/>
  <c r="AS40" i="1"/>
  <c r="BB39" i="1"/>
  <c r="BA39" i="1"/>
  <c r="AZ39" i="1"/>
  <c r="AY39" i="1"/>
  <c r="AX39" i="1"/>
  <c r="AV39" i="1"/>
  <c r="AU39" i="1"/>
  <c r="AT39" i="1"/>
  <c r="AS39" i="1"/>
  <c r="BB38" i="1"/>
  <c r="BA38" i="1"/>
  <c r="AZ38" i="1"/>
  <c r="AY38" i="1"/>
  <c r="AX38" i="1"/>
  <c r="AV38" i="1"/>
  <c r="AU38" i="1"/>
  <c r="AT38" i="1"/>
  <c r="AS38" i="1"/>
  <c r="AZ37" i="1"/>
  <c r="AY37" i="1"/>
  <c r="AX37" i="1"/>
  <c r="AV37" i="1"/>
  <c r="AU37" i="1"/>
  <c r="AT37" i="1"/>
  <c r="AS37" i="1"/>
  <c r="AW36" i="1"/>
  <c r="BB37" i="1"/>
  <c r="AW37" i="1"/>
  <c r="BB36" i="1"/>
  <c r="BA36" i="1"/>
  <c r="BB35" i="1"/>
  <c r="BA35" i="1"/>
  <c r="AZ35" i="1"/>
  <c r="AY35" i="1"/>
  <c r="AX35" i="1"/>
  <c r="AW35" i="1"/>
  <c r="AV35" i="1"/>
  <c r="AU35" i="1"/>
  <c r="AT35" i="1"/>
  <c r="AS35" i="1"/>
  <c r="BB34" i="1"/>
  <c r="BA34" i="1"/>
  <c r="AZ34" i="1"/>
  <c r="AY34" i="1"/>
  <c r="AX34" i="1"/>
  <c r="AW34" i="1"/>
  <c r="AV34" i="1"/>
  <c r="AU34" i="1"/>
  <c r="AT34" i="1"/>
  <c r="AS34" i="1"/>
  <c r="BB33" i="1"/>
  <c r="BA33" i="1"/>
  <c r="AZ33" i="1"/>
  <c r="AY33" i="1"/>
  <c r="AX33" i="1"/>
  <c r="AW33" i="1"/>
  <c r="AV33" i="1"/>
  <c r="AU33" i="1"/>
  <c r="AT33" i="1"/>
  <c r="AS33" i="1"/>
  <c r="BB32" i="1"/>
  <c r="BA32" i="1"/>
  <c r="AZ32" i="1"/>
  <c r="AY32" i="1"/>
  <c r="AX32" i="1"/>
  <c r="AW32" i="1"/>
  <c r="AV32" i="1"/>
  <c r="AU32" i="1"/>
  <c r="AT32" i="1"/>
  <c r="AS32" i="1"/>
  <c r="BB31" i="1"/>
  <c r="BA31" i="1"/>
  <c r="AZ31" i="1"/>
  <c r="AY31" i="1"/>
  <c r="AX31" i="1"/>
  <c r="AW31" i="1"/>
  <c r="AV31" i="1"/>
  <c r="AU31" i="1"/>
  <c r="AT31" i="1"/>
  <c r="AS31" i="1"/>
  <c r="BB30" i="1"/>
  <c r="BA30" i="1"/>
  <c r="AZ30" i="1"/>
  <c r="AY30" i="1"/>
  <c r="AX30" i="1"/>
  <c r="AW30" i="1"/>
  <c r="AV30" i="1"/>
  <c r="AU30" i="1"/>
  <c r="AT30" i="1"/>
  <c r="AS30" i="1"/>
  <c r="BB29" i="1"/>
  <c r="BA29" i="1"/>
  <c r="AZ29" i="1"/>
  <c r="AY29" i="1"/>
  <c r="AX29" i="1"/>
  <c r="AW29" i="1"/>
  <c r="AV29" i="1"/>
  <c r="AU29" i="1"/>
  <c r="AT29" i="1"/>
  <c r="AS29" i="1"/>
  <c r="AZ28" i="1"/>
  <c r="AY28" i="1"/>
  <c r="AX28" i="1"/>
  <c r="AV28" i="1"/>
  <c r="AU28" i="1"/>
  <c r="AT28" i="1"/>
  <c r="AS28" i="1"/>
  <c r="AW24" i="1"/>
  <c r="AW23" i="1"/>
  <c r="AW19" i="1"/>
  <c r="AW18" i="1"/>
  <c r="BA13" i="1"/>
  <c r="AW15" i="1"/>
  <c r="AW14" i="1"/>
  <c r="AI72" i="1"/>
  <c r="AH72" i="1"/>
  <c r="AG72" i="1"/>
  <c r="AC72" i="1"/>
  <c r="AB72" i="1"/>
  <c r="AA72" i="1"/>
  <c r="W72" i="1"/>
  <c r="V72" i="1"/>
  <c r="U72" i="1"/>
  <c r="Q72" i="1"/>
  <c r="P72" i="1"/>
  <c r="BB28" i="1"/>
  <c r="AW28" i="1"/>
  <c r="BB27" i="1"/>
  <c r="BA27" i="1"/>
  <c r="AW27" i="1"/>
  <c r="AT27" i="1"/>
  <c r="AS27" i="1"/>
  <c r="BB26" i="1"/>
  <c r="BA26" i="1"/>
  <c r="AW26" i="1"/>
  <c r="AT26" i="1"/>
  <c r="AS26" i="1"/>
  <c r="BB25" i="1"/>
  <c r="BA25" i="1"/>
  <c r="AZ25" i="1"/>
  <c r="AY25" i="1"/>
  <c r="AX25" i="1"/>
  <c r="AW25" i="1"/>
  <c r="AV25" i="1"/>
  <c r="AU25" i="1"/>
  <c r="AT25" i="1"/>
  <c r="AS25" i="1"/>
  <c r="BB24" i="1"/>
  <c r="BA24" i="1"/>
  <c r="AZ24" i="1"/>
  <c r="AY24" i="1"/>
  <c r="AX24" i="1"/>
  <c r="AV24" i="1"/>
  <c r="AU24" i="1"/>
  <c r="AT24" i="1"/>
  <c r="AS24" i="1"/>
  <c r="BB23" i="1"/>
  <c r="BA23" i="1"/>
  <c r="AZ23" i="1"/>
  <c r="AY23" i="1"/>
  <c r="AX23" i="1"/>
  <c r="AV23" i="1"/>
  <c r="AU23" i="1"/>
  <c r="AT23" i="1"/>
  <c r="AS23" i="1"/>
  <c r="BB22" i="1"/>
  <c r="BA22" i="1"/>
  <c r="AZ22" i="1"/>
  <c r="AY22" i="1"/>
  <c r="AX22" i="1"/>
  <c r="AW22" i="1"/>
  <c r="AV22" i="1"/>
  <c r="AU22" i="1"/>
  <c r="AT22" i="1"/>
  <c r="AS22" i="1"/>
  <c r="BB21" i="1"/>
  <c r="AZ21" i="1"/>
  <c r="AY21" i="1"/>
  <c r="AX21" i="1"/>
  <c r="AW21" i="1"/>
  <c r="AV21" i="1"/>
  <c r="AU21" i="1"/>
  <c r="AT21" i="1"/>
  <c r="AS21" i="1"/>
  <c r="BB20" i="1"/>
  <c r="BA20" i="1"/>
  <c r="AZ20" i="1"/>
  <c r="AY20" i="1"/>
  <c r="AX20" i="1"/>
  <c r="AW20" i="1"/>
  <c r="AV20" i="1"/>
  <c r="AU20" i="1"/>
  <c r="AT20" i="1"/>
  <c r="AS20" i="1"/>
  <c r="BB19" i="1"/>
  <c r="BA19" i="1"/>
  <c r="AZ19" i="1"/>
  <c r="AY19" i="1"/>
  <c r="AX19" i="1"/>
  <c r="AV19" i="1"/>
  <c r="AU19" i="1"/>
  <c r="AT19" i="1"/>
  <c r="AS19" i="1"/>
  <c r="BB18" i="1"/>
  <c r="BA18" i="1"/>
  <c r="AZ18" i="1"/>
  <c r="AY18" i="1"/>
  <c r="AX18" i="1"/>
  <c r="AV18" i="1"/>
  <c r="AU18" i="1"/>
  <c r="AT18" i="1"/>
  <c r="AS18" i="1"/>
  <c r="BB17" i="1"/>
  <c r="BA17" i="1"/>
  <c r="AZ17" i="1"/>
  <c r="AY17" i="1"/>
  <c r="AX17" i="1"/>
  <c r="AW17" i="1"/>
  <c r="AV17" i="1"/>
  <c r="AU17" i="1"/>
  <c r="AT17" i="1"/>
  <c r="AS17" i="1"/>
  <c r="BB16" i="1"/>
  <c r="BA16" i="1"/>
  <c r="AZ16" i="1"/>
  <c r="AY16" i="1"/>
  <c r="AX16" i="1"/>
  <c r="AW16" i="1"/>
  <c r="AV16" i="1"/>
  <c r="AU16" i="1"/>
  <c r="AT16" i="1"/>
  <c r="AS16" i="1"/>
  <c r="BB15" i="1"/>
  <c r="BA15" i="1"/>
  <c r="AZ15" i="1"/>
  <c r="AY15" i="1"/>
  <c r="AX15" i="1"/>
  <c r="AV15" i="1"/>
  <c r="AU15" i="1"/>
  <c r="AT15" i="1"/>
  <c r="AS15" i="1"/>
  <c r="BB14" i="1"/>
  <c r="BA14" i="1"/>
  <c r="AZ14" i="1"/>
  <c r="AY14" i="1"/>
  <c r="AX14" i="1"/>
  <c r="AV14" i="1"/>
  <c r="AU14" i="1"/>
  <c r="AT14" i="1"/>
  <c r="AS14" i="1"/>
  <c r="BB13" i="1"/>
  <c r="AZ13" i="1"/>
  <c r="AY13" i="1"/>
  <c r="AX13" i="1"/>
  <c r="AW13" i="1"/>
  <c r="AV13" i="1"/>
  <c r="AU13" i="1"/>
  <c r="AT13" i="1"/>
  <c r="AS13" i="1"/>
  <c r="BB12" i="1"/>
  <c r="BA12" i="1"/>
  <c r="AZ12" i="1"/>
  <c r="AY12" i="1"/>
  <c r="AX12" i="1"/>
  <c r="AW12" i="1"/>
  <c r="AV12" i="1"/>
  <c r="AU12" i="1"/>
  <c r="AT12" i="1"/>
  <c r="AS12" i="1"/>
  <c r="BB11" i="1"/>
  <c r="BA11" i="1"/>
  <c r="AW11" i="1"/>
  <c r="AZ11" i="1"/>
  <c r="AY11" i="1"/>
  <c r="AX11" i="1"/>
  <c r="AV11" i="1"/>
  <c r="AU11" i="1"/>
  <c r="AT11" i="1"/>
  <c r="AS11" i="1"/>
  <c r="AJ75" i="2"/>
  <c r="AJ74" i="2"/>
  <c r="AJ73" i="2"/>
  <c r="AJ72" i="2"/>
  <c r="AJ71" i="2"/>
  <c r="AJ70" i="2"/>
  <c r="AJ69" i="2"/>
  <c r="AJ68" i="2"/>
  <c r="AJ67" i="2"/>
  <c r="AJ66" i="2"/>
  <c r="AJ65" i="2"/>
  <c r="AJ64" i="2"/>
  <c r="AJ63" i="2"/>
  <c r="AJ62" i="2"/>
  <c r="AJ61" i="2"/>
  <c r="AJ60" i="2"/>
  <c r="AN59" i="2"/>
  <c r="AM59" i="2"/>
  <c r="AM76" i="2" s="1"/>
  <c r="AL59" i="2"/>
  <c r="AK59" i="2"/>
  <c r="AI59" i="2"/>
  <c r="AH59" i="2"/>
  <c r="AG59" i="2"/>
  <c r="AC59" i="2"/>
  <c r="AB59" i="2"/>
  <c r="AA59" i="2"/>
  <c r="W59" i="2"/>
  <c r="V59" i="2"/>
  <c r="U59" i="2"/>
  <c r="P59" i="2"/>
  <c r="O59" i="2"/>
  <c r="AJ58" i="2"/>
  <c r="AJ57" i="2"/>
  <c r="AJ56" i="2"/>
  <c r="AJ55" i="2"/>
  <c r="AO54" i="2"/>
  <c r="AO76" i="2" s="1"/>
  <c r="AN54" i="2"/>
  <c r="AI54" i="2"/>
  <c r="AC54" i="2"/>
  <c r="W54" i="2"/>
  <c r="Q54" i="2"/>
  <c r="AJ53" i="2"/>
  <c r="AJ52" i="2" s="1"/>
  <c r="AK52" i="2"/>
  <c r="O52" i="2"/>
  <c r="AJ51" i="2"/>
  <c r="AJ49" i="2" s="1"/>
  <c r="AJ50" i="2"/>
  <c r="AK49" i="2"/>
  <c r="AI49" i="2"/>
  <c r="AC49" i="2"/>
  <c r="W49" i="2"/>
  <c r="Q49" i="2"/>
  <c r="AJ48" i="2"/>
  <c r="AK47" i="2"/>
  <c r="AJ47" i="2"/>
  <c r="AI47" i="2"/>
  <c r="AC47" i="2"/>
  <c r="W47" i="2"/>
  <c r="Q47" i="2"/>
  <c r="AJ46" i="2"/>
  <c r="AK45" i="2"/>
  <c r="AJ45" i="2"/>
  <c r="O45" i="2"/>
  <c r="AJ44" i="2"/>
  <c r="AJ43" i="2"/>
  <c r="AK42" i="2"/>
  <c r="AJ42" i="2"/>
  <c r="AI42" i="2"/>
  <c r="AH42" i="2"/>
  <c r="AG42" i="2"/>
  <c r="Q42" i="2"/>
  <c r="P42" i="2"/>
  <c r="O42" i="2"/>
  <c r="AJ38" i="2"/>
  <c r="AJ37" i="2"/>
  <c r="AH36" i="2"/>
  <c r="AG36" i="2"/>
  <c r="AB36" i="2"/>
  <c r="AA36" i="2"/>
  <c r="V36" i="2"/>
  <c r="U36" i="2"/>
  <c r="P36" i="2"/>
  <c r="O36" i="2"/>
  <c r="AJ35" i="2"/>
  <c r="AJ34" i="2"/>
  <c r="AK32" i="2"/>
  <c r="AJ32" i="2"/>
  <c r="AI32" i="2"/>
  <c r="AH32" i="2"/>
  <c r="AG32" i="2"/>
  <c r="AC32" i="2"/>
  <c r="AB32" i="2"/>
  <c r="AA32" i="2"/>
  <c r="W32" i="2"/>
  <c r="V32" i="2"/>
  <c r="U32" i="2"/>
  <c r="Q32" i="2"/>
  <c r="P32" i="2"/>
  <c r="O32" i="2"/>
  <c r="AJ31" i="2"/>
  <c r="AJ30" i="2"/>
  <c r="AJ29" i="2"/>
  <c r="AJ28" i="2"/>
  <c r="AJ27" i="2" s="1"/>
  <c r="AK27" i="2"/>
  <c r="AI27" i="2"/>
  <c r="AH27" i="2"/>
  <c r="AG27" i="2"/>
  <c r="AC27" i="2"/>
  <c r="AB27" i="2"/>
  <c r="AA27" i="2"/>
  <c r="W27" i="2"/>
  <c r="V27" i="2"/>
  <c r="U27" i="2"/>
  <c r="Q27" i="2"/>
  <c r="P27" i="2"/>
  <c r="O27" i="2"/>
  <c r="AJ26" i="2"/>
  <c r="AJ25" i="2"/>
  <c r="AJ24" i="2"/>
  <c r="AK23" i="2"/>
  <c r="AI23" i="2"/>
  <c r="AH23" i="2"/>
  <c r="AG23" i="2"/>
  <c r="AC23" i="2"/>
  <c r="AB23" i="2"/>
  <c r="AA23" i="2"/>
  <c r="W23" i="2"/>
  <c r="V23" i="2"/>
  <c r="U23" i="2"/>
  <c r="Q23" i="2"/>
  <c r="P23" i="2"/>
  <c r="O23" i="2"/>
  <c r="AJ21" i="2"/>
  <c r="AI21" i="2"/>
  <c r="AJ20" i="2"/>
  <c r="AI20" i="2"/>
  <c r="AK19" i="2"/>
  <c r="AJ19" i="2"/>
  <c r="AJ18" i="2"/>
  <c r="AM17" i="2"/>
  <c r="AK17" i="2"/>
  <c r="AI17" i="2"/>
  <c r="AH17" i="2"/>
  <c r="AG17" i="2"/>
  <c r="AC17" i="2"/>
  <c r="AB17" i="2"/>
  <c r="AA17" i="2"/>
  <c r="W17" i="2"/>
  <c r="V17" i="2"/>
  <c r="U17" i="2"/>
  <c r="Q17" i="2"/>
  <c r="P17" i="2"/>
  <c r="O17" i="2"/>
  <c r="AJ16" i="2"/>
  <c r="AJ15" i="2"/>
  <c r="AJ14" i="2"/>
  <c r="AJ13" i="2"/>
  <c r="AJ12" i="2"/>
  <c r="AO11" i="2"/>
  <c r="AK11" i="2"/>
  <c r="AI11" i="2"/>
  <c r="AH11" i="2"/>
  <c r="AG11" i="2"/>
  <c r="AC11" i="2"/>
  <c r="AB11" i="2"/>
  <c r="AA11" i="2"/>
  <c r="P76" i="2" l="1"/>
  <c r="AH76" i="2"/>
  <c r="AC76" i="2"/>
  <c r="U76" i="2"/>
  <c r="AB76" i="2"/>
  <c r="AI76" i="2"/>
  <c r="AN76" i="2"/>
  <c r="AJ17" i="2"/>
  <c r="AK76" i="2"/>
  <c r="AJ59" i="2"/>
  <c r="AJ11" i="2"/>
  <c r="AJ23" i="2"/>
  <c r="V76" i="2"/>
  <c r="AA76" i="2"/>
  <c r="Q76" i="2"/>
  <c r="AJ54" i="2"/>
  <c r="O76" i="2"/>
  <c r="W76" i="2"/>
  <c r="AG76" i="2"/>
  <c r="O72" i="1"/>
  <c r="BA72" i="1" s="1"/>
  <c r="BA28" i="1"/>
  <c r="BB72" i="1"/>
  <c r="AJ76" i="2"/>
</calcChain>
</file>

<file path=xl/sharedStrings.xml><?xml version="1.0" encoding="utf-8"?>
<sst xmlns="http://schemas.openxmlformats.org/spreadsheetml/2006/main" count="1016" uniqueCount="358">
  <si>
    <t>MINISTERIO DE AGRICULTURA Y GANADERÍA</t>
  </si>
  <si>
    <t>PROGRAMACION DE METAS FISICAS Y FNANANCIERAS</t>
  </si>
  <si>
    <t>Área Ministerial: Dependencias Descentralizadas</t>
  </si>
  <si>
    <t>(1) Código</t>
  </si>
  <si>
    <t>(2) Resultado/Acciòn Estratègica</t>
  </si>
  <si>
    <t>(3) Meta</t>
  </si>
  <si>
    <t>(4) Unidad de Medida</t>
  </si>
  <si>
    <t>(5) Indicador de Resultados</t>
  </si>
  <si>
    <t>(6) Medio de Verificación</t>
  </si>
  <si>
    <t>(7) Costo Porcentual</t>
  </si>
  <si>
    <t>(8) Peso ponderado Resultado</t>
  </si>
  <si>
    <t>(9) Peso 
ponderado 
Acción 
Estratégica</t>
  </si>
  <si>
    <t xml:space="preserve">(10) Distribución de Metas y Actividades </t>
  </si>
  <si>
    <t>(11) Fuente de Financiamiento ($)</t>
  </si>
  <si>
    <t>(12) Ubicación Geográfica</t>
  </si>
  <si>
    <t>(13) Responsable</t>
  </si>
  <si>
    <t>(14) Observaciones</t>
  </si>
  <si>
    <t>EE</t>
  </si>
  <si>
    <t>LE</t>
  </si>
  <si>
    <t>No.</t>
  </si>
  <si>
    <t>Trimestre 1</t>
  </si>
  <si>
    <t>Trimestre 2</t>
  </si>
  <si>
    <t>Trimestre 3</t>
  </si>
  <si>
    <t>Trimestre 4</t>
  </si>
  <si>
    <t>Costo Total</t>
  </si>
  <si>
    <t>Ppto Ord.</t>
  </si>
  <si>
    <t>Ppto. E ord.
+</t>
  </si>
  <si>
    <t>FAE F.P.</t>
  </si>
  <si>
    <t>Fideicomisos</t>
  </si>
  <si>
    <t xml:space="preserve">F. Ext </t>
  </si>
  <si>
    <t>Fìsico</t>
  </si>
  <si>
    <t>Financiero</t>
  </si>
  <si>
    <t>E</t>
  </si>
  <si>
    <t>F</t>
  </si>
  <si>
    <t>M</t>
  </si>
  <si>
    <t>A</t>
  </si>
  <si>
    <t>J</t>
  </si>
  <si>
    <t>S</t>
  </si>
  <si>
    <t>O</t>
  </si>
  <si>
    <t>N</t>
  </si>
  <si>
    <t>D</t>
  </si>
  <si>
    <t>E.01.</t>
  </si>
  <si>
    <t>L.01.01.02</t>
  </si>
  <si>
    <t>R.01.01.02.02.00-E</t>
  </si>
  <si>
    <t>Aumento de la producción y productividad de los granos básicos</t>
  </si>
  <si>
    <t>A.01.01.02.02.01-E</t>
  </si>
  <si>
    <t>Incrementar las áreas de siembra de granos básicos</t>
  </si>
  <si>
    <t>Manzana</t>
  </si>
  <si>
    <t>Área asistida técnicamente</t>
  </si>
  <si>
    <t>Informe</t>
  </si>
  <si>
    <t>M/ Ciudad Arce, D/ La Libertad</t>
  </si>
  <si>
    <t>A.01.01.02.02.02-E</t>
  </si>
  <si>
    <t>Incrementar la disponibilidad de semilla de granos básicos</t>
  </si>
  <si>
    <t>Quintal</t>
  </si>
  <si>
    <t>Quintales de semilla de granos básicos producida</t>
  </si>
  <si>
    <t>R.01.01.02.03.00-E</t>
  </si>
  <si>
    <t>Aumento de la producción y productividad de las hortalizas</t>
  </si>
  <si>
    <t>A.01.01.02.03.04-E</t>
  </si>
  <si>
    <t>Generar y validar tecnología en hortalizas</t>
  </si>
  <si>
    <t>Tecnología</t>
  </si>
  <si>
    <t>Tecnologías generadas y disponibles</t>
  </si>
  <si>
    <t>Informe y Ficha Técnica de cada tecnología</t>
  </si>
  <si>
    <t>R.01.01.02.04.00-E</t>
  </si>
  <si>
    <t>Aumento de la producción y productividad de frutales</t>
  </si>
  <si>
    <t>A.01.01.02.04.02-E</t>
  </si>
  <si>
    <t>Producir yemas y plantas sanas</t>
  </si>
  <si>
    <t>Planta</t>
  </si>
  <si>
    <t>Plantas producidas</t>
  </si>
  <si>
    <t>Esta actividad a nivel operativo incluye   plantas de hortalizas, medicinales, forestales y otras; reportadas por diferentes unidades organizativas</t>
  </si>
  <si>
    <t>A.01.01.02.04.04-E</t>
  </si>
  <si>
    <t>Generar y validar tecnología en frutales</t>
  </si>
  <si>
    <t>R.01.01.02.06.00-E</t>
  </si>
  <si>
    <t>Reactivación de la actividad pecuaria</t>
  </si>
  <si>
    <t>A.01.01.02.06.02-E</t>
  </si>
  <si>
    <t>Generar y validar tecnologías y genéticas pecuarias</t>
  </si>
  <si>
    <t>Hombre</t>
  </si>
  <si>
    <t>Ganaderos y apicultores asistidos técnicamente</t>
  </si>
  <si>
    <t xml:space="preserve">Informe y 
Registro de productores asistidos </t>
  </si>
  <si>
    <t>Nacional</t>
  </si>
  <si>
    <t>Mujer</t>
  </si>
  <si>
    <t>L.01.03.01</t>
  </si>
  <si>
    <t>R.01.03.01.01.00-E</t>
  </si>
  <si>
    <t>Autoabastecimiento de alimentos</t>
  </si>
  <si>
    <t>A.01.03.01.01.01-E</t>
  </si>
  <si>
    <t>Transferir tecnología en la producción de alimentos</t>
  </si>
  <si>
    <t xml:space="preserve">Informe y 
Registro de productores capacitados </t>
  </si>
  <si>
    <t>Nivel nacional</t>
  </si>
  <si>
    <t>L.01.05.04</t>
  </si>
  <si>
    <t>R.01.05.04.02.00-E</t>
  </si>
  <si>
    <t>A.01.05.04.02.01-E</t>
  </si>
  <si>
    <t>Usar y conservar recursos genéticos</t>
  </si>
  <si>
    <t>Accesión</t>
  </si>
  <si>
    <t>Bancos de germoplasma y colecciones vivas de especies frutícolas fortalecidas</t>
  </si>
  <si>
    <t>E.12</t>
  </si>
  <si>
    <t>L.12.08</t>
  </si>
  <si>
    <t>R.12.08.01.00-O</t>
  </si>
  <si>
    <t>Servicios de asesoría y apoyo administrativo-financiero institucional</t>
  </si>
  <si>
    <t>Conducir el proceso de planificación Institucional.</t>
  </si>
  <si>
    <t>Documento</t>
  </si>
  <si>
    <t>Documentos de Planificación  y seguimiento elaborados</t>
  </si>
  <si>
    <t>Informe y Plan</t>
  </si>
  <si>
    <t>Ciudad Arce, La Libertad</t>
  </si>
  <si>
    <t>Informar periódicamente a la Junta Directiva del avance de la gestión institucional</t>
  </si>
  <si>
    <t xml:space="preserve">Informe               </t>
  </si>
  <si>
    <t>Capacidad logística de la OIR y  del archivo Institucional, fortalecida</t>
  </si>
  <si>
    <t>Apoyar los procesos de investigación y transferencia de tecnología mediante un proceso oportuno de comunicación.</t>
  </si>
  <si>
    <t>Documentos de comunicación, producidos</t>
  </si>
  <si>
    <t>Asesorar legalmente las diferentes unidades para el cumplimiento de las leyes y reglamentos.</t>
  </si>
  <si>
    <t>Documentos jurídicos elaborados</t>
  </si>
  <si>
    <t>Examinar la eficiencia, eficacia y economía de la administración de los recursos financieros y materiales de la institución.</t>
  </si>
  <si>
    <t xml:space="preserve"> Informes de auditoria elaborados</t>
  </si>
  <si>
    <t>Proveer los recursos y servicios a las diferentes unidades oportunamente y con calidad</t>
  </si>
  <si>
    <t>Documentos de bienes y servicios elaborados</t>
  </si>
  <si>
    <t>Administrar eficientemente los recursos humanos de la Institución</t>
  </si>
  <si>
    <t>Informes de operaciones de control y estudio de personal realizados</t>
  </si>
  <si>
    <t>Mantener en buenas condiciones los activos fijos y el equipo en apoyo a la investigación y extensión agropecuaria.</t>
  </si>
  <si>
    <t>Informes sobre el mantenimiento de la infraestructura física y equipo de la institución elaborados</t>
  </si>
  <si>
    <t>Administrar eficientemente el equipo e infraestructura tecnológica instalada para el servicio de las diferentes unidades y proporcionar el apoyo técnico necesario a cada una de ellas para que puedan realizar sus operaciones diarias.</t>
  </si>
  <si>
    <t>Informes de mantenimiento del equipo informático de la institución elaborados</t>
  </si>
  <si>
    <t>Realizar acciones de administración general y comercialización</t>
  </si>
  <si>
    <t>Informes de las acciones gerenciales y de comercialización elaborados</t>
  </si>
  <si>
    <t>Formular y ejecutar el presupuesto asignado a la institución.</t>
  </si>
  <si>
    <t>Informes de la ejecución presupuestaria y presupuesto de  la institución elaborados.</t>
  </si>
  <si>
    <t>Elaborar documentos técnicos sobre oferta tecnológica</t>
  </si>
  <si>
    <t>Documentos técnicos elaborados</t>
  </si>
  <si>
    <t>Implementar proyectos de investigación y validación en granos básicos, hortalizas y frutales.</t>
  </si>
  <si>
    <t>Protocolo</t>
  </si>
  <si>
    <t>Protocolos de investigación y validación implementados</t>
  </si>
  <si>
    <t>Validar con los productores la rentabilidad de la aplicación de tecnología en sus sectores para promover altos niveles de adopción.</t>
  </si>
  <si>
    <t>Estudio</t>
  </si>
  <si>
    <t>Estudio publicado</t>
  </si>
  <si>
    <t>Realizar análisis de laboratorio para apoyar la investigación y responder a la demanda externa</t>
  </si>
  <si>
    <t>Análisis</t>
  </si>
  <si>
    <t>Análisis de laboratorio realizados</t>
  </si>
  <si>
    <t>GRAN TOTAL: ACCIONES ESTRATÈGICAS Y RECURRENTES</t>
  </si>
  <si>
    <t>Productor</t>
  </si>
  <si>
    <t>A.01.01.02.02.04-E</t>
  </si>
  <si>
    <t>E.07.</t>
  </si>
  <si>
    <t>L.07.04.06</t>
  </si>
  <si>
    <t>A.07.04.06.01.01-E</t>
  </si>
  <si>
    <t>R.01.01.02.05.00-E</t>
  </si>
  <si>
    <t>A.01.01.02.05.01-E</t>
  </si>
  <si>
    <t>Aumento de la productividad y competitividad de la agroindustria</t>
  </si>
  <si>
    <t>Generar y validar tecnología en la agroindustria</t>
  </si>
  <si>
    <t>Esta actividad a nivel operativo incluye accesiones y colecciones variadas, a nivel institucional y para diferentes usos y destinos geogràficos y poblacionales (pueblos originarios/indìgenas)</t>
  </si>
  <si>
    <t>Programa de agricultura urbana, ejecutado</t>
  </si>
  <si>
    <t>Informe trimestral</t>
  </si>
  <si>
    <t>Porcentaje de avance</t>
  </si>
  <si>
    <t>Proyecto de fortalecimiento de la agricultura familiar aplicando tecnología sostenible ante el cambio climático ejecutado</t>
  </si>
  <si>
    <t>Proyecto de biofertilizantes en cultivos de maíz, frijol y café como alternativa agroecológica para una producción sostenible en El Salvador</t>
  </si>
  <si>
    <t>Nacional (33 municipios, 5 departamentos)</t>
  </si>
  <si>
    <t>Eléazar Torres-Coordinador del Proyecto</t>
  </si>
  <si>
    <t>Coordinador del Proyecto del Componente 4
b, d. También aplica al EE-07:Sustentabilidad ambiental y resiliencia al cambio climático</t>
  </si>
  <si>
    <t>Nivel nacional (30 municipios, 10 departamentos</t>
  </si>
  <si>
    <t>Alfredo Alarcón- Coordinador del Proyecto</t>
  </si>
  <si>
    <t>Lesser Linares- coordinador del Proyecto</t>
  </si>
  <si>
    <t>Marcos Antonio Mejìa Mejìa (Jefe de Unidad de Biometría y Socioeconomía)</t>
  </si>
  <si>
    <t>Ana Luisa Cordero 
(Jefa de Informática)</t>
  </si>
  <si>
    <t>Efraìn de Jesùs Fuentes-Gerente Administrativo y Financiero</t>
  </si>
  <si>
    <t xml:space="preserve">Arnoldo Erazo-Subgerente Financiero </t>
  </si>
  <si>
    <t>Vilma de Martínez
(Jefa de Recursos Humanos)</t>
  </si>
  <si>
    <t>Milton Gonzàlez
(Jefe de UACI)</t>
  </si>
  <si>
    <t xml:space="preserve">Francisco Quintanilla- Jefe de Unidad de Auditoria Interna </t>
  </si>
  <si>
    <t>Balbino Figueroa-Jefe de Unidad de Asesoria Jurídica</t>
  </si>
  <si>
    <t>Rafael Alemàn-Director Ejecutivo</t>
  </si>
  <si>
    <t>Mario Alarcón Viscarra-Jefe de División de Planificación</t>
  </si>
  <si>
    <t>Ampliación de la agricultura bajo riego</t>
  </si>
  <si>
    <t>Mayor participación de la mujer en actividades productivas</t>
  </si>
  <si>
    <t>Disminución del trabajo infantil agropecuario</t>
  </si>
  <si>
    <t>Disponibilidad y acceso a materiales genéticos originarios (nativos)</t>
  </si>
  <si>
    <t>L.01.03.05</t>
  </si>
  <si>
    <t>A.01.03.05.01.01-E</t>
  </si>
  <si>
    <t>Transferir tecnología en agricultura bajo riego</t>
  </si>
  <si>
    <t>Productores   asistidos técnicamente en agricultura bajo riego</t>
  </si>
  <si>
    <t>Napoleòn Mejìa-Gerencia transferencia</t>
  </si>
  <si>
    <t>Meta mensual no acumulable 
* b, d, e, f</t>
  </si>
  <si>
    <t>E.05.</t>
  </si>
  <si>
    <t>L.05.03.01</t>
  </si>
  <si>
    <t>R.05.03.01.01-E</t>
  </si>
  <si>
    <t>A.05.03.01.01.02-E</t>
  </si>
  <si>
    <t>Atención técnica agropecuaria a mujeres beneficiarias del programa Ciudad Mujer</t>
  </si>
  <si>
    <t>San Miguel, Usulután, San Martín y Santa Ana</t>
  </si>
  <si>
    <t>* c
La meta está referida únicamente a las 4 Sedes de Ciudad Mujer</t>
  </si>
  <si>
    <t>L.05.03.02</t>
  </si>
  <si>
    <t>R.05.03.02.01-E</t>
  </si>
  <si>
    <t>A.05.03.02.01.01-E</t>
  </si>
  <si>
    <t>Mejorar el conocimiento de los productores sobre la reducción del trabajo infantil</t>
  </si>
  <si>
    <t>* j</t>
  </si>
  <si>
    <t>L.05.03.08</t>
  </si>
  <si>
    <t>R.05.03.08.01-E</t>
  </si>
  <si>
    <t>A.05.03.08.01.01-E</t>
  </si>
  <si>
    <t>Implementar colecciones de germoplasma nativo</t>
  </si>
  <si>
    <t>Colección</t>
  </si>
  <si>
    <t>Bancos de germoplasma y colecciones vivas de especies frutícolas fortalecidas.</t>
  </si>
  <si>
    <t>Aura Jazmín de Borja-Banco de germoplasma</t>
  </si>
  <si>
    <t>* b,d, k</t>
  </si>
  <si>
    <t>Eufemia Segura- Coordinadora del Proyecto</t>
  </si>
  <si>
    <t>A.01.01.02.02.03-E</t>
  </si>
  <si>
    <t>Productores de granos básicos asistidos técnicamente</t>
  </si>
  <si>
    <t xml:space="preserve">Nivel Nacional </t>
  </si>
  <si>
    <t>Napoelòn Mejìa-Gerencia transferencia</t>
  </si>
  <si>
    <t>*Meta física no acumulable 
 *  b,c,e,f,g</t>
  </si>
  <si>
    <t>A.01.01.02.03.03-E</t>
  </si>
  <si>
    <t>Nivel Nacional</t>
  </si>
  <si>
    <t>Meta física no acumulable   
* b, c, d, e, f, i</t>
  </si>
  <si>
    <t>A.01.01.02.04.03-E</t>
  </si>
  <si>
    <t>Meta fìsica no acumulable
 * c, e, d, f, g</t>
  </si>
  <si>
    <t>Se refiere a 50 productores/as</t>
  </si>
  <si>
    <t>Lauro Alarcòn- Programa Granos bàsicos</t>
  </si>
  <si>
    <t>Josè Marìa Garcìa-Programa Frutales</t>
  </si>
  <si>
    <t>Se incluyen algunos protocolos de responsabilidad de otras unidades organizativas.</t>
  </si>
  <si>
    <t>Grecia de Chávez, Reina de Serrano, Sandra Najarro, Karla Quintanilla y Patricia de Esquivel (Jefe de Laboratorio de Química agrícola, Parasitología, Suelos, Biotecnología y Alimentos, respectivamente)</t>
  </si>
  <si>
    <t>Productores rurales en técnicas y prácticas agropecuarias, capacitados</t>
  </si>
  <si>
    <t>Mario Garcìa-Tecnologìa de semillas</t>
  </si>
  <si>
    <t>Ana Marìa Rico 
(Jefa de Servicios generales)</t>
  </si>
  <si>
    <t>Faustino Portillo-Recursos naturales</t>
  </si>
  <si>
    <t>Aura Jazmín de Borja-Banco de Germoplasma</t>
  </si>
  <si>
    <t>Domingo Palacios-Producciòn Animal</t>
  </si>
  <si>
    <t>Margarita Alvarado-Agroindustria</t>
  </si>
  <si>
    <t>Josè Marìa Garcìa-Frutales</t>
  </si>
  <si>
    <t>Rolando Ventura-Programa Granos bàsicos</t>
  </si>
  <si>
    <t>l</t>
  </si>
  <si>
    <t>Karen Arèvalo-Jefa de División de Comunicaciones</t>
  </si>
  <si>
    <t>Silvia Margoth Mejía-oficial de informaciòn, OIR</t>
  </si>
  <si>
    <r>
      <t>Lauro Alarcón, Fredy Fuentes, José María García, Margarita Alvarado</t>
    </r>
    <r>
      <rPr>
        <sz val="10"/>
        <color rgb="FFC00000"/>
        <rFont val="Arial"/>
        <family val="2"/>
      </rPr>
      <t xml:space="preserve">, </t>
    </r>
    <r>
      <rPr>
        <sz val="10"/>
        <rFont val="Arial"/>
        <family val="2"/>
      </rPr>
      <t>Domingo Palacios y Faustino Portillo (Jefe de Programa de Granos násicos, Hortalizas, Frutales, Agroindustria, Producción animal y Recursos naturales, respectivamente)</t>
    </r>
  </si>
  <si>
    <t>RE-PROGRAMACION DE METAS FISICAS Y FNANANCIERAS</t>
  </si>
  <si>
    <t>Dirección / Oficina: Centro Nacional de Tecnología Agropecuaria y Forestal (CENTA)</t>
  </si>
  <si>
    <t>Periodo de Ejecución: 2016</t>
  </si>
  <si>
    <t>(2) Resultado/Acción Estratégica</t>
  </si>
  <si>
    <t>Físico</t>
  </si>
  <si>
    <t>R.01.01.02.01-E</t>
  </si>
  <si>
    <t>Reactivación del sector cafetalero</t>
  </si>
  <si>
    <t>A.01.01.02.01.01-E</t>
  </si>
  <si>
    <t>Dotar de plantas de café con resistencia a  Roya</t>
  </si>
  <si>
    <t>Plantas de café  con resistencia a la roya entregadas</t>
  </si>
  <si>
    <t>Registro de entrega de plantas de café</t>
  </si>
  <si>
    <t>Adán Hernández</t>
  </si>
  <si>
    <t>1) La desagregación de plantas por fuente de financiamiento se detalla en los respectivos proyectos (3).</t>
  </si>
  <si>
    <t>A.01.01.02.01.02-E</t>
  </si>
  <si>
    <t xml:space="preserve">Dotar productos químicos a productores para control de roya </t>
  </si>
  <si>
    <t>Productores de café han recibido productos químicos para el control de la roya</t>
  </si>
  <si>
    <t>Registro de entrega de productos químicos</t>
  </si>
  <si>
    <t>1) Meta no acumulable
2) Corresponde a la entrega de 47,851 litros de agroquímicos a 3,500 productores y 82,257 manzanas.
3)) Mayor detalle en los respectivos proyectos (2).</t>
  </si>
  <si>
    <t>A.01.01.02.01.05-E</t>
  </si>
  <si>
    <t>Desarrollar tecnologías orientadas al Manejo Integrado del Cultivo</t>
  </si>
  <si>
    <t xml:space="preserve">Protocolo e informe técnico de cada tecnología en desarrollo </t>
  </si>
  <si>
    <t>1) Meta no acumulable 
2) Corresponde a tecnologías en proceso de generación; que incluye 12 ensayos de investigación  y 9 parcelas de validación.</t>
  </si>
  <si>
    <t>A.01.01.02.01.06-E</t>
  </si>
  <si>
    <t>Transferir tecnologías a productores de café</t>
  </si>
  <si>
    <t>Productores de café asistidos técnicamente</t>
  </si>
  <si>
    <t>Meta no acumulable</t>
  </si>
  <si>
    <t>Rolando Ventura-Tecnología Semillas</t>
  </si>
  <si>
    <t>Mario García-Unidad Tecnología Semillas</t>
  </si>
  <si>
    <t>Transferir tecnología a productores en la producción comercial de granos básicos</t>
  </si>
  <si>
    <t>Napoleón Mejía-Gerencia transferencia</t>
  </si>
  <si>
    <t>*Meta física no acumulable 
 *  b, c, e, f, g</t>
  </si>
  <si>
    <t>Generar y validar tecnología en granos básicos</t>
  </si>
  <si>
    <t>Lauro Alarcón- Programa Granos básicos</t>
  </si>
  <si>
    <t>Transferir tecnología en la producción de hortalizas</t>
  </si>
  <si>
    <t>Productores de hortalizas asistidos técnicamente</t>
  </si>
  <si>
    <t>Fredy Fuentes Programa Hortalizas</t>
  </si>
  <si>
    <t>Informes</t>
  </si>
  <si>
    <t>José María García-Programa Frutales</t>
  </si>
  <si>
    <t>Transferir tecnologías para mejorar la productividad de frutales</t>
  </si>
  <si>
    <t>Productores de frutas asistidos técnicamente</t>
  </si>
  <si>
    <t>Meta física no acumulable
 * c, e, d, f, g</t>
  </si>
  <si>
    <t>Domingo Palacios-Programa Producción Animal</t>
  </si>
  <si>
    <t>La meta total incluye productores ganaderos y apicultores
Meta física no acumulable</t>
  </si>
  <si>
    <t>L.01.03.02</t>
  </si>
  <si>
    <t>R.01.03.02.01</t>
  </si>
  <si>
    <t>Ampliación de la cobertura y calidad de los servicios de extensión e investigación</t>
  </si>
  <si>
    <t>R.01.03.02.01.01</t>
  </si>
  <si>
    <t>Apertura nuevas agencias</t>
  </si>
  <si>
    <t>Agencia</t>
  </si>
  <si>
    <t>M/ Metapán, D/Santa Ana y M/ Quezaltepeque, D/ La Libertad</t>
  </si>
  <si>
    <t>Dinamización del sector agro productivo en el territorio del Trifinio</t>
  </si>
  <si>
    <t>Aura Jazmín de Borja-Unidad Banco Germoplasma</t>
  </si>
  <si>
    <t>Esta actividad a nivel operativo incluye accesiones y colecciones variadas, a nivel institucional y para diferentes usos y destinos geográficos</t>
  </si>
  <si>
    <t>Mujeres capacitadas en técnicas y prácticas agropecuarias</t>
  </si>
  <si>
    <t>Productores capacitados en técnicas y prácticas agropecuarias</t>
  </si>
  <si>
    <t>* b, d, k</t>
  </si>
  <si>
    <t>Sistemas productivos agroecológicos mejorados</t>
  </si>
  <si>
    <t>A.07.04.06.01.04-E</t>
  </si>
  <si>
    <t>Generar y transferir tecnología en manejo de agricultura agroecológica</t>
  </si>
  <si>
    <t>Proyecto centro de propagación de plantas sanas de frutas  y hortalizas tropicales en El Salvador</t>
  </si>
  <si>
    <t>Proyecto desarrollo tecnológico y fortalecimiento de la base productiva y agroindustrial para la cacao cultura con enfoque agroecológica en El Salvador</t>
  </si>
  <si>
    <t>José María García- Coordinador del Proyecto</t>
  </si>
  <si>
    <t>Mario Alarcón Viscarra-División de Planificación</t>
  </si>
  <si>
    <t>Junta Directiva  sobre gestión institucional, informada</t>
  </si>
  <si>
    <t>Rafael Alemán Dirección Ejecutiva</t>
  </si>
  <si>
    <t>Fortalecer la capacidad logística de la OIR y  del archivo Institucional</t>
  </si>
  <si>
    <t>Silvia Margoth Mejía-OIR</t>
  </si>
  <si>
    <t>Karen Arévalo-División de Comunicaciones</t>
  </si>
  <si>
    <t>Balbino Figueroa-Unidad de Asesoría Jurídica</t>
  </si>
  <si>
    <t xml:space="preserve">Francisco Quintanilla-Unidad de Auditoria Interna </t>
  </si>
  <si>
    <t>Milton González-Subgerencia Administrativa
(UACI)</t>
  </si>
  <si>
    <t>Vilma de Martínez-Subgerencia Administrativa
(Recursos Humanos)</t>
  </si>
  <si>
    <t>Edwin Morales-Subgerencia administrativa 
(Servicios Administrativos)</t>
  </si>
  <si>
    <t>Ana Luisa Cordero-Sub gerencia Administrativa 
(Informática)</t>
  </si>
  <si>
    <t>Efraín Fuentes-Gerencia Administrativa y Financiera</t>
  </si>
  <si>
    <t xml:space="preserve">Arnoldo Erazo-Subgerencia Financiera </t>
  </si>
  <si>
    <t>Documentos físicos o digitales</t>
  </si>
  <si>
    <t>Mario Parada Jaco-Subgerencia Investigación</t>
  </si>
  <si>
    <t>Informes y  Documentos físicos o digitales</t>
  </si>
  <si>
    <t>Lauro Alarcón, Marcos Lurín, José María García, Kris Duville y Faustino Portillo- Programas de granos básicos, Hortalizas, Frutales, Agroindustria y Recursos naturales; respectivamente</t>
  </si>
  <si>
    <t>1)La meta total Incluye otros Programas o Unidades responsables
2) Incluye 2 proyectos de investigación en el tema de agroindustria realizados con el Parque Tecnológico en Agroindustria (PTA); a través del Laboratorio de Alimentos</t>
  </si>
  <si>
    <t>Marcos Antonio Mejía Mejía-Unidad Socio economía</t>
  </si>
  <si>
    <t>Grecia de Chávez, Reyna de Serrano, Sandra Najarro, Carlos Arévalo y Patricia de Esquivel-Laboratorios de Química, Parasitología, Suelos, Biotecologìa y Alimentos; respectivamente</t>
  </si>
  <si>
    <t>b. Aplica adicionalmente a Plan Nacional de Seguridad Alimentaria y Nutricional 2012-2016; principalmente el Eje Estratégico 1: Mejora de la disponibilidad de alimentos a través del incremento de la producción con inocuidad de los alimentos básicos en la dieta de la población salvadoreña</t>
  </si>
  <si>
    <t>c. Aplica adicionalmente a  Plan Nacional de Igualdad y Equidad  para las mujeres Salvadoreñas (PNIEMS); especialmente en el Área 1: Autonomía económica.</t>
  </si>
  <si>
    <t>d. Aplica adicionalmente a Estrategia Ambiental de Adaptación y Mitigación del Sector Agropecuario, Forestal, Pesquero y Acuícola ante el cambio climático; especialmente en el Eje Estratégico de: Innovación y Transferencia Tecnológica.</t>
  </si>
  <si>
    <t>e. Aplica adicionalmente a Plan Agro 2003-2015</t>
  </si>
  <si>
    <t>f.  Aplica adicionalmente a la Política Agrícola Centro Americana (PACA)</t>
  </si>
  <si>
    <t>g. Aplica adicionalmente a la Estrategia Centroamericana de Desarrollo Rural Territorial, 2010-2013 (ECADERT)</t>
  </si>
  <si>
    <t>h. Aplica adicionalmente a la Estrategia Regional Agroambiental y de Salud, 2009-2024 (ERAS)</t>
  </si>
  <si>
    <t>i. Aplica adicionalmente a Programa de desarrollo de la zona de El Mozote y lugares aledaños; principalmente los Componentes de: 1) Seguridad Alimentaria y 2) Desarrollo de Encadenamientos Productivos.</t>
  </si>
  <si>
    <t>j. Aplica a Programa de erradicación del trabajo infantil</t>
  </si>
  <si>
    <t>k. Aplica a Política de atención a pueblos indígenas</t>
  </si>
  <si>
    <t>Observaciones adicionales</t>
  </si>
  <si>
    <t>1.c La meta de "Transferir tecnología en la producción de alimentos" incluye agricultura urbana y periurbana; pero para efectos de visibilizar el tema de "Agricultura urbana", se ha agregado un indicador dentro de la misma Acción Estratégica.</t>
  </si>
  <si>
    <t>2b) La meta del tema de Parque Tecnológico en Agroindustria (PTA) se incluye en la meta de la Acción Recurrente 12.01.08.01.14-O</t>
  </si>
  <si>
    <t>(3) Meta FINANCIERA POR MES</t>
  </si>
  <si>
    <t>(3) Meta FINANCIERA POR FUENTE</t>
  </si>
  <si>
    <t>Ppto. E ord.</t>
  </si>
  <si>
    <r>
      <t xml:space="preserve">La meta total incluye productores ganaderos y apicultores
</t>
    </r>
    <r>
      <rPr>
        <sz val="10"/>
        <color rgb="FFFF0000"/>
        <rFont val="Arial"/>
        <family val="2"/>
      </rPr>
      <t>Meta fìsica no acumulable</t>
    </r>
  </si>
  <si>
    <r>
      <t xml:space="preserve">La meta total incluye productores de subsistencia y comerciales; principalmente de granos bàsicos, hortalizas y frutales
</t>
    </r>
    <r>
      <rPr>
        <sz val="10"/>
        <color rgb="FFFF0000"/>
        <rFont val="Arial"/>
        <family val="2"/>
      </rPr>
      <t>Meta fìsica no acumulable</t>
    </r>
  </si>
  <si>
    <t>Meta fìsica no acumulable</t>
  </si>
  <si>
    <t>nuevo</t>
  </si>
  <si>
    <t>nueva</t>
  </si>
  <si>
    <t xml:space="preserve">Informe y registro de productores asistidos y capacitados
</t>
  </si>
  <si>
    <t>R.01.03.05.01.00-E</t>
  </si>
  <si>
    <t>Agencia de extensión aperturada</t>
  </si>
  <si>
    <t>R.07.04.06.01.00-E</t>
  </si>
  <si>
    <t>Generar tecnologías de producción sustentable para los sistemas productivos</t>
  </si>
  <si>
    <t>A.12.08.01.01-O</t>
  </si>
  <si>
    <t>A.12.08.01.02-O</t>
  </si>
  <si>
    <t>A.12.08.01.03-O</t>
  </si>
  <si>
    <t>A.12.08.01.04-O</t>
  </si>
  <si>
    <t>A.12.08.01.05-O</t>
  </si>
  <si>
    <t>A.12.08.01.06-O</t>
  </si>
  <si>
    <t>A.12.08.01.07-O</t>
  </si>
  <si>
    <t>A.12.08.01.08-O</t>
  </si>
  <si>
    <t>A.12.08.01.09-O</t>
  </si>
  <si>
    <t>A.12.08.01.10-O</t>
  </si>
  <si>
    <t>A.12.08.01.11-O</t>
  </si>
  <si>
    <t>A.12.08.01.12-O</t>
  </si>
  <si>
    <t>A.12.08.01.13-O</t>
  </si>
  <si>
    <t>A.12.08.01.14-O</t>
  </si>
  <si>
    <t>A.12.08.01.15-O</t>
  </si>
  <si>
    <t>A.12.08.01.16-O</t>
  </si>
  <si>
    <t xml:space="preserve">Productores del Programa de desarrollo de la zona de El Mozote y lugares aledaños, asistidos y capacitados
</t>
  </si>
  <si>
    <t>Proyecto de biofertilizantes en cultivos de maíz, frijol y café como alternativa agroecológica para una producción sostenible en El Salvador, ejecutado</t>
  </si>
  <si>
    <t>Proyecto centro de propagaciòn de plantas sanas de frutas  y hortalizas tropicales en El Salvador, ejecutado</t>
  </si>
  <si>
    <t>Proyecto desarrollo tecnològico y fortalecimiento de la base productiva y agroindustrial para la cacaocultura con enfoque agroecològica en El Salvador, ejecutado</t>
  </si>
  <si>
    <t>Facilitar el acceso a la información pública, generar espacios de participación ciudadana de la OIR, archivo institucional y atención ciudadana</t>
  </si>
  <si>
    <t>Dirección / Oficina: Centro Nacional de Tecnología Agropecuaria y Forestal "Enrique Álvarez Córdova" (CENTA)</t>
  </si>
  <si>
    <t>Periodo de Ejecución: Enero a diciembre 2017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</si>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</sst>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\ _D_M_-;\-* #,##0.00\ _D_M_-;_-* &quot;-&quot;??\ _D_M_-;_-@_-"/>
    <numFmt numFmtId="166" formatCode="_ &quot;¢&quot;\ * #,##0.00_ ;_ &quot;¢&quot;\ * \-#,##0.00_ ;_ &quot;¢&quot;\ * &quot;-&quot;??_ ;_ @_ "/>
    <numFmt numFmtId="167" formatCode="_ * #,##0_ ;_ * \-#,##0_ ;_ * &quot;-&quot;_ ;_ @_ "/>
    <numFmt numFmtId="168" formatCode="_(* #,##0.000_);_(* \(#,##0.000\);_(* &quot;-&quot;_);_(@_)"/>
    <numFmt numFmtId="169" formatCode="_(&quot;¢&quot;* #,##0.00_);_(&quot;¢&quot;* \(#,##0.00\);_(&quot;¢&quot;* &quot;-&quot;??_);_(@_)"/>
    <numFmt numFmtId="170" formatCode="_-* #,##0\ _D_M_-;\-* #,##0\ _D_M_-;_-* &quot;-&quot;??\ _D_M_-;_-@_-"/>
    <numFmt numFmtId="171" formatCode="&quot;$&quot;#,##0;\-&quot;$&quot;#,##0"/>
    <numFmt numFmtId="172" formatCode="_-* #,##0.00\ [$€]_-;\-* #,##0.00\ [$€]_-;_-* &quot;-&quot;??\ [$€]_-;_-@_-"/>
    <numFmt numFmtId="173" formatCode="&quot;Verdadero&quot;;&quot;Verdadero&quot;;&quot;Falso&quot;"/>
    <numFmt numFmtId="174" formatCode="&quot;¢&quot;\ #,##0.00;[Red]&quot;¢&quot;\ \-#,##0.00"/>
    <numFmt numFmtId="175" formatCode="_(&quot;$&quot;\ * #.##0.00_);_(&quot;$&quot;\ * \(#.##0.00\);_(&quot;$&quot;\ 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49"/>
      </bottom>
      <diagonal/>
    </border>
    <border>
      <left/>
      <right/>
      <top/>
      <bottom style="double">
        <color indexed="49"/>
      </bottom>
      <diagonal/>
    </border>
    <border>
      <left/>
      <right style="double">
        <color indexed="49"/>
      </right>
      <top/>
      <bottom style="double">
        <color indexed="49"/>
      </bottom>
      <diagonal/>
    </border>
    <border>
      <left/>
      <right style="thin">
        <color indexed="64"/>
      </right>
      <top/>
      <bottom style="double">
        <color indexed="49"/>
      </bottom>
      <diagonal/>
    </border>
    <border>
      <left style="thin">
        <color indexed="64"/>
      </left>
      <right/>
      <top style="double">
        <color indexed="49"/>
      </top>
      <bottom/>
      <diagonal/>
    </border>
    <border>
      <left/>
      <right/>
      <top style="double">
        <color indexed="49"/>
      </top>
      <bottom/>
      <diagonal/>
    </border>
    <border>
      <left/>
      <right style="double">
        <color indexed="49"/>
      </right>
      <top style="double">
        <color indexed="49"/>
      </top>
      <bottom/>
      <diagonal/>
    </border>
    <border>
      <left style="double">
        <color indexed="49"/>
      </left>
      <right style="double">
        <color indexed="49"/>
      </right>
      <top style="double">
        <color indexed="49"/>
      </top>
      <bottom style="medium">
        <color indexed="44"/>
      </bottom>
      <diagonal/>
    </border>
    <border>
      <left style="double">
        <color indexed="49"/>
      </left>
      <right style="double">
        <color indexed="49"/>
      </right>
      <top style="double">
        <color indexed="49"/>
      </top>
      <bottom/>
      <diagonal/>
    </border>
    <border>
      <left style="double">
        <color indexed="49"/>
      </left>
      <right/>
      <top style="double">
        <color indexed="49"/>
      </top>
      <bottom/>
      <diagonal/>
    </border>
    <border>
      <left style="double">
        <color indexed="49"/>
      </left>
      <right/>
      <top style="double">
        <color indexed="49"/>
      </top>
      <bottom style="double">
        <color indexed="49"/>
      </bottom>
      <diagonal/>
    </border>
    <border>
      <left/>
      <right/>
      <top style="double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49"/>
      </left>
      <right style="thin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49"/>
      </left>
      <right style="double">
        <color indexed="49"/>
      </right>
      <top style="double">
        <color indexed="49"/>
      </top>
      <bottom style="double">
        <color indexed="49"/>
      </bottom>
      <diagonal/>
    </border>
    <border>
      <left style="double">
        <color indexed="49"/>
      </left>
      <right style="double">
        <color indexed="49"/>
      </right>
      <top style="medium">
        <color indexed="44"/>
      </top>
      <bottom style="medium">
        <color indexed="44"/>
      </bottom>
      <diagonal/>
    </border>
    <border>
      <left style="double">
        <color indexed="49"/>
      </left>
      <right style="double">
        <color indexed="49"/>
      </right>
      <top/>
      <bottom/>
      <diagonal/>
    </border>
    <border>
      <left style="double">
        <color indexed="49"/>
      </left>
      <right/>
      <top/>
      <bottom/>
      <diagonal/>
    </border>
    <border>
      <left style="double">
        <color indexed="49"/>
      </left>
      <right style="thin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49"/>
      </left>
      <right style="double">
        <color indexed="49"/>
      </right>
      <top style="double">
        <color indexed="49"/>
      </top>
      <bottom/>
      <diagonal/>
    </border>
    <border>
      <left style="double">
        <color indexed="49"/>
      </left>
      <right style="thin">
        <color indexed="49"/>
      </right>
      <top style="double">
        <color indexed="49"/>
      </top>
      <bottom/>
      <diagonal/>
    </border>
    <border>
      <left style="thin">
        <color indexed="49"/>
      </left>
      <right style="thin">
        <color indexed="49"/>
      </right>
      <top style="double">
        <color indexed="49"/>
      </top>
      <bottom/>
      <diagonal/>
    </border>
    <border>
      <left style="thin">
        <color indexed="64"/>
      </left>
      <right style="thin">
        <color indexed="49"/>
      </right>
      <top style="double">
        <color indexed="49"/>
      </top>
      <bottom/>
      <diagonal/>
    </border>
    <border>
      <left style="double">
        <color indexed="49"/>
      </left>
      <right style="double">
        <color indexed="49"/>
      </right>
      <top style="medium">
        <color indexed="44"/>
      </top>
      <bottom/>
      <diagonal/>
    </border>
    <border>
      <left/>
      <right style="thin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49"/>
      </left>
      <right/>
      <top style="double">
        <color indexed="49"/>
      </top>
      <bottom style="double">
        <color indexed="49"/>
      </bottom>
      <diagonal/>
    </border>
    <border>
      <left style="thin">
        <color indexed="49"/>
      </left>
      <right style="double">
        <color indexed="49"/>
      </right>
      <top/>
      <bottom/>
      <diagonal/>
    </border>
    <border>
      <left style="double">
        <color indexed="49"/>
      </left>
      <right style="thin">
        <color indexed="49"/>
      </right>
      <top/>
      <bottom/>
      <diagonal/>
    </border>
    <border>
      <left style="thin">
        <color indexed="49"/>
      </left>
      <right style="thin">
        <color indexed="49"/>
      </right>
      <top/>
      <bottom/>
      <diagonal/>
    </border>
    <border>
      <left style="double">
        <color indexed="49"/>
      </left>
      <right style="thin">
        <color indexed="49"/>
      </right>
      <top style="double">
        <color indexed="49"/>
      </top>
      <bottom style="thin">
        <color indexed="64"/>
      </bottom>
      <diagonal/>
    </border>
    <border>
      <left style="thin">
        <color indexed="49"/>
      </left>
      <right style="thin">
        <color indexed="49"/>
      </right>
      <top style="double">
        <color indexed="4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49"/>
      </right>
      <top/>
      <bottom/>
      <diagonal/>
    </border>
    <border>
      <left style="double">
        <color indexed="49"/>
      </left>
      <right/>
      <top/>
      <bottom style="double">
        <color indexed="49"/>
      </bottom>
      <diagonal/>
    </border>
    <border>
      <left style="double">
        <color indexed="49"/>
      </left>
      <right style="thin">
        <color indexed="64"/>
      </right>
      <top style="double">
        <color indexed="49"/>
      </top>
      <bottom/>
      <diagonal/>
    </border>
    <border>
      <left style="double">
        <color indexed="49"/>
      </left>
      <right style="thin">
        <color indexed="64"/>
      </right>
      <top/>
      <bottom/>
      <diagonal/>
    </border>
  </borders>
  <cellStyleXfs count="1561">
    <xf numFmtId="0" fontId="0" fillId="0" borderId="0"/>
    <xf numFmtId="0" fontId="2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10" borderId="0" applyNumberFormat="0" applyBorder="0" applyAlignment="0" applyProtection="0"/>
    <xf numFmtId="0" fontId="11" fillId="22" borderId="40" applyNumberFormat="0" applyAlignment="0" applyProtection="0"/>
    <xf numFmtId="0" fontId="12" fillId="23" borderId="41" applyNumberFormat="0" applyAlignment="0" applyProtection="0"/>
    <xf numFmtId="0" fontId="13" fillId="0" borderId="42" applyNumberFormat="0" applyFill="0" applyAlignment="0" applyProtection="0"/>
    <xf numFmtId="0" fontId="14" fillId="0" borderId="0" applyNumberFormat="0" applyFill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7" borderId="0" applyNumberFormat="0" applyBorder="0" applyAlignment="0" applyProtection="0"/>
    <xf numFmtId="0" fontId="15" fillId="13" borderId="40" applyNumberFormat="0" applyAlignment="0" applyProtection="0"/>
    <xf numFmtId="0" fontId="16" fillId="9" borderId="0" applyNumberFormat="0" applyBorder="0" applyAlignment="0" applyProtection="0"/>
    <xf numFmtId="165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7" fillId="28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5" fillId="29" borderId="43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22" borderId="4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45" applyNumberFormat="0" applyFill="0" applyAlignment="0" applyProtection="0"/>
    <xf numFmtId="0" fontId="22" fillId="0" borderId="46" applyNumberFormat="0" applyFill="0" applyAlignment="0" applyProtection="0"/>
    <xf numFmtId="0" fontId="14" fillId="0" borderId="47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48" applyNumberFormat="0" applyFill="0" applyAlignment="0" applyProtection="0"/>
    <xf numFmtId="43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8" fillId="8" borderId="0" applyNumberFormat="0" applyBorder="0" applyAlignment="0" applyProtection="0"/>
    <xf numFmtId="0" fontId="9" fillId="24" borderId="0" applyNumberFormat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5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26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1" fillId="0" borderId="0"/>
    <xf numFmtId="0" fontId="38" fillId="0" borderId="0"/>
    <xf numFmtId="0" fontId="38" fillId="0" borderId="0"/>
    <xf numFmtId="0" fontId="5" fillId="0" borderId="0"/>
    <xf numFmtId="0" fontId="38" fillId="0" borderId="0"/>
    <xf numFmtId="0" fontId="5" fillId="0" borderId="0"/>
    <xf numFmtId="0" fontId="26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9" fontId="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36">
    <xf numFmtId="0" fontId="0" fillId="0" borderId="0" xfId="0"/>
    <xf numFmtId="0" fontId="2" fillId="0" borderId="0" xfId="1"/>
    <xf numFmtId="4" fontId="2" fillId="0" borderId="0" xfId="1" applyNumberFormat="1"/>
    <xf numFmtId="49" fontId="2" fillId="0" borderId="0" xfId="1" applyNumberFormat="1"/>
    <xf numFmtId="49" fontId="6" fillId="0" borderId="0" xfId="1" applyNumberFormat="1" applyFont="1"/>
    <xf numFmtId="0" fontId="6" fillId="0" borderId="0" xfId="1" applyFont="1"/>
    <xf numFmtId="3" fontId="5" fillId="0" borderId="0" xfId="1" applyNumberFormat="1" applyFont="1" applyBorder="1" applyAlignment="1">
      <alignment horizontal="center" vertical="center" wrapText="1"/>
    </xf>
    <xf numFmtId="0" fontId="27" fillId="0" borderId="0" xfId="1" applyFont="1"/>
    <xf numFmtId="0" fontId="5" fillId="0" borderId="0" xfId="1" applyFont="1"/>
    <xf numFmtId="49" fontId="4" fillId="2" borderId="11" xfId="1" applyNumberFormat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/>
    </xf>
    <xf numFmtId="0" fontId="4" fillId="2" borderId="34" xfId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center" vertical="center"/>
    </xf>
    <xf numFmtId="4" fontId="5" fillId="0" borderId="0" xfId="1" applyNumberFormat="1" applyFont="1" applyBorder="1" applyAlignment="1">
      <alignment horizontal="center" vertical="center" wrapText="1"/>
    </xf>
    <xf numFmtId="0" fontId="27" fillId="5" borderId="37" xfId="3" applyFont="1" applyFill="1" applyBorder="1" applyAlignment="1">
      <alignment horizontal="center" vertical="center" wrapText="1"/>
    </xf>
    <xf numFmtId="3" fontId="27" fillId="0" borderId="37" xfId="3" applyNumberFormat="1" applyFont="1" applyBorder="1" applyAlignment="1">
      <alignment horizontal="center" vertical="center" wrapText="1"/>
    </xf>
    <xf numFmtId="3" fontId="27" fillId="0" borderId="37" xfId="0" applyNumberFormat="1" applyFont="1" applyFill="1" applyBorder="1" applyAlignment="1">
      <alignment horizontal="center" vertical="center" wrapText="1"/>
    </xf>
    <xf numFmtId="3" fontId="27" fillId="0" borderId="38" xfId="3" applyNumberFormat="1" applyFont="1" applyFill="1" applyBorder="1" applyAlignment="1">
      <alignment horizontal="center" vertical="center"/>
    </xf>
    <xf numFmtId="0" fontId="27" fillId="0" borderId="37" xfId="3" applyFont="1" applyFill="1" applyBorder="1" applyAlignment="1">
      <alignment horizontal="center" vertical="center" wrapText="1"/>
    </xf>
    <xf numFmtId="3" fontId="27" fillId="0" borderId="38" xfId="3" applyNumberFormat="1" applyFont="1" applyFill="1" applyBorder="1" applyAlignment="1">
      <alignment horizontal="center" vertical="center" wrapText="1"/>
    </xf>
    <xf numFmtId="3" fontId="27" fillId="0" borderId="37" xfId="5" applyNumberFormat="1" applyFont="1" applyFill="1" applyBorder="1" applyAlignment="1">
      <alignment horizontal="center" vertical="center" wrapText="1"/>
    </xf>
    <xf numFmtId="0" fontId="5" fillId="0" borderId="0" xfId="1" applyFont="1" applyFill="1"/>
    <xf numFmtId="49" fontId="27" fillId="0" borderId="37" xfId="3" applyNumberFormat="1" applyFont="1" applyFill="1" applyBorder="1" applyAlignment="1">
      <alignment horizontal="center" vertical="center" wrapText="1"/>
    </xf>
    <xf numFmtId="3" fontId="27" fillId="0" borderId="37" xfId="3" applyNumberFormat="1" applyFont="1" applyFill="1" applyBorder="1" applyAlignment="1">
      <alignment horizontal="center" vertical="center" wrapText="1"/>
    </xf>
    <xf numFmtId="3" fontId="27" fillId="0" borderId="36" xfId="3" applyNumberFormat="1" applyFont="1" applyFill="1" applyBorder="1" applyAlignment="1">
      <alignment horizontal="center" vertical="center" wrapText="1"/>
    </xf>
    <xf numFmtId="49" fontId="27" fillId="0" borderId="36" xfId="3" applyNumberFormat="1" applyFont="1" applyFill="1" applyBorder="1" applyAlignment="1">
      <alignment horizontal="center" vertical="center" wrapText="1"/>
    </xf>
    <xf numFmtId="0" fontId="27" fillId="4" borderId="37" xfId="3" applyFont="1" applyFill="1" applyBorder="1" applyAlignment="1">
      <alignment horizontal="center" vertical="center" wrapText="1"/>
    </xf>
    <xf numFmtId="4" fontId="27" fillId="0" borderId="37" xfId="3" applyNumberFormat="1" applyFont="1" applyFill="1" applyBorder="1" applyAlignment="1">
      <alignment horizontal="center" vertical="center" wrapText="1"/>
    </xf>
    <xf numFmtId="3" fontId="5" fillId="0" borderId="0" xfId="1" applyNumberFormat="1" applyFont="1"/>
    <xf numFmtId="9" fontId="27" fillId="0" borderId="38" xfId="3" applyNumberFormat="1" applyFont="1" applyFill="1" applyBorder="1" applyAlignment="1">
      <alignment horizontal="justify" vertical="center" wrapText="1"/>
    </xf>
    <xf numFmtId="4" fontId="27" fillId="0" borderId="38" xfId="7" applyNumberFormat="1" applyFont="1" applyFill="1" applyBorder="1" applyAlignment="1">
      <alignment horizontal="center" vertical="center" wrapText="1"/>
    </xf>
    <xf numFmtId="49" fontId="27" fillId="0" borderId="36" xfId="3" applyNumberFormat="1" applyFont="1" applyFill="1" applyBorder="1" applyAlignment="1">
      <alignment vertical="center" wrapText="1"/>
    </xf>
    <xf numFmtId="9" fontId="27" fillId="0" borderId="37" xfId="3" applyNumberFormat="1" applyFont="1" applyFill="1" applyBorder="1" applyAlignment="1">
      <alignment horizontal="justify" vertical="center" wrapText="1"/>
    </xf>
    <xf numFmtId="0" fontId="27" fillId="0" borderId="37" xfId="7" applyFont="1" applyFill="1" applyBorder="1" applyAlignment="1">
      <alignment horizontal="justify" vertical="center" wrapText="1"/>
    </xf>
    <xf numFmtId="0" fontId="27" fillId="0" borderId="38" xfId="7" applyFont="1" applyFill="1" applyBorder="1" applyAlignment="1">
      <alignment horizontal="justify" vertical="center" wrapText="1"/>
    </xf>
    <xf numFmtId="49" fontId="27" fillId="6" borderId="37" xfId="3" applyNumberFormat="1" applyFont="1" applyFill="1" applyBorder="1" applyAlignment="1">
      <alignment horizontal="center" vertical="center" wrapText="1"/>
    </xf>
    <xf numFmtId="0" fontId="27" fillId="6" borderId="37" xfId="3" applyFont="1" applyFill="1" applyBorder="1" applyAlignment="1">
      <alignment horizontal="center" vertical="center" wrapText="1"/>
    </xf>
    <xf numFmtId="49" fontId="27" fillId="0" borderId="38" xfId="3" applyNumberFormat="1" applyFont="1" applyFill="1" applyBorder="1" applyAlignment="1">
      <alignment horizontal="center" vertical="center" wrapText="1"/>
    </xf>
    <xf numFmtId="0" fontId="27" fillId="0" borderId="38" xfId="3" applyFont="1" applyFill="1" applyBorder="1" applyAlignment="1">
      <alignment horizontal="justify" vertical="center" wrapText="1"/>
    </xf>
    <xf numFmtId="0" fontId="27" fillId="0" borderId="37" xfId="3" applyFont="1" applyBorder="1" applyAlignment="1">
      <alignment horizontal="center" vertical="center"/>
    </xf>
    <xf numFmtId="0" fontId="27" fillId="0" borderId="37" xfId="3" applyFont="1" applyFill="1" applyBorder="1" applyAlignment="1">
      <alignment horizontal="justify" vertical="center" wrapText="1"/>
    </xf>
    <xf numFmtId="3" fontId="27" fillId="0" borderId="37" xfId="3" applyNumberFormat="1" applyFont="1" applyBorder="1" applyAlignment="1">
      <alignment horizontal="center" vertical="center"/>
    </xf>
    <xf numFmtId="3" fontId="27" fillId="5" borderId="37" xfId="0" applyNumberFormat="1" applyFont="1" applyFill="1" applyBorder="1" applyAlignment="1">
      <alignment horizontal="justify" vertical="center" wrapText="1"/>
    </xf>
    <xf numFmtId="0" fontId="27" fillId="4" borderId="37" xfId="3" applyNumberFormat="1" applyFont="1" applyFill="1" applyBorder="1" applyAlignment="1">
      <alignment horizontal="justify" vertical="center" wrapText="1"/>
    </xf>
    <xf numFmtId="9" fontId="27" fillId="4" borderId="37" xfId="3" applyNumberFormat="1" applyFont="1" applyFill="1" applyBorder="1" applyAlignment="1">
      <alignment horizontal="justify" vertical="center" wrapText="1"/>
    </xf>
    <xf numFmtId="4" fontId="27" fillId="4" borderId="37" xfId="7" applyNumberFormat="1" applyFont="1" applyFill="1" applyBorder="1" applyAlignment="1">
      <alignment horizontal="center" vertical="center" wrapText="1"/>
    </xf>
    <xf numFmtId="3" fontId="27" fillId="4" borderId="37" xfId="7" applyNumberFormat="1" applyFont="1" applyFill="1" applyBorder="1" applyAlignment="1">
      <alignment horizontal="center" vertical="center" wrapText="1"/>
    </xf>
    <xf numFmtId="3" fontId="27" fillId="4" borderId="37" xfId="3" applyNumberFormat="1" applyFont="1" applyFill="1" applyBorder="1" applyAlignment="1">
      <alignment horizontal="center" vertical="center" wrapText="1"/>
    </xf>
    <xf numFmtId="49" fontId="5" fillId="4" borderId="36" xfId="1" applyNumberFormat="1" applyFont="1" applyFill="1" applyBorder="1" applyAlignment="1">
      <alignment horizontal="center" vertical="center" wrapText="1"/>
    </xf>
    <xf numFmtId="0" fontId="3" fillId="4" borderId="37" xfId="1" applyFont="1" applyFill="1" applyBorder="1" applyAlignment="1">
      <alignment horizontal="left" vertical="center" wrapText="1"/>
    </xf>
    <xf numFmtId="0" fontId="5" fillId="4" borderId="37" xfId="1" applyFont="1" applyFill="1" applyBorder="1" applyAlignment="1">
      <alignment horizontal="justify" vertical="center"/>
    </xf>
    <xf numFmtId="0" fontId="5" fillId="4" borderId="37" xfId="1" applyFont="1" applyFill="1" applyBorder="1" applyAlignment="1">
      <alignment horizontal="justify" vertical="center" wrapText="1"/>
    </xf>
    <xf numFmtId="4" fontId="3" fillId="4" borderId="37" xfId="1" applyNumberFormat="1" applyFont="1" applyFill="1" applyBorder="1" applyAlignment="1">
      <alignment horizontal="center" vertical="center" wrapText="1"/>
    </xf>
    <xf numFmtId="3" fontId="3" fillId="4" borderId="37" xfId="1" applyNumberFormat="1" applyFont="1" applyFill="1" applyBorder="1" applyAlignment="1">
      <alignment horizontal="center" vertical="center" wrapText="1"/>
    </xf>
    <xf numFmtId="0" fontId="3" fillId="4" borderId="37" xfId="3" applyFont="1" applyFill="1" applyBorder="1" applyAlignment="1">
      <alignment vertical="center" wrapText="1"/>
    </xf>
    <xf numFmtId="0" fontId="3" fillId="4" borderId="37" xfId="3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justify" vertical="center" wrapText="1"/>
    </xf>
    <xf numFmtId="0" fontId="5" fillId="5" borderId="37" xfId="3" applyFont="1" applyFill="1" applyBorder="1" applyAlignment="1">
      <alignment horizontal="center" vertical="center" wrapText="1"/>
    </xf>
    <xf numFmtId="0" fontId="5" fillId="5" borderId="37" xfId="1" applyFont="1" applyFill="1" applyBorder="1" applyAlignment="1">
      <alignment horizontal="left" vertical="center" wrapText="1"/>
    </xf>
    <xf numFmtId="3" fontId="5" fillId="0" borderId="38" xfId="1" applyNumberFormat="1" applyFont="1" applyBorder="1" applyAlignment="1">
      <alignment horizontal="center" vertical="center" wrapText="1"/>
    </xf>
    <xf numFmtId="3" fontId="5" fillId="5" borderId="37" xfId="3" applyNumberFormat="1" applyFont="1" applyFill="1" applyBorder="1" applyAlignment="1">
      <alignment horizontal="left" vertical="center" wrapText="1"/>
    </xf>
    <xf numFmtId="9" fontId="5" fillId="5" borderId="37" xfId="3" applyNumberFormat="1" applyFont="1" applyFill="1" applyBorder="1" applyAlignment="1">
      <alignment horizontal="justify" vertical="center" wrapText="1"/>
    </xf>
    <xf numFmtId="4" fontId="5" fillId="5" borderId="37" xfId="1" applyNumberFormat="1" applyFont="1" applyFill="1" applyBorder="1" applyAlignment="1">
      <alignment horizontal="center" vertical="center" wrapText="1"/>
    </xf>
    <xf numFmtId="3" fontId="5" fillId="5" borderId="37" xfId="1" applyNumberFormat="1" applyFont="1" applyFill="1" applyBorder="1" applyAlignment="1">
      <alignment horizontal="center" vertical="center" wrapText="1"/>
    </xf>
    <xf numFmtId="3" fontId="5" fillId="0" borderId="37" xfId="1" applyNumberFormat="1" applyFont="1" applyFill="1" applyBorder="1" applyAlignment="1">
      <alignment horizontal="center" vertical="center" wrapText="1"/>
    </xf>
    <xf numFmtId="3" fontId="5" fillId="0" borderId="37" xfId="3" applyNumberFormat="1" applyFont="1" applyBorder="1" applyAlignment="1">
      <alignment horizontal="center" vertical="center" wrapText="1"/>
    </xf>
    <xf numFmtId="3" fontId="5" fillId="0" borderId="38" xfId="1" applyNumberFormat="1" applyFont="1" applyFill="1" applyBorder="1" applyAlignment="1">
      <alignment horizontal="center" vertical="center" wrapText="1"/>
    </xf>
    <xf numFmtId="0" fontId="5" fillId="0" borderId="38" xfId="3" applyFont="1" applyFill="1" applyBorder="1" applyAlignment="1">
      <alignment horizontal="left" vertical="center" wrapText="1"/>
    </xf>
    <xf numFmtId="0" fontId="5" fillId="5" borderId="37" xfId="3" applyFont="1" applyFill="1" applyBorder="1" applyAlignment="1">
      <alignment horizontal="left" vertical="center" wrapText="1"/>
    </xf>
    <xf numFmtId="0" fontId="5" fillId="5" borderId="1" xfId="3" applyFont="1" applyFill="1" applyBorder="1" applyAlignment="1">
      <alignment horizontal="justify" vertical="center" wrapText="1"/>
    </xf>
    <xf numFmtId="0" fontId="5" fillId="0" borderId="37" xfId="3" applyFont="1" applyFill="1" applyBorder="1" applyAlignment="1">
      <alignment horizontal="left" vertical="center" wrapText="1"/>
    </xf>
    <xf numFmtId="3" fontId="5" fillId="0" borderId="38" xfId="3" applyNumberFormat="1" applyFont="1" applyFill="1" applyBorder="1" applyAlignment="1">
      <alignment horizontal="center" vertical="center"/>
    </xf>
    <xf numFmtId="3" fontId="5" fillId="0" borderId="37" xfId="3" applyNumberFormat="1" applyFont="1" applyFill="1" applyBorder="1" applyAlignment="1">
      <alignment horizontal="left" vertical="center" wrapText="1"/>
    </xf>
    <xf numFmtId="0" fontId="5" fillId="0" borderId="37" xfId="3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left" vertical="center" wrapText="1"/>
    </xf>
    <xf numFmtId="0" fontId="5" fillId="0" borderId="37" xfId="1" applyFont="1" applyFill="1" applyBorder="1" applyAlignment="1">
      <alignment horizontal="justify" vertical="center" wrapText="1"/>
    </xf>
    <xf numFmtId="4" fontId="5" fillId="5" borderId="36" xfId="1" applyNumberFormat="1" applyFont="1" applyFill="1" applyBorder="1" applyAlignment="1">
      <alignment horizontal="center" vertical="center" wrapText="1"/>
    </xf>
    <xf numFmtId="3" fontId="5" fillId="5" borderId="36" xfId="1" applyNumberFormat="1" applyFont="1" applyFill="1" applyBorder="1" applyAlignment="1">
      <alignment horizontal="center" vertical="center" wrapText="1"/>
    </xf>
    <xf numFmtId="3" fontId="5" fillId="0" borderId="39" xfId="1" applyNumberFormat="1" applyFont="1" applyFill="1" applyBorder="1" applyAlignment="1">
      <alignment horizontal="center" vertical="center" wrapText="1"/>
    </xf>
    <xf numFmtId="0" fontId="5" fillId="0" borderId="36" xfId="3" applyFont="1" applyFill="1" applyBorder="1" applyAlignment="1">
      <alignment horizontal="left" vertical="center" wrapText="1"/>
    </xf>
    <xf numFmtId="0" fontId="5" fillId="4" borderId="37" xfId="1" applyFont="1" applyFill="1" applyBorder="1" applyAlignment="1">
      <alignment horizontal="left" vertical="center"/>
    </xf>
    <xf numFmtId="0" fontId="5" fillId="4" borderId="37" xfId="1" applyFont="1" applyFill="1" applyBorder="1" applyAlignment="1">
      <alignment horizontal="left" vertical="center" wrapText="1"/>
    </xf>
    <xf numFmtId="4" fontId="3" fillId="4" borderId="36" xfId="3" applyNumberFormat="1" applyFont="1" applyFill="1" applyBorder="1" applyAlignment="1">
      <alignment horizontal="center" vertical="center" wrapText="1"/>
    </xf>
    <xf numFmtId="3" fontId="3" fillId="4" borderId="37" xfId="3" applyNumberFormat="1" applyFont="1" applyFill="1" applyBorder="1" applyAlignment="1">
      <alignment horizontal="center" vertical="center" wrapText="1"/>
    </xf>
    <xf numFmtId="0" fontId="3" fillId="4" borderId="37" xfId="3" applyFont="1" applyFill="1" applyBorder="1" applyAlignment="1">
      <alignment horizontal="left" vertical="center" wrapText="1"/>
    </xf>
    <xf numFmtId="0" fontId="3" fillId="4" borderId="36" xfId="3" applyFont="1" applyFill="1" applyBorder="1" applyAlignment="1">
      <alignment horizontal="left" vertical="center" wrapText="1"/>
    </xf>
    <xf numFmtId="3" fontId="5" fillId="0" borderId="38" xfId="3" applyNumberFormat="1" applyFont="1" applyFill="1" applyBorder="1" applyAlignment="1">
      <alignment horizontal="center" vertical="center" wrapText="1"/>
    </xf>
    <xf numFmtId="3" fontId="5" fillId="0" borderId="39" xfId="3" applyNumberFormat="1" applyFont="1" applyFill="1" applyBorder="1" applyAlignment="1">
      <alignment horizontal="left" vertical="center" wrapText="1"/>
    </xf>
    <xf numFmtId="49" fontId="5" fillId="5" borderId="37" xfId="1" applyNumberFormat="1" applyFont="1" applyFill="1" applyBorder="1" applyAlignment="1">
      <alignment horizontal="center" vertical="center" wrapText="1"/>
    </xf>
    <xf numFmtId="4" fontId="5" fillId="0" borderId="37" xfId="1" applyNumberFormat="1" applyFont="1" applyFill="1" applyBorder="1" applyAlignment="1">
      <alignment horizontal="center" vertical="center" wrapText="1"/>
    </xf>
    <xf numFmtId="3" fontId="5" fillId="0" borderId="37" xfId="5" applyNumberFormat="1" applyFont="1" applyFill="1" applyBorder="1" applyAlignment="1">
      <alignment horizontal="center" vertical="center" wrapText="1"/>
    </xf>
    <xf numFmtId="0" fontId="5" fillId="0" borderId="49" xfId="3" applyFont="1" applyFill="1" applyBorder="1" applyAlignment="1">
      <alignment vertical="center" wrapText="1"/>
    </xf>
    <xf numFmtId="4" fontId="3" fillId="4" borderId="38" xfId="1" applyNumberFormat="1" applyFont="1" applyFill="1" applyBorder="1" applyAlignment="1">
      <alignment horizontal="center" vertical="center" wrapText="1"/>
    </xf>
    <xf numFmtId="3" fontId="3" fillId="4" borderId="38" xfId="5" applyNumberFormat="1" applyFont="1" applyFill="1" applyBorder="1" applyAlignment="1">
      <alignment horizontal="center" vertical="center" wrapText="1"/>
    </xf>
    <xf numFmtId="49" fontId="3" fillId="4" borderId="37" xfId="3" applyNumberFormat="1" applyFont="1" applyFill="1" applyBorder="1" applyAlignment="1">
      <alignment horizontal="center" vertical="center" wrapText="1"/>
    </xf>
    <xf numFmtId="0" fontId="3" fillId="4" borderId="38" xfId="3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justify" vertical="center" wrapText="1"/>
    </xf>
    <xf numFmtId="49" fontId="5" fillId="0" borderId="37" xfId="3" applyNumberFormat="1" applyFont="1" applyFill="1" applyBorder="1" applyAlignment="1">
      <alignment horizontal="center" vertical="center" wrapText="1"/>
    </xf>
    <xf numFmtId="3" fontId="5" fillId="0" borderId="37" xfId="3" applyNumberFormat="1" applyFont="1" applyFill="1" applyBorder="1" applyAlignment="1">
      <alignment horizontal="center" vertical="center" wrapText="1"/>
    </xf>
    <xf numFmtId="3" fontId="5" fillId="0" borderId="36" xfId="3" applyNumberFormat="1" applyFont="1" applyFill="1" applyBorder="1" applyAlignment="1">
      <alignment horizontal="center" vertical="center" wrapText="1"/>
    </xf>
    <xf numFmtId="49" fontId="5" fillId="0" borderId="36" xfId="3" applyNumberFormat="1" applyFont="1" applyFill="1" applyBorder="1" applyAlignment="1">
      <alignment horizontal="center" vertical="center" wrapText="1"/>
    </xf>
    <xf numFmtId="49" fontId="5" fillId="4" borderId="37" xfId="1" applyNumberFormat="1" applyFont="1" applyFill="1" applyBorder="1" applyAlignment="1">
      <alignment horizontal="center" vertical="center" wrapText="1"/>
    </xf>
    <xf numFmtId="0" fontId="5" fillId="4" borderId="37" xfId="3" applyFont="1" applyFill="1" applyBorder="1" applyAlignment="1">
      <alignment horizontal="center" vertical="center" wrapText="1"/>
    </xf>
    <xf numFmtId="3" fontId="5" fillId="4" borderId="37" xfId="1" applyNumberFormat="1" applyFont="1" applyFill="1" applyBorder="1" applyAlignment="1">
      <alignment horizontal="center" vertical="center" wrapText="1"/>
    </xf>
    <xf numFmtId="0" fontId="5" fillId="4" borderId="38" xfId="3" applyFont="1" applyFill="1" applyBorder="1" applyAlignment="1">
      <alignment horizontal="left" vertical="center" wrapText="1"/>
    </xf>
    <xf numFmtId="0" fontId="3" fillId="4" borderId="49" xfId="3" applyFont="1" applyFill="1" applyBorder="1" applyAlignment="1">
      <alignment vertical="center" wrapText="1"/>
    </xf>
    <xf numFmtId="4" fontId="3" fillId="4" borderId="37" xfId="3" applyNumberFormat="1" applyFont="1" applyFill="1" applyBorder="1" applyAlignment="1">
      <alignment horizontal="center" vertical="center" wrapText="1"/>
    </xf>
    <xf numFmtId="4" fontId="5" fillId="0" borderId="37" xfId="3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vertical="center" wrapText="1"/>
    </xf>
    <xf numFmtId="4" fontId="3" fillId="6" borderId="37" xfId="3" applyNumberFormat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left" vertical="center" wrapText="1"/>
    </xf>
    <xf numFmtId="0" fontId="5" fillId="0" borderId="38" xfId="1" applyFont="1" applyFill="1" applyBorder="1" applyAlignment="1">
      <alignment horizontal="justify" vertical="center" wrapText="1"/>
    </xf>
    <xf numFmtId="4" fontId="5" fillId="0" borderId="38" xfId="1" applyNumberFormat="1" applyFont="1" applyFill="1" applyBorder="1" applyAlignment="1">
      <alignment horizontal="center" vertical="center" wrapText="1"/>
    </xf>
    <xf numFmtId="0" fontId="5" fillId="0" borderId="49" xfId="1" applyFont="1" applyFill="1" applyBorder="1" applyAlignment="1">
      <alignment horizontal="justify" vertical="center" wrapText="1"/>
    </xf>
    <xf numFmtId="0" fontId="3" fillId="4" borderId="38" xfId="1" applyFont="1" applyFill="1" applyBorder="1" applyAlignment="1">
      <alignment horizontal="left" vertical="center" wrapText="1"/>
    </xf>
    <xf numFmtId="0" fontId="5" fillId="4" borderId="38" xfId="1" applyFont="1" applyFill="1" applyBorder="1" applyAlignment="1">
      <alignment horizontal="left" vertical="center" wrapText="1"/>
    </xf>
    <xf numFmtId="0" fontId="5" fillId="4" borderId="38" xfId="1" applyFont="1" applyFill="1" applyBorder="1" applyAlignment="1">
      <alignment horizontal="justify" vertical="center" wrapText="1"/>
    </xf>
    <xf numFmtId="0" fontId="3" fillId="4" borderId="49" xfId="1" applyFont="1" applyFill="1" applyBorder="1" applyAlignment="1">
      <alignment horizontal="justify" vertical="center" wrapText="1"/>
    </xf>
    <xf numFmtId="49" fontId="5" fillId="0" borderId="36" xfId="1" applyNumberFormat="1" applyFont="1" applyFill="1" applyBorder="1" applyAlignment="1">
      <alignment vertical="center" wrapText="1"/>
    </xf>
    <xf numFmtId="3" fontId="5" fillId="0" borderId="38" xfId="1" applyNumberFormat="1" applyFont="1" applyFill="1" applyBorder="1" applyAlignment="1">
      <alignment horizontal="left" vertical="center" wrapText="1"/>
    </xf>
    <xf numFmtId="9" fontId="5" fillId="0" borderId="38" xfId="3" applyNumberFormat="1" applyFont="1" applyFill="1" applyBorder="1" applyAlignment="1">
      <alignment horizontal="justify" vertical="center" wrapText="1"/>
    </xf>
    <xf numFmtId="4" fontId="5" fillId="0" borderId="38" xfId="7" applyNumberFormat="1" applyFont="1" applyFill="1" applyBorder="1" applyAlignment="1">
      <alignment horizontal="center" vertical="center" wrapText="1"/>
    </xf>
    <xf numFmtId="0" fontId="5" fillId="0" borderId="38" xfId="7" applyFont="1" applyFill="1" applyBorder="1" applyAlignment="1">
      <alignment horizontal="left" vertical="center" wrapText="1"/>
    </xf>
    <xf numFmtId="0" fontId="5" fillId="0" borderId="49" xfId="7" applyFont="1" applyFill="1" applyBorder="1" applyAlignment="1">
      <alignment horizontal="justify" vertical="center" wrapText="1"/>
    </xf>
    <xf numFmtId="49" fontId="3" fillId="4" borderId="36" xfId="3" applyNumberFormat="1" applyFont="1" applyFill="1" applyBorder="1" applyAlignment="1">
      <alignment horizontal="center" vertical="center" wrapText="1"/>
    </xf>
    <xf numFmtId="49" fontId="3" fillId="4" borderId="37" xfId="3" applyNumberFormat="1" applyFont="1" applyFill="1" applyBorder="1" applyAlignment="1">
      <alignment vertical="center" wrapText="1"/>
    </xf>
    <xf numFmtId="0" fontId="3" fillId="4" borderId="37" xfId="3" applyFont="1" applyFill="1" applyBorder="1" applyAlignment="1">
      <alignment horizontal="justify" vertical="center"/>
    </xf>
    <xf numFmtId="0" fontId="3" fillId="4" borderId="37" xfId="3" applyFont="1" applyFill="1" applyBorder="1" applyAlignment="1">
      <alignment horizontal="justify" vertical="center" wrapText="1"/>
    </xf>
    <xf numFmtId="3" fontId="3" fillId="4" borderId="37" xfId="7" applyNumberFormat="1" applyFont="1" applyFill="1" applyBorder="1" applyAlignment="1">
      <alignment horizontal="center" vertical="center" wrapText="1"/>
    </xf>
    <xf numFmtId="0" fontId="31" fillId="4" borderId="37" xfId="7" applyFont="1" applyFill="1" applyBorder="1" applyAlignment="1">
      <alignment horizontal="center" vertical="center" wrapText="1"/>
    </xf>
    <xf numFmtId="0" fontId="31" fillId="4" borderId="37" xfId="7" applyFont="1" applyFill="1" applyBorder="1" applyAlignment="1">
      <alignment horizontal="justify" vertical="center" wrapText="1"/>
    </xf>
    <xf numFmtId="49" fontId="5" fillId="0" borderId="36" xfId="3" applyNumberFormat="1" applyFont="1" applyFill="1" applyBorder="1" applyAlignment="1">
      <alignment vertical="center" wrapText="1"/>
    </xf>
    <xf numFmtId="41" fontId="5" fillId="0" borderId="37" xfId="5" applyNumberFormat="1" applyFont="1" applyFill="1" applyBorder="1" applyAlignment="1">
      <alignment horizontal="center" vertical="center"/>
    </xf>
    <xf numFmtId="9" fontId="5" fillId="0" borderId="37" xfId="3" applyNumberFormat="1" applyFont="1" applyFill="1" applyBorder="1" applyAlignment="1">
      <alignment horizontal="justify" vertical="center" wrapText="1"/>
    </xf>
    <xf numFmtId="3" fontId="5" fillId="0" borderId="37" xfId="7" applyNumberFormat="1" applyFont="1" applyFill="1" applyBorder="1" applyAlignment="1">
      <alignment horizontal="center" vertical="center" wrapText="1"/>
    </xf>
    <xf numFmtId="0" fontId="5" fillId="0" borderId="37" xfId="7" applyFont="1" applyFill="1" applyBorder="1" applyAlignment="1">
      <alignment horizontal="center" vertical="center" wrapText="1"/>
    </xf>
    <xf numFmtId="0" fontId="5" fillId="0" borderId="36" xfId="3" applyFont="1" applyFill="1" applyBorder="1" applyAlignment="1">
      <alignment vertical="center" wrapText="1"/>
    </xf>
    <xf numFmtId="0" fontId="5" fillId="0" borderId="37" xfId="7" applyFont="1" applyFill="1" applyBorder="1" applyAlignment="1">
      <alignment horizontal="justify" vertical="center" wrapText="1"/>
    </xf>
    <xf numFmtId="49" fontId="3" fillId="4" borderId="36" xfId="3" applyNumberFormat="1" applyFont="1" applyFill="1" applyBorder="1" applyAlignment="1">
      <alignment vertical="center" wrapText="1"/>
    </xf>
    <xf numFmtId="0" fontId="3" fillId="4" borderId="37" xfId="3" applyFont="1" applyFill="1" applyBorder="1" applyAlignment="1">
      <alignment vertical="center"/>
    </xf>
    <xf numFmtId="0" fontId="3" fillId="4" borderId="37" xfId="7" applyFont="1" applyFill="1" applyBorder="1" applyAlignment="1">
      <alignment horizontal="center" vertical="center" wrapText="1"/>
    </xf>
    <xf numFmtId="0" fontId="3" fillId="4" borderId="37" xfId="7" applyFont="1" applyFill="1" applyBorder="1" applyAlignment="1">
      <alignment horizontal="justify" vertical="center" wrapText="1"/>
    </xf>
    <xf numFmtId="41" fontId="5" fillId="0" borderId="37" xfId="5" applyNumberFormat="1" applyFont="1" applyFill="1" applyBorder="1" applyAlignment="1">
      <alignment vertical="center"/>
    </xf>
    <xf numFmtId="3" fontId="3" fillId="4" borderId="36" xfId="7" applyNumberFormat="1" applyFont="1" applyFill="1" applyBorder="1" applyAlignment="1">
      <alignment horizontal="center" vertical="center" wrapText="1"/>
    </xf>
    <xf numFmtId="0" fontId="3" fillId="4" borderId="36" xfId="7" applyFont="1" applyFill="1" applyBorder="1" applyAlignment="1">
      <alignment horizontal="center" vertical="center" wrapText="1"/>
    </xf>
    <xf numFmtId="0" fontId="3" fillId="4" borderId="36" xfId="7" applyFont="1" applyFill="1" applyBorder="1" applyAlignment="1">
      <alignment horizontal="justify" vertical="center" wrapText="1"/>
    </xf>
    <xf numFmtId="9" fontId="5" fillId="0" borderId="37" xfId="3" applyNumberFormat="1" applyFont="1" applyFill="1" applyBorder="1" applyAlignment="1">
      <alignment horizontal="left" vertical="center" wrapText="1"/>
    </xf>
    <xf numFmtId="0" fontId="5" fillId="0" borderId="37" xfId="7" applyFont="1" applyFill="1" applyBorder="1" applyAlignment="1">
      <alignment horizontal="left" vertical="center" wrapText="1"/>
    </xf>
    <xf numFmtId="49" fontId="5" fillId="4" borderId="36" xfId="1" applyNumberFormat="1" applyFont="1" applyFill="1" applyBorder="1" applyAlignment="1">
      <alignment vertical="center" wrapText="1"/>
    </xf>
    <xf numFmtId="3" fontId="3" fillId="4" borderId="38" xfId="1" applyNumberFormat="1" applyFont="1" applyFill="1" applyBorder="1" applyAlignment="1">
      <alignment horizontal="left" vertical="center" wrapText="1"/>
    </xf>
    <xf numFmtId="3" fontId="5" fillId="4" borderId="38" xfId="1" applyNumberFormat="1" applyFont="1" applyFill="1" applyBorder="1" applyAlignment="1">
      <alignment horizontal="left" vertical="center" wrapText="1"/>
    </xf>
    <xf numFmtId="9" fontId="5" fillId="4" borderId="38" xfId="3" applyNumberFormat="1" applyFont="1" applyFill="1" applyBorder="1" applyAlignment="1">
      <alignment horizontal="justify" vertical="center" wrapText="1"/>
    </xf>
    <xf numFmtId="4" fontId="3" fillId="4" borderId="38" xfId="7" applyNumberFormat="1" applyFont="1" applyFill="1" applyBorder="1" applyAlignment="1">
      <alignment horizontal="center" vertical="center" wrapText="1"/>
    </xf>
    <xf numFmtId="0" fontId="3" fillId="4" borderId="38" xfId="7" applyFont="1" applyFill="1" applyBorder="1" applyAlignment="1">
      <alignment horizontal="left" vertical="center" wrapText="1"/>
    </xf>
    <xf numFmtId="0" fontId="3" fillId="4" borderId="49" xfId="7" applyFont="1" applyFill="1" applyBorder="1" applyAlignment="1">
      <alignment horizontal="justify" vertical="center" wrapText="1"/>
    </xf>
    <xf numFmtId="3" fontId="5" fillId="0" borderId="38" xfId="3" applyNumberFormat="1" applyFont="1" applyFill="1" applyBorder="1" applyAlignment="1">
      <alignment horizontal="left" vertical="center" wrapText="1"/>
    </xf>
    <xf numFmtId="0" fontId="5" fillId="0" borderId="38" xfId="7" applyFont="1" applyFill="1" applyBorder="1" applyAlignment="1">
      <alignment horizontal="justify" vertical="center" wrapText="1"/>
    </xf>
    <xf numFmtId="49" fontId="5" fillId="6" borderId="37" xfId="3" applyNumberFormat="1" applyFont="1" applyFill="1" applyBorder="1" applyAlignment="1">
      <alignment horizontal="center" vertical="center" wrapText="1"/>
    </xf>
    <xf numFmtId="0" fontId="5" fillId="6" borderId="37" xfId="3" applyFont="1" applyFill="1" applyBorder="1" applyAlignment="1">
      <alignment horizontal="center" vertical="center" wrapText="1"/>
    </xf>
    <xf numFmtId="3" fontId="3" fillId="6" borderId="37" xfId="3" applyNumberFormat="1" applyFont="1" applyFill="1" applyBorder="1" applyAlignment="1">
      <alignment horizontal="center" vertical="center" wrapText="1"/>
    </xf>
    <xf numFmtId="0" fontId="3" fillId="6" borderId="37" xfId="7" applyFont="1" applyFill="1" applyBorder="1" applyAlignment="1">
      <alignment horizontal="left" vertical="center" wrapText="1"/>
    </xf>
    <xf numFmtId="0" fontId="3" fillId="6" borderId="1" xfId="7" applyFont="1" applyFill="1" applyBorder="1" applyAlignment="1">
      <alignment horizontal="justify" vertical="center" wrapText="1"/>
    </xf>
    <xf numFmtId="49" fontId="5" fillId="0" borderId="38" xfId="3" applyNumberFormat="1" applyFont="1" applyFill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/>
    </xf>
    <xf numFmtId="0" fontId="5" fillId="0" borderId="38" xfId="3" applyFont="1" applyFill="1" applyBorder="1" applyAlignment="1">
      <alignment horizontal="justify" vertical="center" wrapText="1"/>
    </xf>
    <xf numFmtId="0" fontId="5" fillId="0" borderId="38" xfId="3" applyFont="1" applyFill="1" applyBorder="1" applyAlignment="1" applyProtection="1">
      <alignment horizontal="left" vertical="center" wrapText="1"/>
      <protection locked="0"/>
    </xf>
    <xf numFmtId="0" fontId="5" fillId="0" borderId="37" xfId="3" applyFont="1" applyBorder="1" applyAlignment="1">
      <alignment horizontal="center" vertical="center"/>
    </xf>
    <xf numFmtId="0" fontId="5" fillId="0" borderId="37" xfId="3" applyFont="1" applyFill="1" applyBorder="1" applyAlignment="1">
      <alignment horizontal="justify" vertical="center" wrapText="1"/>
    </xf>
    <xf numFmtId="0" fontId="5" fillId="0" borderId="37" xfId="3" applyFont="1" applyFill="1" applyBorder="1" applyAlignment="1" applyProtection="1">
      <alignment horizontal="left" vertical="center" wrapText="1"/>
      <protection locked="0"/>
    </xf>
    <xf numFmtId="0" fontId="5" fillId="0" borderId="1" xfId="7" applyFont="1" applyFill="1" applyBorder="1" applyAlignment="1">
      <alignment horizontal="justify" vertical="center" wrapText="1"/>
    </xf>
    <xf numFmtId="3" fontId="5" fillId="0" borderId="37" xfId="3" applyNumberFormat="1" applyFont="1" applyBorder="1" applyAlignment="1">
      <alignment horizontal="center" vertical="center"/>
    </xf>
    <xf numFmtId="0" fontId="5" fillId="0" borderId="38" xfId="3" applyNumberFormat="1" applyFont="1" applyFill="1" applyBorder="1" applyAlignment="1">
      <alignment horizontal="left" vertical="center" wrapText="1"/>
    </xf>
    <xf numFmtId="0" fontId="5" fillId="0" borderId="37" xfId="3" applyNumberFormat="1" applyFont="1" applyFill="1" applyBorder="1" applyAlignment="1">
      <alignment horizontal="left" vertical="center" wrapText="1"/>
    </xf>
    <xf numFmtId="0" fontId="5" fillId="0" borderId="37" xfId="5" applyFont="1" applyFill="1" applyBorder="1" applyAlignment="1">
      <alignment horizontal="left" vertical="center" wrapText="1"/>
    </xf>
    <xf numFmtId="3" fontId="5" fillId="5" borderId="37" xfId="0" applyNumberFormat="1" applyFont="1" applyFill="1" applyBorder="1" applyAlignment="1">
      <alignment horizontal="left" vertical="center" wrapText="1"/>
    </xf>
    <xf numFmtId="3" fontId="5" fillId="0" borderId="37" xfId="0" applyNumberFormat="1" applyFont="1" applyFill="1" applyBorder="1" applyAlignment="1">
      <alignment horizontal="left" vertical="center" wrapText="1"/>
    </xf>
    <xf numFmtId="3" fontId="5" fillId="5" borderId="37" xfId="0" applyNumberFormat="1" applyFont="1" applyFill="1" applyBorder="1" applyAlignment="1">
      <alignment horizontal="justify" vertical="center" wrapText="1"/>
    </xf>
    <xf numFmtId="3" fontId="5" fillId="7" borderId="37" xfId="0" applyNumberFormat="1" applyFont="1" applyFill="1" applyBorder="1" applyAlignment="1">
      <alignment horizontal="left" vertical="center" wrapText="1"/>
    </xf>
    <xf numFmtId="0" fontId="5" fillId="4" borderId="37" xfId="3" applyNumberFormat="1" applyFont="1" applyFill="1" applyBorder="1" applyAlignment="1">
      <alignment horizontal="justify" vertical="center" wrapText="1"/>
    </xf>
    <xf numFmtId="9" fontId="5" fillId="4" borderId="37" xfId="3" applyNumberFormat="1" applyFont="1" applyFill="1" applyBorder="1" applyAlignment="1">
      <alignment horizontal="justify" vertical="center" wrapText="1"/>
    </xf>
    <xf numFmtId="4" fontId="5" fillId="4" borderId="37" xfId="7" applyNumberFormat="1" applyFont="1" applyFill="1" applyBorder="1" applyAlignment="1">
      <alignment horizontal="center" vertical="center" wrapText="1"/>
    </xf>
    <xf numFmtId="3" fontId="5" fillId="4" borderId="37" xfId="7" applyNumberFormat="1" applyFont="1" applyFill="1" applyBorder="1" applyAlignment="1">
      <alignment horizontal="center" vertical="center" wrapText="1"/>
    </xf>
    <xf numFmtId="0" fontId="5" fillId="4" borderId="37" xfId="3" applyFont="1" applyFill="1" applyBorder="1" applyAlignment="1" applyProtection="1">
      <alignment horizontal="center" vertical="center" wrapText="1"/>
      <protection locked="0"/>
    </xf>
    <xf numFmtId="3" fontId="5" fillId="4" borderId="37" xfId="3" applyNumberFormat="1" applyFont="1" applyFill="1" applyBorder="1" applyAlignment="1">
      <alignment horizontal="center" vertical="center" wrapText="1"/>
    </xf>
    <xf numFmtId="0" fontId="5" fillId="4" borderId="1" xfId="7" applyFont="1" applyFill="1" applyBorder="1" applyAlignment="1">
      <alignment horizontal="justify" vertical="center" wrapText="1"/>
    </xf>
    <xf numFmtId="0" fontId="5" fillId="0" borderId="37" xfId="1" applyFont="1" applyFill="1" applyBorder="1" applyAlignment="1">
      <alignment horizontal="right" vertical="center" wrapText="1"/>
    </xf>
    <xf numFmtId="41" fontId="5" fillId="0" borderId="37" xfId="3" applyNumberFormat="1" applyFont="1" applyBorder="1" applyAlignment="1">
      <alignment horizontal="right" vertical="center" wrapText="1"/>
    </xf>
    <xf numFmtId="3" fontId="5" fillId="0" borderId="37" xfId="1" applyNumberFormat="1" applyFont="1" applyFill="1" applyBorder="1" applyAlignment="1">
      <alignment horizontal="right" vertical="center" wrapText="1"/>
    </xf>
    <xf numFmtId="3" fontId="5" fillId="0" borderId="37" xfId="6" applyNumberFormat="1" applyFont="1" applyFill="1" applyBorder="1" applyAlignment="1">
      <alignment horizontal="right" vertical="center" wrapText="1"/>
    </xf>
    <xf numFmtId="0" fontId="5" fillId="0" borderId="37" xfId="0" applyFont="1" applyFill="1" applyBorder="1" applyAlignment="1">
      <alignment horizontal="right" vertical="center" wrapText="1"/>
    </xf>
    <xf numFmtId="3" fontId="5" fillId="0" borderId="37" xfId="0" applyNumberFormat="1" applyFont="1" applyFill="1" applyBorder="1" applyAlignment="1">
      <alignment horizontal="right" vertical="center" wrapText="1"/>
    </xf>
    <xf numFmtId="0" fontId="5" fillId="0" borderId="0" xfId="3" applyFont="1" applyFill="1" applyAlignment="1">
      <alignment horizontal="right" vertical="center" wrapText="1"/>
    </xf>
    <xf numFmtId="0" fontId="5" fillId="0" borderId="36" xfId="0" applyFont="1" applyFill="1" applyBorder="1" applyAlignment="1">
      <alignment horizontal="right" vertical="center" wrapText="1"/>
    </xf>
    <xf numFmtId="3" fontId="5" fillId="0" borderId="36" xfId="0" applyNumberFormat="1" applyFont="1" applyFill="1" applyBorder="1" applyAlignment="1">
      <alignment horizontal="right" vertical="center" wrapText="1"/>
    </xf>
    <xf numFmtId="0" fontId="5" fillId="0" borderId="37" xfId="3" applyFont="1" applyFill="1" applyBorder="1" applyAlignment="1">
      <alignment horizontal="right" vertical="center" wrapText="1"/>
    </xf>
    <xf numFmtId="3" fontId="5" fillId="0" borderId="36" xfId="6" applyNumberFormat="1" applyFont="1" applyFill="1" applyBorder="1" applyAlignment="1">
      <alignment horizontal="right" vertical="center" wrapText="1"/>
    </xf>
    <xf numFmtId="3" fontId="5" fillId="0" borderId="36" xfId="1" applyNumberFormat="1" applyFont="1" applyFill="1" applyBorder="1" applyAlignment="1">
      <alignment horizontal="right" vertical="center" wrapText="1"/>
    </xf>
    <xf numFmtId="3" fontId="5" fillId="0" borderId="36" xfId="2" applyNumberFormat="1" applyFont="1" applyFill="1" applyBorder="1" applyAlignment="1">
      <alignment horizontal="right" vertical="center" wrapText="1"/>
    </xf>
    <xf numFmtId="3" fontId="5" fillId="0" borderId="37" xfId="5" applyNumberFormat="1" applyFont="1" applyFill="1" applyBorder="1" applyAlignment="1">
      <alignment horizontal="right" vertical="center" wrapText="1"/>
    </xf>
    <xf numFmtId="49" fontId="5" fillId="0" borderId="37" xfId="3" applyNumberFormat="1" applyFont="1" applyFill="1" applyBorder="1" applyAlignment="1">
      <alignment horizontal="right" vertical="center" wrapText="1"/>
    </xf>
    <xf numFmtId="3" fontId="5" fillId="0" borderId="37" xfId="3" applyNumberFormat="1" applyFont="1" applyFill="1" applyBorder="1" applyAlignment="1">
      <alignment horizontal="right" vertical="center" wrapText="1"/>
    </xf>
    <xf numFmtId="3" fontId="5" fillId="0" borderId="36" xfId="3" applyNumberFormat="1" applyFont="1" applyFill="1" applyBorder="1" applyAlignment="1">
      <alignment horizontal="right" vertical="center" wrapText="1"/>
    </xf>
    <xf numFmtId="49" fontId="5" fillId="0" borderId="36" xfId="3" applyNumberFormat="1" applyFont="1" applyFill="1" applyBorder="1" applyAlignment="1">
      <alignment horizontal="right" vertical="center" wrapText="1"/>
    </xf>
    <xf numFmtId="3" fontId="5" fillId="0" borderId="39" xfId="5" applyNumberFormat="1" applyFont="1" applyFill="1" applyBorder="1" applyAlignment="1">
      <alignment horizontal="right" vertical="center" wrapText="1"/>
    </xf>
    <xf numFmtId="3" fontId="5" fillId="0" borderId="38" xfId="5" applyNumberFormat="1" applyFont="1" applyFill="1" applyBorder="1" applyAlignment="1">
      <alignment horizontal="right" vertical="center" wrapText="1"/>
    </xf>
    <xf numFmtId="3" fontId="5" fillId="0" borderId="38" xfId="5" applyNumberFormat="1" applyFont="1" applyBorder="1" applyAlignment="1">
      <alignment horizontal="right" vertical="center" wrapText="1"/>
    </xf>
    <xf numFmtId="3" fontId="5" fillId="0" borderId="0" xfId="5" applyNumberFormat="1" applyFont="1" applyFill="1" applyBorder="1" applyAlignment="1">
      <alignment horizontal="right" vertical="center" wrapText="1"/>
    </xf>
    <xf numFmtId="0" fontId="5" fillId="0" borderId="36" xfId="1" applyFont="1" applyBorder="1" applyAlignment="1">
      <alignment horizontal="right" vertical="center" wrapText="1"/>
    </xf>
    <xf numFmtId="0" fontId="5" fillId="0" borderId="36" xfId="1" applyNumberFormat="1" applyFont="1" applyBorder="1" applyAlignment="1">
      <alignment horizontal="right" vertical="center" wrapText="1"/>
    </xf>
    <xf numFmtId="0" fontId="5" fillId="0" borderId="36" xfId="4" applyNumberFormat="1" applyFont="1" applyBorder="1" applyAlignment="1">
      <alignment horizontal="right" vertical="center" wrapText="1"/>
    </xf>
    <xf numFmtId="0" fontId="5" fillId="0" borderId="37" xfId="3" applyFont="1" applyBorder="1" applyAlignment="1">
      <alignment horizontal="right" vertical="center" wrapText="1"/>
    </xf>
    <xf numFmtId="164" fontId="5" fillId="0" borderId="37" xfId="0" applyNumberFormat="1" applyFont="1" applyFill="1" applyBorder="1" applyAlignment="1">
      <alignment horizontal="right" vertical="center" wrapText="1"/>
    </xf>
    <xf numFmtId="41" fontId="5" fillId="0" borderId="37" xfId="3" applyNumberFormat="1" applyFont="1" applyFill="1" applyBorder="1" applyAlignment="1">
      <alignment horizontal="right" vertical="center" wrapText="1"/>
    </xf>
    <xf numFmtId="4" fontId="5" fillId="0" borderId="37" xfId="0" applyNumberFormat="1" applyFont="1" applyFill="1" applyBorder="1" applyAlignment="1">
      <alignment horizontal="right" vertical="center" wrapText="1"/>
    </xf>
    <xf numFmtId="4" fontId="5" fillId="0" borderId="36" xfId="0" applyNumberFormat="1" applyFont="1" applyFill="1" applyBorder="1" applyAlignment="1">
      <alignment horizontal="right" vertical="center" wrapText="1"/>
    </xf>
    <xf numFmtId="4" fontId="5" fillId="0" borderId="36" xfId="2" applyNumberFormat="1" applyFont="1" applyFill="1" applyBorder="1" applyAlignment="1">
      <alignment horizontal="right" vertical="center" wrapText="1"/>
    </xf>
    <xf numFmtId="4" fontId="5" fillId="0" borderId="37" xfId="3" applyNumberFormat="1" applyFont="1" applyFill="1" applyBorder="1" applyAlignment="1">
      <alignment horizontal="right" vertical="center" wrapText="1"/>
    </xf>
    <xf numFmtId="4" fontId="5" fillId="0" borderId="36" xfId="3" applyNumberFormat="1" applyFont="1" applyFill="1" applyBorder="1" applyAlignment="1">
      <alignment horizontal="right" vertical="center" wrapText="1"/>
    </xf>
    <xf numFmtId="4" fontId="5" fillId="0" borderId="37" xfId="5" applyNumberFormat="1" applyFont="1" applyFill="1" applyBorder="1" applyAlignment="1">
      <alignment horizontal="right" vertical="center" wrapText="1"/>
    </xf>
    <xf numFmtId="4" fontId="5" fillId="0" borderId="39" xfId="5" applyNumberFormat="1" applyFont="1" applyFill="1" applyBorder="1" applyAlignment="1">
      <alignment horizontal="right" vertical="center" wrapText="1"/>
    </xf>
    <xf numFmtId="4" fontId="5" fillId="0" borderId="37" xfId="1" applyNumberFormat="1" applyFont="1" applyFill="1" applyBorder="1" applyAlignment="1">
      <alignment horizontal="right" vertical="center" wrapText="1"/>
    </xf>
    <xf numFmtId="4" fontId="5" fillId="0" borderId="36" xfId="1" applyNumberFormat="1" applyFont="1" applyFill="1" applyBorder="1" applyAlignment="1">
      <alignment horizontal="right" vertical="center" wrapText="1"/>
    </xf>
    <xf numFmtId="4" fontId="5" fillId="0" borderId="38" xfId="5" applyNumberFormat="1" applyFont="1" applyFill="1" applyBorder="1" applyAlignment="1">
      <alignment horizontal="right" vertical="center" wrapText="1"/>
    </xf>
    <xf numFmtId="4" fontId="5" fillId="0" borderId="36" xfId="0" applyNumberFormat="1" applyFont="1" applyBorder="1" applyAlignment="1">
      <alignment horizontal="right" vertical="center" wrapText="1"/>
    </xf>
    <xf numFmtId="4" fontId="5" fillId="0" borderId="37" xfId="3" applyNumberFormat="1" applyFont="1" applyBorder="1" applyAlignment="1">
      <alignment horizontal="right" vertical="center" wrapText="1"/>
    </xf>
    <xf numFmtId="4" fontId="5" fillId="0" borderId="37" xfId="6" applyNumberFormat="1" applyFont="1" applyFill="1" applyBorder="1" applyAlignment="1">
      <alignment horizontal="right" vertical="center" wrapText="1"/>
    </xf>
    <xf numFmtId="4" fontId="5" fillId="0" borderId="36" xfId="6" applyNumberFormat="1" applyFont="1" applyFill="1" applyBorder="1" applyAlignment="1">
      <alignment horizontal="right" vertical="center" wrapText="1"/>
    </xf>
    <xf numFmtId="4" fontId="5" fillId="0" borderId="38" xfId="5" applyNumberFormat="1" applyFont="1" applyBorder="1" applyAlignment="1">
      <alignment horizontal="right" vertical="center" wrapText="1"/>
    </xf>
    <xf numFmtId="4" fontId="5" fillId="5" borderId="37" xfId="1" applyNumberFormat="1" applyFont="1" applyFill="1" applyBorder="1" applyAlignment="1">
      <alignment horizontal="right" vertical="center" wrapText="1"/>
    </xf>
    <xf numFmtId="4" fontId="5" fillId="0" borderId="38" xfId="1" applyNumberFormat="1" applyFont="1" applyFill="1" applyBorder="1" applyAlignment="1">
      <alignment horizontal="right" vertical="center" wrapText="1"/>
    </xf>
    <xf numFmtId="4" fontId="5" fillId="0" borderId="39" xfId="1" applyNumberFormat="1" applyFont="1" applyFill="1" applyBorder="1" applyAlignment="1">
      <alignment horizontal="right" vertical="center" wrapText="1"/>
    </xf>
    <xf numFmtId="4" fontId="5" fillId="5" borderId="36" xfId="1" applyNumberFormat="1" applyFont="1" applyFill="1" applyBorder="1" applyAlignment="1">
      <alignment horizontal="right" vertical="center" wrapText="1"/>
    </xf>
    <xf numFmtId="4" fontId="5" fillId="0" borderId="37" xfId="2" applyNumberFormat="1" applyFont="1" applyFill="1" applyBorder="1" applyAlignment="1">
      <alignment horizontal="right" vertical="center" wrapText="1"/>
    </xf>
    <xf numFmtId="4" fontId="5" fillId="0" borderId="36" xfId="5" applyNumberFormat="1" applyFont="1" applyFill="1" applyBorder="1" applyAlignment="1">
      <alignment horizontal="right" vertical="center" wrapText="1"/>
    </xf>
    <xf numFmtId="4" fontId="3" fillId="4" borderId="37" xfId="5" applyNumberFormat="1" applyFont="1" applyFill="1" applyBorder="1" applyAlignment="1">
      <alignment horizontal="right" vertical="center" wrapText="1"/>
    </xf>
    <xf numFmtId="4" fontId="5" fillId="0" borderId="38" xfId="7" applyNumberFormat="1" applyFont="1" applyFill="1" applyBorder="1" applyAlignment="1">
      <alignment horizontal="right" vertical="center" wrapText="1"/>
    </xf>
    <xf numFmtId="4" fontId="5" fillId="0" borderId="37" xfId="7" applyNumberFormat="1" applyFont="1" applyFill="1" applyBorder="1" applyAlignment="1">
      <alignment horizontal="right" vertical="center" wrapText="1"/>
    </xf>
    <xf numFmtId="4" fontId="5" fillId="0" borderId="36" xfId="7" applyNumberFormat="1" applyFont="1" applyFill="1" applyBorder="1" applyAlignment="1">
      <alignment horizontal="right" vertical="center" wrapText="1"/>
    </xf>
    <xf numFmtId="4" fontId="5" fillId="0" borderId="38" xfId="3" applyNumberFormat="1" applyFont="1" applyFill="1" applyBorder="1" applyAlignment="1">
      <alignment horizontal="right" vertical="center" wrapText="1"/>
    </xf>
    <xf numFmtId="4" fontId="5" fillId="0" borderId="36" xfId="3" applyNumberFormat="1" applyFont="1" applyBorder="1" applyAlignment="1">
      <alignment horizontal="right" vertical="center" wrapText="1"/>
    </xf>
    <xf numFmtId="4" fontId="5" fillId="4" borderId="37" xfId="5" applyNumberFormat="1" applyFont="1" applyFill="1" applyBorder="1" applyAlignment="1">
      <alignment horizontal="right" vertical="center" wrapText="1"/>
    </xf>
    <xf numFmtId="0" fontId="5" fillId="0" borderId="0" xfId="3" applyFill="1"/>
    <xf numFmtId="0" fontId="3" fillId="0" borderId="4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51" xfId="3" applyFont="1" applyFill="1" applyBorder="1" applyAlignment="1">
      <alignment horizontal="center"/>
    </xf>
    <xf numFmtId="0" fontId="3" fillId="0" borderId="52" xfId="3" applyFont="1" applyFill="1" applyBorder="1" applyAlignment="1">
      <alignment horizontal="center"/>
    </xf>
    <xf numFmtId="49" fontId="5" fillId="0" borderId="0" xfId="3" applyNumberFormat="1" applyFont="1" applyFill="1" applyBorder="1"/>
    <xf numFmtId="0" fontId="5" fillId="0" borderId="0" xfId="3" applyFont="1" applyFill="1" applyBorder="1"/>
    <xf numFmtId="0" fontId="34" fillId="0" borderId="0" xfId="3" applyFont="1" applyFill="1" applyBorder="1" applyAlignment="1">
      <alignment vertical="center"/>
    </xf>
    <xf numFmtId="0" fontId="3" fillId="0" borderId="0" xfId="3" applyFont="1" applyFill="1" applyBorder="1" applyAlignment="1"/>
    <xf numFmtId="49" fontId="3" fillId="2" borderId="53" xfId="3" applyNumberFormat="1" applyFont="1" applyFill="1" applyBorder="1" applyAlignment="1">
      <alignment horizontal="center" vertical="center" wrapText="1"/>
    </xf>
    <xf numFmtId="0" fontId="5" fillId="0" borderId="0" xfId="3" applyFont="1"/>
    <xf numFmtId="0" fontId="3" fillId="2" borderId="25" xfId="3" applyFont="1" applyFill="1" applyBorder="1" applyAlignment="1">
      <alignment horizontal="center" vertical="center"/>
    </xf>
    <xf numFmtId="0" fontId="3" fillId="2" borderId="26" xfId="3" applyFont="1" applyFill="1" applyBorder="1" applyAlignment="1">
      <alignment horizontal="center" vertical="center"/>
    </xf>
    <xf numFmtId="0" fontId="3" fillId="2" borderId="34" xfId="3" applyFont="1" applyFill="1" applyBorder="1" applyAlignment="1">
      <alignment horizontal="center" vertical="center"/>
    </xf>
    <xf numFmtId="0" fontId="3" fillId="2" borderId="35" xfId="3" applyFont="1" applyFill="1" applyBorder="1" applyAlignment="1">
      <alignment horizontal="center" vertical="center"/>
    </xf>
    <xf numFmtId="49" fontId="27" fillId="4" borderId="36" xfId="3" applyNumberFormat="1" applyFont="1" applyFill="1" applyBorder="1" applyAlignment="1">
      <alignment horizontal="center" vertical="center" wrapText="1"/>
    </xf>
    <xf numFmtId="0" fontId="27" fillId="4" borderId="37" xfId="3" applyFont="1" applyFill="1" applyBorder="1" applyAlignment="1">
      <alignment horizontal="justify" vertical="center" wrapText="1"/>
    </xf>
    <xf numFmtId="0" fontId="27" fillId="4" borderId="37" xfId="3" applyFont="1" applyFill="1" applyBorder="1" applyAlignment="1">
      <alignment horizontal="justify" vertical="center"/>
    </xf>
    <xf numFmtId="4" fontId="27" fillId="4" borderId="37" xfId="3" applyNumberFormat="1" applyFont="1" applyFill="1" applyBorder="1" applyAlignment="1">
      <alignment horizontal="center" vertical="center" wrapText="1"/>
    </xf>
    <xf numFmtId="3" fontId="27" fillId="4" borderId="37" xfId="3" applyNumberFormat="1" applyFont="1" applyFill="1" applyBorder="1" applyAlignment="1">
      <alignment horizontal="right" vertical="center" wrapText="1"/>
    </xf>
    <xf numFmtId="3" fontId="27" fillId="4" borderId="38" xfId="3" applyNumberFormat="1" applyFont="1" applyFill="1" applyBorder="1" applyAlignment="1">
      <alignment horizontal="right" vertical="center" wrapText="1"/>
    </xf>
    <xf numFmtId="0" fontId="27" fillId="0" borderId="0" xfId="3" applyFont="1"/>
    <xf numFmtId="0" fontId="27" fillId="0" borderId="36" xfId="3" applyFont="1" applyFill="1" applyBorder="1" applyAlignment="1">
      <alignment horizontal="center" vertical="center" wrapText="1"/>
    </xf>
    <xf numFmtId="0" fontId="27" fillId="0" borderId="36" xfId="3" applyFont="1" applyFill="1" applyBorder="1" applyAlignment="1">
      <alignment horizontal="justify" vertical="center" wrapText="1"/>
    </xf>
    <xf numFmtId="4" fontId="27" fillId="0" borderId="36" xfId="3" applyNumberFormat="1" applyFont="1" applyFill="1" applyBorder="1" applyAlignment="1">
      <alignment horizontal="center" vertical="center" wrapText="1"/>
    </xf>
    <xf numFmtId="3" fontId="27" fillId="0" borderId="36" xfId="3" applyNumberFormat="1" applyFont="1" applyFill="1" applyBorder="1" applyAlignment="1">
      <alignment horizontal="right" vertical="center" wrapText="1"/>
    </xf>
    <xf numFmtId="3" fontId="27" fillId="0" borderId="36" xfId="5" applyNumberFormat="1" applyFont="1" applyFill="1" applyBorder="1" applyAlignment="1">
      <alignment horizontal="right" vertical="center" wrapText="1"/>
    </xf>
    <xf numFmtId="3" fontId="27" fillId="0" borderId="36" xfId="6" applyNumberFormat="1" applyFont="1" applyFill="1" applyBorder="1" applyAlignment="1">
      <alignment horizontal="right" vertical="center" wrapText="1"/>
    </xf>
    <xf numFmtId="3" fontId="27" fillId="0" borderId="37" xfId="3" applyNumberFormat="1" applyFont="1" applyFill="1" applyBorder="1" applyAlignment="1">
      <alignment horizontal="right" vertical="center" wrapText="1"/>
    </xf>
    <xf numFmtId="0" fontId="27" fillId="0" borderId="0" xfId="3" applyFont="1" applyFill="1"/>
    <xf numFmtId="3" fontId="27" fillId="0" borderId="37" xfId="5" applyNumberFormat="1" applyFont="1" applyFill="1" applyBorder="1" applyAlignment="1">
      <alignment horizontal="right" vertical="center" wrapText="1"/>
    </xf>
    <xf numFmtId="3" fontId="27" fillId="0" borderId="37" xfId="6" applyNumberFormat="1" applyFont="1" applyFill="1" applyBorder="1" applyAlignment="1">
      <alignment horizontal="right" vertical="center" wrapText="1"/>
    </xf>
    <xf numFmtId="3" fontId="27" fillId="0" borderId="38" xfId="3" applyNumberFormat="1" applyFont="1" applyFill="1" applyBorder="1" applyAlignment="1">
      <alignment horizontal="right" vertical="center" wrapText="1"/>
    </xf>
    <xf numFmtId="3" fontId="27" fillId="0" borderId="39" xfId="3" applyNumberFormat="1" applyFont="1" applyFill="1" applyBorder="1" applyAlignment="1">
      <alignment horizontal="center" vertical="center" wrapText="1"/>
    </xf>
    <xf numFmtId="3" fontId="27" fillId="4" borderId="38" xfId="3" applyNumberFormat="1" applyFont="1" applyFill="1" applyBorder="1" applyAlignment="1">
      <alignment horizontal="center" vertical="center" wrapText="1"/>
    </xf>
    <xf numFmtId="0" fontId="27" fillId="4" borderId="38" xfId="3" applyFont="1" applyFill="1" applyBorder="1" applyAlignment="1">
      <alignment horizontal="justify" vertical="center" wrapText="1"/>
    </xf>
    <xf numFmtId="3" fontId="27" fillId="0" borderId="37" xfId="0" applyNumberFormat="1" applyFont="1" applyFill="1" applyBorder="1" applyAlignment="1">
      <alignment horizontal="right" vertical="center" wrapText="1"/>
    </xf>
    <xf numFmtId="49" fontId="27" fillId="0" borderId="39" xfId="3" applyNumberFormat="1" applyFont="1" applyFill="1" applyBorder="1" applyAlignment="1">
      <alignment horizontal="center" vertical="center" wrapText="1"/>
    </xf>
    <xf numFmtId="0" fontId="27" fillId="0" borderId="39" xfId="3" applyFont="1" applyFill="1" applyBorder="1" applyAlignment="1">
      <alignment horizontal="center" vertical="center" wrapText="1"/>
    </xf>
    <xf numFmtId="4" fontId="27" fillId="0" borderId="39" xfId="3" applyNumberFormat="1" applyFont="1" applyFill="1" applyBorder="1" applyAlignment="1">
      <alignment horizontal="center" vertical="center" wrapText="1"/>
    </xf>
    <xf numFmtId="4" fontId="27" fillId="0" borderId="39" xfId="5" applyNumberFormat="1" applyFont="1" applyFill="1" applyBorder="1" applyAlignment="1">
      <alignment horizontal="center" vertical="center" wrapText="1"/>
    </xf>
    <xf numFmtId="4" fontId="27" fillId="0" borderId="38" xfId="3" applyNumberFormat="1" applyFont="1" applyFill="1" applyBorder="1" applyAlignment="1">
      <alignment horizontal="center" vertical="center" wrapText="1"/>
    </xf>
    <xf numFmtId="3" fontId="27" fillId="0" borderId="39" xfId="3" applyNumberFormat="1" applyFont="1" applyFill="1" applyBorder="1" applyAlignment="1">
      <alignment horizontal="right" vertical="center" wrapText="1"/>
    </xf>
    <xf numFmtId="0" fontId="27" fillId="0" borderId="39" xfId="3" applyFont="1" applyFill="1" applyBorder="1" applyAlignment="1">
      <alignment horizontal="justify" vertical="center" wrapText="1"/>
    </xf>
    <xf numFmtId="4" fontId="27" fillId="4" borderId="36" xfId="3" applyNumberFormat="1" applyFont="1" applyFill="1" applyBorder="1" applyAlignment="1">
      <alignment horizontal="center" vertical="center" wrapText="1"/>
    </xf>
    <xf numFmtId="4" fontId="27" fillId="4" borderId="38" xfId="3" applyNumberFormat="1" applyFont="1" applyFill="1" applyBorder="1" applyAlignment="1">
      <alignment horizontal="center" vertical="center" wrapText="1"/>
    </xf>
    <xf numFmtId="3" fontId="27" fillId="4" borderId="36" xfId="2" applyNumberFormat="1" applyFont="1" applyFill="1" applyBorder="1" applyAlignment="1">
      <alignment horizontal="right" vertical="center" wrapText="1"/>
    </xf>
    <xf numFmtId="3" fontId="27" fillId="4" borderId="36" xfId="3" applyNumberFormat="1" applyFont="1" applyFill="1" applyBorder="1" applyAlignment="1">
      <alignment horizontal="right" vertical="center" wrapText="1"/>
    </xf>
    <xf numFmtId="3" fontId="27" fillId="4" borderId="36" xfId="5" applyNumberFormat="1" applyFont="1" applyFill="1" applyBorder="1" applyAlignment="1">
      <alignment horizontal="right" vertical="center" wrapText="1"/>
    </xf>
    <xf numFmtId="0" fontId="27" fillId="4" borderId="36" xfId="3" applyFont="1" applyFill="1" applyBorder="1" applyAlignment="1">
      <alignment horizontal="justify" vertical="center" wrapText="1"/>
    </xf>
    <xf numFmtId="49" fontId="27" fillId="5" borderId="37" xfId="3" applyNumberFormat="1" applyFont="1" applyFill="1" applyBorder="1" applyAlignment="1">
      <alignment horizontal="center" vertical="center" wrapText="1"/>
    </xf>
    <xf numFmtId="0" fontId="27" fillId="5" borderId="37" xfId="3" applyFont="1" applyFill="1" applyBorder="1" applyAlignment="1">
      <alignment horizontal="justify" vertical="center" wrapText="1"/>
    </xf>
    <xf numFmtId="3" fontId="27" fillId="5" borderId="37" xfId="3" applyNumberFormat="1" applyFont="1" applyFill="1" applyBorder="1" applyAlignment="1">
      <alignment horizontal="center" vertical="center" wrapText="1"/>
    </xf>
    <xf numFmtId="4" fontId="27" fillId="4" borderId="38" xfId="5" applyNumberFormat="1" applyFont="1" applyFill="1" applyBorder="1" applyAlignment="1">
      <alignment horizontal="center" vertical="center" wrapText="1"/>
    </xf>
    <xf numFmtId="0" fontId="27" fillId="0" borderId="38" xfId="3" applyFont="1" applyFill="1" applyBorder="1" applyAlignment="1">
      <alignment horizontal="center" vertical="center" wrapText="1"/>
    </xf>
    <xf numFmtId="3" fontId="27" fillId="4" borderId="37" xfId="5" applyNumberFormat="1" applyFont="1" applyFill="1" applyBorder="1" applyAlignment="1">
      <alignment horizontal="right" vertical="center" wrapText="1"/>
    </xf>
    <xf numFmtId="3" fontId="27" fillId="0" borderId="39" xfId="5" applyNumberFormat="1" applyFont="1" applyFill="1" applyBorder="1" applyAlignment="1">
      <alignment horizontal="right" vertical="center" wrapText="1"/>
    </xf>
    <xf numFmtId="49" fontId="27" fillId="4" borderId="37" xfId="3" applyNumberFormat="1" applyFont="1" applyFill="1" applyBorder="1" applyAlignment="1">
      <alignment horizontal="center" vertical="center" wrapText="1"/>
    </xf>
    <xf numFmtId="0" fontId="27" fillId="4" borderId="38" xfId="3" applyFont="1" applyFill="1" applyBorder="1" applyAlignment="1">
      <alignment horizontal="center" vertical="center" wrapText="1"/>
    </xf>
    <xf numFmtId="3" fontId="27" fillId="4" borderId="37" xfId="2" applyNumberFormat="1" applyFont="1" applyFill="1" applyBorder="1" applyAlignment="1">
      <alignment horizontal="right" vertical="center" wrapText="1"/>
    </xf>
    <xf numFmtId="3" fontId="27" fillId="0" borderId="38" xfId="3" applyNumberFormat="1" applyFont="1" applyFill="1" applyBorder="1" applyAlignment="1">
      <alignment horizontal="justify" vertical="center" wrapText="1"/>
    </xf>
    <xf numFmtId="3" fontId="27" fillId="0" borderId="38" xfId="5" applyNumberFormat="1" applyFont="1" applyFill="1" applyBorder="1" applyAlignment="1">
      <alignment horizontal="right" vertical="center" wrapText="1"/>
    </xf>
    <xf numFmtId="3" fontId="27" fillId="0" borderId="38" xfId="7" applyNumberFormat="1" applyFont="1" applyFill="1" applyBorder="1" applyAlignment="1">
      <alignment horizontal="right" vertical="center" wrapText="1"/>
    </xf>
    <xf numFmtId="49" fontId="27" fillId="4" borderId="37" xfId="3" applyNumberFormat="1" applyFont="1" applyFill="1" applyBorder="1" applyAlignment="1">
      <alignment vertical="center" wrapText="1"/>
    </xf>
    <xf numFmtId="3" fontId="27" fillId="4" borderId="37" xfId="7" applyNumberFormat="1" applyFont="1" applyFill="1" applyBorder="1" applyAlignment="1">
      <alignment horizontal="right" vertical="center" wrapText="1"/>
    </xf>
    <xf numFmtId="0" fontId="27" fillId="4" borderId="37" xfId="7" applyFont="1" applyFill="1" applyBorder="1" applyAlignment="1">
      <alignment horizontal="justify" vertical="center" wrapText="1"/>
    </xf>
    <xf numFmtId="3" fontId="27" fillId="0" borderId="37" xfId="3" applyNumberFormat="1" applyFont="1" applyFill="1" applyBorder="1" applyAlignment="1">
      <alignment horizontal="justify" vertical="center" wrapText="1"/>
    </xf>
    <xf numFmtId="41" fontId="27" fillId="0" borderId="37" xfId="5" applyNumberFormat="1" applyFont="1" applyBorder="1" applyAlignment="1">
      <alignment vertical="center"/>
    </xf>
    <xf numFmtId="3" fontId="27" fillId="7" borderId="37" xfId="3" applyNumberFormat="1" applyFont="1" applyFill="1" applyBorder="1" applyAlignment="1">
      <alignment horizontal="center" vertical="center" wrapText="1"/>
    </xf>
    <xf numFmtId="4" fontId="27" fillId="0" borderId="37" xfId="7" applyNumberFormat="1" applyFont="1" applyFill="1" applyBorder="1" applyAlignment="1">
      <alignment horizontal="center" vertical="center" wrapText="1"/>
    </xf>
    <xf numFmtId="3" fontId="27" fillId="0" borderId="37" xfId="7" applyNumberFormat="1" applyFont="1" applyFill="1" applyBorder="1" applyAlignment="1">
      <alignment horizontal="right" vertical="center" wrapText="1"/>
    </xf>
    <xf numFmtId="49" fontId="27" fillId="4" borderId="36" xfId="3" applyNumberFormat="1" applyFont="1" applyFill="1" applyBorder="1" applyAlignment="1">
      <alignment vertical="center" wrapText="1"/>
    </xf>
    <xf numFmtId="41" fontId="27" fillId="0" borderId="37" xfId="5" applyNumberFormat="1" applyFont="1" applyBorder="1" applyAlignment="1">
      <alignment horizontal="center" vertical="center"/>
    </xf>
    <xf numFmtId="3" fontId="27" fillId="0" borderId="36" xfId="7" applyNumberFormat="1" applyFont="1" applyFill="1" applyBorder="1" applyAlignment="1">
      <alignment horizontal="right" vertical="center" wrapText="1"/>
    </xf>
    <xf numFmtId="4" fontId="27" fillId="4" borderId="36" xfId="7" applyNumberFormat="1" applyFont="1" applyFill="1" applyBorder="1" applyAlignment="1">
      <alignment horizontal="center" vertical="center" wrapText="1"/>
    </xf>
    <xf numFmtId="3" fontId="27" fillId="4" borderId="36" xfId="7" applyNumberFormat="1" applyFont="1" applyFill="1" applyBorder="1" applyAlignment="1">
      <alignment horizontal="right" vertical="center" wrapText="1"/>
    </xf>
    <xf numFmtId="0" fontId="27" fillId="4" borderId="36" xfId="7" applyFont="1" applyFill="1" applyBorder="1" applyAlignment="1">
      <alignment horizontal="justify" vertical="center" wrapText="1"/>
    </xf>
    <xf numFmtId="9" fontId="27" fillId="0" borderId="36" xfId="3" applyNumberFormat="1" applyFont="1" applyFill="1" applyBorder="1" applyAlignment="1">
      <alignment horizontal="justify" vertical="center" wrapText="1"/>
    </xf>
    <xf numFmtId="3" fontId="27" fillId="0" borderId="0" xfId="5" applyNumberFormat="1" applyFont="1" applyFill="1" applyBorder="1" applyAlignment="1">
      <alignment horizontal="right" vertical="center" wrapText="1"/>
    </xf>
    <xf numFmtId="0" fontId="27" fillId="0" borderId="36" xfId="7" applyFont="1" applyFill="1" applyBorder="1" applyAlignment="1">
      <alignment horizontal="justify" vertical="center" wrapText="1"/>
    </xf>
    <xf numFmtId="4" fontId="27" fillId="4" borderId="38" xfId="7" applyNumberFormat="1" applyFont="1" applyFill="1" applyBorder="1" applyAlignment="1">
      <alignment horizontal="center" vertical="center" wrapText="1"/>
    </xf>
    <xf numFmtId="3" fontId="27" fillId="4" borderId="38" xfId="5" applyNumberFormat="1" applyFont="1" applyFill="1" applyBorder="1" applyAlignment="1">
      <alignment horizontal="right" vertical="center" wrapText="1"/>
    </xf>
    <xf numFmtId="0" fontId="27" fillId="0" borderId="37" xfId="5" applyFont="1" applyFill="1" applyBorder="1" applyAlignment="1">
      <alignment horizontal="center" vertical="center"/>
    </xf>
    <xf numFmtId="4" fontId="27" fillId="6" borderId="37" xfId="3" applyNumberFormat="1" applyFont="1" applyFill="1" applyBorder="1" applyAlignment="1">
      <alignment horizontal="center" vertical="center" wrapText="1"/>
    </xf>
    <xf numFmtId="0" fontId="27" fillId="6" borderId="37" xfId="7" applyFont="1" applyFill="1" applyBorder="1" applyAlignment="1">
      <alignment horizontal="justify" vertical="center" wrapText="1"/>
    </xf>
    <xf numFmtId="0" fontId="27" fillId="0" borderId="36" xfId="3" applyFont="1" applyBorder="1" applyAlignment="1">
      <alignment horizontal="center" vertical="center"/>
    </xf>
    <xf numFmtId="3" fontId="27" fillId="0" borderId="36" xfId="0" applyNumberFormat="1" applyFont="1" applyFill="1" applyBorder="1" applyAlignment="1">
      <alignment horizontal="right" vertical="center" wrapText="1"/>
    </xf>
    <xf numFmtId="3" fontId="27" fillId="0" borderId="36" xfId="4" applyNumberFormat="1" applyFont="1" applyFill="1" applyBorder="1" applyAlignment="1">
      <alignment horizontal="right" vertical="center" wrapText="1"/>
    </xf>
    <xf numFmtId="0" fontId="27" fillId="0" borderId="38" xfId="3" applyFont="1" applyFill="1" applyBorder="1" applyAlignment="1" applyProtection="1">
      <alignment horizontal="justify" vertical="center" wrapText="1"/>
      <protection locked="0"/>
    </xf>
    <xf numFmtId="0" fontId="27" fillId="0" borderId="37" xfId="3" applyFont="1" applyFill="1" applyBorder="1" applyAlignment="1" applyProtection="1">
      <alignment horizontal="justify" vertical="center" wrapText="1"/>
      <protection locked="0"/>
    </xf>
    <xf numFmtId="0" fontId="27" fillId="0" borderId="38" xfId="3" applyNumberFormat="1" applyFont="1" applyFill="1" applyBorder="1" applyAlignment="1">
      <alignment horizontal="justify" vertical="center" wrapText="1"/>
    </xf>
    <xf numFmtId="0" fontId="27" fillId="0" borderId="37" xfId="3" applyNumberFormat="1" applyFont="1" applyFill="1" applyBorder="1" applyAlignment="1">
      <alignment horizontal="justify" vertical="center" wrapText="1"/>
    </xf>
    <xf numFmtId="0" fontId="27" fillId="0" borderId="37" xfId="5" applyFont="1" applyFill="1" applyBorder="1" applyAlignment="1">
      <alignment horizontal="justify" vertical="center" wrapText="1"/>
    </xf>
    <xf numFmtId="0" fontId="27" fillId="0" borderId="37" xfId="5" applyFont="1" applyFill="1" applyBorder="1" applyAlignment="1">
      <alignment horizontal="center" vertical="center" wrapText="1"/>
    </xf>
    <xf numFmtId="3" fontId="27" fillId="0" borderId="37" xfId="0" applyNumberFormat="1" applyFont="1" applyFill="1" applyBorder="1" applyAlignment="1">
      <alignment horizontal="justify" vertical="center" wrapText="1"/>
    </xf>
    <xf numFmtId="3" fontId="27" fillId="7" borderId="37" xfId="0" applyNumberFormat="1" applyFont="1" applyFill="1" applyBorder="1" applyAlignment="1">
      <alignment horizontal="center" vertical="center" wrapText="1"/>
    </xf>
    <xf numFmtId="0" fontId="27" fillId="4" borderId="37" xfId="3" applyFont="1" applyFill="1" applyBorder="1" applyAlignment="1" applyProtection="1">
      <alignment horizontal="justify" vertical="center" wrapText="1"/>
      <protection locked="0"/>
    </xf>
    <xf numFmtId="3" fontId="27" fillId="4" borderId="37" xfId="3" applyNumberFormat="1" applyFont="1" applyFill="1" applyBorder="1" applyAlignment="1">
      <alignment horizontal="justify" vertical="center" wrapText="1"/>
    </xf>
    <xf numFmtId="3" fontId="5" fillId="0" borderId="0" xfId="3" applyNumberFormat="1"/>
    <xf numFmtId="0" fontId="5" fillId="0" borderId="0" xfId="3"/>
    <xf numFmtId="49" fontId="5" fillId="0" borderId="0" xfId="3" applyNumberFormat="1" applyFont="1" applyFill="1"/>
    <xf numFmtId="49" fontId="5" fillId="0" borderId="0" xfId="3" applyNumberFormat="1" applyFill="1"/>
    <xf numFmtId="49" fontId="5" fillId="0" borderId="0" xfId="3" applyNumberFormat="1"/>
    <xf numFmtId="0" fontId="29" fillId="5" borderId="0" xfId="1" applyFont="1" applyFill="1"/>
    <xf numFmtId="4" fontId="29" fillId="5" borderId="0" xfId="1" applyNumberFormat="1" applyFont="1" applyFill="1"/>
    <xf numFmtId="0" fontId="28" fillId="5" borderId="4" xfId="1" applyFont="1" applyFill="1" applyBorder="1" applyAlignment="1">
      <alignment horizontal="center"/>
    </xf>
    <xf numFmtId="0" fontId="28" fillId="5" borderId="0" xfId="1" applyFont="1" applyFill="1" applyBorder="1" applyAlignment="1">
      <alignment horizontal="center"/>
    </xf>
    <xf numFmtId="0" fontId="28" fillId="5" borderId="2" xfId="1" applyFont="1" applyFill="1" applyBorder="1" applyAlignment="1">
      <alignment horizontal="center"/>
    </xf>
    <xf numFmtId="0" fontId="28" fillId="5" borderId="3" xfId="1" applyFont="1" applyFill="1" applyBorder="1" applyAlignment="1">
      <alignment horizontal="center"/>
    </xf>
    <xf numFmtId="49" fontId="29" fillId="5" borderId="4" xfId="1" applyNumberFormat="1" applyFont="1" applyFill="1" applyBorder="1"/>
    <xf numFmtId="49" fontId="29" fillId="5" borderId="0" xfId="1" applyNumberFormat="1" applyFont="1" applyFill="1" applyBorder="1"/>
    <xf numFmtId="0" fontId="29" fillId="5" borderId="0" xfId="1" applyFont="1" applyFill="1" applyBorder="1"/>
    <xf numFmtId="0" fontId="30" fillId="5" borderId="2" xfId="1" applyFont="1" applyFill="1" applyBorder="1" applyAlignment="1">
      <alignment vertical="center"/>
    </xf>
    <xf numFmtId="0" fontId="30" fillId="5" borderId="3" xfId="1" applyFont="1" applyFill="1" applyBorder="1" applyAlignment="1">
      <alignment vertical="center"/>
    </xf>
    <xf numFmtId="49" fontId="29" fillId="5" borderId="5" xfId="1" applyNumberFormat="1" applyFont="1" applyFill="1" applyBorder="1"/>
    <xf numFmtId="49" fontId="29" fillId="5" borderId="6" xfId="1" applyNumberFormat="1" applyFont="1" applyFill="1" applyBorder="1"/>
    <xf numFmtId="0" fontId="29" fillId="5" borderId="6" xfId="1" applyFont="1" applyFill="1" applyBorder="1"/>
    <xf numFmtId="0" fontId="28" fillId="5" borderId="6" xfId="1" applyFont="1" applyFill="1" applyBorder="1" applyAlignment="1"/>
    <xf numFmtId="0" fontId="28" fillId="5" borderId="7" xfId="1" applyFont="1" applyFill="1" applyBorder="1" applyAlignment="1"/>
    <xf numFmtId="0" fontId="28" fillId="5" borderId="8" xfId="1" applyFont="1" applyFill="1" applyBorder="1" applyAlignment="1"/>
    <xf numFmtId="0" fontId="30" fillId="5" borderId="1" xfId="1" applyFont="1" applyFill="1" applyBorder="1" applyAlignment="1">
      <alignment horizontal="left" vertical="center"/>
    </xf>
    <xf numFmtId="0" fontId="30" fillId="5" borderId="2" xfId="1" applyFont="1" applyFill="1" applyBorder="1" applyAlignment="1">
      <alignment horizontal="left" vertical="center"/>
    </xf>
    <xf numFmtId="0" fontId="39" fillId="0" borderId="49" xfId="1" applyFont="1" applyFill="1" applyBorder="1" applyAlignment="1">
      <alignment horizontal="justify" vertical="center" wrapText="1"/>
    </xf>
    <xf numFmtId="3" fontId="5" fillId="4" borderId="37" xfId="5" applyNumberFormat="1" applyFont="1" applyFill="1" applyBorder="1" applyAlignment="1">
      <alignment horizontal="right" vertical="center" wrapText="1"/>
    </xf>
    <xf numFmtId="0" fontId="28" fillId="5" borderId="1" xfId="1" applyFont="1" applyFill="1" applyBorder="1" applyAlignment="1">
      <alignment horizontal="left" vertical="center"/>
    </xf>
    <xf numFmtId="4" fontId="5" fillId="5" borderId="37" xfId="5" applyNumberFormat="1" applyFont="1" applyFill="1" applyBorder="1" applyAlignment="1">
      <alignment horizontal="right" vertical="center" wrapText="1"/>
    </xf>
    <xf numFmtId="3" fontId="5" fillId="4" borderId="37" xfId="1" applyNumberFormat="1" applyFont="1" applyFill="1" applyBorder="1" applyAlignment="1">
      <alignment horizontal="right" vertical="center" wrapText="1"/>
    </xf>
    <xf numFmtId="4" fontId="5" fillId="4" borderId="37" xfId="1" applyNumberFormat="1" applyFont="1" applyFill="1" applyBorder="1" applyAlignment="1">
      <alignment horizontal="right" vertical="center" wrapText="1"/>
    </xf>
    <xf numFmtId="3" fontId="5" fillId="4" borderId="38" xfId="1" applyNumberFormat="1" applyFont="1" applyFill="1" applyBorder="1" applyAlignment="1">
      <alignment horizontal="right" vertical="center" wrapText="1"/>
    </xf>
    <xf numFmtId="3" fontId="5" fillId="4" borderId="36" xfId="2" applyNumberFormat="1" applyFont="1" applyFill="1" applyBorder="1" applyAlignment="1">
      <alignment horizontal="right" vertical="center" wrapText="1"/>
    </xf>
    <xf numFmtId="4" fontId="5" fillId="4" borderId="36" xfId="2" applyNumberFormat="1" applyFont="1" applyFill="1" applyBorder="1" applyAlignment="1">
      <alignment horizontal="right" vertical="center" wrapText="1"/>
    </xf>
    <xf numFmtId="3" fontId="5" fillId="4" borderId="36" xfId="1" applyNumberFormat="1" applyFont="1" applyFill="1" applyBorder="1" applyAlignment="1">
      <alignment horizontal="right" vertical="center" wrapText="1"/>
    </xf>
    <xf numFmtId="4" fontId="5" fillId="4" borderId="36" xfId="5" applyNumberFormat="1" applyFont="1" applyFill="1" applyBorder="1" applyAlignment="1">
      <alignment horizontal="right" vertical="center" wrapText="1"/>
    </xf>
    <xf numFmtId="4" fontId="5" fillId="4" borderId="37" xfId="3" applyNumberFormat="1" applyFont="1" applyFill="1" applyBorder="1" applyAlignment="1">
      <alignment horizontal="right" vertical="center" wrapText="1"/>
    </xf>
    <xf numFmtId="4" fontId="5" fillId="4" borderId="36" xfId="1" applyNumberFormat="1" applyFont="1" applyFill="1" applyBorder="1" applyAlignment="1">
      <alignment horizontal="right" vertical="center" wrapText="1"/>
    </xf>
    <xf numFmtId="4" fontId="5" fillId="4" borderId="37" xfId="2" applyNumberFormat="1" applyFont="1" applyFill="1" applyBorder="1" applyAlignment="1">
      <alignment horizontal="right" vertical="center" wrapText="1"/>
    </xf>
    <xf numFmtId="4" fontId="5" fillId="4" borderId="37" xfId="7" applyNumberFormat="1" applyFont="1" applyFill="1" applyBorder="1" applyAlignment="1">
      <alignment horizontal="right" vertical="center" wrapText="1"/>
    </xf>
    <xf numFmtId="3" fontId="5" fillId="4" borderId="37" xfId="3" applyNumberFormat="1" applyFont="1" applyFill="1" applyBorder="1" applyAlignment="1">
      <alignment horizontal="right" vertical="center" wrapText="1"/>
    </xf>
    <xf numFmtId="4" fontId="5" fillId="4" borderId="36" xfId="7" applyNumberFormat="1" applyFont="1" applyFill="1" applyBorder="1" applyAlignment="1">
      <alignment horizontal="right" vertical="center" wrapText="1"/>
    </xf>
    <xf numFmtId="3" fontId="5" fillId="4" borderId="38" xfId="5" applyNumberFormat="1" applyFont="1" applyFill="1" applyBorder="1" applyAlignment="1">
      <alignment horizontal="right" vertical="center" wrapText="1"/>
    </xf>
    <xf numFmtId="4" fontId="5" fillId="6" borderId="37" xfId="7" applyNumberFormat="1" applyFont="1" applyFill="1" applyBorder="1" applyAlignment="1">
      <alignment horizontal="right" vertical="center" wrapText="1"/>
    </xf>
    <xf numFmtId="4" fontId="2" fillId="4" borderId="37" xfId="1" applyNumberFormat="1" applyFont="1" applyFill="1" applyBorder="1" applyAlignment="1">
      <alignment horizontal="right" vertical="center" wrapText="1"/>
    </xf>
    <xf numFmtId="0" fontId="28" fillId="30" borderId="2" xfId="1" applyFont="1" applyFill="1" applyBorder="1" applyAlignment="1">
      <alignment horizontal="center"/>
    </xf>
    <xf numFmtId="0" fontId="30" fillId="30" borderId="2" xfId="1" applyFont="1" applyFill="1" applyBorder="1" applyAlignment="1">
      <alignment vertical="center"/>
    </xf>
    <xf numFmtId="0" fontId="4" fillId="30" borderId="25" xfId="1" applyFont="1" applyFill="1" applyBorder="1" applyAlignment="1">
      <alignment horizontal="center" vertical="center"/>
    </xf>
    <xf numFmtId="3" fontId="5" fillId="30" borderId="37" xfId="1" applyNumberFormat="1" applyFont="1" applyFill="1" applyBorder="1" applyAlignment="1">
      <alignment horizontal="right" vertical="center" wrapText="1"/>
    </xf>
    <xf numFmtId="0" fontId="5" fillId="30" borderId="37" xfId="1" applyFont="1" applyFill="1" applyBorder="1" applyAlignment="1">
      <alignment horizontal="right" vertical="center" wrapText="1"/>
    </xf>
    <xf numFmtId="0" fontId="5" fillId="30" borderId="37" xfId="0" applyFont="1" applyFill="1" applyBorder="1" applyAlignment="1">
      <alignment horizontal="right" vertical="center" wrapText="1"/>
    </xf>
    <xf numFmtId="0" fontId="5" fillId="30" borderId="36" xfId="0" applyFont="1" applyFill="1" applyBorder="1" applyAlignment="1">
      <alignment horizontal="right" vertical="center" wrapText="1"/>
    </xf>
    <xf numFmtId="3" fontId="5" fillId="30" borderId="36" xfId="2" applyNumberFormat="1" applyFont="1" applyFill="1" applyBorder="1" applyAlignment="1">
      <alignment horizontal="right" vertical="center" wrapText="1"/>
    </xf>
    <xf numFmtId="3" fontId="5" fillId="30" borderId="37" xfId="5" applyNumberFormat="1" applyFont="1" applyFill="1" applyBorder="1" applyAlignment="1">
      <alignment horizontal="right" vertical="center" wrapText="1"/>
    </xf>
    <xf numFmtId="3" fontId="5" fillId="30" borderId="36" xfId="1" applyNumberFormat="1" applyFont="1" applyFill="1" applyBorder="1" applyAlignment="1">
      <alignment horizontal="right" vertical="center" wrapText="1"/>
    </xf>
    <xf numFmtId="49" fontId="5" fillId="30" borderId="37" xfId="3" applyNumberFormat="1" applyFont="1" applyFill="1" applyBorder="1" applyAlignment="1">
      <alignment horizontal="right" vertical="center" wrapText="1"/>
    </xf>
    <xf numFmtId="1" fontId="5" fillId="30" borderId="37" xfId="0" applyNumberFormat="1" applyFont="1" applyFill="1" applyBorder="1" applyAlignment="1">
      <alignment horizontal="right" vertical="center" wrapText="1"/>
    </xf>
    <xf numFmtId="3" fontId="5" fillId="30" borderId="39" xfId="5" applyNumberFormat="1" applyFont="1" applyFill="1" applyBorder="1" applyAlignment="1">
      <alignment horizontal="right" vertical="center" wrapText="1"/>
    </xf>
    <xf numFmtId="3" fontId="5" fillId="30" borderId="36" xfId="3" applyNumberFormat="1" applyFont="1" applyFill="1" applyBorder="1" applyAlignment="1">
      <alignment horizontal="right" vertical="center" wrapText="1"/>
    </xf>
    <xf numFmtId="3" fontId="5" fillId="30" borderId="38" xfId="5" applyNumberFormat="1" applyFont="1" applyFill="1" applyBorder="1" applyAlignment="1">
      <alignment horizontal="right" vertical="center" wrapText="1"/>
    </xf>
    <xf numFmtId="0" fontId="5" fillId="30" borderId="36" xfId="1" applyFont="1" applyFill="1" applyBorder="1" applyAlignment="1">
      <alignment horizontal="right" vertical="center" wrapText="1"/>
    </xf>
    <xf numFmtId="3" fontId="5" fillId="30" borderId="37" xfId="3" applyNumberFormat="1" applyFont="1" applyFill="1" applyBorder="1" applyAlignment="1">
      <alignment horizontal="right" vertical="center" wrapText="1"/>
    </xf>
    <xf numFmtId="41" fontId="5" fillId="30" borderId="37" xfId="3" applyNumberFormat="1" applyFont="1" applyFill="1" applyBorder="1" applyAlignment="1">
      <alignment horizontal="right" vertical="center" wrapText="1"/>
    </xf>
    <xf numFmtId="3" fontId="32" fillId="30" borderId="37" xfId="5" applyNumberFormat="1" applyFont="1" applyFill="1" applyBorder="1" applyAlignment="1">
      <alignment horizontal="right" vertical="center" wrapText="1"/>
    </xf>
    <xf numFmtId="0" fontId="6" fillId="30" borderId="0" xfId="1" applyFont="1" applyFill="1"/>
    <xf numFmtId="0" fontId="2" fillId="30" borderId="0" xfId="1" applyFill="1"/>
    <xf numFmtId="0" fontId="4" fillId="31" borderId="26" xfId="1" applyFont="1" applyFill="1" applyBorder="1" applyAlignment="1">
      <alignment horizontal="center" vertical="center"/>
    </xf>
    <xf numFmtId="0" fontId="28" fillId="31" borderId="2" xfId="1" applyFont="1" applyFill="1" applyBorder="1" applyAlignment="1">
      <alignment horizontal="center"/>
    </xf>
    <xf numFmtId="0" fontId="30" fillId="31" borderId="2" xfId="1" applyFont="1" applyFill="1" applyBorder="1" applyAlignment="1">
      <alignment vertical="center"/>
    </xf>
    <xf numFmtId="3" fontId="5" fillId="31" borderId="37" xfId="1" applyNumberFormat="1" applyFont="1" applyFill="1" applyBorder="1" applyAlignment="1">
      <alignment horizontal="right" vertical="center" wrapText="1"/>
    </xf>
    <xf numFmtId="41" fontId="5" fillId="31" borderId="37" xfId="3" applyNumberFormat="1" applyFont="1" applyFill="1" applyBorder="1" applyAlignment="1">
      <alignment horizontal="right" vertical="center" wrapText="1"/>
    </xf>
    <xf numFmtId="0" fontId="5" fillId="31" borderId="37" xfId="0" applyFont="1" applyFill="1" applyBorder="1" applyAlignment="1">
      <alignment horizontal="right" vertical="center" wrapText="1"/>
    </xf>
    <xf numFmtId="0" fontId="5" fillId="31" borderId="36" xfId="0" applyFont="1" applyFill="1" applyBorder="1" applyAlignment="1">
      <alignment horizontal="right" vertical="center" wrapText="1"/>
    </xf>
    <xf numFmtId="3" fontId="5" fillId="31" borderId="36" xfId="2" applyNumberFormat="1" applyFont="1" applyFill="1" applyBorder="1" applyAlignment="1">
      <alignment horizontal="right" vertical="center" wrapText="1"/>
    </xf>
    <xf numFmtId="3" fontId="5" fillId="31" borderId="37" xfId="5" applyNumberFormat="1" applyFont="1" applyFill="1" applyBorder="1" applyAlignment="1">
      <alignment horizontal="right" vertical="center" wrapText="1"/>
    </xf>
    <xf numFmtId="3" fontId="5" fillId="31" borderId="36" xfId="1" applyNumberFormat="1" applyFont="1" applyFill="1" applyBorder="1" applyAlignment="1">
      <alignment horizontal="right" vertical="center" wrapText="1"/>
    </xf>
    <xf numFmtId="49" fontId="5" fillId="31" borderId="37" xfId="3" applyNumberFormat="1" applyFont="1" applyFill="1" applyBorder="1" applyAlignment="1">
      <alignment horizontal="right" vertical="center" wrapText="1"/>
    </xf>
    <xf numFmtId="1" fontId="5" fillId="31" borderId="37" xfId="0" applyNumberFormat="1" applyFont="1" applyFill="1" applyBorder="1" applyAlignment="1">
      <alignment horizontal="right" vertical="center" wrapText="1"/>
    </xf>
    <xf numFmtId="3" fontId="5" fillId="31" borderId="39" xfId="5" applyNumberFormat="1" applyFont="1" applyFill="1" applyBorder="1" applyAlignment="1">
      <alignment horizontal="right" vertical="center" wrapText="1"/>
    </xf>
    <xf numFmtId="3" fontId="5" fillId="31" borderId="36" xfId="3" applyNumberFormat="1" applyFont="1" applyFill="1" applyBorder="1" applyAlignment="1">
      <alignment horizontal="right" vertical="center" wrapText="1"/>
    </xf>
    <xf numFmtId="3" fontId="5" fillId="31" borderId="38" xfId="5" applyNumberFormat="1" applyFont="1" applyFill="1" applyBorder="1" applyAlignment="1">
      <alignment horizontal="right" vertical="center" wrapText="1"/>
    </xf>
    <xf numFmtId="0" fontId="5" fillId="31" borderId="36" xfId="1" applyFont="1" applyFill="1" applyBorder="1" applyAlignment="1">
      <alignment horizontal="right" vertical="center" wrapText="1"/>
    </xf>
    <xf numFmtId="3" fontId="5" fillId="31" borderId="37" xfId="3" applyNumberFormat="1" applyFont="1" applyFill="1" applyBorder="1" applyAlignment="1">
      <alignment horizontal="right" vertical="center" wrapText="1"/>
    </xf>
    <xf numFmtId="3" fontId="32" fillId="31" borderId="37" xfId="5" applyNumberFormat="1" applyFont="1" applyFill="1" applyBorder="1" applyAlignment="1">
      <alignment horizontal="right" vertical="center" wrapText="1"/>
    </xf>
    <xf numFmtId="0" fontId="6" fillId="31" borderId="0" xfId="1" applyFont="1" applyFill="1"/>
    <xf numFmtId="0" fontId="2" fillId="31" borderId="0" xfId="1" applyFill="1"/>
    <xf numFmtId="0" fontId="28" fillId="32" borderId="2" xfId="1" applyFont="1" applyFill="1" applyBorder="1" applyAlignment="1">
      <alignment horizontal="center"/>
    </xf>
    <xf numFmtId="0" fontId="30" fillId="32" borderId="2" xfId="1" applyFont="1" applyFill="1" applyBorder="1" applyAlignment="1">
      <alignment vertical="center"/>
    </xf>
    <xf numFmtId="0" fontId="4" fillId="32" borderId="26" xfId="1" applyFont="1" applyFill="1" applyBorder="1" applyAlignment="1">
      <alignment horizontal="center" vertical="center"/>
    </xf>
    <xf numFmtId="3" fontId="5" fillId="32" borderId="37" xfId="1" applyNumberFormat="1" applyFont="1" applyFill="1" applyBorder="1" applyAlignment="1">
      <alignment horizontal="right" vertical="center" wrapText="1"/>
    </xf>
    <xf numFmtId="41" fontId="5" fillId="32" borderId="37" xfId="3" applyNumberFormat="1" applyFont="1" applyFill="1" applyBorder="1" applyAlignment="1">
      <alignment horizontal="right" vertical="center" wrapText="1"/>
    </xf>
    <xf numFmtId="0" fontId="5" fillId="32" borderId="37" xfId="0" applyFont="1" applyFill="1" applyBorder="1" applyAlignment="1">
      <alignment horizontal="right" vertical="center" wrapText="1"/>
    </xf>
    <xf numFmtId="0" fontId="5" fillId="32" borderId="36" xfId="0" applyFont="1" applyFill="1" applyBorder="1" applyAlignment="1">
      <alignment horizontal="right" vertical="center" wrapText="1"/>
    </xf>
    <xf numFmtId="3" fontId="5" fillId="32" borderId="36" xfId="2" applyNumberFormat="1" applyFont="1" applyFill="1" applyBorder="1" applyAlignment="1">
      <alignment horizontal="right" vertical="center" wrapText="1"/>
    </xf>
    <xf numFmtId="3" fontId="5" fillId="32" borderId="37" xfId="5" applyNumberFormat="1" applyFont="1" applyFill="1" applyBorder="1" applyAlignment="1">
      <alignment horizontal="right" vertical="center" wrapText="1"/>
    </xf>
    <xf numFmtId="3" fontId="5" fillId="32" borderId="36" xfId="1" applyNumberFormat="1" applyFont="1" applyFill="1" applyBorder="1" applyAlignment="1">
      <alignment horizontal="right" vertical="center" wrapText="1"/>
    </xf>
    <xf numFmtId="49" fontId="5" fillId="32" borderId="37" xfId="3" applyNumberFormat="1" applyFont="1" applyFill="1" applyBorder="1" applyAlignment="1">
      <alignment horizontal="right" vertical="center" wrapText="1"/>
    </xf>
    <xf numFmtId="1" fontId="5" fillId="32" borderId="37" xfId="0" applyNumberFormat="1" applyFont="1" applyFill="1" applyBorder="1" applyAlignment="1">
      <alignment horizontal="right" vertical="center" wrapText="1"/>
    </xf>
    <xf numFmtId="3" fontId="5" fillId="32" borderId="39" xfId="5" applyNumberFormat="1" applyFont="1" applyFill="1" applyBorder="1" applyAlignment="1">
      <alignment horizontal="right" vertical="center" wrapText="1"/>
    </xf>
    <xf numFmtId="3" fontId="5" fillId="32" borderId="36" xfId="3" applyNumberFormat="1" applyFont="1" applyFill="1" applyBorder="1" applyAlignment="1">
      <alignment horizontal="right" vertical="center" wrapText="1"/>
    </xf>
    <xf numFmtId="3" fontId="5" fillId="32" borderId="38" xfId="5" applyNumberFormat="1" applyFont="1" applyFill="1" applyBorder="1" applyAlignment="1">
      <alignment horizontal="right" vertical="center" wrapText="1"/>
    </xf>
    <xf numFmtId="0" fontId="5" fillId="32" borderId="36" xfId="1" applyFont="1" applyFill="1" applyBorder="1" applyAlignment="1">
      <alignment horizontal="right" vertical="center" wrapText="1"/>
    </xf>
    <xf numFmtId="3" fontId="5" fillId="32" borderId="37" xfId="3" applyNumberFormat="1" applyFont="1" applyFill="1" applyBorder="1" applyAlignment="1">
      <alignment horizontal="right" vertical="center" wrapText="1"/>
    </xf>
    <xf numFmtId="3" fontId="32" fillId="32" borderId="37" xfId="5" applyNumberFormat="1" applyFont="1" applyFill="1" applyBorder="1" applyAlignment="1">
      <alignment horizontal="right" vertical="center" wrapText="1"/>
    </xf>
    <xf numFmtId="0" fontId="6" fillId="32" borderId="0" xfId="1" applyFont="1" applyFill="1"/>
    <xf numFmtId="0" fontId="2" fillId="32" borderId="0" xfId="1" applyFill="1"/>
    <xf numFmtId="49" fontId="4" fillId="2" borderId="13" xfId="1" applyNumberFormat="1" applyFont="1" applyFill="1" applyBorder="1" applyAlignment="1">
      <alignment horizontal="center" vertical="center" wrapText="1"/>
    </xf>
    <xf numFmtId="49" fontId="4" fillId="2" borderId="21" xfId="1" applyNumberFormat="1" applyFont="1" applyFill="1" applyBorder="1" applyAlignment="1">
      <alignment horizontal="center" vertical="center" wrapText="1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 vertical="center"/>
    </xf>
    <xf numFmtId="49" fontId="4" fillId="2" borderId="29" xfId="1" applyNumberFormat="1" applyFont="1" applyFill="1" applyBorder="1" applyAlignment="1">
      <alignment horizontal="center" vertical="center"/>
    </xf>
    <xf numFmtId="49" fontId="4" fillId="2" borderId="30" xfId="1" applyNumberFormat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5" fillId="0" borderId="36" xfId="3" applyFont="1" applyFill="1" applyBorder="1" applyAlignment="1">
      <alignment horizontal="left" vertical="center" wrapText="1"/>
    </xf>
    <xf numFmtId="0" fontId="5" fillId="0" borderId="38" xfId="3" applyFont="1" applyFill="1" applyBorder="1" applyAlignment="1">
      <alignment horizontal="left" vertical="center" wrapText="1"/>
    </xf>
    <xf numFmtId="0" fontId="5" fillId="0" borderId="50" xfId="1" applyFont="1" applyFill="1" applyBorder="1" applyAlignment="1">
      <alignment horizontal="justify" vertical="center" wrapText="1"/>
    </xf>
    <xf numFmtId="0" fontId="5" fillId="0" borderId="49" xfId="1" applyFont="1" applyFill="1" applyBorder="1" applyAlignment="1">
      <alignment horizontal="justify" vertical="center" wrapText="1"/>
    </xf>
    <xf numFmtId="0" fontId="5" fillId="0" borderId="50" xfId="3" applyFont="1" applyFill="1" applyBorder="1" applyAlignment="1">
      <alignment horizontal="justify" vertical="center" wrapText="1"/>
    </xf>
    <xf numFmtId="0" fontId="5" fillId="0" borderId="49" xfId="3" applyFont="1" applyFill="1" applyBorder="1" applyAlignment="1">
      <alignment horizontal="justify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49" fontId="4" fillId="2" borderId="18" xfId="1" applyNumberFormat="1" applyFont="1" applyFill="1" applyBorder="1" applyAlignment="1">
      <alignment horizontal="center" vertical="center" wrapText="1"/>
    </xf>
    <xf numFmtId="49" fontId="4" fillId="2" borderId="26" xfId="1" applyNumberFormat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5" fillId="0" borderId="36" xfId="3" applyFont="1" applyFill="1" applyBorder="1" applyAlignment="1">
      <alignment horizontal="center" vertical="center" wrapText="1"/>
    </xf>
    <xf numFmtId="0" fontId="5" fillId="0" borderId="38" xfId="3" applyFont="1" applyFill="1" applyBorder="1" applyAlignment="1">
      <alignment horizontal="center" vertical="center" wrapText="1"/>
    </xf>
    <xf numFmtId="49" fontId="4" fillId="2" borderId="12" xfId="1" applyNumberFormat="1" applyFont="1" applyFill="1" applyBorder="1" applyAlignment="1">
      <alignment horizontal="center" vertical="center" wrapText="1"/>
    </xf>
    <xf numFmtId="49" fontId="4" fillId="2" borderId="20" xfId="1" applyNumberFormat="1" applyFont="1" applyFill="1" applyBorder="1" applyAlignment="1">
      <alignment horizontal="center" vertical="center" wrapText="1"/>
    </xf>
    <xf numFmtId="49" fontId="4" fillId="2" borderId="28" xfId="1" applyNumberFormat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49" fontId="4" fillId="2" borderId="17" xfId="1" applyNumberFormat="1" applyFont="1" applyFill="1" applyBorder="1" applyAlignment="1">
      <alignment horizontal="center" vertical="center" wrapText="1"/>
    </xf>
    <xf numFmtId="49" fontId="4" fillId="2" borderId="27" xfId="1" applyNumberFormat="1" applyFont="1" applyFill="1" applyBorder="1" applyAlignment="1">
      <alignment horizontal="center" vertical="center" wrapText="1"/>
    </xf>
    <xf numFmtId="4" fontId="5" fillId="0" borderId="36" xfId="1" applyNumberFormat="1" applyFont="1" applyFill="1" applyBorder="1" applyAlignment="1">
      <alignment horizontal="center" vertical="center" wrapText="1"/>
    </xf>
    <xf numFmtId="4" fontId="5" fillId="0" borderId="38" xfId="1" applyNumberFormat="1" applyFont="1" applyFill="1" applyBorder="1" applyAlignment="1">
      <alignment horizontal="center" vertical="center" wrapText="1"/>
    </xf>
    <xf numFmtId="3" fontId="5" fillId="0" borderId="36" xfId="1" applyNumberFormat="1" applyFont="1" applyFill="1" applyBorder="1" applyAlignment="1">
      <alignment horizontal="center" vertical="center" wrapText="1"/>
    </xf>
    <xf numFmtId="3" fontId="5" fillId="0" borderId="38" xfId="1" applyNumberFormat="1" applyFont="1" applyFill="1" applyBorder="1" applyAlignment="1">
      <alignment horizontal="center" vertical="center" wrapText="1"/>
    </xf>
    <xf numFmtId="4" fontId="5" fillId="0" borderId="36" xfId="3" applyNumberFormat="1" applyFont="1" applyFill="1" applyBorder="1" applyAlignment="1">
      <alignment horizontal="center" vertical="center" wrapText="1"/>
    </xf>
    <xf numFmtId="4" fontId="5" fillId="0" borderId="38" xfId="3" applyNumberFormat="1" applyFont="1" applyFill="1" applyBorder="1" applyAlignment="1">
      <alignment horizontal="center" vertical="center" wrapText="1"/>
    </xf>
    <xf numFmtId="49" fontId="4" fillId="2" borderId="23" xfId="1" applyNumberFormat="1" applyFont="1" applyFill="1" applyBorder="1" applyAlignment="1">
      <alignment horizontal="center" vertical="center"/>
    </xf>
    <xf numFmtId="49" fontId="4" fillId="2" borderId="18" xfId="1" applyNumberFormat="1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horizontal="justify" vertical="center" wrapText="1"/>
    </xf>
    <xf numFmtId="0" fontId="5" fillId="0" borderId="38" xfId="1" applyFont="1" applyFill="1" applyBorder="1" applyAlignment="1">
      <alignment horizontal="justify" vertical="center" wrapText="1"/>
    </xf>
    <xf numFmtId="0" fontId="5" fillId="0" borderId="36" xfId="1" applyFont="1" applyFill="1" applyBorder="1" applyAlignment="1">
      <alignment horizontal="left" vertical="center" wrapText="1"/>
    </xf>
    <xf numFmtId="0" fontId="33" fillId="0" borderId="38" xfId="0" applyFont="1" applyFill="1" applyBorder="1" applyAlignment="1">
      <alignment horizontal="left"/>
    </xf>
    <xf numFmtId="49" fontId="5" fillId="0" borderId="36" xfId="3" applyNumberFormat="1" applyFont="1" applyFill="1" applyBorder="1" applyAlignment="1">
      <alignment horizontal="center" vertical="center" wrapText="1"/>
    </xf>
    <xf numFmtId="49" fontId="5" fillId="0" borderId="38" xfId="3" applyNumberFormat="1" applyFont="1" applyFill="1" applyBorder="1" applyAlignment="1">
      <alignment horizontal="center" vertical="center" wrapText="1"/>
    </xf>
    <xf numFmtId="9" fontId="5" fillId="0" borderId="36" xfId="3" applyNumberFormat="1" applyFont="1" applyFill="1" applyBorder="1" applyAlignment="1">
      <alignment horizontal="justify" vertical="center" wrapText="1"/>
    </xf>
    <xf numFmtId="9" fontId="5" fillId="0" borderId="38" xfId="3" applyNumberFormat="1" applyFont="1" applyFill="1" applyBorder="1" applyAlignment="1">
      <alignment horizontal="justify" vertical="center" wrapText="1"/>
    </xf>
    <xf numFmtId="0" fontId="5" fillId="0" borderId="36" xfId="3" applyFont="1" applyFill="1" applyBorder="1" applyAlignment="1">
      <alignment horizontal="justify" vertical="center" wrapText="1"/>
    </xf>
    <xf numFmtId="0" fontId="5" fillId="0" borderId="38" xfId="3" applyFont="1" applyFill="1" applyBorder="1" applyAlignment="1">
      <alignment horizontal="justify" vertical="center" wrapText="1"/>
    </xf>
    <xf numFmtId="0" fontId="3" fillId="4" borderId="1" xfId="3" applyFont="1" applyFill="1" applyBorder="1" applyAlignment="1">
      <alignment horizontal="left" vertical="center" wrapText="1"/>
    </xf>
    <xf numFmtId="0" fontId="3" fillId="4" borderId="2" xfId="3" applyFont="1" applyFill="1" applyBorder="1" applyAlignment="1">
      <alignment horizontal="left" vertical="center" wrapText="1"/>
    </xf>
    <xf numFmtId="0" fontId="3" fillId="4" borderId="3" xfId="3" applyFont="1" applyFill="1" applyBorder="1" applyAlignment="1">
      <alignment horizontal="left" vertical="center" wrapText="1"/>
    </xf>
    <xf numFmtId="49" fontId="5" fillId="5" borderId="36" xfId="1" applyNumberFormat="1" applyFont="1" applyFill="1" applyBorder="1" applyAlignment="1">
      <alignment horizontal="center" vertical="center" wrapText="1"/>
    </xf>
    <xf numFmtId="49" fontId="5" fillId="5" borderId="39" xfId="1" applyNumberFormat="1" applyFont="1" applyFill="1" applyBorder="1" applyAlignment="1">
      <alignment horizontal="center" vertical="center" wrapText="1"/>
    </xf>
    <xf numFmtId="49" fontId="5" fillId="5" borderId="38" xfId="1" applyNumberFormat="1" applyFont="1" applyFill="1" applyBorder="1" applyAlignment="1">
      <alignment horizontal="center" vertical="center" wrapText="1"/>
    </xf>
    <xf numFmtId="49" fontId="5" fillId="0" borderId="36" xfId="1" applyNumberFormat="1" applyFont="1" applyFill="1" applyBorder="1" applyAlignment="1">
      <alignment horizontal="center" vertical="center" wrapText="1"/>
    </xf>
    <xf numFmtId="49" fontId="5" fillId="0" borderId="39" xfId="1" applyNumberFormat="1" applyFont="1" applyFill="1" applyBorder="1" applyAlignment="1">
      <alignment horizontal="center" vertical="center" wrapText="1"/>
    </xf>
    <xf numFmtId="49" fontId="5" fillId="0" borderId="38" xfId="1" applyNumberFormat="1" applyFont="1" applyFill="1" applyBorder="1" applyAlignment="1">
      <alignment horizontal="center" vertical="center" wrapText="1"/>
    </xf>
    <xf numFmtId="0" fontId="5" fillId="5" borderId="36" xfId="3" applyFont="1" applyFill="1" applyBorder="1" applyAlignment="1">
      <alignment horizontal="center" vertical="center" wrapText="1"/>
    </xf>
    <xf numFmtId="0" fontId="5" fillId="5" borderId="39" xfId="3" applyFont="1" applyFill="1" applyBorder="1" applyAlignment="1">
      <alignment horizontal="center" vertical="center" wrapText="1"/>
    </xf>
    <xf numFmtId="0" fontId="5" fillId="5" borderId="38" xfId="3" applyFont="1" applyFill="1" applyBorder="1" applyAlignment="1">
      <alignment horizontal="center" vertical="center" wrapText="1"/>
    </xf>
    <xf numFmtId="3" fontId="5" fillId="0" borderId="36" xfId="1" applyNumberFormat="1" applyFont="1" applyFill="1" applyBorder="1" applyAlignment="1">
      <alignment horizontal="left" vertical="center" wrapText="1"/>
    </xf>
    <xf numFmtId="3" fontId="5" fillId="0" borderId="39" xfId="1" applyNumberFormat="1" applyFont="1" applyFill="1" applyBorder="1" applyAlignment="1">
      <alignment horizontal="left" vertical="center" wrapText="1"/>
    </xf>
    <xf numFmtId="3" fontId="5" fillId="0" borderId="38" xfId="1" applyNumberFormat="1" applyFont="1" applyFill="1" applyBorder="1" applyAlignment="1">
      <alignment horizontal="left" vertical="center" wrapText="1"/>
    </xf>
    <xf numFmtId="49" fontId="5" fillId="0" borderId="39" xfId="3" applyNumberFormat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left" vertical="center" wrapText="1"/>
    </xf>
    <xf numFmtId="0" fontId="5" fillId="0" borderId="39" xfId="3" applyFont="1" applyFill="1" applyBorder="1" applyAlignment="1">
      <alignment horizontal="center" vertical="center" wrapText="1"/>
    </xf>
    <xf numFmtId="9" fontId="5" fillId="0" borderId="36" xfId="3" applyNumberFormat="1" applyFont="1" applyFill="1" applyBorder="1" applyAlignment="1">
      <alignment horizontal="left" vertical="center" wrapText="1"/>
    </xf>
    <xf numFmtId="9" fontId="5" fillId="0" borderId="38" xfId="3" applyNumberFormat="1" applyFont="1" applyFill="1" applyBorder="1" applyAlignment="1">
      <alignment horizontal="left" vertical="center" wrapText="1"/>
    </xf>
    <xf numFmtId="0" fontId="28" fillId="5" borderId="1" xfId="1" applyFont="1" applyFill="1" applyBorder="1" applyAlignment="1">
      <alignment horizontal="center"/>
    </xf>
    <xf numFmtId="0" fontId="28" fillId="5" borderId="2" xfId="1" applyFont="1" applyFill="1" applyBorder="1" applyAlignment="1">
      <alignment horizontal="center"/>
    </xf>
    <xf numFmtId="0" fontId="28" fillId="5" borderId="3" xfId="1" applyFont="1" applyFill="1" applyBorder="1" applyAlignment="1">
      <alignment horizontal="center"/>
    </xf>
    <xf numFmtId="49" fontId="4" fillId="2" borderId="24" xfId="1" applyNumberFormat="1" applyFont="1" applyFill="1" applyBorder="1" applyAlignment="1">
      <alignment horizontal="center" vertical="center"/>
    </xf>
    <xf numFmtId="49" fontId="4" fillId="2" borderId="31" xfId="1" applyNumberFormat="1" applyFont="1" applyFill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 wrapText="1"/>
    </xf>
    <xf numFmtId="49" fontId="4" fillId="2" borderId="16" xfId="1" applyNumberFormat="1" applyFont="1" applyFill="1" applyBorder="1" applyAlignment="1">
      <alignment horizontal="center" vertical="center" wrapText="1"/>
    </xf>
    <xf numFmtId="0" fontId="5" fillId="0" borderId="36" xfId="7" applyFont="1" applyFill="1" applyBorder="1" applyAlignment="1">
      <alignment horizontal="center" vertical="center" wrapText="1"/>
    </xf>
    <xf numFmtId="0" fontId="5" fillId="0" borderId="38" xfId="7" applyFont="1" applyFill="1" applyBorder="1" applyAlignment="1">
      <alignment horizontal="center" vertical="center" wrapText="1"/>
    </xf>
    <xf numFmtId="0" fontId="5" fillId="0" borderId="36" xfId="7" applyFont="1" applyFill="1" applyBorder="1" applyAlignment="1">
      <alignment horizontal="left" vertical="center" wrapText="1"/>
    </xf>
    <xf numFmtId="0" fontId="5" fillId="0" borderId="38" xfId="7" applyFont="1" applyFill="1" applyBorder="1" applyAlignment="1">
      <alignment horizontal="left" vertical="center" wrapText="1"/>
    </xf>
    <xf numFmtId="3" fontId="5" fillId="0" borderId="36" xfId="7" applyNumberFormat="1" applyFont="1" applyFill="1" applyBorder="1" applyAlignment="1">
      <alignment horizontal="center" vertical="center" wrapText="1"/>
    </xf>
    <xf numFmtId="3" fontId="5" fillId="0" borderId="38" xfId="7" applyNumberFormat="1" applyFont="1" applyFill="1" applyBorder="1" applyAlignment="1">
      <alignment horizontal="center" vertical="center" wrapText="1"/>
    </xf>
    <xf numFmtId="3" fontId="5" fillId="0" borderId="36" xfId="3" applyNumberFormat="1" applyFont="1" applyFill="1" applyBorder="1" applyAlignment="1">
      <alignment horizontal="center" vertical="center" wrapText="1"/>
    </xf>
    <xf numFmtId="3" fontId="5" fillId="0" borderId="38" xfId="3" applyNumberFormat="1" applyFont="1" applyFill="1" applyBorder="1" applyAlignment="1">
      <alignment horizontal="center" vertical="center" wrapText="1"/>
    </xf>
    <xf numFmtId="170" fontId="5" fillId="0" borderId="36" xfId="4" applyNumberFormat="1" applyFont="1" applyFill="1" applyBorder="1" applyAlignment="1">
      <alignment horizontal="left" vertical="center" wrapText="1"/>
    </xf>
    <xf numFmtId="170" fontId="5" fillId="0" borderId="38" xfId="4" applyNumberFormat="1" applyFont="1" applyFill="1" applyBorder="1" applyAlignment="1">
      <alignment horizontal="left" vertical="center" wrapText="1"/>
    </xf>
    <xf numFmtId="0" fontId="5" fillId="0" borderId="36" xfId="1" applyFont="1" applyFill="1" applyBorder="1" applyAlignment="1">
      <alignment horizontal="center" vertical="center" wrapText="1"/>
    </xf>
    <xf numFmtId="0" fontId="5" fillId="0" borderId="39" xfId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left" vertical="center" wrapText="1"/>
    </xf>
    <xf numFmtId="0" fontId="5" fillId="0" borderId="39" xfId="1" applyFont="1" applyFill="1" applyBorder="1" applyAlignment="1">
      <alignment horizontal="left" vertical="center" wrapText="1"/>
    </xf>
    <xf numFmtId="0" fontId="5" fillId="0" borderId="39" xfId="3" applyFont="1" applyFill="1" applyBorder="1" applyAlignment="1">
      <alignment horizontal="left" vertical="center" wrapText="1"/>
    </xf>
    <xf numFmtId="49" fontId="5" fillId="0" borderId="0" xfId="3" applyNumberFormat="1" applyFont="1" applyFill="1" applyAlignment="1">
      <alignment horizontal="left"/>
    </xf>
    <xf numFmtId="0" fontId="25" fillId="0" borderId="0" xfId="3" applyFont="1" applyFill="1" applyBorder="1" applyAlignment="1">
      <alignment horizontal="left" vertical="center" wrapText="1"/>
    </xf>
    <xf numFmtId="49" fontId="7" fillId="0" borderId="0" xfId="3" applyNumberFormat="1" applyFont="1" applyBorder="1" applyAlignment="1">
      <alignment horizontal="left"/>
    </xf>
    <xf numFmtId="49" fontId="7" fillId="0" borderId="0" xfId="3" applyNumberFormat="1" applyFont="1" applyAlignment="1">
      <alignment horizontal="center"/>
    </xf>
    <xf numFmtId="49" fontId="3" fillId="0" borderId="0" xfId="3" applyNumberFormat="1" applyFont="1" applyFill="1" applyAlignment="1">
      <alignment horizontal="left"/>
    </xf>
    <xf numFmtId="0" fontId="27" fillId="4" borderId="37" xfId="3" applyFont="1" applyFill="1" applyBorder="1" applyAlignment="1">
      <alignment horizontal="left" vertical="center" wrapText="1"/>
    </xf>
    <xf numFmtId="49" fontId="27" fillId="0" borderId="36" xfId="3" applyNumberFormat="1" applyFont="1" applyFill="1" applyBorder="1" applyAlignment="1">
      <alignment horizontal="center" vertical="center" wrapText="1"/>
    </xf>
    <xf numFmtId="49" fontId="27" fillId="0" borderId="39" xfId="3" applyNumberFormat="1" applyFont="1" applyFill="1" applyBorder="1" applyAlignment="1">
      <alignment horizontal="center" vertical="center" wrapText="1"/>
    </xf>
    <xf numFmtId="49" fontId="27" fillId="0" borderId="38" xfId="3" applyNumberFormat="1" applyFont="1" applyFill="1" applyBorder="1" applyAlignment="1">
      <alignment horizontal="center" vertical="center" wrapText="1"/>
    </xf>
    <xf numFmtId="0" fontId="27" fillId="0" borderId="36" xfId="3" applyFont="1" applyFill="1" applyBorder="1" applyAlignment="1">
      <alignment horizontal="center" vertical="center" wrapText="1"/>
    </xf>
    <xf numFmtId="0" fontId="27" fillId="0" borderId="39" xfId="3" applyFont="1" applyFill="1" applyBorder="1" applyAlignment="1">
      <alignment horizontal="center" vertical="center" wrapText="1"/>
    </xf>
    <xf numFmtId="0" fontId="27" fillId="0" borderId="38" xfId="3" applyFont="1" applyFill="1" applyBorder="1" applyAlignment="1">
      <alignment horizontal="center" vertical="center" wrapText="1"/>
    </xf>
    <xf numFmtId="0" fontId="27" fillId="0" borderId="36" xfId="3" applyFont="1" applyFill="1" applyBorder="1" applyAlignment="1">
      <alignment horizontal="justify" vertical="center" wrapText="1"/>
    </xf>
    <xf numFmtId="0" fontId="27" fillId="0" borderId="39" xfId="3" applyFont="1" applyFill="1" applyBorder="1" applyAlignment="1">
      <alignment horizontal="justify" vertical="center" wrapText="1"/>
    </xf>
    <xf numFmtId="0" fontId="27" fillId="0" borderId="38" xfId="3" applyFont="1" applyFill="1" applyBorder="1" applyAlignment="1">
      <alignment horizontal="justify" vertical="center" wrapText="1"/>
    </xf>
    <xf numFmtId="9" fontId="27" fillId="0" borderId="36" xfId="3" applyNumberFormat="1" applyFont="1" applyFill="1" applyBorder="1" applyAlignment="1">
      <alignment horizontal="justify" vertical="center" wrapText="1"/>
    </xf>
    <xf numFmtId="9" fontId="27" fillId="0" borderId="38" xfId="3" applyNumberFormat="1" applyFont="1" applyFill="1" applyBorder="1" applyAlignment="1">
      <alignment horizontal="justify" vertical="center" wrapText="1"/>
    </xf>
    <xf numFmtId="4" fontId="27" fillId="0" borderId="36" xfId="7" applyNumberFormat="1" applyFont="1" applyFill="1" applyBorder="1" applyAlignment="1">
      <alignment horizontal="center" vertical="center" wrapText="1"/>
    </xf>
    <xf numFmtId="4" fontId="27" fillId="0" borderId="38" xfId="7" applyNumberFormat="1" applyFont="1" applyFill="1" applyBorder="1" applyAlignment="1">
      <alignment horizontal="center" vertical="center" wrapText="1"/>
    </xf>
    <xf numFmtId="4" fontId="27" fillId="0" borderId="36" xfId="3" applyNumberFormat="1" applyFont="1" applyFill="1" applyBorder="1" applyAlignment="1">
      <alignment horizontal="center" vertical="center" wrapText="1"/>
    </xf>
    <xf numFmtId="4" fontId="27" fillId="0" borderId="38" xfId="3" applyNumberFormat="1" applyFont="1" applyFill="1" applyBorder="1" applyAlignment="1">
      <alignment horizontal="center" vertical="center" wrapText="1"/>
    </xf>
    <xf numFmtId="0" fontId="27" fillId="0" borderId="37" xfId="3" applyFont="1" applyFill="1" applyBorder="1" applyAlignment="1">
      <alignment horizontal="justify" vertical="center" wrapText="1"/>
    </xf>
    <xf numFmtId="0" fontId="27" fillId="0" borderId="36" xfId="7" applyFont="1" applyFill="1" applyBorder="1" applyAlignment="1">
      <alignment horizontal="justify" vertical="center" wrapText="1"/>
    </xf>
    <xf numFmtId="0" fontId="27" fillId="0" borderId="38" xfId="7" applyFont="1" applyFill="1" applyBorder="1" applyAlignment="1">
      <alignment horizontal="justify" vertical="center" wrapText="1"/>
    </xf>
    <xf numFmtId="49" fontId="27" fillId="0" borderId="37" xfId="3" applyNumberFormat="1" applyFont="1" applyFill="1" applyBorder="1" applyAlignment="1">
      <alignment horizontal="center" vertical="center" wrapText="1"/>
    </xf>
    <xf numFmtId="0" fontId="27" fillId="0" borderId="37" xfId="3" applyFont="1" applyFill="1" applyBorder="1" applyAlignment="1">
      <alignment horizontal="center" vertical="center" wrapText="1"/>
    </xf>
    <xf numFmtId="4" fontId="27" fillId="0" borderId="37" xfId="3" applyNumberFormat="1" applyFont="1" applyFill="1" applyBorder="1" applyAlignment="1">
      <alignment horizontal="center" vertical="center" wrapText="1"/>
    </xf>
    <xf numFmtId="4" fontId="27" fillId="0" borderId="36" xfId="5" applyNumberFormat="1" applyFont="1" applyFill="1" applyBorder="1" applyAlignment="1">
      <alignment horizontal="center" vertical="center" wrapText="1"/>
    </xf>
    <xf numFmtId="4" fontId="27" fillId="0" borderId="38" xfId="5" applyNumberFormat="1" applyFont="1" applyFill="1" applyBorder="1" applyAlignment="1">
      <alignment horizontal="center" vertical="center" wrapText="1"/>
    </xf>
    <xf numFmtId="49" fontId="27" fillId="0" borderId="36" xfId="4" applyNumberFormat="1" applyFont="1" applyFill="1" applyBorder="1" applyAlignment="1">
      <alignment horizontal="justify" vertical="center" wrapText="1"/>
    </xf>
    <xf numFmtId="49" fontId="27" fillId="0" borderId="38" xfId="4" applyNumberFormat="1" applyFont="1" applyFill="1" applyBorder="1" applyAlignment="1">
      <alignment horizontal="justify" vertical="center" wrapText="1"/>
    </xf>
    <xf numFmtId="49" fontId="3" fillId="2" borderId="54" xfId="3" applyNumberFormat="1" applyFont="1" applyFill="1" applyBorder="1" applyAlignment="1">
      <alignment horizontal="center" vertical="center" wrapText="1"/>
    </xf>
    <xf numFmtId="49" fontId="3" fillId="2" borderId="6" xfId="3" applyNumberFormat="1" applyFont="1" applyFill="1" applyBorder="1" applyAlignment="1">
      <alignment horizontal="center" vertical="center" wrapText="1"/>
    </xf>
    <xf numFmtId="0" fontId="3" fillId="2" borderId="21" xfId="3" applyFont="1" applyFill="1" applyBorder="1" applyAlignment="1">
      <alignment horizontal="center" vertical="center" wrapText="1"/>
    </xf>
    <xf numFmtId="49" fontId="3" fillId="2" borderId="24" xfId="3" applyNumberFormat="1" applyFont="1" applyFill="1" applyBorder="1" applyAlignment="1">
      <alignment horizontal="center" vertical="center"/>
    </xf>
    <xf numFmtId="49" fontId="3" fillId="2" borderId="31" xfId="3" applyNumberFormat="1" applyFont="1" applyFill="1" applyBorder="1" applyAlignment="1">
      <alignment horizontal="center" vertical="center"/>
    </xf>
    <xf numFmtId="0" fontId="3" fillId="2" borderId="25" xfId="3" applyFont="1" applyFill="1" applyBorder="1" applyAlignment="1">
      <alignment horizontal="center" vertical="center" wrapText="1"/>
    </xf>
    <xf numFmtId="0" fontId="3" fillId="2" borderId="32" xfId="3" applyFont="1" applyFill="1" applyBorder="1" applyAlignment="1">
      <alignment horizontal="center" vertical="center" wrapText="1"/>
    </xf>
    <xf numFmtId="0" fontId="3" fillId="2" borderId="26" xfId="3" applyFont="1" applyFill="1" applyBorder="1" applyAlignment="1">
      <alignment horizontal="center" vertical="center" wrapText="1"/>
    </xf>
    <xf numFmtId="0" fontId="3" fillId="2" borderId="33" xfId="3" applyFont="1" applyFill="1" applyBorder="1" applyAlignment="1">
      <alignment horizontal="center" vertical="center" wrapText="1"/>
    </xf>
    <xf numFmtId="0" fontId="3" fillId="2" borderId="24" xfId="3" applyFont="1" applyFill="1" applyBorder="1" applyAlignment="1">
      <alignment horizontal="center" vertical="center" wrapText="1"/>
    </xf>
    <xf numFmtId="0" fontId="3" fillId="2" borderId="31" xfId="3" applyFont="1" applyFill="1" applyBorder="1" applyAlignment="1">
      <alignment horizontal="center" vertical="center" wrapText="1"/>
    </xf>
    <xf numFmtId="49" fontId="3" fillId="2" borderId="15" xfId="3" applyNumberFormat="1" applyFont="1" applyFill="1" applyBorder="1" applyAlignment="1">
      <alignment horizontal="center" vertical="center"/>
    </xf>
    <xf numFmtId="49" fontId="3" fillId="2" borderId="16" xfId="3" applyNumberFormat="1" applyFont="1" applyFill="1" applyBorder="1" applyAlignment="1">
      <alignment horizontal="center" vertical="center"/>
    </xf>
    <xf numFmtId="49" fontId="3" fillId="2" borderId="29" xfId="3" applyNumberFormat="1" applyFont="1" applyFill="1" applyBorder="1" applyAlignment="1">
      <alignment horizontal="center" vertical="center"/>
    </xf>
    <xf numFmtId="49" fontId="3" fillId="2" borderId="30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0" fontId="3" fillId="0" borderId="3" xfId="3" applyFont="1" applyFill="1" applyBorder="1" applyAlignment="1">
      <alignment horizontal="center"/>
    </xf>
    <xf numFmtId="0" fontId="34" fillId="0" borderId="0" xfId="3" applyFont="1" applyFill="1" applyBorder="1" applyAlignment="1">
      <alignment horizontal="left" vertical="center"/>
    </xf>
    <xf numFmtId="0" fontId="3" fillId="2" borderId="4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/>
    </xf>
    <xf numFmtId="0" fontId="3" fillId="2" borderId="53" xfId="3" applyFont="1" applyFill="1" applyBorder="1" applyAlignment="1">
      <alignment horizontal="center" vertical="center" wrapText="1"/>
    </xf>
    <xf numFmtId="49" fontId="3" fillId="2" borderId="12" xfId="3" applyNumberFormat="1" applyFont="1" applyFill="1" applyBorder="1" applyAlignment="1">
      <alignment horizontal="center" vertical="center" wrapText="1"/>
    </xf>
    <xf numFmtId="49" fontId="3" fillId="2" borderId="20" xfId="3" applyNumberFormat="1" applyFont="1" applyFill="1" applyBorder="1" applyAlignment="1">
      <alignment horizontal="center" vertical="center" wrapText="1"/>
    </xf>
    <xf numFmtId="49" fontId="3" fillId="2" borderId="28" xfId="3" applyNumberFormat="1" applyFont="1" applyFill="1" applyBorder="1" applyAlignment="1">
      <alignment horizontal="center" vertical="center" wrapText="1"/>
    </xf>
    <xf numFmtId="49" fontId="3" fillId="2" borderId="13" xfId="3" applyNumberFormat="1" applyFont="1" applyFill="1" applyBorder="1" applyAlignment="1">
      <alignment horizontal="center" vertical="center" wrapText="1"/>
    </xf>
    <xf numFmtId="49" fontId="3" fillId="2" borderId="21" xfId="3" applyNumberFormat="1" applyFont="1" applyFill="1" applyBorder="1" applyAlignment="1">
      <alignment horizontal="center" vertical="center" wrapText="1"/>
    </xf>
    <xf numFmtId="0" fontId="3" fillId="3" borderId="12" xfId="3" applyFont="1" applyFill="1" applyBorder="1" applyAlignment="1">
      <alignment horizontal="center" vertical="center" wrapText="1"/>
    </xf>
    <xf numFmtId="0" fontId="3" fillId="3" borderId="20" xfId="3" applyFont="1" applyFill="1" applyBorder="1" applyAlignment="1">
      <alignment horizontal="center" vertical="center" wrapText="1"/>
    </xf>
    <xf numFmtId="0" fontId="3" fillId="3" borderId="28" xfId="3" applyFont="1" applyFill="1" applyBorder="1" applyAlignment="1">
      <alignment horizontal="center" vertical="center" wrapText="1"/>
    </xf>
    <xf numFmtId="0" fontId="3" fillId="2" borderId="13" xfId="3" applyFont="1" applyFill="1" applyBorder="1" applyAlignment="1">
      <alignment horizontal="center" vertical="center" wrapText="1"/>
    </xf>
    <xf numFmtId="0" fontId="3" fillId="2" borderId="55" xfId="3" applyFont="1" applyFill="1" applyBorder="1" applyAlignment="1">
      <alignment horizontal="center" vertical="center" wrapText="1"/>
    </xf>
    <xf numFmtId="0" fontId="3" fillId="2" borderId="56" xfId="3" applyFont="1" applyFill="1" applyBorder="1" applyAlignment="1">
      <alignment horizontal="center" vertical="center" wrapText="1"/>
    </xf>
    <xf numFmtId="49" fontId="3" fillId="2" borderId="17" xfId="3" applyNumberFormat="1" applyFont="1" applyFill="1" applyBorder="1" applyAlignment="1">
      <alignment horizontal="center" vertical="center" wrapText="1"/>
    </xf>
    <xf numFmtId="49" fontId="3" fillId="2" borderId="27" xfId="3" applyNumberFormat="1" applyFont="1" applyFill="1" applyBorder="1" applyAlignment="1">
      <alignment horizontal="center" vertical="center" wrapText="1"/>
    </xf>
    <xf numFmtId="49" fontId="3" fillId="2" borderId="18" xfId="3" applyNumberFormat="1" applyFont="1" applyFill="1" applyBorder="1" applyAlignment="1">
      <alignment horizontal="center" vertical="center" wrapText="1"/>
    </xf>
    <xf numFmtId="49" fontId="3" fillId="2" borderId="26" xfId="3" applyNumberFormat="1" applyFont="1" applyFill="1" applyBorder="1" applyAlignment="1">
      <alignment horizontal="center" vertical="center" wrapText="1"/>
    </xf>
    <xf numFmtId="0" fontId="3" fillId="2" borderId="19" xfId="3" applyFont="1" applyFill="1" applyBorder="1" applyAlignment="1">
      <alignment horizontal="center" vertical="center" wrapText="1"/>
    </xf>
    <xf numFmtId="49" fontId="3" fillId="2" borderId="23" xfId="3" applyNumberFormat="1" applyFont="1" applyFill="1" applyBorder="1" applyAlignment="1">
      <alignment horizontal="center" vertical="center"/>
    </xf>
    <xf numFmtId="49" fontId="3" fillId="2" borderId="18" xfId="3" applyNumberFormat="1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horizontal="center" vertical="center" wrapText="1"/>
    </xf>
    <xf numFmtId="0" fontId="3" fillId="2" borderId="22" xfId="3" applyFont="1" applyFill="1" applyBorder="1" applyAlignment="1">
      <alignment horizontal="center" vertical="center" wrapText="1"/>
    </xf>
    <xf numFmtId="0" fontId="28" fillId="33" borderId="2" xfId="1" applyFont="1" applyFill="1" applyBorder="1" applyAlignment="1">
      <alignment horizontal="center"/>
    </xf>
    <xf numFmtId="0" fontId="30" fillId="33" borderId="2" xfId="1" applyFont="1" applyFill="1" applyBorder="1" applyAlignment="1">
      <alignment vertical="center"/>
    </xf>
    <xf numFmtId="0" fontId="4" fillId="33" borderId="25" xfId="1" applyFont="1" applyFill="1" applyBorder="1" applyAlignment="1">
      <alignment horizontal="center" vertical="center"/>
    </xf>
    <xf numFmtId="3" fontId="5" fillId="33" borderId="37" xfId="1" applyNumberFormat="1" applyFont="1" applyFill="1" applyBorder="1" applyAlignment="1">
      <alignment horizontal="right" vertical="center" wrapText="1"/>
    </xf>
    <xf numFmtId="0" fontId="5" fillId="33" borderId="37" xfId="1" applyFont="1" applyFill="1" applyBorder="1" applyAlignment="1">
      <alignment horizontal="right" vertical="center" wrapText="1"/>
    </xf>
    <xf numFmtId="0" fontId="5" fillId="33" borderId="37" xfId="0" applyFont="1" applyFill="1" applyBorder="1" applyAlignment="1">
      <alignment horizontal="right" vertical="center" wrapText="1"/>
    </xf>
    <xf numFmtId="0" fontId="5" fillId="33" borderId="36" xfId="0" applyFont="1" applyFill="1" applyBorder="1" applyAlignment="1">
      <alignment horizontal="right" vertical="center" wrapText="1"/>
    </xf>
    <xf numFmtId="3" fontId="5" fillId="33" borderId="36" xfId="2" applyNumberFormat="1" applyFont="1" applyFill="1" applyBorder="1" applyAlignment="1">
      <alignment horizontal="right" vertical="center" wrapText="1"/>
    </xf>
    <xf numFmtId="3" fontId="5" fillId="33" borderId="37" xfId="5" applyNumberFormat="1" applyFont="1" applyFill="1" applyBorder="1" applyAlignment="1">
      <alignment horizontal="right" vertical="center" wrapText="1"/>
    </xf>
    <xf numFmtId="3" fontId="5" fillId="33" borderId="36" xfId="1" applyNumberFormat="1" applyFont="1" applyFill="1" applyBorder="1" applyAlignment="1">
      <alignment horizontal="right" vertical="center" wrapText="1"/>
    </xf>
    <xf numFmtId="49" fontId="5" fillId="33" borderId="37" xfId="3" applyNumberFormat="1" applyFont="1" applyFill="1" applyBorder="1" applyAlignment="1">
      <alignment horizontal="right" vertical="center" wrapText="1"/>
    </xf>
    <xf numFmtId="49" fontId="5" fillId="33" borderId="36" xfId="3" applyNumberFormat="1" applyFont="1" applyFill="1" applyBorder="1" applyAlignment="1">
      <alignment horizontal="right" vertical="center" wrapText="1"/>
    </xf>
    <xf numFmtId="3" fontId="5" fillId="33" borderId="39" xfId="5" applyNumberFormat="1" applyFont="1" applyFill="1" applyBorder="1" applyAlignment="1">
      <alignment horizontal="right" vertical="center" wrapText="1"/>
    </xf>
    <xf numFmtId="3" fontId="5" fillId="33" borderId="36" xfId="3" applyNumberFormat="1" applyFont="1" applyFill="1" applyBorder="1" applyAlignment="1">
      <alignment horizontal="right" vertical="center" wrapText="1"/>
    </xf>
    <xf numFmtId="3" fontId="5" fillId="33" borderId="38" xfId="5" applyNumberFormat="1" applyFont="1" applyFill="1" applyBorder="1" applyAlignment="1">
      <alignment horizontal="right" vertical="center" wrapText="1"/>
    </xf>
    <xf numFmtId="3" fontId="5" fillId="33" borderId="37" xfId="3" applyNumberFormat="1" applyFont="1" applyFill="1" applyBorder="1" applyAlignment="1">
      <alignment horizontal="right" vertical="center" wrapText="1"/>
    </xf>
    <xf numFmtId="0" fontId="5" fillId="33" borderId="36" xfId="1" applyNumberFormat="1" applyFont="1" applyFill="1" applyBorder="1" applyAlignment="1">
      <alignment horizontal="right" vertical="center" wrapText="1"/>
    </xf>
    <xf numFmtId="41" fontId="5" fillId="33" borderId="37" xfId="3" applyNumberFormat="1" applyFont="1" applyFill="1" applyBorder="1" applyAlignment="1">
      <alignment horizontal="right" vertical="center" wrapText="1"/>
    </xf>
    <xf numFmtId="0" fontId="6" fillId="33" borderId="0" xfId="1" applyFont="1" applyFill="1"/>
    <xf numFmtId="0" fontId="2" fillId="33" borderId="0" xfId="1" applyFill="1"/>
  </cellXfs>
  <cellStyles count="1561"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Énfasis1 2" xfId="14"/>
    <cellStyle name="40% - Énfasis2 2" xfId="15"/>
    <cellStyle name="40% - Énfasis3 2" xfId="16"/>
    <cellStyle name="40% - Énfasis4 2" xfId="17"/>
    <cellStyle name="40% - Énfasis5 2" xfId="18"/>
    <cellStyle name="40% - Énfasis6 2" xfId="19"/>
    <cellStyle name="60% - Énfasis1 2" xfId="20"/>
    <cellStyle name="60% - Énfasis2 2" xfId="21"/>
    <cellStyle name="60% - Énfasis3 2" xfId="22"/>
    <cellStyle name="60% - Énfasis4 2" xfId="23"/>
    <cellStyle name="60% - Énfasis5 2" xfId="24"/>
    <cellStyle name="60% - Énfasis6 2" xfId="25"/>
    <cellStyle name="Accent1 - 20%" xfId="70"/>
    <cellStyle name="Accent1 2" xfId="71"/>
    <cellStyle name="Buena 2" xfId="26"/>
    <cellStyle name="Cálculo 2" xfId="27"/>
    <cellStyle name="Celda de comprobación 2" xfId="28"/>
    <cellStyle name="Celda vinculada 2" xfId="29"/>
    <cellStyle name="Comma 2" xfId="72"/>
    <cellStyle name="Comma0" xfId="73"/>
    <cellStyle name="Currency0" xfId="74"/>
    <cellStyle name="Encabezado 4 2" xfId="30"/>
    <cellStyle name="Énfasis1 2" xfId="31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Euro" xfId="75"/>
    <cellStyle name="Fecha" xfId="76"/>
    <cellStyle name="Fixed" xfId="77"/>
    <cellStyle name="Heading 1" xfId="78"/>
    <cellStyle name="Heading 2" xfId="79"/>
    <cellStyle name="Hipervínculo 2" xfId="80"/>
    <cellStyle name="Hipervínculo 3" xfId="81"/>
    <cellStyle name="Incorrecto 2" xfId="38"/>
    <cellStyle name="Millares 10" xfId="82"/>
    <cellStyle name="Millares 11" xfId="83"/>
    <cellStyle name="Millares 12" xfId="84"/>
    <cellStyle name="Millares 13" xfId="85"/>
    <cellStyle name="Millares 14" xfId="86"/>
    <cellStyle name="Millares 2" xfId="4"/>
    <cellStyle name="Millares 2 10" xfId="87"/>
    <cellStyle name="Millares 2 10 2" xfId="88"/>
    <cellStyle name="Millares 2 10 2 2" xfId="89"/>
    <cellStyle name="Millares 2 10 3" xfId="90"/>
    <cellStyle name="Millares 2 11" xfId="91"/>
    <cellStyle name="Millares 2 11 2" xfId="92"/>
    <cellStyle name="Millares 2 11 2 2" xfId="93"/>
    <cellStyle name="Millares 2 11 3" xfId="94"/>
    <cellStyle name="Millares 2 12" xfId="95"/>
    <cellStyle name="Millares 2 12 2" xfId="96"/>
    <cellStyle name="Millares 2 12 2 2" xfId="97"/>
    <cellStyle name="Millares 2 12 3" xfId="98"/>
    <cellStyle name="Millares 2 13" xfId="99"/>
    <cellStyle name="Millares 2 13 2" xfId="100"/>
    <cellStyle name="Millares 2 14" xfId="101"/>
    <cellStyle name="Millares 2 15" xfId="102"/>
    <cellStyle name="Millares 2 16" xfId="103"/>
    <cellStyle name="Millares 2 2" xfId="39"/>
    <cellStyle name="Millares 2 2 2" xfId="60"/>
    <cellStyle name="Millares 2 2 2 2" xfId="104"/>
    <cellStyle name="Millares 2 2 3" xfId="105"/>
    <cellStyle name="Millares 2 3" xfId="106"/>
    <cellStyle name="Millares 2 3 2" xfId="107"/>
    <cellStyle name="Millares 2 3 2 2" xfId="108"/>
    <cellStyle name="Millares 2 3 3" xfId="109"/>
    <cellStyle name="Millares 2 4" xfId="110"/>
    <cellStyle name="Millares 2 4 2" xfId="111"/>
    <cellStyle name="Millares 2 4 2 2" xfId="112"/>
    <cellStyle name="Millares 2 4 3" xfId="113"/>
    <cellStyle name="Millares 2 5" xfId="114"/>
    <cellStyle name="Millares 2 5 2" xfId="115"/>
    <cellStyle name="Millares 2 5 2 2" xfId="116"/>
    <cellStyle name="Millares 2 5 3" xfId="117"/>
    <cellStyle name="Millares 2 6" xfId="118"/>
    <cellStyle name="Millares 2 6 2" xfId="119"/>
    <cellStyle name="Millares 2 6 2 2" xfId="120"/>
    <cellStyle name="Millares 2 6 3" xfId="121"/>
    <cellStyle name="Millares 2 7" xfId="122"/>
    <cellStyle name="Millares 2 7 2" xfId="123"/>
    <cellStyle name="Millares 2 7 2 2" xfId="124"/>
    <cellStyle name="Millares 2 7 3" xfId="125"/>
    <cellStyle name="Millares 2 8" xfId="126"/>
    <cellStyle name="Millares 2 8 2" xfId="127"/>
    <cellStyle name="Millares 2 8 2 2" xfId="128"/>
    <cellStyle name="Millares 2 8 3" xfId="129"/>
    <cellStyle name="Millares 2 9" xfId="130"/>
    <cellStyle name="Millares 2 9 2" xfId="131"/>
    <cellStyle name="Millares 2 9 2 2" xfId="132"/>
    <cellStyle name="Millares 2 9 3" xfId="133"/>
    <cellStyle name="Millares 3" xfId="40"/>
    <cellStyle name="Millares 3 2" xfId="41"/>
    <cellStyle name="Millares 3 3" xfId="134"/>
    <cellStyle name="Millares 4" xfId="135"/>
    <cellStyle name="Millares 4 2" xfId="136"/>
    <cellStyle name="Millares 48" xfId="137"/>
    <cellStyle name="Millares 48 10" xfId="138"/>
    <cellStyle name="Millares 48 10 2" xfId="139"/>
    <cellStyle name="Millares 48 10 2 2" xfId="140"/>
    <cellStyle name="Millares 48 10 3" xfId="141"/>
    <cellStyle name="Millares 48 11" xfId="142"/>
    <cellStyle name="Millares 48 11 2" xfId="143"/>
    <cellStyle name="Millares 48 11 2 2" xfId="144"/>
    <cellStyle name="Millares 48 11 3" xfId="145"/>
    <cellStyle name="Millares 48 12" xfId="146"/>
    <cellStyle name="Millares 48 12 2" xfId="147"/>
    <cellStyle name="Millares 48 12 2 2" xfId="148"/>
    <cellStyle name="Millares 48 12 3" xfId="149"/>
    <cellStyle name="Millares 48 13" xfId="150"/>
    <cellStyle name="Millares 48 13 2" xfId="151"/>
    <cellStyle name="Millares 48 13 2 2" xfId="152"/>
    <cellStyle name="Millares 48 13 3" xfId="153"/>
    <cellStyle name="Millares 48 14" xfId="154"/>
    <cellStyle name="Millares 48 14 2" xfId="155"/>
    <cellStyle name="Millares 48 14 2 2" xfId="156"/>
    <cellStyle name="Millares 48 14 3" xfId="157"/>
    <cellStyle name="Millares 48 15" xfId="158"/>
    <cellStyle name="Millares 48 15 2" xfId="159"/>
    <cellStyle name="Millares 48 16" xfId="160"/>
    <cellStyle name="Millares 48 2" xfId="161"/>
    <cellStyle name="Millares 48 2 2" xfId="162"/>
    <cellStyle name="Millares 48 2 2 2" xfId="163"/>
    <cellStyle name="Millares 48 2 3" xfId="164"/>
    <cellStyle name="Millares 48 3" xfId="165"/>
    <cellStyle name="Millares 48 3 2" xfId="166"/>
    <cellStyle name="Millares 48 3 2 2" xfId="167"/>
    <cellStyle name="Millares 48 3 3" xfId="168"/>
    <cellStyle name="Millares 48 4" xfId="169"/>
    <cellStyle name="Millares 48 4 2" xfId="170"/>
    <cellStyle name="Millares 48 4 2 2" xfId="171"/>
    <cellStyle name="Millares 48 4 3" xfId="172"/>
    <cellStyle name="Millares 48 5" xfId="173"/>
    <cellStyle name="Millares 48 5 2" xfId="174"/>
    <cellStyle name="Millares 48 5 2 2" xfId="175"/>
    <cellStyle name="Millares 48 5 3" xfId="176"/>
    <cellStyle name="Millares 48 6" xfId="177"/>
    <cellStyle name="Millares 48 6 2" xfId="178"/>
    <cellStyle name="Millares 48 6 2 2" xfId="179"/>
    <cellStyle name="Millares 48 6 3" xfId="180"/>
    <cellStyle name="Millares 48 7" xfId="181"/>
    <cellStyle name="Millares 48 7 2" xfId="182"/>
    <cellStyle name="Millares 48 7 2 2" xfId="183"/>
    <cellStyle name="Millares 48 7 3" xfId="184"/>
    <cellStyle name="Millares 48 8" xfId="185"/>
    <cellStyle name="Millares 48 8 2" xfId="186"/>
    <cellStyle name="Millares 48 8 2 2" xfId="187"/>
    <cellStyle name="Millares 48 8 3" xfId="188"/>
    <cellStyle name="Millares 48 9" xfId="189"/>
    <cellStyle name="Millares 48 9 2" xfId="190"/>
    <cellStyle name="Millares 48 9 2 2" xfId="191"/>
    <cellStyle name="Millares 48 9 3" xfId="192"/>
    <cellStyle name="Millares 5" xfId="193"/>
    <cellStyle name="Millares 6" xfId="194"/>
    <cellStyle name="Millares 7" xfId="195"/>
    <cellStyle name="Millares 8" xfId="196"/>
    <cellStyle name="Millares 9" xfId="197"/>
    <cellStyle name="Moneda 2" xfId="42"/>
    <cellStyle name="Moneda 2 10" xfId="198"/>
    <cellStyle name="Moneda 2 10 2" xfId="199"/>
    <cellStyle name="Moneda 2 10 2 2" xfId="200"/>
    <cellStyle name="Moneda 2 10 3" xfId="201"/>
    <cellStyle name="Moneda 2 11" xfId="202"/>
    <cellStyle name="Moneda 2 11 2" xfId="203"/>
    <cellStyle name="Moneda 2 11 2 2" xfId="204"/>
    <cellStyle name="Moneda 2 11 3" xfId="205"/>
    <cellStyle name="Moneda 2 12" xfId="206"/>
    <cellStyle name="Moneda 2 12 2" xfId="207"/>
    <cellStyle name="Moneda 2 12 2 2" xfId="208"/>
    <cellStyle name="Moneda 2 12 3" xfId="209"/>
    <cellStyle name="Moneda 2 13" xfId="210"/>
    <cellStyle name="Moneda 2 13 2" xfId="211"/>
    <cellStyle name="Moneda 2 13 2 2" xfId="212"/>
    <cellStyle name="Moneda 2 13 3" xfId="213"/>
    <cellStyle name="Moneda 2 14" xfId="214"/>
    <cellStyle name="Moneda 2 14 2" xfId="215"/>
    <cellStyle name="Moneda 2 14 2 2" xfId="216"/>
    <cellStyle name="Moneda 2 14 3" xfId="217"/>
    <cellStyle name="Moneda 2 15" xfId="218"/>
    <cellStyle name="Moneda 2 15 2" xfId="219"/>
    <cellStyle name="Moneda 2 15 2 2" xfId="220"/>
    <cellStyle name="Moneda 2 15 3" xfId="221"/>
    <cellStyle name="Moneda 2 16" xfId="222"/>
    <cellStyle name="Moneda 2 16 2" xfId="223"/>
    <cellStyle name="Moneda 2 16 2 2" xfId="224"/>
    <cellStyle name="Moneda 2 16 3" xfId="225"/>
    <cellStyle name="Moneda 2 17" xfId="226"/>
    <cellStyle name="Moneda 2 17 2" xfId="227"/>
    <cellStyle name="Moneda 2 17 2 2" xfId="228"/>
    <cellStyle name="Moneda 2 17 3" xfId="229"/>
    <cellStyle name="Moneda 2 18" xfId="230"/>
    <cellStyle name="Moneda 2 18 2" xfId="231"/>
    <cellStyle name="Moneda 2 19" xfId="232"/>
    <cellStyle name="Moneda 2 2" xfId="43"/>
    <cellStyle name="Moneda 2 2 2" xfId="233"/>
    <cellStyle name="Moneda 2 2 3" xfId="234"/>
    <cellStyle name="Moneda 2 3" xfId="62"/>
    <cellStyle name="Moneda 2 3 10" xfId="235"/>
    <cellStyle name="Moneda 2 3 10 2" xfId="236"/>
    <cellStyle name="Moneda 2 3 10 2 2" xfId="237"/>
    <cellStyle name="Moneda 2 3 10 3" xfId="238"/>
    <cellStyle name="Moneda 2 3 11" xfId="239"/>
    <cellStyle name="Moneda 2 3 11 2" xfId="240"/>
    <cellStyle name="Moneda 2 3 11 2 2" xfId="241"/>
    <cellStyle name="Moneda 2 3 11 3" xfId="242"/>
    <cellStyle name="Moneda 2 3 12" xfId="243"/>
    <cellStyle name="Moneda 2 3 12 2" xfId="244"/>
    <cellStyle name="Moneda 2 3 12 2 2" xfId="245"/>
    <cellStyle name="Moneda 2 3 12 3" xfId="246"/>
    <cellStyle name="Moneda 2 3 13" xfId="247"/>
    <cellStyle name="Moneda 2 3 13 2" xfId="248"/>
    <cellStyle name="Moneda 2 3 13 2 2" xfId="249"/>
    <cellStyle name="Moneda 2 3 13 3" xfId="250"/>
    <cellStyle name="Moneda 2 3 14" xfId="251"/>
    <cellStyle name="Moneda 2 3 14 2" xfId="252"/>
    <cellStyle name="Moneda 2 3 15" xfId="253"/>
    <cellStyle name="Moneda 2 3 2" xfId="254"/>
    <cellStyle name="Moneda 2 3 3" xfId="255"/>
    <cellStyle name="Moneda 2 3 3 2" xfId="256"/>
    <cellStyle name="Moneda 2 3 3 2 2" xfId="257"/>
    <cellStyle name="Moneda 2 3 3 3" xfId="258"/>
    <cellStyle name="Moneda 2 3 4" xfId="259"/>
    <cellStyle name="Moneda 2 3 4 2" xfId="260"/>
    <cellStyle name="Moneda 2 3 4 2 2" xfId="261"/>
    <cellStyle name="Moneda 2 3 4 3" xfId="262"/>
    <cellStyle name="Moneda 2 3 5" xfId="263"/>
    <cellStyle name="Moneda 2 3 5 2" xfId="264"/>
    <cellStyle name="Moneda 2 3 5 2 2" xfId="265"/>
    <cellStyle name="Moneda 2 3 5 3" xfId="266"/>
    <cellStyle name="Moneda 2 3 6" xfId="267"/>
    <cellStyle name="Moneda 2 3 6 2" xfId="268"/>
    <cellStyle name="Moneda 2 3 6 2 2" xfId="269"/>
    <cellStyle name="Moneda 2 3 6 3" xfId="270"/>
    <cellStyle name="Moneda 2 3 7" xfId="271"/>
    <cellStyle name="Moneda 2 3 7 2" xfId="272"/>
    <cellStyle name="Moneda 2 3 7 2 2" xfId="273"/>
    <cellStyle name="Moneda 2 3 7 3" xfId="274"/>
    <cellStyle name="Moneda 2 3 8" xfId="275"/>
    <cellStyle name="Moneda 2 3 8 2" xfId="276"/>
    <cellStyle name="Moneda 2 3 8 2 2" xfId="277"/>
    <cellStyle name="Moneda 2 3 8 3" xfId="278"/>
    <cellStyle name="Moneda 2 3 9" xfId="279"/>
    <cellStyle name="Moneda 2 3 9 2" xfId="280"/>
    <cellStyle name="Moneda 2 3 9 2 2" xfId="281"/>
    <cellStyle name="Moneda 2 3 9 3" xfId="282"/>
    <cellStyle name="Moneda 2 4" xfId="283"/>
    <cellStyle name="Moneda 2 4 10" xfId="284"/>
    <cellStyle name="Moneda 2 4 10 2" xfId="285"/>
    <cellStyle name="Moneda 2 4 10 2 2" xfId="286"/>
    <cellStyle name="Moneda 2 4 10 3" xfId="287"/>
    <cellStyle name="Moneda 2 4 11" xfId="288"/>
    <cellStyle name="Moneda 2 4 11 2" xfId="289"/>
    <cellStyle name="Moneda 2 4 11 2 2" xfId="290"/>
    <cellStyle name="Moneda 2 4 11 3" xfId="291"/>
    <cellStyle name="Moneda 2 4 12" xfId="292"/>
    <cellStyle name="Moneda 2 4 12 2" xfId="293"/>
    <cellStyle name="Moneda 2 4 12 2 2" xfId="294"/>
    <cellStyle name="Moneda 2 4 12 3" xfId="295"/>
    <cellStyle name="Moneda 2 4 13" xfId="296"/>
    <cellStyle name="Moneda 2 4 13 2" xfId="297"/>
    <cellStyle name="Moneda 2 4 13 2 2" xfId="298"/>
    <cellStyle name="Moneda 2 4 13 3" xfId="299"/>
    <cellStyle name="Moneda 2 4 14" xfId="300"/>
    <cellStyle name="Moneda 2 4 14 2" xfId="301"/>
    <cellStyle name="Moneda 2 4 14 2 2" xfId="302"/>
    <cellStyle name="Moneda 2 4 14 3" xfId="303"/>
    <cellStyle name="Moneda 2 4 15" xfId="304"/>
    <cellStyle name="Moneda 2 4 15 2" xfId="305"/>
    <cellStyle name="Moneda 2 4 16" xfId="306"/>
    <cellStyle name="Moneda 2 4 2" xfId="307"/>
    <cellStyle name="Moneda 2 4 2 10" xfId="308"/>
    <cellStyle name="Moneda 2 4 2 10 2" xfId="309"/>
    <cellStyle name="Moneda 2 4 2 10 2 2" xfId="310"/>
    <cellStyle name="Moneda 2 4 2 10 3" xfId="311"/>
    <cellStyle name="Moneda 2 4 2 11" xfId="312"/>
    <cellStyle name="Moneda 2 4 2 11 2" xfId="313"/>
    <cellStyle name="Moneda 2 4 2 11 2 2" xfId="314"/>
    <cellStyle name="Moneda 2 4 2 11 3" xfId="315"/>
    <cellStyle name="Moneda 2 4 2 12" xfId="316"/>
    <cellStyle name="Moneda 2 4 2 12 2" xfId="317"/>
    <cellStyle name="Moneda 2 4 2 12 2 2" xfId="318"/>
    <cellStyle name="Moneda 2 4 2 12 3" xfId="319"/>
    <cellStyle name="Moneda 2 4 2 13" xfId="320"/>
    <cellStyle name="Moneda 2 4 2 13 2" xfId="321"/>
    <cellStyle name="Moneda 2 4 2 13 2 2" xfId="322"/>
    <cellStyle name="Moneda 2 4 2 13 3" xfId="323"/>
    <cellStyle name="Moneda 2 4 2 14" xfId="324"/>
    <cellStyle name="Moneda 2 4 2 14 2" xfId="325"/>
    <cellStyle name="Moneda 2 4 2 14 2 2" xfId="326"/>
    <cellStyle name="Moneda 2 4 2 14 3" xfId="327"/>
    <cellStyle name="Moneda 2 4 2 15" xfId="328"/>
    <cellStyle name="Moneda 2 4 2 15 2" xfId="329"/>
    <cellStyle name="Moneda 2 4 2 15 2 2" xfId="330"/>
    <cellStyle name="Moneda 2 4 2 15 3" xfId="331"/>
    <cellStyle name="Moneda 2 4 2 16" xfId="332"/>
    <cellStyle name="Moneda 2 4 2 16 2" xfId="333"/>
    <cellStyle name="Moneda 2 4 2 17" xfId="334"/>
    <cellStyle name="Moneda 2 4 2 2" xfId="335"/>
    <cellStyle name="Moneda 2 4 2 2 10" xfId="336"/>
    <cellStyle name="Moneda 2 4 2 2 11" xfId="337"/>
    <cellStyle name="Moneda 2 4 2 2 12" xfId="338"/>
    <cellStyle name="Moneda 2 4 2 2 13" xfId="339"/>
    <cellStyle name="Moneda 2 4 2 2 14" xfId="340"/>
    <cellStyle name="Moneda 2 4 2 2 15" xfId="341"/>
    <cellStyle name="Moneda 2 4 2 2 15 2" xfId="342"/>
    <cellStyle name="Moneda 2 4 2 2 16" xfId="343"/>
    <cellStyle name="Moneda 2 4 2 2 2" xfId="344"/>
    <cellStyle name="Moneda 2 4 2 2 3" xfId="345"/>
    <cellStyle name="Moneda 2 4 2 2 4" xfId="346"/>
    <cellStyle name="Moneda 2 4 2 2 5" xfId="347"/>
    <cellStyle name="Moneda 2 4 2 2 6" xfId="348"/>
    <cellStyle name="Moneda 2 4 2 2 7" xfId="349"/>
    <cellStyle name="Moneda 2 4 2 2 8" xfId="350"/>
    <cellStyle name="Moneda 2 4 2 2 9" xfId="351"/>
    <cellStyle name="Moneda 2 4 2 3" xfId="352"/>
    <cellStyle name="Moneda 2 4 2 3 10" xfId="353"/>
    <cellStyle name="Moneda 2 4 2 3 10 2" xfId="354"/>
    <cellStyle name="Moneda 2 4 2 3 10 2 2" xfId="355"/>
    <cellStyle name="Moneda 2 4 2 3 10 3" xfId="356"/>
    <cellStyle name="Moneda 2 4 2 3 11" xfId="357"/>
    <cellStyle name="Moneda 2 4 2 3 11 2" xfId="358"/>
    <cellStyle name="Moneda 2 4 2 3 11 2 2" xfId="359"/>
    <cellStyle name="Moneda 2 4 2 3 11 3" xfId="360"/>
    <cellStyle name="Moneda 2 4 2 3 12" xfId="361"/>
    <cellStyle name="Moneda 2 4 2 3 12 2" xfId="362"/>
    <cellStyle name="Moneda 2 4 2 3 12 2 2" xfId="363"/>
    <cellStyle name="Moneda 2 4 2 3 12 3" xfId="364"/>
    <cellStyle name="Moneda 2 4 2 3 13" xfId="365"/>
    <cellStyle name="Moneda 2 4 2 3 13 2" xfId="366"/>
    <cellStyle name="Moneda 2 4 2 3 14" xfId="367"/>
    <cellStyle name="Moneda 2 4 2 3 2" xfId="368"/>
    <cellStyle name="Moneda 2 4 2 3 2 2" xfId="369"/>
    <cellStyle name="Moneda 2 4 2 3 2 2 2" xfId="370"/>
    <cellStyle name="Moneda 2 4 2 3 2 3" xfId="371"/>
    <cellStyle name="Moneda 2 4 2 3 3" xfId="372"/>
    <cellStyle name="Moneda 2 4 2 3 3 2" xfId="373"/>
    <cellStyle name="Moneda 2 4 2 3 3 2 2" xfId="374"/>
    <cellStyle name="Moneda 2 4 2 3 3 3" xfId="375"/>
    <cellStyle name="Moneda 2 4 2 3 4" xfId="376"/>
    <cellStyle name="Moneda 2 4 2 3 4 2" xfId="377"/>
    <cellStyle name="Moneda 2 4 2 3 4 2 2" xfId="378"/>
    <cellStyle name="Moneda 2 4 2 3 4 3" xfId="379"/>
    <cellStyle name="Moneda 2 4 2 3 5" xfId="380"/>
    <cellStyle name="Moneda 2 4 2 3 5 2" xfId="381"/>
    <cellStyle name="Moneda 2 4 2 3 5 2 2" xfId="382"/>
    <cellStyle name="Moneda 2 4 2 3 5 3" xfId="383"/>
    <cellStyle name="Moneda 2 4 2 3 6" xfId="384"/>
    <cellStyle name="Moneda 2 4 2 3 6 2" xfId="385"/>
    <cellStyle name="Moneda 2 4 2 3 6 2 2" xfId="386"/>
    <cellStyle name="Moneda 2 4 2 3 6 3" xfId="387"/>
    <cellStyle name="Moneda 2 4 2 3 7" xfId="388"/>
    <cellStyle name="Moneda 2 4 2 3 7 2" xfId="389"/>
    <cellStyle name="Moneda 2 4 2 3 7 2 2" xfId="390"/>
    <cellStyle name="Moneda 2 4 2 3 7 3" xfId="391"/>
    <cellStyle name="Moneda 2 4 2 3 8" xfId="392"/>
    <cellStyle name="Moneda 2 4 2 3 8 2" xfId="393"/>
    <cellStyle name="Moneda 2 4 2 3 8 2 2" xfId="394"/>
    <cellStyle name="Moneda 2 4 2 3 8 3" xfId="395"/>
    <cellStyle name="Moneda 2 4 2 3 9" xfId="396"/>
    <cellStyle name="Moneda 2 4 2 3 9 2" xfId="397"/>
    <cellStyle name="Moneda 2 4 2 3 9 2 2" xfId="398"/>
    <cellStyle name="Moneda 2 4 2 3 9 3" xfId="399"/>
    <cellStyle name="Moneda 2 4 2 4" xfId="400"/>
    <cellStyle name="Moneda 2 4 2 4 2" xfId="401"/>
    <cellStyle name="Moneda 2 4 2 4 2 2" xfId="402"/>
    <cellStyle name="Moneda 2 4 2 4 3" xfId="403"/>
    <cellStyle name="Moneda 2 4 2 5" xfId="404"/>
    <cellStyle name="Moneda 2 4 2 5 2" xfId="405"/>
    <cellStyle name="Moneda 2 4 2 5 2 2" xfId="406"/>
    <cellStyle name="Moneda 2 4 2 5 3" xfId="407"/>
    <cellStyle name="Moneda 2 4 2 6" xfId="408"/>
    <cellStyle name="Moneda 2 4 2 6 2" xfId="409"/>
    <cellStyle name="Moneda 2 4 2 6 2 2" xfId="410"/>
    <cellStyle name="Moneda 2 4 2 6 3" xfId="411"/>
    <cellStyle name="Moneda 2 4 2 7" xfId="412"/>
    <cellStyle name="Moneda 2 4 2 7 2" xfId="413"/>
    <cellStyle name="Moneda 2 4 2 7 2 2" xfId="414"/>
    <cellStyle name="Moneda 2 4 2 7 3" xfId="415"/>
    <cellStyle name="Moneda 2 4 2 8" xfId="416"/>
    <cellStyle name="Moneda 2 4 2 8 2" xfId="417"/>
    <cellStyle name="Moneda 2 4 2 8 2 2" xfId="418"/>
    <cellStyle name="Moneda 2 4 2 8 3" xfId="419"/>
    <cellStyle name="Moneda 2 4 2 9" xfId="420"/>
    <cellStyle name="Moneda 2 4 2 9 2" xfId="421"/>
    <cellStyle name="Moneda 2 4 2 9 2 2" xfId="422"/>
    <cellStyle name="Moneda 2 4 2 9 3" xfId="423"/>
    <cellStyle name="Moneda 2 4 3" xfId="424"/>
    <cellStyle name="Moneda 2 4 4" xfId="425"/>
    <cellStyle name="Moneda 2 4 4 2" xfId="426"/>
    <cellStyle name="Moneda 2 4 4 2 2" xfId="427"/>
    <cellStyle name="Moneda 2 4 4 3" xfId="428"/>
    <cellStyle name="Moneda 2 4 5" xfId="429"/>
    <cellStyle name="Moneda 2 4 5 2" xfId="430"/>
    <cellStyle name="Moneda 2 4 5 2 2" xfId="431"/>
    <cellStyle name="Moneda 2 4 5 3" xfId="432"/>
    <cellStyle name="Moneda 2 4 6" xfId="433"/>
    <cellStyle name="Moneda 2 4 6 2" xfId="434"/>
    <cellStyle name="Moneda 2 4 6 2 2" xfId="435"/>
    <cellStyle name="Moneda 2 4 6 3" xfId="436"/>
    <cellStyle name="Moneda 2 4 7" xfId="437"/>
    <cellStyle name="Moneda 2 4 7 2" xfId="438"/>
    <cellStyle name="Moneda 2 4 7 2 2" xfId="439"/>
    <cellStyle name="Moneda 2 4 7 3" xfId="440"/>
    <cellStyle name="Moneda 2 4 8" xfId="441"/>
    <cellStyle name="Moneda 2 4 8 2" xfId="442"/>
    <cellStyle name="Moneda 2 4 8 2 2" xfId="443"/>
    <cellStyle name="Moneda 2 4 8 3" xfId="444"/>
    <cellStyle name="Moneda 2 4 9" xfId="445"/>
    <cellStyle name="Moneda 2 4 9 2" xfId="446"/>
    <cellStyle name="Moneda 2 4 9 2 2" xfId="447"/>
    <cellStyle name="Moneda 2 4 9 3" xfId="448"/>
    <cellStyle name="Moneda 2 5" xfId="449"/>
    <cellStyle name="Moneda 2 5 10" xfId="450"/>
    <cellStyle name="Moneda 2 5 10 2" xfId="451"/>
    <cellStyle name="Moneda 2 5 10 2 2" xfId="452"/>
    <cellStyle name="Moneda 2 5 10 3" xfId="453"/>
    <cellStyle name="Moneda 2 5 11" xfId="454"/>
    <cellStyle name="Moneda 2 5 11 2" xfId="455"/>
    <cellStyle name="Moneda 2 5 11 2 2" xfId="456"/>
    <cellStyle name="Moneda 2 5 11 3" xfId="457"/>
    <cellStyle name="Moneda 2 5 12" xfId="458"/>
    <cellStyle name="Moneda 2 5 12 2" xfId="459"/>
    <cellStyle name="Moneda 2 5 12 2 2" xfId="460"/>
    <cellStyle name="Moneda 2 5 12 3" xfId="461"/>
    <cellStyle name="Moneda 2 5 13" xfId="462"/>
    <cellStyle name="Moneda 2 5 13 2" xfId="463"/>
    <cellStyle name="Moneda 2 5 14" xfId="464"/>
    <cellStyle name="Moneda 2 5 2" xfId="465"/>
    <cellStyle name="Moneda 2 5 2 2" xfId="466"/>
    <cellStyle name="Moneda 2 5 2 2 2" xfId="467"/>
    <cellStyle name="Moneda 2 5 2 3" xfId="468"/>
    <cellStyle name="Moneda 2 5 3" xfId="469"/>
    <cellStyle name="Moneda 2 5 3 2" xfId="470"/>
    <cellStyle name="Moneda 2 5 3 2 2" xfId="471"/>
    <cellStyle name="Moneda 2 5 3 3" xfId="472"/>
    <cellStyle name="Moneda 2 5 4" xfId="473"/>
    <cellStyle name="Moneda 2 5 4 2" xfId="474"/>
    <cellStyle name="Moneda 2 5 4 2 2" xfId="475"/>
    <cellStyle name="Moneda 2 5 4 3" xfId="476"/>
    <cellStyle name="Moneda 2 5 5" xfId="477"/>
    <cellStyle name="Moneda 2 5 5 2" xfId="478"/>
    <cellStyle name="Moneda 2 5 5 2 2" xfId="479"/>
    <cellStyle name="Moneda 2 5 5 3" xfId="480"/>
    <cellStyle name="Moneda 2 5 6" xfId="481"/>
    <cellStyle name="Moneda 2 5 6 2" xfId="482"/>
    <cellStyle name="Moneda 2 5 6 2 2" xfId="483"/>
    <cellStyle name="Moneda 2 5 6 3" xfId="484"/>
    <cellStyle name="Moneda 2 5 7" xfId="485"/>
    <cellStyle name="Moneda 2 5 7 2" xfId="486"/>
    <cellStyle name="Moneda 2 5 7 2 2" xfId="487"/>
    <cellStyle name="Moneda 2 5 7 3" xfId="488"/>
    <cellStyle name="Moneda 2 5 8" xfId="489"/>
    <cellStyle name="Moneda 2 5 8 2" xfId="490"/>
    <cellStyle name="Moneda 2 5 8 2 2" xfId="491"/>
    <cellStyle name="Moneda 2 5 8 3" xfId="492"/>
    <cellStyle name="Moneda 2 5 9" xfId="493"/>
    <cellStyle name="Moneda 2 5 9 2" xfId="494"/>
    <cellStyle name="Moneda 2 5 9 2 2" xfId="495"/>
    <cellStyle name="Moneda 2 5 9 3" xfId="496"/>
    <cellStyle name="Moneda 2 6" xfId="497"/>
    <cellStyle name="Moneda 2 6 2" xfId="498"/>
    <cellStyle name="Moneda 2 6 2 2" xfId="499"/>
    <cellStyle name="Moneda 2 6 3" xfId="500"/>
    <cellStyle name="Moneda 2 7" xfId="501"/>
    <cellStyle name="Moneda 2 7 2" xfId="502"/>
    <cellStyle name="Moneda 2 7 2 2" xfId="503"/>
    <cellStyle name="Moneda 2 7 3" xfId="504"/>
    <cellStyle name="Moneda 2 8" xfId="505"/>
    <cellStyle name="Moneda 2 8 2" xfId="506"/>
    <cellStyle name="Moneda 2 8 2 2" xfId="507"/>
    <cellStyle name="Moneda 2 8 3" xfId="508"/>
    <cellStyle name="Moneda 2 9" xfId="509"/>
    <cellStyle name="Moneda 2 9 2" xfId="510"/>
    <cellStyle name="Moneda 2 9 2 2" xfId="511"/>
    <cellStyle name="Moneda 2 9 3" xfId="512"/>
    <cellStyle name="Moneda 2_metodologia seguimiento planes" xfId="513"/>
    <cellStyle name="Moneda 3" xfId="44"/>
    <cellStyle name="Moneda 3 2" xfId="514"/>
    <cellStyle name="Moneda 3 3" xfId="515"/>
    <cellStyle name="Moneda 4" xfId="63"/>
    <cellStyle name="Moneda 4 10" xfId="516"/>
    <cellStyle name="Moneda 4 10 2" xfId="517"/>
    <cellStyle name="Moneda 4 10 2 2" xfId="518"/>
    <cellStyle name="Moneda 4 10 3" xfId="519"/>
    <cellStyle name="Moneda 4 11" xfId="520"/>
    <cellStyle name="Moneda 4 11 2" xfId="521"/>
    <cellStyle name="Moneda 4 11 2 2" xfId="522"/>
    <cellStyle name="Moneda 4 11 3" xfId="523"/>
    <cellStyle name="Moneda 4 12" xfId="524"/>
    <cellStyle name="Moneda 4 12 2" xfId="525"/>
    <cellStyle name="Moneda 4 12 2 2" xfId="526"/>
    <cellStyle name="Moneda 4 12 3" xfId="527"/>
    <cellStyle name="Moneda 4 13" xfId="528"/>
    <cellStyle name="Moneda 4 13 2" xfId="529"/>
    <cellStyle name="Moneda 4 14" xfId="530"/>
    <cellStyle name="Moneda 4 2" xfId="6"/>
    <cellStyle name="Moneda 4 2 2" xfId="531"/>
    <cellStyle name="Moneda 4 2 2 2" xfId="532"/>
    <cellStyle name="Moneda 4 2 3" xfId="533"/>
    <cellStyle name="Moneda 4 3" xfId="534"/>
    <cellStyle name="Moneda 4 3 2" xfId="535"/>
    <cellStyle name="Moneda 4 3 2 2" xfId="536"/>
    <cellStyle name="Moneda 4 3 3" xfId="537"/>
    <cellStyle name="Moneda 4 4" xfId="538"/>
    <cellStyle name="Moneda 4 4 2" xfId="539"/>
    <cellStyle name="Moneda 4 4 2 2" xfId="540"/>
    <cellStyle name="Moneda 4 4 3" xfId="541"/>
    <cellStyle name="Moneda 4 5" xfId="542"/>
    <cellStyle name="Moneda 4 5 2" xfId="543"/>
    <cellStyle name="Moneda 4 5 2 2" xfId="544"/>
    <cellStyle name="Moneda 4 5 3" xfId="545"/>
    <cellStyle name="Moneda 4 6" xfId="546"/>
    <cellStyle name="Moneda 4 6 2" xfId="547"/>
    <cellStyle name="Moneda 4 6 2 2" xfId="548"/>
    <cellStyle name="Moneda 4 6 3" xfId="549"/>
    <cellStyle name="Moneda 4 7" xfId="550"/>
    <cellStyle name="Moneda 4 7 2" xfId="551"/>
    <cellStyle name="Moneda 4 7 2 2" xfId="552"/>
    <cellStyle name="Moneda 4 7 3" xfId="553"/>
    <cellStyle name="Moneda 4 8" xfId="554"/>
    <cellStyle name="Moneda 4 8 2" xfId="555"/>
    <cellStyle name="Moneda 4 8 2 2" xfId="556"/>
    <cellStyle name="Moneda 4 8 3" xfId="557"/>
    <cellStyle name="Moneda 4 9" xfId="558"/>
    <cellStyle name="Moneda 4 9 2" xfId="559"/>
    <cellStyle name="Moneda 4 9 2 2" xfId="560"/>
    <cellStyle name="Moneda 4 9 3" xfId="561"/>
    <cellStyle name="Moneda 5" xfId="64"/>
    <cellStyle name="Moneda 5 10" xfId="562"/>
    <cellStyle name="Moneda 5 10 2" xfId="563"/>
    <cellStyle name="Moneda 5 10 2 2" xfId="564"/>
    <cellStyle name="Moneda 5 10 3" xfId="565"/>
    <cellStyle name="Moneda 5 11" xfId="566"/>
    <cellStyle name="Moneda 5 11 2" xfId="567"/>
    <cellStyle name="Moneda 5 11 2 2" xfId="568"/>
    <cellStyle name="Moneda 5 11 3" xfId="569"/>
    <cellStyle name="Moneda 5 12" xfId="570"/>
    <cellStyle name="Moneda 5 12 2" xfId="571"/>
    <cellStyle name="Moneda 5 12 2 2" xfId="572"/>
    <cellStyle name="Moneda 5 12 3" xfId="573"/>
    <cellStyle name="Moneda 5 13" xfId="574"/>
    <cellStyle name="Moneda 5 13 2" xfId="575"/>
    <cellStyle name="Moneda 5 14" xfId="576"/>
    <cellStyle name="Moneda 5 2" xfId="577"/>
    <cellStyle name="Moneda 5 2 2" xfId="578"/>
    <cellStyle name="Moneda 5 2 2 2" xfId="579"/>
    <cellStyle name="Moneda 5 2 3" xfId="580"/>
    <cellStyle name="Moneda 5 3" xfId="581"/>
    <cellStyle name="Moneda 5 3 2" xfId="582"/>
    <cellStyle name="Moneda 5 3 2 2" xfId="583"/>
    <cellStyle name="Moneda 5 3 3" xfId="584"/>
    <cellStyle name="Moneda 5 4" xfId="585"/>
    <cellStyle name="Moneda 5 4 2" xfId="586"/>
    <cellStyle name="Moneda 5 4 2 2" xfId="587"/>
    <cellStyle name="Moneda 5 4 3" xfId="588"/>
    <cellStyle name="Moneda 5 5" xfId="589"/>
    <cellStyle name="Moneda 5 5 2" xfId="590"/>
    <cellStyle name="Moneda 5 5 2 2" xfId="591"/>
    <cellStyle name="Moneda 5 5 3" xfId="592"/>
    <cellStyle name="Moneda 5 6" xfId="593"/>
    <cellStyle name="Moneda 5 6 2" xfId="594"/>
    <cellStyle name="Moneda 5 6 2 2" xfId="595"/>
    <cellStyle name="Moneda 5 6 3" xfId="596"/>
    <cellStyle name="Moneda 5 7" xfId="597"/>
    <cellStyle name="Moneda 5 7 2" xfId="598"/>
    <cellStyle name="Moneda 5 7 2 2" xfId="599"/>
    <cellStyle name="Moneda 5 7 3" xfId="600"/>
    <cellStyle name="Moneda 5 8" xfId="601"/>
    <cellStyle name="Moneda 5 8 2" xfId="602"/>
    <cellStyle name="Moneda 5 8 2 2" xfId="603"/>
    <cellStyle name="Moneda 5 8 3" xfId="604"/>
    <cellStyle name="Moneda 5 9" xfId="605"/>
    <cellStyle name="Moneda 5 9 2" xfId="606"/>
    <cellStyle name="Moneda 5 9 2 2" xfId="607"/>
    <cellStyle name="Moneda 5 9 3" xfId="608"/>
    <cellStyle name="Moneda 6" xfId="609"/>
    <cellStyle name="Moneda 7" xfId="610"/>
    <cellStyle name="Moneda 8" xfId="611"/>
    <cellStyle name="Moneda 9" xfId="612"/>
    <cellStyle name="Neutral 2" xfId="45"/>
    <cellStyle name="Normal" xfId="0" builtinId="0"/>
    <cellStyle name="Normal 10" xfId="613"/>
    <cellStyle name="Normal 10 2" xfId="614"/>
    <cellStyle name="Normal 11" xfId="615"/>
    <cellStyle name="Normal 11 2" xfId="616"/>
    <cellStyle name="Normal 11 3" xfId="617"/>
    <cellStyle name="Normal 12" xfId="618"/>
    <cellStyle name="Normal 13" xfId="619"/>
    <cellStyle name="Normal 14" xfId="620"/>
    <cellStyle name="Normal 15" xfId="621"/>
    <cellStyle name="Normal 16" xfId="622"/>
    <cellStyle name="Normal 17" xfId="623"/>
    <cellStyle name="Normal 18" xfId="624"/>
    <cellStyle name="Normal 18 2" xfId="625"/>
    <cellStyle name="Normal 18 3" xfId="626"/>
    <cellStyle name="Normal 18 4" xfId="627"/>
    <cellStyle name="Normal 18 5" xfId="628"/>
    <cellStyle name="Normal 19" xfId="629"/>
    <cellStyle name="Normal 2" xfId="1"/>
    <cellStyle name="Normal 2 10" xfId="630"/>
    <cellStyle name="Normal 2 10 2" xfId="631"/>
    <cellStyle name="Normal 2 10 2 2" xfId="632"/>
    <cellStyle name="Normal 2 10 3" xfId="633"/>
    <cellStyle name="Normal 2 10 4" xfId="634"/>
    <cellStyle name="Normal 2 10_CUADRO base PQD" xfId="635"/>
    <cellStyle name="Normal 2 11" xfId="636"/>
    <cellStyle name="Normal 2 11 2" xfId="637"/>
    <cellStyle name="Normal 2 11 2 2" xfId="638"/>
    <cellStyle name="Normal 2 11 3" xfId="639"/>
    <cellStyle name="Normal 2 11_CUADRO base PQD" xfId="640"/>
    <cellStyle name="Normal 2 12" xfId="641"/>
    <cellStyle name="Normal 2 12 2" xfId="642"/>
    <cellStyle name="Normal 2 12 2 2" xfId="643"/>
    <cellStyle name="Normal 2 12 3" xfId="644"/>
    <cellStyle name="Normal 2 12_CUADRO base PQD" xfId="645"/>
    <cellStyle name="Normal 2 13" xfId="646"/>
    <cellStyle name="Normal 2 13 2" xfId="647"/>
    <cellStyle name="Normal 2 13 2 2" xfId="648"/>
    <cellStyle name="Normal 2 13 3" xfId="649"/>
    <cellStyle name="Normal 2 13_CUADRO base PQD" xfId="650"/>
    <cellStyle name="Normal 2 14" xfId="651"/>
    <cellStyle name="Normal 2 14 2" xfId="652"/>
    <cellStyle name="Normal 2 14 2 2" xfId="653"/>
    <cellStyle name="Normal 2 14 3" xfId="654"/>
    <cellStyle name="Normal 2 14_CUADRO base PQD" xfId="655"/>
    <cellStyle name="Normal 2 15" xfId="656"/>
    <cellStyle name="Normal 2 15 2" xfId="657"/>
    <cellStyle name="Normal 2 15 2 2" xfId="658"/>
    <cellStyle name="Normal 2 15 3" xfId="659"/>
    <cellStyle name="Normal 2 15_CUADRO base PQD" xfId="660"/>
    <cellStyle name="Normal 2 16" xfId="661"/>
    <cellStyle name="Normal 2 16 2" xfId="662"/>
    <cellStyle name="Normal 2 16 2 2" xfId="663"/>
    <cellStyle name="Normal 2 16 3" xfId="664"/>
    <cellStyle name="Normal 2 16_CUADRO base PQD" xfId="665"/>
    <cellStyle name="Normal 2 17" xfId="666"/>
    <cellStyle name="Normal 2 17 2" xfId="667"/>
    <cellStyle name="Normal 2 17 2 2" xfId="668"/>
    <cellStyle name="Normal 2 17 3" xfId="669"/>
    <cellStyle name="Normal 2 17_CUADRO base PQD" xfId="670"/>
    <cellStyle name="Normal 2 18" xfId="671"/>
    <cellStyle name="Normal 2 18 2" xfId="672"/>
    <cellStyle name="Normal 2 18 2 2" xfId="673"/>
    <cellStyle name="Normal 2 18 3" xfId="674"/>
    <cellStyle name="Normal 2 18_CUADRO base PQD" xfId="675"/>
    <cellStyle name="Normal 2 19" xfId="676"/>
    <cellStyle name="Normal 2 19 2" xfId="677"/>
    <cellStyle name="Normal 2 19 2 2" xfId="678"/>
    <cellStyle name="Normal 2 19 3" xfId="679"/>
    <cellStyle name="Normal 2 19_CUADRO base PQD" xfId="680"/>
    <cellStyle name="Normal 2 2" xfId="3"/>
    <cellStyle name="Normal 2 2 10" xfId="681"/>
    <cellStyle name="Normal 2 2 11" xfId="682"/>
    <cellStyle name="Normal 2 2 12" xfId="683"/>
    <cellStyle name="Normal 2 2 13" xfId="684"/>
    <cellStyle name="Normal 2 2 14" xfId="685"/>
    <cellStyle name="Normal 2 2 15" xfId="686"/>
    <cellStyle name="Normal 2 2 15 2" xfId="687"/>
    <cellStyle name="Normal 2 2 16" xfId="688"/>
    <cellStyle name="Normal 2 2 2" xfId="65"/>
    <cellStyle name="Normal 2 2 2 2" xfId="5"/>
    <cellStyle name="Normal 2 2 2 2 2" xfId="689"/>
    <cellStyle name="Normal 2 2 3" xfId="690"/>
    <cellStyle name="Normal 2 2 3 3" xfId="2"/>
    <cellStyle name="Normal 2 2 3 3 2" xfId="691"/>
    <cellStyle name="Normal 2 2 4" xfId="692"/>
    <cellStyle name="Normal 2 2 5" xfId="693"/>
    <cellStyle name="Normal 2 2 6" xfId="694"/>
    <cellStyle name="Normal 2 2 7" xfId="695"/>
    <cellStyle name="Normal 2 2 8" xfId="696"/>
    <cellStyle name="Normal 2 2 9" xfId="697"/>
    <cellStyle name="Normal 2 2_CUADRO base PQD" xfId="698"/>
    <cellStyle name="Normal 2 20" xfId="699"/>
    <cellStyle name="Normal 2 20 2" xfId="700"/>
    <cellStyle name="Normal 2 21" xfId="701"/>
    <cellStyle name="Normal 2 22" xfId="702"/>
    <cellStyle name="Normal 2 23" xfId="703"/>
    <cellStyle name="Normal 2 24" xfId="704"/>
    <cellStyle name="Normal 2 25" xfId="705"/>
    <cellStyle name="Normal 2 26" xfId="706"/>
    <cellStyle name="Normal 2 27" xfId="707"/>
    <cellStyle name="Normal 2 28" xfId="708"/>
    <cellStyle name="Normal 2 3" xfId="7"/>
    <cellStyle name="Normal 2 3 10" xfId="709"/>
    <cellStyle name="Normal 2 3 10 2" xfId="710"/>
    <cellStyle name="Normal 2 3 10 2 2" xfId="711"/>
    <cellStyle name="Normal 2 3 10 3" xfId="712"/>
    <cellStyle name="Normal 2 3 10_CUADRO base PQD" xfId="713"/>
    <cellStyle name="Normal 2 3 11" xfId="714"/>
    <cellStyle name="Normal 2 3 11 2" xfId="715"/>
    <cellStyle name="Normal 2 3 11 2 2" xfId="716"/>
    <cellStyle name="Normal 2 3 11 3" xfId="717"/>
    <cellStyle name="Normal 2 3 11_CUADRO base PQD" xfId="718"/>
    <cellStyle name="Normal 2 3 12" xfId="719"/>
    <cellStyle name="Normal 2 3 12 2" xfId="720"/>
    <cellStyle name="Normal 2 3 12 2 2" xfId="721"/>
    <cellStyle name="Normal 2 3 12 3" xfId="722"/>
    <cellStyle name="Normal 2 3 12_CUADRO base PQD" xfId="723"/>
    <cellStyle name="Normal 2 3 13" xfId="724"/>
    <cellStyle name="Normal 2 3 13 2" xfId="725"/>
    <cellStyle name="Normal 2 3 14" xfId="726"/>
    <cellStyle name="Normal 2 3 15" xfId="727"/>
    <cellStyle name="Normal 2 3 2" xfId="61"/>
    <cellStyle name="Normal 2 3 2 2" xfId="728"/>
    <cellStyle name="Normal 2 3 2 2 2" xfId="729"/>
    <cellStyle name="Normal 2 3 2 3" xfId="730"/>
    <cellStyle name="Normal 2 3 2_CUADRO base PQD" xfId="731"/>
    <cellStyle name="Normal 2 3 3" xfId="732"/>
    <cellStyle name="Normal 2 3 3 2" xfId="733"/>
    <cellStyle name="Normal 2 3 3 2 2" xfId="734"/>
    <cellStyle name="Normal 2 3 3 3" xfId="735"/>
    <cellStyle name="Normal 2 3 3_CUADRO base PQD" xfId="736"/>
    <cellStyle name="Normal 2 3 4" xfId="46"/>
    <cellStyle name="Normal 2 3 4 2" xfId="737"/>
    <cellStyle name="Normal 2 3 4 2 2" xfId="738"/>
    <cellStyle name="Normal 2 3 4 3" xfId="739"/>
    <cellStyle name="Normal 2 3 4_CUADRO base PQD" xfId="740"/>
    <cellStyle name="Normal 2 3 5" xfId="741"/>
    <cellStyle name="Normal 2 3 5 2" xfId="742"/>
    <cellStyle name="Normal 2 3 5 2 2" xfId="743"/>
    <cellStyle name="Normal 2 3 5 3" xfId="744"/>
    <cellStyle name="Normal 2 3 5_CUADRO base PQD" xfId="745"/>
    <cellStyle name="Normal 2 3 6" xfId="746"/>
    <cellStyle name="Normal 2 3 6 2" xfId="747"/>
    <cellStyle name="Normal 2 3 6 2 2" xfId="748"/>
    <cellStyle name="Normal 2 3 6 3" xfId="749"/>
    <cellStyle name="Normal 2 3 6_CUADRO base PQD" xfId="750"/>
    <cellStyle name="Normal 2 3 7" xfId="751"/>
    <cellStyle name="Normal 2 3 7 2" xfId="752"/>
    <cellStyle name="Normal 2 3 7 2 2" xfId="753"/>
    <cellStyle name="Normal 2 3 7 3" xfId="754"/>
    <cellStyle name="Normal 2 3 7_CUADRO base PQD" xfId="755"/>
    <cellStyle name="Normal 2 3 8" xfId="756"/>
    <cellStyle name="Normal 2 3 8 2" xfId="757"/>
    <cellStyle name="Normal 2 3 8 2 2" xfId="758"/>
    <cellStyle name="Normal 2 3 8 3" xfId="759"/>
    <cellStyle name="Normal 2 3 8_CUADRO base PQD" xfId="760"/>
    <cellStyle name="Normal 2 3 9" xfId="761"/>
    <cellStyle name="Normal 2 3 9 2" xfId="762"/>
    <cellStyle name="Normal 2 3 9 2 2" xfId="763"/>
    <cellStyle name="Normal 2 3 9 3" xfId="764"/>
    <cellStyle name="Normal 2 3 9_CUADRO base PQD" xfId="765"/>
    <cellStyle name="Normal 2 3_CUADRO base PQD" xfId="766"/>
    <cellStyle name="Normal 2 4" xfId="47"/>
    <cellStyle name="Normal 2 4 10" xfId="767"/>
    <cellStyle name="Normal 2 4 10 2" xfId="768"/>
    <cellStyle name="Normal 2 4 10 2 2" xfId="769"/>
    <cellStyle name="Normal 2 4 10 3" xfId="770"/>
    <cellStyle name="Normal 2 4 10_CUADRO base PQD" xfId="771"/>
    <cellStyle name="Normal 2 4 11" xfId="772"/>
    <cellStyle name="Normal 2 4 11 2" xfId="773"/>
    <cellStyle name="Normal 2 4 11 2 2" xfId="774"/>
    <cellStyle name="Normal 2 4 11 3" xfId="775"/>
    <cellStyle name="Normal 2 4 11_CUADRO base PQD" xfId="776"/>
    <cellStyle name="Normal 2 4 12" xfId="777"/>
    <cellStyle name="Normal 2 4 12 2" xfId="778"/>
    <cellStyle name="Normal 2 4 12 2 2" xfId="779"/>
    <cellStyle name="Normal 2 4 12 3" xfId="780"/>
    <cellStyle name="Normal 2 4 12_CUADRO base PQD" xfId="781"/>
    <cellStyle name="Normal 2 4 13" xfId="782"/>
    <cellStyle name="Normal 2 4 13 2" xfId="783"/>
    <cellStyle name="Normal 2 4 14" xfId="784"/>
    <cellStyle name="Normal 2 4 2" xfId="785"/>
    <cellStyle name="Normal 2 4 2 2" xfId="786"/>
    <cellStyle name="Normal 2 4 2 2 2" xfId="787"/>
    <cellStyle name="Normal 2 4 2 3" xfId="788"/>
    <cellStyle name="Normal 2 4 2_CUADRO base PQD" xfId="789"/>
    <cellStyle name="Normal 2 4 3" xfId="790"/>
    <cellStyle name="Normal 2 4 3 2" xfId="791"/>
    <cellStyle name="Normal 2 4 3 2 2" xfId="792"/>
    <cellStyle name="Normal 2 4 3 3" xfId="793"/>
    <cellStyle name="Normal 2 4 3_CUADRO base PQD" xfId="794"/>
    <cellStyle name="Normal 2 4 4" xfId="795"/>
    <cellStyle name="Normal 2 4 4 2" xfId="796"/>
    <cellStyle name="Normal 2 4 4 2 2" xfId="797"/>
    <cellStyle name="Normal 2 4 4 3" xfId="798"/>
    <cellStyle name="Normal 2 4 4_CUADRO base PQD" xfId="799"/>
    <cellStyle name="Normal 2 4 5" xfId="800"/>
    <cellStyle name="Normal 2 4 5 2" xfId="801"/>
    <cellStyle name="Normal 2 4 5 2 2" xfId="802"/>
    <cellStyle name="Normal 2 4 5 3" xfId="803"/>
    <cellStyle name="Normal 2 4 5_CUADRO base PQD" xfId="804"/>
    <cellStyle name="Normal 2 4 6" xfId="805"/>
    <cellStyle name="Normal 2 4 6 2" xfId="806"/>
    <cellStyle name="Normal 2 4 6 2 2" xfId="807"/>
    <cellStyle name="Normal 2 4 6 3" xfId="808"/>
    <cellStyle name="Normal 2 4 6_CUADRO base PQD" xfId="809"/>
    <cellStyle name="Normal 2 4 7" xfId="810"/>
    <cellStyle name="Normal 2 4 7 2" xfId="811"/>
    <cellStyle name="Normal 2 4 7 2 2" xfId="812"/>
    <cellStyle name="Normal 2 4 7 3" xfId="813"/>
    <cellStyle name="Normal 2 4 7_CUADRO base PQD" xfId="814"/>
    <cellStyle name="Normal 2 4 8" xfId="815"/>
    <cellStyle name="Normal 2 4 8 2" xfId="816"/>
    <cellStyle name="Normal 2 4 8 2 2" xfId="817"/>
    <cellStyle name="Normal 2 4 8 3" xfId="818"/>
    <cellStyle name="Normal 2 4 8_CUADRO base PQD" xfId="819"/>
    <cellStyle name="Normal 2 4 9" xfId="820"/>
    <cellStyle name="Normal 2 4 9 2" xfId="821"/>
    <cellStyle name="Normal 2 4 9 2 2" xfId="822"/>
    <cellStyle name="Normal 2 4 9 3" xfId="823"/>
    <cellStyle name="Normal 2 4 9_CUADRO base PQD" xfId="824"/>
    <cellStyle name="Normal 2 4_CUADRO base PQD" xfId="825"/>
    <cellStyle name="Normal 2 5" xfId="48"/>
    <cellStyle name="Normal 2 5 10" xfId="826"/>
    <cellStyle name="Normal 2 5 10 2" xfId="827"/>
    <cellStyle name="Normal 2 5 10 2 2" xfId="828"/>
    <cellStyle name="Normal 2 5 10 3" xfId="829"/>
    <cellStyle name="Normal 2 5 10_CUADRO base PQD" xfId="830"/>
    <cellStyle name="Normal 2 5 11" xfId="831"/>
    <cellStyle name="Normal 2 5 11 2" xfId="832"/>
    <cellStyle name="Normal 2 5 11 2 2" xfId="833"/>
    <cellStyle name="Normal 2 5 11 3" xfId="834"/>
    <cellStyle name="Normal 2 5 11_CUADRO base PQD" xfId="835"/>
    <cellStyle name="Normal 2 5 12" xfId="836"/>
    <cellStyle name="Normal 2 5 12 2" xfId="837"/>
    <cellStyle name="Normal 2 5 12 2 2" xfId="838"/>
    <cellStyle name="Normal 2 5 12 3" xfId="839"/>
    <cellStyle name="Normal 2 5 12_CUADRO base PQD" xfId="840"/>
    <cellStyle name="Normal 2 5 13" xfId="841"/>
    <cellStyle name="Normal 2 5 13 2" xfId="842"/>
    <cellStyle name="Normal 2 5 13 2 2" xfId="843"/>
    <cellStyle name="Normal 2 5 13 3" xfId="844"/>
    <cellStyle name="Normal 2 5 13_CUADRO base PQD" xfId="845"/>
    <cellStyle name="Normal 2 5 14" xfId="846"/>
    <cellStyle name="Normal 2 5 14 2" xfId="847"/>
    <cellStyle name="Normal 2 5 15" xfId="848"/>
    <cellStyle name="Normal 2 5 2" xfId="849"/>
    <cellStyle name="Normal 2 5 2 10" xfId="850"/>
    <cellStyle name="Normal 2 5 2 10 2" xfId="851"/>
    <cellStyle name="Normal 2 5 2 10 2 2" xfId="852"/>
    <cellStyle name="Normal 2 5 2 10 3" xfId="853"/>
    <cellStyle name="Normal 2 5 2 10_CUADRO base PQD" xfId="854"/>
    <cellStyle name="Normal 2 5 2 11" xfId="855"/>
    <cellStyle name="Normal 2 5 2 11 2" xfId="856"/>
    <cellStyle name="Normal 2 5 2 11 2 2" xfId="857"/>
    <cellStyle name="Normal 2 5 2 11 3" xfId="858"/>
    <cellStyle name="Normal 2 5 2 11_CUADRO base PQD" xfId="859"/>
    <cellStyle name="Normal 2 5 2 12" xfId="860"/>
    <cellStyle name="Normal 2 5 2 12 2" xfId="861"/>
    <cellStyle name="Normal 2 5 2 12 2 2" xfId="862"/>
    <cellStyle name="Normal 2 5 2 12 3" xfId="863"/>
    <cellStyle name="Normal 2 5 2 12_CUADRO base PQD" xfId="864"/>
    <cellStyle name="Normal 2 5 2 13" xfId="865"/>
    <cellStyle name="Normal 2 5 2 13 2" xfId="866"/>
    <cellStyle name="Normal 2 5 2 14" xfId="867"/>
    <cellStyle name="Normal 2 5 2 2" xfId="868"/>
    <cellStyle name="Normal 2 5 2 2 2" xfId="869"/>
    <cellStyle name="Normal 2 5 2 2 2 2" xfId="870"/>
    <cellStyle name="Normal 2 5 2 2 3" xfId="871"/>
    <cellStyle name="Normal 2 5 2 2_CUADRO base PQD" xfId="872"/>
    <cellStyle name="Normal 2 5 2 3" xfId="873"/>
    <cellStyle name="Normal 2 5 2 3 2" xfId="874"/>
    <cellStyle name="Normal 2 5 2 3 2 2" xfId="875"/>
    <cellStyle name="Normal 2 5 2 3 3" xfId="876"/>
    <cellStyle name="Normal 2 5 2 3_CUADRO base PQD" xfId="877"/>
    <cellStyle name="Normal 2 5 2 4" xfId="878"/>
    <cellStyle name="Normal 2 5 2 4 2" xfId="879"/>
    <cellStyle name="Normal 2 5 2 4 2 2" xfId="880"/>
    <cellStyle name="Normal 2 5 2 4 3" xfId="881"/>
    <cellStyle name="Normal 2 5 2 4_CUADRO base PQD" xfId="882"/>
    <cellStyle name="Normal 2 5 2 5" xfId="883"/>
    <cellStyle name="Normal 2 5 2 5 2" xfId="884"/>
    <cellStyle name="Normal 2 5 2 5 2 2" xfId="885"/>
    <cellStyle name="Normal 2 5 2 5 3" xfId="886"/>
    <cellStyle name="Normal 2 5 2 5_CUADRO base PQD" xfId="887"/>
    <cellStyle name="Normal 2 5 2 6" xfId="888"/>
    <cellStyle name="Normal 2 5 2 6 2" xfId="889"/>
    <cellStyle name="Normal 2 5 2 6 2 2" xfId="890"/>
    <cellStyle name="Normal 2 5 2 6 3" xfId="891"/>
    <cellStyle name="Normal 2 5 2 6_CUADRO base PQD" xfId="892"/>
    <cellStyle name="Normal 2 5 2 7" xfId="893"/>
    <cellStyle name="Normal 2 5 2 7 2" xfId="894"/>
    <cellStyle name="Normal 2 5 2 7 2 2" xfId="895"/>
    <cellStyle name="Normal 2 5 2 7 3" xfId="896"/>
    <cellStyle name="Normal 2 5 2 7_CUADRO base PQD" xfId="897"/>
    <cellStyle name="Normal 2 5 2 8" xfId="898"/>
    <cellStyle name="Normal 2 5 2 8 2" xfId="899"/>
    <cellStyle name="Normal 2 5 2 8 2 2" xfId="900"/>
    <cellStyle name="Normal 2 5 2 8 3" xfId="901"/>
    <cellStyle name="Normal 2 5 2 8_CUADRO base PQD" xfId="902"/>
    <cellStyle name="Normal 2 5 2 9" xfId="903"/>
    <cellStyle name="Normal 2 5 2 9 2" xfId="904"/>
    <cellStyle name="Normal 2 5 2 9 2 2" xfId="905"/>
    <cellStyle name="Normal 2 5 2 9 3" xfId="906"/>
    <cellStyle name="Normal 2 5 2 9_CUADRO base PQD" xfId="907"/>
    <cellStyle name="Normal 2 5 2_CUADRO base PQD" xfId="908"/>
    <cellStyle name="Normal 2 5 3" xfId="909"/>
    <cellStyle name="Normal 2 5 3 2" xfId="910"/>
    <cellStyle name="Normal 2 5 3 2 2" xfId="911"/>
    <cellStyle name="Normal 2 5 3 3" xfId="912"/>
    <cellStyle name="Normal 2 5 3_CUADRO base PQD" xfId="913"/>
    <cellStyle name="Normal 2 5 4" xfId="914"/>
    <cellStyle name="Normal 2 5 4 2" xfId="915"/>
    <cellStyle name="Normal 2 5 4 2 2" xfId="916"/>
    <cellStyle name="Normal 2 5 4 3" xfId="917"/>
    <cellStyle name="Normal 2 5 4_CUADRO base PQD" xfId="918"/>
    <cellStyle name="Normal 2 5 5" xfId="919"/>
    <cellStyle name="Normal 2 5 5 2" xfId="920"/>
    <cellStyle name="Normal 2 5 5 2 2" xfId="921"/>
    <cellStyle name="Normal 2 5 5 3" xfId="922"/>
    <cellStyle name="Normal 2 5 5_CUADRO base PQD" xfId="923"/>
    <cellStyle name="Normal 2 5 6" xfId="924"/>
    <cellStyle name="Normal 2 5 6 2" xfId="925"/>
    <cellStyle name="Normal 2 5 6 2 2" xfId="926"/>
    <cellStyle name="Normal 2 5 6 3" xfId="927"/>
    <cellStyle name="Normal 2 5 6_CUADRO base PQD" xfId="928"/>
    <cellStyle name="Normal 2 5 7" xfId="929"/>
    <cellStyle name="Normal 2 5 7 2" xfId="930"/>
    <cellStyle name="Normal 2 5 7 2 2" xfId="931"/>
    <cellStyle name="Normal 2 5 7 3" xfId="932"/>
    <cellStyle name="Normal 2 5 7_CUADRO base PQD" xfId="933"/>
    <cellStyle name="Normal 2 5 8" xfId="934"/>
    <cellStyle name="Normal 2 5 8 2" xfId="935"/>
    <cellStyle name="Normal 2 5 8 2 2" xfId="936"/>
    <cellStyle name="Normal 2 5 8 3" xfId="937"/>
    <cellStyle name="Normal 2 5 8_CUADRO base PQD" xfId="938"/>
    <cellStyle name="Normal 2 5 9" xfId="939"/>
    <cellStyle name="Normal 2 5 9 2" xfId="940"/>
    <cellStyle name="Normal 2 5 9 2 2" xfId="941"/>
    <cellStyle name="Normal 2 5 9 3" xfId="942"/>
    <cellStyle name="Normal 2 5 9_CUADRO base PQD" xfId="943"/>
    <cellStyle name="Normal 2 5_CUADRO base PQD" xfId="944"/>
    <cellStyle name="Normal 2 6" xfId="945"/>
    <cellStyle name="Normal 2 6 10" xfId="946"/>
    <cellStyle name="Normal 2 6 10 2" xfId="947"/>
    <cellStyle name="Normal 2 6 10 2 2" xfId="948"/>
    <cellStyle name="Normal 2 6 10 3" xfId="949"/>
    <cellStyle name="Normal 2 6 10_CUADRO base PQD" xfId="950"/>
    <cellStyle name="Normal 2 6 11" xfId="951"/>
    <cellStyle name="Normal 2 6 11 2" xfId="952"/>
    <cellStyle name="Normal 2 6 11 2 2" xfId="953"/>
    <cellStyle name="Normal 2 6 11 3" xfId="954"/>
    <cellStyle name="Normal 2 6 11_CUADRO base PQD" xfId="955"/>
    <cellStyle name="Normal 2 6 12" xfId="956"/>
    <cellStyle name="Normal 2 6 12 2" xfId="957"/>
    <cellStyle name="Normal 2 6 12 2 2" xfId="958"/>
    <cellStyle name="Normal 2 6 12 3" xfId="959"/>
    <cellStyle name="Normal 2 6 12_CUADRO base PQD" xfId="960"/>
    <cellStyle name="Normal 2 6 13" xfId="961"/>
    <cellStyle name="Normal 2 6 13 2" xfId="962"/>
    <cellStyle name="Normal 2 6 13 2 2" xfId="963"/>
    <cellStyle name="Normal 2 6 13 3" xfId="964"/>
    <cellStyle name="Normal 2 6 13_CUADRO base PQD" xfId="965"/>
    <cellStyle name="Normal 2 6 14" xfId="966"/>
    <cellStyle name="Normal 2 6 14 2" xfId="967"/>
    <cellStyle name="Normal 2 6 14 2 2" xfId="968"/>
    <cellStyle name="Normal 2 6 14 3" xfId="969"/>
    <cellStyle name="Normal 2 6 14_CUADRO base PQD" xfId="970"/>
    <cellStyle name="Normal 2 6 15" xfId="971"/>
    <cellStyle name="Normal 2 6 15 2" xfId="972"/>
    <cellStyle name="Normal 2 6 16" xfId="973"/>
    <cellStyle name="Normal 2 6 2" xfId="974"/>
    <cellStyle name="Normal 2 6 2 10" xfId="975"/>
    <cellStyle name="Normal 2 6 2 10 2" xfId="976"/>
    <cellStyle name="Normal 2 6 2 10 2 2" xfId="977"/>
    <cellStyle name="Normal 2 6 2 10 3" xfId="978"/>
    <cellStyle name="Normal 2 6 2 10_CUADRO base PQD" xfId="979"/>
    <cellStyle name="Normal 2 6 2 11" xfId="980"/>
    <cellStyle name="Normal 2 6 2 11 2" xfId="981"/>
    <cellStyle name="Normal 2 6 2 11 2 2" xfId="982"/>
    <cellStyle name="Normal 2 6 2 11 3" xfId="983"/>
    <cellStyle name="Normal 2 6 2 11_CUADRO base PQD" xfId="984"/>
    <cellStyle name="Normal 2 6 2 12" xfId="985"/>
    <cellStyle name="Normal 2 6 2 12 2" xfId="986"/>
    <cellStyle name="Normal 2 6 2 12 2 2" xfId="987"/>
    <cellStyle name="Normal 2 6 2 12 3" xfId="988"/>
    <cellStyle name="Normal 2 6 2 12_CUADRO base PQD" xfId="989"/>
    <cellStyle name="Normal 2 6 2 13" xfId="990"/>
    <cellStyle name="Normal 2 6 2 13 2" xfId="991"/>
    <cellStyle name="Normal 2 6 2 13 2 2" xfId="992"/>
    <cellStyle name="Normal 2 6 2 13 3" xfId="993"/>
    <cellStyle name="Normal 2 6 2 13_CUADRO base PQD" xfId="994"/>
    <cellStyle name="Normal 2 6 2 14" xfId="995"/>
    <cellStyle name="Normal 2 6 2 14 2" xfId="996"/>
    <cellStyle name="Normal 2 6 2 15" xfId="997"/>
    <cellStyle name="Normal 2 6 2 2" xfId="998"/>
    <cellStyle name="Normal 2 6 2 2 10" xfId="999"/>
    <cellStyle name="Normal 2 6 2 2 10 2" xfId="1000"/>
    <cellStyle name="Normal 2 6 2 2 10 2 2" xfId="1001"/>
    <cellStyle name="Normal 2 6 2 2 10 3" xfId="1002"/>
    <cellStyle name="Normal 2 6 2 2 10_CUADRO base PQD" xfId="1003"/>
    <cellStyle name="Normal 2 6 2 2 11" xfId="1004"/>
    <cellStyle name="Normal 2 6 2 2 11 2" xfId="1005"/>
    <cellStyle name="Normal 2 6 2 2 11 2 2" xfId="1006"/>
    <cellStyle name="Normal 2 6 2 2 11 3" xfId="1007"/>
    <cellStyle name="Normal 2 6 2 2 11_CUADRO base PQD" xfId="1008"/>
    <cellStyle name="Normal 2 6 2 2 12" xfId="1009"/>
    <cellStyle name="Normal 2 6 2 2 12 2" xfId="1010"/>
    <cellStyle name="Normal 2 6 2 2 12 2 2" xfId="1011"/>
    <cellStyle name="Normal 2 6 2 2 12 3" xfId="1012"/>
    <cellStyle name="Normal 2 6 2 2 12_CUADRO base PQD" xfId="1013"/>
    <cellStyle name="Normal 2 6 2 2 13" xfId="1014"/>
    <cellStyle name="Normal 2 6 2 2 13 2" xfId="1015"/>
    <cellStyle name="Normal 2 6 2 2 14" xfId="1016"/>
    <cellStyle name="Normal 2 6 2 2 2" xfId="1017"/>
    <cellStyle name="Normal 2 6 2 2 2 2" xfId="1018"/>
    <cellStyle name="Normal 2 6 2 2 2 2 2" xfId="1019"/>
    <cellStyle name="Normal 2 6 2 2 2 3" xfId="1020"/>
    <cellStyle name="Normal 2 6 2 2 2_CUADRO base PQD" xfId="1021"/>
    <cellStyle name="Normal 2 6 2 2 3" xfId="1022"/>
    <cellStyle name="Normal 2 6 2 2 3 2" xfId="1023"/>
    <cellStyle name="Normal 2 6 2 2 3 2 2" xfId="1024"/>
    <cellStyle name="Normal 2 6 2 2 3 3" xfId="1025"/>
    <cellStyle name="Normal 2 6 2 2 3_CUADRO base PQD" xfId="1026"/>
    <cellStyle name="Normal 2 6 2 2 4" xfId="1027"/>
    <cellStyle name="Normal 2 6 2 2 4 2" xfId="1028"/>
    <cellStyle name="Normal 2 6 2 2 4 2 2" xfId="1029"/>
    <cellStyle name="Normal 2 6 2 2 4 3" xfId="1030"/>
    <cellStyle name="Normal 2 6 2 2 4_CUADRO base PQD" xfId="1031"/>
    <cellStyle name="Normal 2 6 2 2 5" xfId="1032"/>
    <cellStyle name="Normal 2 6 2 2 5 2" xfId="1033"/>
    <cellStyle name="Normal 2 6 2 2 5 2 2" xfId="1034"/>
    <cellStyle name="Normal 2 6 2 2 5 3" xfId="1035"/>
    <cellStyle name="Normal 2 6 2 2 5_CUADRO base PQD" xfId="1036"/>
    <cellStyle name="Normal 2 6 2 2 6" xfId="1037"/>
    <cellStyle name="Normal 2 6 2 2 6 2" xfId="1038"/>
    <cellStyle name="Normal 2 6 2 2 6 2 2" xfId="1039"/>
    <cellStyle name="Normal 2 6 2 2 6 3" xfId="1040"/>
    <cellStyle name="Normal 2 6 2 2 6_CUADRO base PQD" xfId="1041"/>
    <cellStyle name="Normal 2 6 2 2 7" xfId="1042"/>
    <cellStyle name="Normal 2 6 2 2 7 2" xfId="1043"/>
    <cellStyle name="Normal 2 6 2 2 7 2 2" xfId="1044"/>
    <cellStyle name="Normal 2 6 2 2 7 3" xfId="1045"/>
    <cellStyle name="Normal 2 6 2 2 7_CUADRO base PQD" xfId="1046"/>
    <cellStyle name="Normal 2 6 2 2 8" xfId="1047"/>
    <cellStyle name="Normal 2 6 2 2 8 2" xfId="1048"/>
    <cellStyle name="Normal 2 6 2 2 8 2 2" xfId="1049"/>
    <cellStyle name="Normal 2 6 2 2 8 3" xfId="1050"/>
    <cellStyle name="Normal 2 6 2 2 8_CUADRO base PQD" xfId="1051"/>
    <cellStyle name="Normal 2 6 2 2 9" xfId="1052"/>
    <cellStyle name="Normal 2 6 2 2 9 2" xfId="1053"/>
    <cellStyle name="Normal 2 6 2 2 9 2 2" xfId="1054"/>
    <cellStyle name="Normal 2 6 2 2 9 3" xfId="1055"/>
    <cellStyle name="Normal 2 6 2 2 9_CUADRO base PQD" xfId="1056"/>
    <cellStyle name="Normal 2 6 2 2_CUADRO base PQD" xfId="1057"/>
    <cellStyle name="Normal 2 6 2 3" xfId="1058"/>
    <cellStyle name="Normal 2 6 2 3 2" xfId="1059"/>
    <cellStyle name="Normal 2 6 2 3 2 2" xfId="1060"/>
    <cellStyle name="Normal 2 6 2 3 3" xfId="1061"/>
    <cellStyle name="Normal 2 6 2 3_CUADRO base PQD" xfId="1062"/>
    <cellStyle name="Normal 2 6 2 4" xfId="1063"/>
    <cellStyle name="Normal 2 6 2 4 2" xfId="1064"/>
    <cellStyle name="Normal 2 6 2 4 2 2" xfId="1065"/>
    <cellStyle name="Normal 2 6 2 4 3" xfId="1066"/>
    <cellStyle name="Normal 2 6 2 4_CUADRO base PQD" xfId="1067"/>
    <cellStyle name="Normal 2 6 2 5" xfId="1068"/>
    <cellStyle name="Normal 2 6 2 5 2" xfId="1069"/>
    <cellStyle name="Normal 2 6 2 5 2 2" xfId="1070"/>
    <cellStyle name="Normal 2 6 2 5 3" xfId="1071"/>
    <cellStyle name="Normal 2 6 2 5_CUADRO base PQD" xfId="1072"/>
    <cellStyle name="Normal 2 6 2 6" xfId="1073"/>
    <cellStyle name="Normal 2 6 2 6 2" xfId="1074"/>
    <cellStyle name="Normal 2 6 2 6 2 2" xfId="1075"/>
    <cellStyle name="Normal 2 6 2 6 3" xfId="1076"/>
    <cellStyle name="Normal 2 6 2 6_CUADRO base PQD" xfId="1077"/>
    <cellStyle name="Normal 2 6 2 7" xfId="1078"/>
    <cellStyle name="Normal 2 6 2 7 2" xfId="1079"/>
    <cellStyle name="Normal 2 6 2 7 2 2" xfId="1080"/>
    <cellStyle name="Normal 2 6 2 7 3" xfId="1081"/>
    <cellStyle name="Normal 2 6 2 7 4" xfId="1082"/>
    <cellStyle name="Normal 2 6 2 7_CUADRO base PQD" xfId="1083"/>
    <cellStyle name="Normal 2 6 2 8" xfId="1084"/>
    <cellStyle name="Normal 2 6 2 8 2" xfId="1085"/>
    <cellStyle name="Normal 2 6 2 8 2 2" xfId="1086"/>
    <cellStyle name="Normal 2 6 2 8 3" xfId="1087"/>
    <cellStyle name="Normal 2 6 2 8_CUADRO base PQD" xfId="1088"/>
    <cellStyle name="Normal 2 6 2 9" xfId="1089"/>
    <cellStyle name="Normal 2 6 2 9 2" xfId="1090"/>
    <cellStyle name="Normal 2 6 2 9 2 2" xfId="1091"/>
    <cellStyle name="Normal 2 6 2 9 3" xfId="1092"/>
    <cellStyle name="Normal 2 6 2 9_CUADRO base PQD" xfId="1093"/>
    <cellStyle name="Normal 2 6 2_CUADRO base PQD" xfId="1094"/>
    <cellStyle name="Normal 2 6 3" xfId="1095"/>
    <cellStyle name="Normal 2 6 3 10" xfId="1096"/>
    <cellStyle name="Normal 2 6 3 10 2" xfId="1097"/>
    <cellStyle name="Normal 2 6 3 10 2 2" xfId="1098"/>
    <cellStyle name="Normal 2 6 3 10 3" xfId="1099"/>
    <cellStyle name="Normal 2 6 3 10_CUADRO base PQD" xfId="1100"/>
    <cellStyle name="Normal 2 6 3 11" xfId="1101"/>
    <cellStyle name="Normal 2 6 3 11 2" xfId="1102"/>
    <cellStyle name="Normal 2 6 3 11 2 2" xfId="1103"/>
    <cellStyle name="Normal 2 6 3 11 3" xfId="1104"/>
    <cellStyle name="Normal 2 6 3 11_CUADRO base PQD" xfId="1105"/>
    <cellStyle name="Normal 2 6 3 12" xfId="1106"/>
    <cellStyle name="Normal 2 6 3 12 2" xfId="1107"/>
    <cellStyle name="Normal 2 6 3 12 2 2" xfId="1108"/>
    <cellStyle name="Normal 2 6 3 12 3" xfId="1109"/>
    <cellStyle name="Normal 2 6 3 12_CUADRO base PQD" xfId="1110"/>
    <cellStyle name="Normal 2 6 3 13" xfId="1111"/>
    <cellStyle name="Normal 2 6 3 13 2" xfId="1112"/>
    <cellStyle name="Normal 2 6 3 13 2 2" xfId="1113"/>
    <cellStyle name="Normal 2 6 3 13 3" xfId="1114"/>
    <cellStyle name="Normal 2 6 3 13_CUADRO base PQD" xfId="1115"/>
    <cellStyle name="Normal 2 6 3 14" xfId="1116"/>
    <cellStyle name="Normal 2 6 3 14 2" xfId="1117"/>
    <cellStyle name="Normal 2 6 3 15" xfId="1118"/>
    <cellStyle name="Normal 2 6 3 2" xfId="1119"/>
    <cellStyle name="Normal 2 6 3 2 10" xfId="1120"/>
    <cellStyle name="Normal 2 6 3 2 10 2" xfId="1121"/>
    <cellStyle name="Normal 2 6 3 2 10 2 2" xfId="1122"/>
    <cellStyle name="Normal 2 6 3 2 10 3" xfId="1123"/>
    <cellStyle name="Normal 2 6 3 2 10_CUADRO base PQD" xfId="1124"/>
    <cellStyle name="Normal 2 6 3 2 11" xfId="1125"/>
    <cellStyle name="Normal 2 6 3 2 11 2" xfId="1126"/>
    <cellStyle name="Normal 2 6 3 2 11 2 2" xfId="1127"/>
    <cellStyle name="Normal 2 6 3 2 11 3" xfId="1128"/>
    <cellStyle name="Normal 2 6 3 2 11_CUADRO base PQD" xfId="1129"/>
    <cellStyle name="Normal 2 6 3 2 12" xfId="1130"/>
    <cellStyle name="Normal 2 6 3 2 12 2" xfId="1131"/>
    <cellStyle name="Normal 2 6 3 2 12 2 2" xfId="1132"/>
    <cellStyle name="Normal 2 6 3 2 12 3" xfId="1133"/>
    <cellStyle name="Normal 2 6 3 2 12_CUADRO base PQD" xfId="1134"/>
    <cellStyle name="Normal 2 6 3 2 13" xfId="1135"/>
    <cellStyle name="Normal 2 6 3 2 13 2" xfId="1136"/>
    <cellStyle name="Normal 2 6 3 2 14" xfId="1137"/>
    <cellStyle name="Normal 2 6 3 2 2" xfId="1138"/>
    <cellStyle name="Normal 2 6 3 2 2 2" xfId="1139"/>
    <cellStyle name="Normal 2 6 3 2 2 2 2" xfId="1140"/>
    <cellStyle name="Normal 2 6 3 2 2 3" xfId="1141"/>
    <cellStyle name="Normal 2 6 3 2 2_CUADRO base PQD" xfId="1142"/>
    <cellStyle name="Normal 2 6 3 2 3" xfId="1143"/>
    <cellStyle name="Normal 2 6 3 2 3 2" xfId="1144"/>
    <cellStyle name="Normal 2 6 3 2 3 2 2" xfId="1145"/>
    <cellStyle name="Normal 2 6 3 2 3 3" xfId="1146"/>
    <cellStyle name="Normal 2 6 3 2 3_CUADRO base PQD" xfId="1147"/>
    <cellStyle name="Normal 2 6 3 2 4" xfId="1148"/>
    <cellStyle name="Normal 2 6 3 2 4 2" xfId="1149"/>
    <cellStyle name="Normal 2 6 3 2 4 2 2" xfId="1150"/>
    <cellStyle name="Normal 2 6 3 2 4 3" xfId="1151"/>
    <cellStyle name="Normal 2 6 3 2 4_CUADRO base PQD" xfId="1152"/>
    <cellStyle name="Normal 2 6 3 2 5" xfId="1153"/>
    <cellStyle name="Normal 2 6 3 2 5 2" xfId="1154"/>
    <cellStyle name="Normal 2 6 3 2 5 2 2" xfId="1155"/>
    <cellStyle name="Normal 2 6 3 2 5 3" xfId="1156"/>
    <cellStyle name="Normal 2 6 3 2 5_CUADRO base PQD" xfId="1157"/>
    <cellStyle name="Normal 2 6 3 2 6" xfId="1158"/>
    <cellStyle name="Normal 2 6 3 2 6 2" xfId="1159"/>
    <cellStyle name="Normal 2 6 3 2 6 2 2" xfId="1160"/>
    <cellStyle name="Normal 2 6 3 2 6 3" xfId="1161"/>
    <cellStyle name="Normal 2 6 3 2 6_CUADRO base PQD" xfId="1162"/>
    <cellStyle name="Normal 2 6 3 2 7" xfId="1163"/>
    <cellStyle name="Normal 2 6 3 2 7 2" xfId="1164"/>
    <cellStyle name="Normal 2 6 3 2 7 2 2" xfId="1165"/>
    <cellStyle name="Normal 2 6 3 2 7 3" xfId="1166"/>
    <cellStyle name="Normal 2 6 3 2 7_CUADRO base PQD" xfId="1167"/>
    <cellStyle name="Normal 2 6 3 2 8" xfId="1168"/>
    <cellStyle name="Normal 2 6 3 2 8 2" xfId="1169"/>
    <cellStyle name="Normal 2 6 3 2 8 2 2" xfId="1170"/>
    <cellStyle name="Normal 2 6 3 2 8 3" xfId="1171"/>
    <cellStyle name="Normal 2 6 3 2 8_CUADRO base PQD" xfId="1172"/>
    <cellStyle name="Normal 2 6 3 2 9" xfId="1173"/>
    <cellStyle name="Normal 2 6 3 2 9 2" xfId="1174"/>
    <cellStyle name="Normal 2 6 3 2 9 2 2" xfId="1175"/>
    <cellStyle name="Normal 2 6 3 2 9 3" xfId="1176"/>
    <cellStyle name="Normal 2 6 3 2 9_CUADRO base PQD" xfId="1177"/>
    <cellStyle name="Normal 2 6 3 2_CUADRO base PQD" xfId="1178"/>
    <cellStyle name="Normal 2 6 3 3" xfId="1179"/>
    <cellStyle name="Normal 2 6 3 3 2" xfId="1180"/>
    <cellStyle name="Normal 2 6 3 3 2 2" xfId="1181"/>
    <cellStyle name="Normal 2 6 3 3 3" xfId="1182"/>
    <cellStyle name="Normal 2 6 3 3_CUADRO base PQD" xfId="1183"/>
    <cellStyle name="Normal 2 6 3 4" xfId="1184"/>
    <cellStyle name="Normal 2 6 3 4 2" xfId="1185"/>
    <cellStyle name="Normal 2 6 3 4 2 2" xfId="1186"/>
    <cellStyle name="Normal 2 6 3 4 3" xfId="1187"/>
    <cellStyle name="Normal 2 6 3 4_CUADRO base PQD" xfId="1188"/>
    <cellStyle name="Normal 2 6 3 5" xfId="1189"/>
    <cellStyle name="Normal 2 6 3 5 2" xfId="1190"/>
    <cellStyle name="Normal 2 6 3 5 2 2" xfId="1191"/>
    <cellStyle name="Normal 2 6 3 5 3" xfId="1192"/>
    <cellStyle name="Normal 2 6 3 5_CUADRO base PQD" xfId="1193"/>
    <cellStyle name="Normal 2 6 3 6" xfId="1194"/>
    <cellStyle name="Normal 2 6 3 6 2" xfId="1195"/>
    <cellStyle name="Normal 2 6 3 6 2 2" xfId="1196"/>
    <cellStyle name="Normal 2 6 3 6 3" xfId="1197"/>
    <cellStyle name="Normal 2 6 3 6_CUADRO base PQD" xfId="1198"/>
    <cellStyle name="Normal 2 6 3 7" xfId="1199"/>
    <cellStyle name="Normal 2 6 3 7 2" xfId="1200"/>
    <cellStyle name="Normal 2 6 3 7 2 2" xfId="1201"/>
    <cellStyle name="Normal 2 6 3 7 3" xfId="1202"/>
    <cellStyle name="Normal 2 6 3 7_CUADRO base PQD" xfId="1203"/>
    <cellStyle name="Normal 2 6 3 8" xfId="1204"/>
    <cellStyle name="Normal 2 6 3 8 2" xfId="1205"/>
    <cellStyle name="Normal 2 6 3 8 2 2" xfId="1206"/>
    <cellStyle name="Normal 2 6 3 8 3" xfId="1207"/>
    <cellStyle name="Normal 2 6 3 8_CUADRO base PQD" xfId="1208"/>
    <cellStyle name="Normal 2 6 3 9" xfId="1209"/>
    <cellStyle name="Normal 2 6 3 9 2" xfId="1210"/>
    <cellStyle name="Normal 2 6 3 9 2 2" xfId="1211"/>
    <cellStyle name="Normal 2 6 3 9 3" xfId="1212"/>
    <cellStyle name="Normal 2 6 3 9_CUADRO base PQD" xfId="1213"/>
    <cellStyle name="Normal 2 6 3_CUADRO base PQD" xfId="1214"/>
    <cellStyle name="Normal 2 6 4" xfId="1215"/>
    <cellStyle name="Normal 2 6 4 2" xfId="1216"/>
    <cellStyle name="Normal 2 6 4 2 2" xfId="1217"/>
    <cellStyle name="Normal 2 6 4 3" xfId="1218"/>
    <cellStyle name="Normal 2 6 4_CUADRO base PQD" xfId="1219"/>
    <cellStyle name="Normal 2 6 5" xfId="1220"/>
    <cellStyle name="Normal 2 6 5 2" xfId="1221"/>
    <cellStyle name="Normal 2 6 5 2 2" xfId="1222"/>
    <cellStyle name="Normal 2 6 5 3" xfId="1223"/>
    <cellStyle name="Normal 2 6 5_CUADRO base PQD" xfId="1224"/>
    <cellStyle name="Normal 2 6 6" xfId="1225"/>
    <cellStyle name="Normal 2 6 6 2" xfId="1226"/>
    <cellStyle name="Normal 2 6 6 2 2" xfId="1227"/>
    <cellStyle name="Normal 2 6 6 3" xfId="1228"/>
    <cellStyle name="Normal 2 6 6_CUADRO base PQD" xfId="1229"/>
    <cellStyle name="Normal 2 6 7" xfId="1230"/>
    <cellStyle name="Normal 2 6 7 2" xfId="1231"/>
    <cellStyle name="Normal 2 6 7 2 2" xfId="1232"/>
    <cellStyle name="Normal 2 6 7 3" xfId="1233"/>
    <cellStyle name="Normal 2 6 7_CUADRO base PQD" xfId="1234"/>
    <cellStyle name="Normal 2 6 8" xfId="1235"/>
    <cellStyle name="Normal 2 6 8 2" xfId="1236"/>
    <cellStyle name="Normal 2 6 8 2 2" xfId="1237"/>
    <cellStyle name="Normal 2 6 8 3" xfId="1238"/>
    <cellStyle name="Normal 2 6 8_CUADRO base PQD" xfId="1239"/>
    <cellStyle name="Normal 2 6 9" xfId="1240"/>
    <cellStyle name="Normal 2 6 9 2" xfId="1241"/>
    <cellStyle name="Normal 2 6 9 2 2" xfId="1242"/>
    <cellStyle name="Normal 2 6 9 3" xfId="1243"/>
    <cellStyle name="Normal 2 6 9_CUADRO base PQD" xfId="1244"/>
    <cellStyle name="Normal 2 6_CUADRO base PQD" xfId="1245"/>
    <cellStyle name="Normal 2 7" xfId="1246"/>
    <cellStyle name="Normal 2 7 10" xfId="1247"/>
    <cellStyle name="Normal 2 7 10 2" xfId="1248"/>
    <cellStyle name="Normal 2 7 10 2 2" xfId="1249"/>
    <cellStyle name="Normal 2 7 10 3" xfId="1250"/>
    <cellStyle name="Normal 2 7 10_CUADRO base PQD" xfId="1251"/>
    <cellStyle name="Normal 2 7 11" xfId="1252"/>
    <cellStyle name="Normal 2 7 11 2" xfId="1253"/>
    <cellStyle name="Normal 2 7 11 2 2" xfId="1254"/>
    <cellStyle name="Normal 2 7 11 3" xfId="1255"/>
    <cellStyle name="Normal 2 7 11_CUADRO base PQD" xfId="1256"/>
    <cellStyle name="Normal 2 7 12" xfId="1257"/>
    <cellStyle name="Normal 2 7 12 2" xfId="1258"/>
    <cellStyle name="Normal 2 7 12 2 2" xfId="1259"/>
    <cellStyle name="Normal 2 7 12 3" xfId="1260"/>
    <cellStyle name="Normal 2 7 12_CUADRO base PQD" xfId="1261"/>
    <cellStyle name="Normal 2 7 13" xfId="1262"/>
    <cellStyle name="Normal 2 7 13 2" xfId="1263"/>
    <cellStyle name="Normal 2 7 14" xfId="1264"/>
    <cellStyle name="Normal 2 7 2" xfId="1265"/>
    <cellStyle name="Normal 2 7 2 2" xfId="1266"/>
    <cellStyle name="Normal 2 7 2 2 2" xfId="1267"/>
    <cellStyle name="Normal 2 7 2 3" xfId="1268"/>
    <cellStyle name="Normal 2 7 2_CUADRO base PQD" xfId="1269"/>
    <cellStyle name="Normal 2 7 3" xfId="1270"/>
    <cellStyle name="Normal 2 7 3 2" xfId="1271"/>
    <cellStyle name="Normal 2 7 3 2 2" xfId="1272"/>
    <cellStyle name="Normal 2 7 3 3" xfId="1273"/>
    <cellStyle name="Normal 2 7 3_CUADRO base PQD" xfId="1274"/>
    <cellStyle name="Normal 2 7 4" xfId="1275"/>
    <cellStyle name="Normal 2 7 4 2" xfId="1276"/>
    <cellStyle name="Normal 2 7 4 2 2" xfId="1277"/>
    <cellStyle name="Normal 2 7 4 3" xfId="1278"/>
    <cellStyle name="Normal 2 7 4_CUADRO base PQD" xfId="1279"/>
    <cellStyle name="Normal 2 7 5" xfId="1280"/>
    <cellStyle name="Normal 2 7 5 2" xfId="1281"/>
    <cellStyle name="Normal 2 7 5 2 2" xfId="1282"/>
    <cellStyle name="Normal 2 7 5 3" xfId="1283"/>
    <cellStyle name="Normal 2 7 5_CUADRO base PQD" xfId="1284"/>
    <cellStyle name="Normal 2 7 6" xfId="1285"/>
    <cellStyle name="Normal 2 7 6 2" xfId="1286"/>
    <cellStyle name="Normal 2 7 6 2 2" xfId="1287"/>
    <cellStyle name="Normal 2 7 6 3" xfId="1288"/>
    <cellStyle name="Normal 2 7 6_CUADRO base PQD" xfId="1289"/>
    <cellStyle name="Normal 2 7 7" xfId="1290"/>
    <cellStyle name="Normal 2 7 7 2" xfId="1291"/>
    <cellStyle name="Normal 2 7 7 2 2" xfId="1292"/>
    <cellStyle name="Normal 2 7 7 3" xfId="1293"/>
    <cellStyle name="Normal 2 7 7_CUADRO base PQD" xfId="1294"/>
    <cellStyle name="Normal 2 7 8" xfId="1295"/>
    <cellStyle name="Normal 2 7 8 2" xfId="1296"/>
    <cellStyle name="Normal 2 7 8 2 2" xfId="1297"/>
    <cellStyle name="Normal 2 7 8 3" xfId="1298"/>
    <cellStyle name="Normal 2 7 8_CUADRO base PQD" xfId="1299"/>
    <cellStyle name="Normal 2 7 9" xfId="1300"/>
    <cellStyle name="Normal 2 7 9 2" xfId="1301"/>
    <cellStyle name="Normal 2 7 9 2 2" xfId="1302"/>
    <cellStyle name="Normal 2 7 9 3" xfId="1303"/>
    <cellStyle name="Normal 2 7 9_CUADRO base PQD" xfId="1304"/>
    <cellStyle name="Normal 2 7_CUADRO base PQD" xfId="1305"/>
    <cellStyle name="Normal 2 8" xfId="1306"/>
    <cellStyle name="Normal 2 8 2" xfId="1307"/>
    <cellStyle name="Normal 2 8 2 2" xfId="1308"/>
    <cellStyle name="Normal 2 8 3" xfId="1309"/>
    <cellStyle name="Normal 2 8_CUADRO base PQD" xfId="1310"/>
    <cellStyle name="Normal 2 9" xfId="1311"/>
    <cellStyle name="Normal 2 9 2" xfId="1312"/>
    <cellStyle name="Normal 2 9 2 2" xfId="1313"/>
    <cellStyle name="Normal 2 9 3" xfId="1314"/>
    <cellStyle name="Normal 2 9_CUADRO base PQD" xfId="1315"/>
    <cellStyle name="Normal 2_CUADRO base PQD" xfId="1316"/>
    <cellStyle name="Normal 20" xfId="1317"/>
    <cellStyle name="Normal 21" xfId="1318"/>
    <cellStyle name="Normal 22" xfId="1319"/>
    <cellStyle name="Normal 23" xfId="1320"/>
    <cellStyle name="Normal 3" xfId="66"/>
    <cellStyle name="Normal 3 2" xfId="1321"/>
    <cellStyle name="Normal 3 2 2" xfId="1322"/>
    <cellStyle name="Normal 3 2 3" xfId="1323"/>
    <cellStyle name="Normal 3 2 3 2" xfId="1324"/>
    <cellStyle name="Normal 3 3" xfId="1325"/>
    <cellStyle name="Normal 3 4" xfId="1326"/>
    <cellStyle name="Normal 4" xfId="67"/>
    <cellStyle name="Normal 4 2" xfId="1327"/>
    <cellStyle name="Normal 4 3" xfId="1328"/>
    <cellStyle name="Normal 4 4" xfId="1329"/>
    <cellStyle name="Normal 5" xfId="68"/>
    <cellStyle name="Normal 5 10" xfId="1330"/>
    <cellStyle name="Normal 5 10 2" xfId="1331"/>
    <cellStyle name="Normal 5 10 2 2" xfId="1332"/>
    <cellStyle name="Normal 5 10 3" xfId="1333"/>
    <cellStyle name="Normal 5 10_CUADRO base PQD" xfId="1334"/>
    <cellStyle name="Normal 5 11" xfId="1335"/>
    <cellStyle name="Normal 5 11 2" xfId="1336"/>
    <cellStyle name="Normal 5 11 2 2" xfId="1337"/>
    <cellStyle name="Normal 5 11 3" xfId="1338"/>
    <cellStyle name="Normal 5 11_CUADRO base PQD" xfId="1339"/>
    <cellStyle name="Normal 5 12" xfId="1340"/>
    <cellStyle name="Normal 5 12 2" xfId="1341"/>
    <cellStyle name="Normal 5 12 2 2" xfId="1342"/>
    <cellStyle name="Normal 5 12 3" xfId="1343"/>
    <cellStyle name="Normal 5 12_CUADRO base PQD" xfId="1344"/>
    <cellStyle name="Normal 5 13" xfId="1345"/>
    <cellStyle name="Normal 5 13 2" xfId="1346"/>
    <cellStyle name="Normal 5 14" xfId="1347"/>
    <cellStyle name="Normal 5 2" xfId="1348"/>
    <cellStyle name="Normal 5 2 2" xfId="1349"/>
    <cellStyle name="Normal 5 2 2 2" xfId="1350"/>
    <cellStyle name="Normal 5 2 3" xfId="1351"/>
    <cellStyle name="Normal 5 2 4" xfId="1352"/>
    <cellStyle name="Normal 5 2_CUADRO base PQD" xfId="1353"/>
    <cellStyle name="Normal 5 3" xfId="1354"/>
    <cellStyle name="Normal 5 3 2" xfId="1355"/>
    <cellStyle name="Normal 5 3 2 2" xfId="1356"/>
    <cellStyle name="Normal 5 3 3" xfId="1357"/>
    <cellStyle name="Normal 5 3_CUADRO base PQD" xfId="1358"/>
    <cellStyle name="Normal 5 4" xfId="1359"/>
    <cellStyle name="Normal 5 4 2" xfId="1360"/>
    <cellStyle name="Normal 5 4 2 2" xfId="1361"/>
    <cellStyle name="Normal 5 4 3" xfId="1362"/>
    <cellStyle name="Normal 5 4_CUADRO base PQD" xfId="1363"/>
    <cellStyle name="Normal 5 5" xfId="1364"/>
    <cellStyle name="Normal 5 5 2" xfId="1365"/>
    <cellStyle name="Normal 5 5 2 2" xfId="1366"/>
    <cellStyle name="Normal 5 5 3" xfId="1367"/>
    <cellStyle name="Normal 5 5_CUADRO base PQD" xfId="1368"/>
    <cellStyle name="Normal 5 6" xfId="1369"/>
    <cellStyle name="Normal 5 6 2" xfId="1370"/>
    <cellStyle name="Normal 5 6 2 2" xfId="1371"/>
    <cellStyle name="Normal 5 6 3" xfId="1372"/>
    <cellStyle name="Normal 5 6_CUADRO base PQD" xfId="1373"/>
    <cellStyle name="Normal 5 7" xfId="1374"/>
    <cellStyle name="Normal 5 7 2" xfId="1375"/>
    <cellStyle name="Normal 5 7 2 2" xfId="1376"/>
    <cellStyle name="Normal 5 7 3" xfId="1377"/>
    <cellStyle name="Normal 5 7_CUADRO base PQD" xfId="1378"/>
    <cellStyle name="Normal 5 8" xfId="1379"/>
    <cellStyle name="Normal 5 8 2" xfId="1380"/>
    <cellStyle name="Normal 5 8 2 2" xfId="1381"/>
    <cellStyle name="Normal 5 8 3" xfId="1382"/>
    <cellStyle name="Normal 5 8_CUADRO base PQD" xfId="1383"/>
    <cellStyle name="Normal 5 9" xfId="1384"/>
    <cellStyle name="Normal 5 9 2" xfId="1385"/>
    <cellStyle name="Normal 5 9 2 2" xfId="1386"/>
    <cellStyle name="Normal 5 9 3" xfId="1387"/>
    <cellStyle name="Normal 5 9_CUADRO base PQD" xfId="1388"/>
    <cellStyle name="Normal 5_CUADRO base PQD" xfId="1389"/>
    <cellStyle name="Normal 6" xfId="1390"/>
    <cellStyle name="Normal 6 10" xfId="1391"/>
    <cellStyle name="Normal 6 10 2" xfId="1392"/>
    <cellStyle name="Normal 6 10 2 2" xfId="1393"/>
    <cellStyle name="Normal 6 10 3" xfId="1394"/>
    <cellStyle name="Normal 6 10_CUADRO base PQD" xfId="1395"/>
    <cellStyle name="Normal 6 11" xfId="1396"/>
    <cellStyle name="Normal 6 11 2" xfId="1397"/>
    <cellStyle name="Normal 6 11 2 2" xfId="1398"/>
    <cellStyle name="Normal 6 11 3" xfId="1399"/>
    <cellStyle name="Normal 6 11_CUADRO base PQD" xfId="1400"/>
    <cellStyle name="Normal 6 12" xfId="1401"/>
    <cellStyle name="Normal 6 12 2" xfId="1402"/>
    <cellStyle name="Normal 6 12 2 2" xfId="1403"/>
    <cellStyle name="Normal 6 12 3" xfId="1404"/>
    <cellStyle name="Normal 6 12_CUADRO base PQD" xfId="1405"/>
    <cellStyle name="Normal 6 13" xfId="1406"/>
    <cellStyle name="Normal 6 13 2" xfId="1407"/>
    <cellStyle name="Normal 6 14" xfId="1408"/>
    <cellStyle name="Normal 6 15" xfId="1409"/>
    <cellStyle name="Normal 6 2" xfId="1410"/>
    <cellStyle name="Normal 6 2 2" xfId="1411"/>
    <cellStyle name="Normal 6 2 2 2" xfId="1412"/>
    <cellStyle name="Normal 6 2 3" xfId="1413"/>
    <cellStyle name="Normal 6 2_CUADRO base PQD" xfId="1414"/>
    <cellStyle name="Normal 6 3" xfId="1415"/>
    <cellStyle name="Normal 6 3 2" xfId="1416"/>
    <cellStyle name="Normal 6 3 2 2" xfId="1417"/>
    <cellStyle name="Normal 6 3 3" xfId="1418"/>
    <cellStyle name="Normal 6 3_CUADRO base PQD" xfId="1419"/>
    <cellStyle name="Normal 6 4" xfId="1420"/>
    <cellStyle name="Normal 6 4 2" xfId="1421"/>
    <cellStyle name="Normal 6 4 2 2" xfId="1422"/>
    <cellStyle name="Normal 6 4 3" xfId="1423"/>
    <cellStyle name="Normal 6 4_CUADRO base PQD" xfId="1424"/>
    <cellStyle name="Normal 6 5" xfId="1425"/>
    <cellStyle name="Normal 6 5 2" xfId="1426"/>
    <cellStyle name="Normal 6 5 2 2" xfId="1427"/>
    <cellStyle name="Normal 6 5 3" xfId="1428"/>
    <cellStyle name="Normal 6 5_CUADRO base PQD" xfId="1429"/>
    <cellStyle name="Normal 6 6" xfId="1430"/>
    <cellStyle name="Normal 6 6 2" xfId="1431"/>
    <cellStyle name="Normal 6 6 2 2" xfId="1432"/>
    <cellStyle name="Normal 6 6 3" xfId="1433"/>
    <cellStyle name="Normal 6 6_CUADRO base PQD" xfId="1434"/>
    <cellStyle name="Normal 6 7" xfId="1435"/>
    <cellStyle name="Normal 6 7 2" xfId="1436"/>
    <cellStyle name="Normal 6 7 2 2" xfId="1437"/>
    <cellStyle name="Normal 6 7 3" xfId="1438"/>
    <cellStyle name="Normal 6 7_CUADRO base PQD" xfId="1439"/>
    <cellStyle name="Normal 6 8" xfId="1440"/>
    <cellStyle name="Normal 6 8 2" xfId="1441"/>
    <cellStyle name="Normal 6 8 2 2" xfId="1442"/>
    <cellStyle name="Normal 6 8 3" xfId="1443"/>
    <cellStyle name="Normal 6 8_CUADRO base PQD" xfId="1444"/>
    <cellStyle name="Normal 6 9" xfId="1445"/>
    <cellStyle name="Normal 6 9 2" xfId="1446"/>
    <cellStyle name="Normal 6 9 2 2" xfId="1447"/>
    <cellStyle name="Normal 6 9 3" xfId="1448"/>
    <cellStyle name="Normal 6 9_CUADRO base PQD" xfId="1449"/>
    <cellStyle name="Normal 6_CUADRO base PQD" xfId="1450"/>
    <cellStyle name="Normal 7" xfId="1451"/>
    <cellStyle name="Normal 7 2" xfId="1452"/>
    <cellStyle name="Normal 7 3" xfId="1453"/>
    <cellStyle name="Normal 8" xfId="1454"/>
    <cellStyle name="Normal 8 2" xfId="1455"/>
    <cellStyle name="Normal 8 3" xfId="1456"/>
    <cellStyle name="Normal 9" xfId="1457"/>
    <cellStyle name="Notas 2" xfId="49"/>
    <cellStyle name="Percent 2" xfId="1458"/>
    <cellStyle name="Porcentaje 2" xfId="1459"/>
    <cellStyle name="Porcentaje 2 2" xfId="1460"/>
    <cellStyle name="Porcentaje 2 3" xfId="1461"/>
    <cellStyle name="Porcentaje 3" xfId="1462"/>
    <cellStyle name="Porcentaje 4" xfId="1463"/>
    <cellStyle name="Porcentaje 5" xfId="1464"/>
    <cellStyle name="Porcentaje 6" xfId="1465"/>
    <cellStyle name="Porcentual 2" xfId="50"/>
    <cellStyle name="Porcentual 2 10" xfId="1466"/>
    <cellStyle name="Porcentual 2 10 2" xfId="1467"/>
    <cellStyle name="Porcentual 2 10 2 2" xfId="1468"/>
    <cellStyle name="Porcentual 2 10 3" xfId="1469"/>
    <cellStyle name="Porcentual 2 11" xfId="1470"/>
    <cellStyle name="Porcentual 2 11 2" xfId="1471"/>
    <cellStyle name="Porcentual 2 11 2 2" xfId="1472"/>
    <cellStyle name="Porcentual 2 11 3" xfId="1473"/>
    <cellStyle name="Porcentual 2 12" xfId="1474"/>
    <cellStyle name="Porcentual 2 12 2" xfId="1475"/>
    <cellStyle name="Porcentual 2 12 2 2" xfId="1476"/>
    <cellStyle name="Porcentual 2 12 3" xfId="1477"/>
    <cellStyle name="Porcentual 2 13" xfId="1478"/>
    <cellStyle name="Porcentual 2 13 2" xfId="1479"/>
    <cellStyle name="Porcentual 2 14" xfId="1480"/>
    <cellStyle name="Porcentual 2 2" xfId="51"/>
    <cellStyle name="Porcentual 2 2 2" xfId="1481"/>
    <cellStyle name="Porcentual 2 2 2 2" xfId="1482"/>
    <cellStyle name="Porcentual 2 2 3" xfId="1483"/>
    <cellStyle name="Porcentual 2 3" xfId="1484"/>
    <cellStyle name="Porcentual 2 3 2" xfId="1485"/>
    <cellStyle name="Porcentual 2 3 2 2" xfId="1486"/>
    <cellStyle name="Porcentual 2 3 3" xfId="1487"/>
    <cellStyle name="Porcentual 2 4" xfId="1488"/>
    <cellStyle name="Porcentual 2 4 2" xfId="1489"/>
    <cellStyle name="Porcentual 2 4 2 2" xfId="1490"/>
    <cellStyle name="Porcentual 2 4 3" xfId="1491"/>
    <cellStyle name="Porcentual 2 5" xfId="1492"/>
    <cellStyle name="Porcentual 2 5 2" xfId="1493"/>
    <cellStyle name="Porcentual 2 5 2 2" xfId="1494"/>
    <cellStyle name="Porcentual 2 5 3" xfId="1495"/>
    <cellStyle name="Porcentual 2 6" xfId="1496"/>
    <cellStyle name="Porcentual 2 6 2" xfId="1497"/>
    <cellStyle name="Porcentual 2 6 2 2" xfId="1498"/>
    <cellStyle name="Porcentual 2 6 3" xfId="1499"/>
    <cellStyle name="Porcentual 2 7" xfId="1500"/>
    <cellStyle name="Porcentual 2 7 2" xfId="1501"/>
    <cellStyle name="Porcentual 2 7 2 2" xfId="1502"/>
    <cellStyle name="Porcentual 2 7 3" xfId="1503"/>
    <cellStyle name="Porcentual 2 8" xfId="1504"/>
    <cellStyle name="Porcentual 2 8 2" xfId="1505"/>
    <cellStyle name="Porcentual 2 8 2 2" xfId="1506"/>
    <cellStyle name="Porcentual 2 8 3" xfId="1507"/>
    <cellStyle name="Porcentual 2 9" xfId="1508"/>
    <cellStyle name="Porcentual 2 9 2" xfId="1509"/>
    <cellStyle name="Porcentual 2 9 2 2" xfId="1510"/>
    <cellStyle name="Porcentual 2 9 3" xfId="1511"/>
    <cellStyle name="Porcentual 3" xfId="69"/>
    <cellStyle name="Porcentual 3 10" xfId="1512"/>
    <cellStyle name="Porcentual 3 10 2" xfId="1513"/>
    <cellStyle name="Porcentual 3 10 2 2" xfId="1514"/>
    <cellStyle name="Porcentual 3 10 3" xfId="1515"/>
    <cellStyle name="Porcentual 3 11" xfId="1516"/>
    <cellStyle name="Porcentual 3 11 2" xfId="1517"/>
    <cellStyle name="Porcentual 3 11 2 2" xfId="1518"/>
    <cellStyle name="Porcentual 3 11 3" xfId="1519"/>
    <cellStyle name="Porcentual 3 12" xfId="1520"/>
    <cellStyle name="Porcentual 3 12 2" xfId="1521"/>
    <cellStyle name="Porcentual 3 12 2 2" xfId="1522"/>
    <cellStyle name="Porcentual 3 12 3" xfId="1523"/>
    <cellStyle name="Porcentual 3 13" xfId="1524"/>
    <cellStyle name="Porcentual 3 13 2" xfId="1525"/>
    <cellStyle name="Porcentual 3 14" xfId="1526"/>
    <cellStyle name="Porcentual 3 2" xfId="1527"/>
    <cellStyle name="Porcentual 3 2 2" xfId="1528"/>
    <cellStyle name="Porcentual 3 2 2 2" xfId="1529"/>
    <cellStyle name="Porcentual 3 2 3" xfId="1530"/>
    <cellStyle name="Porcentual 3 3" xfId="1531"/>
    <cellStyle name="Porcentual 3 3 2" xfId="1532"/>
    <cellStyle name="Porcentual 3 3 2 2" xfId="1533"/>
    <cellStyle name="Porcentual 3 3 3" xfId="1534"/>
    <cellStyle name="Porcentual 3 4" xfId="1535"/>
    <cellStyle name="Porcentual 3 4 2" xfId="1536"/>
    <cellStyle name="Porcentual 3 4 2 2" xfId="1537"/>
    <cellStyle name="Porcentual 3 4 3" xfId="1538"/>
    <cellStyle name="Porcentual 3 5" xfId="1539"/>
    <cellStyle name="Porcentual 3 5 2" xfId="1540"/>
    <cellStyle name="Porcentual 3 5 2 2" xfId="1541"/>
    <cellStyle name="Porcentual 3 5 3" xfId="1542"/>
    <cellStyle name="Porcentual 3 6" xfId="1543"/>
    <cellStyle name="Porcentual 3 6 2" xfId="1544"/>
    <cellStyle name="Porcentual 3 6 2 2" xfId="1545"/>
    <cellStyle name="Porcentual 3 6 3" xfId="1546"/>
    <cellStyle name="Porcentual 3 7" xfId="1547"/>
    <cellStyle name="Porcentual 3 7 2" xfId="1548"/>
    <cellStyle name="Porcentual 3 7 2 2" xfId="1549"/>
    <cellStyle name="Porcentual 3 7 3" xfId="1550"/>
    <cellStyle name="Porcentual 3 8" xfId="1551"/>
    <cellStyle name="Porcentual 3 8 2" xfId="1552"/>
    <cellStyle name="Porcentual 3 8 2 2" xfId="1553"/>
    <cellStyle name="Porcentual 3 8 3" xfId="1554"/>
    <cellStyle name="Porcentual 3 9" xfId="1555"/>
    <cellStyle name="Porcentual 3 9 2" xfId="1556"/>
    <cellStyle name="Porcentual 3 9 2 2" xfId="1557"/>
    <cellStyle name="Porcentual 3 9 3" xfId="1558"/>
    <cellStyle name="Porcentual 4" xfId="1559"/>
    <cellStyle name="Porcentual 5" xfId="1560"/>
    <cellStyle name="Salida 2" xfId="52"/>
    <cellStyle name="Texto de advertencia 2" xfId="53"/>
    <cellStyle name="Texto explicativo 2" xfId="54"/>
    <cellStyle name="Título 1 2" xfId="55"/>
    <cellStyle name="Título 2 2" xfId="56"/>
    <cellStyle name="Título 3 2" xfId="57"/>
    <cellStyle name="Título 4" xfId="58"/>
    <cellStyle name="Total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129268</xdr:colOff>
      <xdr:row>5</xdr:row>
      <xdr:rowOff>184030</xdr:rowOff>
    </xdr:to>
    <xdr:pic>
      <xdr:nvPicPr>
        <xdr:cNvPr id="2" name="Imagen 3" descr="D:\DESCARGAS\el_salvador_78790\el-salvador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48443" cy="1193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90238</xdr:colOff>
      <xdr:row>0</xdr:row>
      <xdr:rowOff>0</xdr:rowOff>
    </xdr:from>
    <xdr:to>
      <xdr:col>2</xdr:col>
      <xdr:colOff>220579</xdr:colOff>
      <xdr:row>5</xdr:row>
      <xdr:rowOff>180664</xdr:rowOff>
    </xdr:to>
    <xdr:pic>
      <xdr:nvPicPr>
        <xdr:cNvPr id="2" name="Imagen 3" descr="D:\DESCARGAS\el_salvador_78790\el-salvador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238" y="0"/>
          <a:ext cx="1406691" cy="1523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1%201\00%20D%20e%20s%20a%20r%20r%20o%20l%20l%20o%20%20%20R%20u%20r%20a%20l\01%20D%20D%20R\09%20P%20A%20O%202011\01%20PAO%202011%20Desarrollo%20Rural%202011%2006%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Ricardo\Dropbox\Data\01%20S%20E%20G%20U%20I%20M%20I%20E%20%20N%20T%20O%20-%20Ricardo\Otros%20datso%20del%20PRoyect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RODEM~1\AppData\Local\Temp\Anexo%205%20-%20PLANIFICACI&#211;N%20RIMS%20PRIMER%20NIVEL%202015%20%20-%20PRODEMOR%20CENTRAL%20-%20728-SV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DR-PC09\Documents\Documentos%20PRODEMOR%20CENTRAL\EVENTO%20INDUCCION\FORMATOS%20REPORTES\Indicadores%20.%20reportes\RIMS%20Primer%20Nivel%202010%20%20-%20PREMODER%20-%20ENERO%202010%20(vers.%2003%202011)%20ajustad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%20Monitoreo%20de%20COMITE%20DE%20INVERSION%202012%20-Version%2010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uentes.MAG/AppData/Local/Temp/Formatos%20SubProgramas%20Ordenamiento%20Forestal%20%20%2019Diciembre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. x Cadenas"/>
      <sheetName val="01 PRODEMOR CENTRAL"/>
      <sheetName val="02 PRODEMORO"/>
      <sheetName val="03 PREMODER"/>
      <sheetName val="CONSOLIDADO DDR"/>
      <sheetName val="CONSOLIDADO DSYE"/>
      <sheetName val="Hoja1"/>
      <sheetName val="iNDICADORES"/>
    </sheetNames>
    <sheetDataSet>
      <sheetData sheetId="0"/>
      <sheetData sheetId="1"/>
      <sheetData sheetId="2">
        <row r="145">
          <cell r="AH145">
            <v>351940</v>
          </cell>
        </row>
        <row r="206">
          <cell r="AH206">
            <v>0</v>
          </cell>
        </row>
        <row r="258">
          <cell r="AH258">
            <v>132980</v>
          </cell>
        </row>
        <row r="309">
          <cell r="AH309">
            <v>0</v>
          </cell>
        </row>
        <row r="361">
          <cell r="AH361">
            <v>249555</v>
          </cell>
        </row>
        <row r="413">
          <cell r="AH413">
            <v>163620</v>
          </cell>
        </row>
        <row r="465">
          <cell r="AH465">
            <v>317585</v>
          </cell>
        </row>
        <row r="517">
          <cell r="AH517">
            <v>0</v>
          </cell>
        </row>
        <row r="569">
          <cell r="AH569">
            <v>121740</v>
          </cell>
        </row>
        <row r="621">
          <cell r="AH621">
            <v>178700</v>
          </cell>
        </row>
        <row r="668">
          <cell r="AH668">
            <v>248280</v>
          </cell>
        </row>
        <row r="805">
          <cell r="AH805">
            <v>1271505</v>
          </cell>
        </row>
      </sheetData>
      <sheetData sheetId="3">
        <row r="145">
          <cell r="AH145">
            <v>0</v>
          </cell>
        </row>
        <row r="206">
          <cell r="AH206">
            <v>17955</v>
          </cell>
        </row>
        <row r="258">
          <cell r="AH258">
            <v>28725</v>
          </cell>
        </row>
        <row r="309">
          <cell r="AH309">
            <v>21545</v>
          </cell>
        </row>
        <row r="361">
          <cell r="AH361">
            <v>64630</v>
          </cell>
        </row>
        <row r="413">
          <cell r="AH413">
            <v>68220</v>
          </cell>
        </row>
        <row r="465">
          <cell r="AH465">
            <v>147215</v>
          </cell>
        </row>
        <row r="517">
          <cell r="AH517">
            <v>0</v>
          </cell>
        </row>
        <row r="569">
          <cell r="AH569">
            <v>39495</v>
          </cell>
        </row>
        <row r="621">
          <cell r="AH621">
            <v>39495</v>
          </cell>
        </row>
        <row r="668">
          <cell r="AH668">
            <v>53855</v>
          </cell>
        </row>
        <row r="805">
          <cell r="AH805">
            <v>147220</v>
          </cell>
        </row>
      </sheetData>
      <sheetData sheetId="4"/>
      <sheetData sheetId="5">
        <row r="150">
          <cell r="AF150">
            <v>936565</v>
          </cell>
        </row>
        <row r="415">
          <cell r="AF415">
            <v>452185</v>
          </cell>
        </row>
        <row r="490">
          <cell r="AF490">
            <v>706690</v>
          </cell>
        </row>
      </sheetData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 IICA"/>
      <sheetName val="PROG PLANES DE NEG"/>
      <sheetName val="Hoja3"/>
      <sheetName val="Callejas"/>
      <sheetName val="IICA"/>
      <sheetName val="60 Prodemoro"/>
      <sheetName val="NEW MONTOS"/>
      <sheetName val="Listado 44"/>
      <sheetName val="104 DGDR"/>
      <sheetName val="MOV PREMODER"/>
      <sheetName val="ORGANIZACIONES 2012"/>
      <sheetName val="ORGANIZACIONES 2011"/>
      <sheetName val="PROGRAMA II 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J7">
            <v>15800</v>
          </cell>
        </row>
      </sheetData>
      <sheetData sheetId="8"/>
      <sheetData sheetId="9"/>
      <sheetData sheetId="10">
        <row r="10">
          <cell r="G10" t="str">
            <v>Turismo Rural</v>
          </cell>
        </row>
      </sheetData>
      <sheetData sheetId="11">
        <row r="1">
          <cell r="A1" t="str">
            <v xml:space="preserve">   </v>
          </cell>
        </row>
      </sheetData>
      <sheetData sheetId="12">
        <row r="9">
          <cell r="D9" t="str">
            <v>Verapaz</v>
          </cell>
          <cell r="E9" t="str">
            <v>Granos B</v>
          </cell>
          <cell r="K9">
            <v>15</v>
          </cell>
          <cell r="L9">
            <v>7</v>
          </cell>
          <cell r="M9">
            <v>5</v>
          </cell>
          <cell r="N9">
            <v>3</v>
          </cell>
          <cell r="Q9">
            <v>0</v>
          </cell>
          <cell r="AP9">
            <v>0</v>
          </cell>
          <cell r="BO9">
            <v>1200</v>
          </cell>
          <cell r="BS9">
            <v>40000</v>
          </cell>
          <cell r="BT9">
            <v>0</v>
          </cell>
          <cell r="BW9">
            <v>3000</v>
          </cell>
          <cell r="BX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</row>
        <row r="10">
          <cell r="D10" t="str">
            <v>Tecoluca</v>
          </cell>
          <cell r="E10" t="str">
            <v>Ganadera</v>
          </cell>
          <cell r="K10">
            <v>15</v>
          </cell>
          <cell r="L10">
            <v>7</v>
          </cell>
          <cell r="M10">
            <v>5</v>
          </cell>
          <cell r="N10">
            <v>3</v>
          </cell>
          <cell r="Q10">
            <v>0</v>
          </cell>
          <cell r="AP10">
            <v>0</v>
          </cell>
          <cell r="BO10">
            <v>1200</v>
          </cell>
          <cell r="BS10">
            <v>40000</v>
          </cell>
          <cell r="BT10">
            <v>0</v>
          </cell>
          <cell r="BW10">
            <v>3000</v>
          </cell>
          <cell r="BX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</row>
        <row r="11">
          <cell r="D11" t="str">
            <v>Tecoluca</v>
          </cell>
          <cell r="E11" t="str">
            <v>Ganadera</v>
          </cell>
          <cell r="K11">
            <v>15</v>
          </cell>
          <cell r="L11">
            <v>7</v>
          </cell>
          <cell r="M11">
            <v>5</v>
          </cell>
          <cell r="N11">
            <v>3</v>
          </cell>
          <cell r="Q11">
            <v>0</v>
          </cell>
          <cell r="AP11">
            <v>0</v>
          </cell>
          <cell r="BO11">
            <v>1200</v>
          </cell>
          <cell r="BS11">
            <v>40000</v>
          </cell>
          <cell r="BT11">
            <v>0</v>
          </cell>
          <cell r="BW11">
            <v>3000</v>
          </cell>
          <cell r="BX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</row>
        <row r="12">
          <cell r="D12" t="str">
            <v>Tepetitán</v>
          </cell>
          <cell r="E12" t="str">
            <v>Hortaliz.</v>
          </cell>
          <cell r="K12">
            <v>15</v>
          </cell>
          <cell r="L12">
            <v>7</v>
          </cell>
          <cell r="M12">
            <v>5</v>
          </cell>
          <cell r="N12">
            <v>3</v>
          </cell>
          <cell r="Q12">
            <v>0</v>
          </cell>
          <cell r="AP12">
            <v>0</v>
          </cell>
          <cell r="BO12">
            <v>1200</v>
          </cell>
          <cell r="BS12">
            <v>40000</v>
          </cell>
          <cell r="BT12">
            <v>0</v>
          </cell>
          <cell r="BW12">
            <v>3000</v>
          </cell>
          <cell r="BX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</row>
        <row r="13">
          <cell r="D13" t="str">
            <v>San Vicente</v>
          </cell>
          <cell r="E13" t="str">
            <v>Hortaliz.</v>
          </cell>
          <cell r="K13">
            <v>15</v>
          </cell>
          <cell r="L13">
            <v>7</v>
          </cell>
          <cell r="M13">
            <v>5</v>
          </cell>
          <cell r="N13">
            <v>3</v>
          </cell>
          <cell r="Q13">
            <v>0</v>
          </cell>
          <cell r="AP13">
            <v>0</v>
          </cell>
          <cell r="BO13">
            <v>1200</v>
          </cell>
          <cell r="BS13">
            <v>40000</v>
          </cell>
          <cell r="BT13">
            <v>0</v>
          </cell>
          <cell r="BW13">
            <v>3000</v>
          </cell>
          <cell r="BX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</row>
        <row r="14">
          <cell r="D14" t="str">
            <v>Tecoluca</v>
          </cell>
          <cell r="E14" t="str">
            <v>Hortaliz.</v>
          </cell>
          <cell r="K14">
            <v>15</v>
          </cell>
          <cell r="L14">
            <v>7</v>
          </cell>
          <cell r="M14">
            <v>5</v>
          </cell>
          <cell r="N14">
            <v>3</v>
          </cell>
          <cell r="Q14">
            <v>0</v>
          </cell>
          <cell r="AP14">
            <v>0</v>
          </cell>
          <cell r="BO14">
            <v>1200</v>
          </cell>
          <cell r="BS14">
            <v>40000</v>
          </cell>
          <cell r="BT14">
            <v>0</v>
          </cell>
          <cell r="BW14">
            <v>3000</v>
          </cell>
          <cell r="BX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</row>
        <row r="15">
          <cell r="D15" t="str">
            <v>San Esteban Catarina</v>
          </cell>
          <cell r="E15" t="str">
            <v>Granos básicos</v>
          </cell>
          <cell r="K15">
            <v>240</v>
          </cell>
          <cell r="L15">
            <v>198</v>
          </cell>
          <cell r="M15">
            <v>0</v>
          </cell>
          <cell r="N15">
            <v>0</v>
          </cell>
          <cell r="Q15">
            <v>0</v>
          </cell>
          <cell r="AP15">
            <v>0</v>
          </cell>
          <cell r="BO15">
            <v>0</v>
          </cell>
          <cell r="BS15">
            <v>0</v>
          </cell>
          <cell r="BT15">
            <v>0</v>
          </cell>
          <cell r="BW15">
            <v>0</v>
          </cell>
          <cell r="BX15">
            <v>20000</v>
          </cell>
          <cell r="CA15">
            <v>0</v>
          </cell>
          <cell r="CB15">
            <v>8</v>
          </cell>
          <cell r="CC15">
            <v>0</v>
          </cell>
          <cell r="CD15">
            <v>0</v>
          </cell>
        </row>
        <row r="16">
          <cell r="D16" t="str">
            <v>Apastepeque</v>
          </cell>
          <cell r="E16" t="str">
            <v>Ganadería</v>
          </cell>
          <cell r="K16">
            <v>47</v>
          </cell>
          <cell r="L16">
            <v>26</v>
          </cell>
          <cell r="M16">
            <v>0</v>
          </cell>
          <cell r="N16">
            <v>0</v>
          </cell>
          <cell r="Q16">
            <v>0</v>
          </cell>
          <cell r="AP16">
            <v>0</v>
          </cell>
          <cell r="BO16">
            <v>0</v>
          </cell>
          <cell r="BS16">
            <v>0</v>
          </cell>
          <cell r="BT16">
            <v>0</v>
          </cell>
          <cell r="BW16">
            <v>0</v>
          </cell>
          <cell r="BX16">
            <v>20000</v>
          </cell>
          <cell r="CA16">
            <v>0</v>
          </cell>
          <cell r="CB16">
            <v>2</v>
          </cell>
          <cell r="CC16">
            <v>0</v>
          </cell>
          <cell r="CD16">
            <v>0</v>
          </cell>
        </row>
        <row r="17">
          <cell r="D17" t="str">
            <v>San Sebastián</v>
          </cell>
          <cell r="E17" t="str">
            <v>Granos básicos</v>
          </cell>
          <cell r="K17">
            <v>356</v>
          </cell>
          <cell r="L17">
            <v>173</v>
          </cell>
          <cell r="M17">
            <v>0</v>
          </cell>
          <cell r="N17">
            <v>0</v>
          </cell>
          <cell r="Q17">
            <v>0</v>
          </cell>
          <cell r="AP17">
            <v>0</v>
          </cell>
          <cell r="BO17">
            <v>0</v>
          </cell>
          <cell r="BS17">
            <v>0</v>
          </cell>
          <cell r="BT17">
            <v>0</v>
          </cell>
          <cell r="BW17">
            <v>0</v>
          </cell>
          <cell r="BX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</row>
        <row r="18">
          <cell r="D18" t="str">
            <v>San Sebastián</v>
          </cell>
          <cell r="E18" t="str">
            <v>Granos básicos</v>
          </cell>
          <cell r="K18">
            <v>239</v>
          </cell>
          <cell r="L18">
            <v>196</v>
          </cell>
          <cell r="M18">
            <v>0</v>
          </cell>
          <cell r="N18">
            <v>0</v>
          </cell>
          <cell r="Q18">
            <v>0</v>
          </cell>
          <cell r="AP18">
            <v>0</v>
          </cell>
          <cell r="BO18">
            <v>0</v>
          </cell>
          <cell r="BS18">
            <v>0</v>
          </cell>
          <cell r="BT18">
            <v>0</v>
          </cell>
          <cell r="BW18">
            <v>0</v>
          </cell>
          <cell r="BX18">
            <v>20000</v>
          </cell>
          <cell r="CA18">
            <v>0</v>
          </cell>
          <cell r="CB18">
            <v>4</v>
          </cell>
          <cell r="CC18">
            <v>0</v>
          </cell>
          <cell r="CD18">
            <v>0</v>
          </cell>
        </row>
        <row r="19">
          <cell r="D19" t="str">
            <v>Verapaz</v>
          </cell>
          <cell r="E19" t="str">
            <v>Hortalizas</v>
          </cell>
          <cell r="K19">
            <v>32</v>
          </cell>
          <cell r="L19">
            <v>16</v>
          </cell>
          <cell r="M19">
            <v>0</v>
          </cell>
          <cell r="N19">
            <v>0</v>
          </cell>
          <cell r="Q19">
            <v>0</v>
          </cell>
          <cell r="AP19">
            <v>0</v>
          </cell>
          <cell r="BO19">
            <v>0</v>
          </cell>
          <cell r="BS19">
            <v>0</v>
          </cell>
          <cell r="BT19">
            <v>0</v>
          </cell>
          <cell r="BW19">
            <v>0</v>
          </cell>
          <cell r="BX19">
            <v>20000</v>
          </cell>
          <cell r="CA19">
            <v>0</v>
          </cell>
          <cell r="CB19">
            <v>1</v>
          </cell>
          <cell r="CC19">
            <v>0</v>
          </cell>
          <cell r="CD19">
            <v>0</v>
          </cell>
        </row>
        <row r="20">
          <cell r="D20" t="str">
            <v>San Vicente</v>
          </cell>
          <cell r="E20" t="str">
            <v>Frutas</v>
          </cell>
          <cell r="K20">
            <v>16</v>
          </cell>
          <cell r="L20">
            <v>13</v>
          </cell>
          <cell r="M20">
            <v>0</v>
          </cell>
          <cell r="N20">
            <v>0</v>
          </cell>
          <cell r="Q20">
            <v>0</v>
          </cell>
          <cell r="AP20">
            <v>0</v>
          </cell>
          <cell r="BO20">
            <v>0</v>
          </cell>
          <cell r="BS20">
            <v>0</v>
          </cell>
          <cell r="BT20">
            <v>0</v>
          </cell>
          <cell r="BW20">
            <v>0</v>
          </cell>
          <cell r="BX20">
            <v>20000</v>
          </cell>
          <cell r="CA20">
            <v>0</v>
          </cell>
          <cell r="CB20">
            <v>1</v>
          </cell>
          <cell r="CC20">
            <v>0</v>
          </cell>
          <cell r="CD20">
            <v>0</v>
          </cell>
        </row>
        <row r="21">
          <cell r="D21" t="str">
            <v>Tepetitán</v>
          </cell>
          <cell r="E21" t="str">
            <v>Granos básicos</v>
          </cell>
          <cell r="K21">
            <v>172</v>
          </cell>
          <cell r="L21">
            <v>0</v>
          </cell>
          <cell r="M21">
            <v>0</v>
          </cell>
          <cell r="N21">
            <v>0</v>
          </cell>
          <cell r="Q21">
            <v>0</v>
          </cell>
          <cell r="AP21">
            <v>0</v>
          </cell>
          <cell r="BO21">
            <v>0</v>
          </cell>
          <cell r="BS21">
            <v>0</v>
          </cell>
          <cell r="BT21">
            <v>0</v>
          </cell>
          <cell r="BW21">
            <v>0</v>
          </cell>
          <cell r="BX21">
            <v>20000</v>
          </cell>
          <cell r="CA21">
            <v>0</v>
          </cell>
          <cell r="CB21">
            <v>7</v>
          </cell>
          <cell r="CC21">
            <v>0</v>
          </cell>
          <cell r="CD21">
            <v>0</v>
          </cell>
        </row>
        <row r="51">
          <cell r="D51" t="str">
            <v>San Isidro</v>
          </cell>
          <cell r="K51">
            <v>15</v>
          </cell>
          <cell r="L51">
            <v>7</v>
          </cell>
          <cell r="Q51">
            <v>0</v>
          </cell>
          <cell r="AP51">
            <v>0</v>
          </cell>
          <cell r="BO51">
            <v>1200</v>
          </cell>
          <cell r="BR51">
            <v>1</v>
          </cell>
          <cell r="BS51">
            <v>40000</v>
          </cell>
          <cell r="BT51">
            <v>0</v>
          </cell>
          <cell r="BW51">
            <v>3000</v>
          </cell>
          <cell r="BX51">
            <v>0</v>
          </cell>
          <cell r="CB51">
            <v>1</v>
          </cell>
          <cell r="CC51">
            <v>0</v>
          </cell>
          <cell r="CD51">
            <v>0</v>
          </cell>
        </row>
        <row r="52">
          <cell r="D52" t="str">
            <v>San Isidro</v>
          </cell>
          <cell r="K52">
            <v>15</v>
          </cell>
          <cell r="L52">
            <v>7</v>
          </cell>
          <cell r="Q52">
            <v>0</v>
          </cell>
          <cell r="AP52">
            <v>0</v>
          </cell>
          <cell r="BO52">
            <v>1200</v>
          </cell>
          <cell r="BR52">
            <v>1</v>
          </cell>
          <cell r="BS52">
            <v>40000</v>
          </cell>
          <cell r="BT52">
            <v>0</v>
          </cell>
          <cell r="BW52">
            <v>3000</v>
          </cell>
          <cell r="BX52">
            <v>0</v>
          </cell>
          <cell r="CB52">
            <v>0</v>
          </cell>
          <cell r="CC52">
            <v>0</v>
          </cell>
          <cell r="CD52">
            <v>0</v>
          </cell>
        </row>
        <row r="53">
          <cell r="D53" t="str">
            <v>Sensuntepeque</v>
          </cell>
          <cell r="K53">
            <v>15</v>
          </cell>
          <cell r="L53">
            <v>7</v>
          </cell>
          <cell r="Q53">
            <v>0</v>
          </cell>
          <cell r="AP53">
            <v>0</v>
          </cell>
          <cell r="BO53">
            <v>1200</v>
          </cell>
          <cell r="BR53">
            <v>1</v>
          </cell>
          <cell r="BS53">
            <v>40000</v>
          </cell>
          <cell r="BT53">
            <v>0</v>
          </cell>
          <cell r="BW53">
            <v>3000</v>
          </cell>
          <cell r="BX53">
            <v>0</v>
          </cell>
          <cell r="CB53">
            <v>1</v>
          </cell>
          <cell r="CC53">
            <v>0</v>
          </cell>
          <cell r="CD53">
            <v>0</v>
          </cell>
        </row>
        <row r="54">
          <cell r="D54" t="str">
            <v>Dolores</v>
          </cell>
          <cell r="K54">
            <v>15</v>
          </cell>
          <cell r="L54">
            <v>7</v>
          </cell>
          <cell r="Q54">
            <v>0</v>
          </cell>
          <cell r="AP54">
            <v>0</v>
          </cell>
          <cell r="BO54">
            <v>1200</v>
          </cell>
          <cell r="BR54">
            <v>1</v>
          </cell>
          <cell r="BS54">
            <v>40000</v>
          </cell>
          <cell r="BT54">
            <v>0</v>
          </cell>
          <cell r="BW54">
            <v>3000</v>
          </cell>
          <cell r="BX54">
            <v>0</v>
          </cell>
          <cell r="CB54">
            <v>1</v>
          </cell>
          <cell r="CC54">
            <v>0</v>
          </cell>
          <cell r="CD54">
            <v>0</v>
          </cell>
        </row>
        <row r="55">
          <cell r="D55" t="str">
            <v>Victoria</v>
          </cell>
          <cell r="K55">
            <v>15</v>
          </cell>
          <cell r="L55">
            <v>7</v>
          </cell>
          <cell r="Q55">
            <v>0</v>
          </cell>
          <cell r="AP55">
            <v>0</v>
          </cell>
          <cell r="BO55">
            <v>1200</v>
          </cell>
          <cell r="BR55">
            <v>1</v>
          </cell>
          <cell r="BS55">
            <v>40000</v>
          </cell>
          <cell r="BT55">
            <v>0</v>
          </cell>
          <cell r="BW55">
            <v>3000</v>
          </cell>
          <cell r="BX55">
            <v>0</v>
          </cell>
          <cell r="CB55">
            <v>1</v>
          </cell>
          <cell r="CC55">
            <v>0</v>
          </cell>
          <cell r="CD55">
            <v>0</v>
          </cell>
        </row>
        <row r="56">
          <cell r="D56" t="str">
            <v>Guacotecti</v>
          </cell>
          <cell r="K56">
            <v>15</v>
          </cell>
          <cell r="L56">
            <v>7</v>
          </cell>
          <cell r="Q56">
            <v>0</v>
          </cell>
          <cell r="AP56">
            <v>0</v>
          </cell>
          <cell r="BO56">
            <v>1200</v>
          </cell>
          <cell r="BR56">
            <v>1</v>
          </cell>
          <cell r="BS56">
            <v>40000</v>
          </cell>
          <cell r="BT56">
            <v>0</v>
          </cell>
          <cell r="BW56">
            <v>3000</v>
          </cell>
          <cell r="BX56">
            <v>0</v>
          </cell>
          <cell r="CB56">
            <v>1</v>
          </cell>
          <cell r="CC56">
            <v>0</v>
          </cell>
          <cell r="CD56">
            <v>0</v>
          </cell>
        </row>
        <row r="57">
          <cell r="D57" t="str">
            <v>Jutiapa</v>
          </cell>
          <cell r="K57">
            <v>15</v>
          </cell>
          <cell r="L57">
            <v>7</v>
          </cell>
          <cell r="Q57">
            <v>0</v>
          </cell>
          <cell r="AP57">
            <v>0</v>
          </cell>
          <cell r="BO57">
            <v>1200</v>
          </cell>
          <cell r="BR57">
            <v>1</v>
          </cell>
          <cell r="BS57">
            <v>40000</v>
          </cell>
          <cell r="BT57">
            <v>0</v>
          </cell>
          <cell r="BW57">
            <v>3000</v>
          </cell>
          <cell r="BX57">
            <v>0</v>
          </cell>
          <cell r="CB57">
            <v>0</v>
          </cell>
          <cell r="CC57">
            <v>0</v>
          </cell>
          <cell r="CD57">
            <v>0</v>
          </cell>
        </row>
        <row r="58">
          <cell r="D58" t="str">
            <v>Jutiapa</v>
          </cell>
          <cell r="K58">
            <v>15</v>
          </cell>
          <cell r="L58">
            <v>7</v>
          </cell>
          <cell r="Q58">
            <v>0</v>
          </cell>
          <cell r="AP58">
            <v>0</v>
          </cell>
          <cell r="BO58">
            <v>1200</v>
          </cell>
          <cell r="BR58">
            <v>1</v>
          </cell>
          <cell r="BS58">
            <v>40000</v>
          </cell>
          <cell r="BT58">
            <v>0</v>
          </cell>
          <cell r="BW58">
            <v>3000</v>
          </cell>
          <cell r="BX58">
            <v>0</v>
          </cell>
          <cell r="CB58">
            <v>0</v>
          </cell>
          <cell r="CC58">
            <v>0</v>
          </cell>
          <cell r="CD58">
            <v>0</v>
          </cell>
        </row>
        <row r="59">
          <cell r="D59" t="str">
            <v>San Isidro</v>
          </cell>
          <cell r="K59">
            <v>15</v>
          </cell>
          <cell r="L59">
            <v>7</v>
          </cell>
          <cell r="Q59">
            <v>0</v>
          </cell>
          <cell r="AP59">
            <v>0</v>
          </cell>
          <cell r="BO59">
            <v>1200</v>
          </cell>
          <cell r="BR59">
            <v>1</v>
          </cell>
          <cell r="BS59">
            <v>40000</v>
          </cell>
          <cell r="BT59">
            <v>0</v>
          </cell>
          <cell r="BW59">
            <v>3000</v>
          </cell>
          <cell r="BX59">
            <v>0</v>
          </cell>
          <cell r="CB59">
            <v>0</v>
          </cell>
          <cell r="CC59">
            <v>0</v>
          </cell>
          <cell r="CD59">
            <v>0</v>
          </cell>
        </row>
        <row r="60">
          <cell r="D60" t="str">
            <v>Ilobasco</v>
          </cell>
          <cell r="K60">
            <v>15</v>
          </cell>
          <cell r="L60">
            <v>7</v>
          </cell>
          <cell r="Q60">
            <v>0</v>
          </cell>
          <cell r="AP60">
            <v>0</v>
          </cell>
          <cell r="BO60">
            <v>1200</v>
          </cell>
          <cell r="BR60">
            <v>1</v>
          </cell>
          <cell r="BS60">
            <v>40000</v>
          </cell>
          <cell r="BT60">
            <v>0</v>
          </cell>
          <cell r="BW60">
            <v>3000</v>
          </cell>
          <cell r="BX60">
            <v>0</v>
          </cell>
          <cell r="CB60">
            <v>0</v>
          </cell>
          <cell r="CC60">
            <v>0</v>
          </cell>
          <cell r="CD60">
            <v>0</v>
          </cell>
        </row>
        <row r="61">
          <cell r="D61" t="str">
            <v>Cinquera</v>
          </cell>
          <cell r="K61">
            <v>15</v>
          </cell>
          <cell r="L61">
            <v>7</v>
          </cell>
          <cell r="Q61">
            <v>0</v>
          </cell>
          <cell r="AP61">
            <v>0</v>
          </cell>
          <cell r="BO61">
            <v>1200</v>
          </cell>
          <cell r="BR61">
            <v>1</v>
          </cell>
          <cell r="BS61">
            <v>40000</v>
          </cell>
          <cell r="BT61">
            <v>0</v>
          </cell>
          <cell r="BW61">
            <v>3000</v>
          </cell>
          <cell r="BX61">
            <v>0</v>
          </cell>
          <cell r="CB61">
            <v>0</v>
          </cell>
          <cell r="CC61">
            <v>0</v>
          </cell>
          <cell r="CD61">
            <v>0</v>
          </cell>
        </row>
        <row r="62">
          <cell r="D62" t="str">
            <v>Ilobasco</v>
          </cell>
          <cell r="K62">
            <v>15</v>
          </cell>
          <cell r="L62">
            <v>7</v>
          </cell>
          <cell r="Q62">
            <v>0</v>
          </cell>
          <cell r="AP62">
            <v>0</v>
          </cell>
          <cell r="BO62">
            <v>1200</v>
          </cell>
          <cell r="BR62">
            <v>1</v>
          </cell>
          <cell r="BS62">
            <v>40000</v>
          </cell>
          <cell r="BT62">
            <v>0</v>
          </cell>
          <cell r="BW62">
            <v>3000</v>
          </cell>
          <cell r="BX62">
            <v>0</v>
          </cell>
          <cell r="CB62">
            <v>0</v>
          </cell>
          <cell r="CC62">
            <v>0</v>
          </cell>
          <cell r="CD62">
            <v>0</v>
          </cell>
        </row>
        <row r="63">
          <cell r="D63" t="str">
            <v>Sensuntepeque</v>
          </cell>
          <cell r="K63">
            <v>26</v>
          </cell>
          <cell r="L63">
            <v>8</v>
          </cell>
          <cell r="Q63">
            <v>0</v>
          </cell>
          <cell r="AP63">
            <v>0</v>
          </cell>
          <cell r="BO63">
            <v>0</v>
          </cell>
          <cell r="BR63">
            <v>0</v>
          </cell>
          <cell r="BS63">
            <v>0</v>
          </cell>
          <cell r="BT63">
            <v>0</v>
          </cell>
          <cell r="BW63">
            <v>0</v>
          </cell>
          <cell r="BX63">
            <v>0</v>
          </cell>
          <cell r="CB63">
            <v>0</v>
          </cell>
          <cell r="CC63">
            <v>0</v>
          </cell>
          <cell r="CD63">
            <v>0</v>
          </cell>
        </row>
        <row r="64">
          <cell r="D64" t="str">
            <v>Jutiapa</v>
          </cell>
          <cell r="K64">
            <v>46</v>
          </cell>
          <cell r="L64">
            <v>21</v>
          </cell>
          <cell r="Q64">
            <v>0</v>
          </cell>
          <cell r="AP64">
            <v>0</v>
          </cell>
          <cell r="BO64">
            <v>0</v>
          </cell>
          <cell r="BR64">
            <v>0</v>
          </cell>
          <cell r="BS64">
            <v>0</v>
          </cell>
          <cell r="BT64">
            <v>0</v>
          </cell>
          <cell r="BW64">
            <v>0</v>
          </cell>
          <cell r="BX64">
            <v>20000</v>
          </cell>
          <cell r="CB64">
            <v>1</v>
          </cell>
          <cell r="CC64">
            <v>0</v>
          </cell>
          <cell r="CD64">
            <v>0</v>
          </cell>
        </row>
        <row r="65">
          <cell r="D65" t="str">
            <v>Tejutepeque</v>
          </cell>
          <cell r="K65">
            <v>64</v>
          </cell>
          <cell r="L65">
            <v>48</v>
          </cell>
          <cell r="Q65">
            <v>0</v>
          </cell>
          <cell r="AP65">
            <v>0</v>
          </cell>
          <cell r="BO65">
            <v>0</v>
          </cell>
          <cell r="BR65">
            <v>0</v>
          </cell>
          <cell r="BS65">
            <v>0</v>
          </cell>
          <cell r="BT65">
            <v>0</v>
          </cell>
          <cell r="BW65">
            <v>0</v>
          </cell>
          <cell r="BX65">
            <v>0</v>
          </cell>
          <cell r="CB65">
            <v>0</v>
          </cell>
          <cell r="CC65">
            <v>0</v>
          </cell>
          <cell r="CD65">
            <v>0</v>
          </cell>
        </row>
        <row r="66">
          <cell r="D66" t="str">
            <v>Ilobasco</v>
          </cell>
          <cell r="K66">
            <v>23</v>
          </cell>
          <cell r="L66">
            <v>10</v>
          </cell>
          <cell r="Q66">
            <v>0</v>
          </cell>
          <cell r="AP66">
            <v>0</v>
          </cell>
          <cell r="BO66">
            <v>0</v>
          </cell>
          <cell r="BR66">
            <v>0</v>
          </cell>
          <cell r="BS66">
            <v>0</v>
          </cell>
          <cell r="BT66">
            <v>0</v>
          </cell>
          <cell r="BW66">
            <v>0</v>
          </cell>
          <cell r="BX66">
            <v>0</v>
          </cell>
          <cell r="CB66">
            <v>0</v>
          </cell>
          <cell r="CC66">
            <v>0</v>
          </cell>
          <cell r="CD6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ásicos"/>
      <sheetName val="Primer Nivel"/>
      <sheetName val="Segundo Nivel"/>
      <sheetName val="Tercer Nivel"/>
      <sheetName val="List of Indicators "/>
      <sheetName val="Name"/>
    </sheetNames>
    <sheetDataSet>
      <sheetData sheetId="0">
        <row r="11">
          <cell r="B11">
            <v>39447</v>
          </cell>
        </row>
      </sheetData>
      <sheetData sheetId="1"/>
      <sheetData sheetId="2" refreshError="1"/>
      <sheetData sheetId="3" refreshError="1"/>
      <sheetData sheetId="4">
        <row r="1">
          <cell r="F1" t="str">
            <v>Número</v>
          </cell>
          <cell r="G1">
            <v>1</v>
          </cell>
          <cell r="H1" t="str">
            <v>Número</v>
          </cell>
          <cell r="I1" t="str">
            <v>PY1</v>
          </cell>
          <cell r="J1">
            <v>1</v>
          </cell>
          <cell r="K1" t="str">
            <v>Enero</v>
          </cell>
          <cell r="L1">
            <v>2007</v>
          </cell>
          <cell r="M1">
            <v>39172</v>
          </cell>
        </row>
        <row r="2">
          <cell r="C2" t="str">
            <v>Personas capacitadas en gestión de infraestructura</v>
          </cell>
          <cell r="F2" t="str">
            <v>Hombres</v>
          </cell>
          <cell r="G2">
            <v>2</v>
          </cell>
          <cell r="H2" t="str">
            <v>%</v>
          </cell>
          <cell r="I2" t="str">
            <v>PY2</v>
          </cell>
          <cell r="J2">
            <v>2</v>
          </cell>
          <cell r="K2" t="str">
            <v>Febrero</v>
          </cell>
          <cell r="L2">
            <v>2008</v>
          </cell>
          <cell r="M2">
            <v>39263</v>
          </cell>
        </row>
        <row r="3">
          <cell r="C3" t="str">
            <v>Grupos que gestionan infraestructura formados o reforzados</v>
          </cell>
          <cell r="F3" t="str">
            <v>Mujeres</v>
          </cell>
          <cell r="G3">
            <v>3</v>
          </cell>
          <cell r="H3" t="str">
            <v>% total</v>
          </cell>
          <cell r="I3" t="str">
            <v>PY3</v>
          </cell>
          <cell r="J3">
            <v>3</v>
          </cell>
          <cell r="K3" t="str">
            <v>Marzo</v>
          </cell>
          <cell r="L3">
            <v>2009</v>
          </cell>
          <cell r="M3">
            <v>39355</v>
          </cell>
        </row>
        <row r="4">
          <cell r="C4" t="str">
            <v>Miembros de grupos que gestionas infraestructura</v>
          </cell>
          <cell r="F4" t="str">
            <v>Ha</v>
          </cell>
          <cell r="G4">
            <v>4</v>
          </cell>
          <cell r="H4" t="str">
            <v>% niños</v>
          </cell>
          <cell r="I4" t="str">
            <v>PY4</v>
          </cell>
          <cell r="J4">
            <v>4</v>
          </cell>
          <cell r="K4" t="str">
            <v>Abril</v>
          </cell>
          <cell r="L4">
            <v>2010</v>
          </cell>
          <cell r="M4">
            <v>39447</v>
          </cell>
        </row>
        <row r="5">
          <cell r="C5" t="str">
            <v>Grupos que gestionan infraestructura en cuyos cargos directivos hay mujeres</v>
          </cell>
          <cell r="F5" t="str">
            <v>KM</v>
          </cell>
          <cell r="G5">
            <v>5</v>
          </cell>
          <cell r="H5" t="str">
            <v>% niñas</v>
          </cell>
          <cell r="I5" t="str">
            <v>PY5</v>
          </cell>
          <cell r="J5">
            <v>5</v>
          </cell>
          <cell r="K5" t="str">
            <v>Mayo</v>
          </cell>
        </row>
        <row r="6">
          <cell r="C6" t="str">
            <v>Tierra con sistema de riego construido o rehabilitado</v>
          </cell>
          <cell r="F6" t="str">
            <v>USD</v>
          </cell>
          <cell r="G6">
            <v>6</v>
          </cell>
          <cell r="I6" t="str">
            <v>PY6</v>
          </cell>
          <cell r="J6">
            <v>6</v>
          </cell>
          <cell r="K6" t="str">
            <v>Junio</v>
          </cell>
        </row>
        <row r="7">
          <cell r="C7" t="str">
            <v>Puntos de aguada de ganado construido o rehabilitados</v>
          </cell>
          <cell r="I7" t="str">
            <v>PY7</v>
          </cell>
          <cell r="J7">
            <v>7</v>
          </cell>
          <cell r="K7" t="str">
            <v>Julio</v>
          </cell>
        </row>
        <row r="8">
          <cell r="C8" t="str">
            <v>Sistemas de recollección del agua de lluvia construidos o rehabilitados</v>
          </cell>
          <cell r="I8" t="str">
            <v>PY8</v>
          </cell>
          <cell r="J8">
            <v>8</v>
          </cell>
          <cell r="K8" t="str">
            <v>Agosto</v>
          </cell>
        </row>
        <row r="9">
          <cell r="C9" t="str">
            <v>Estanques piscícolas construidos o rehabilitados</v>
          </cell>
          <cell r="I9" t="str">
            <v>PY9</v>
          </cell>
          <cell r="J9">
            <v>9</v>
          </cell>
          <cell r="K9" t="str">
            <v>Setiembre</v>
          </cell>
        </row>
        <row r="10">
          <cell r="C10" t="str">
            <v>Personas capacitadas en gestión de recursos naturales</v>
          </cell>
          <cell r="I10" t="str">
            <v>PY10</v>
          </cell>
          <cell r="J10">
            <v>10</v>
          </cell>
          <cell r="K10" t="str">
            <v>Octubre</v>
          </cell>
        </row>
        <row r="11">
          <cell r="C11" t="str">
            <v>Grupos que intervien en la gestion de los recursos naturales formados o reforzado</v>
          </cell>
          <cell r="J11">
            <v>11</v>
          </cell>
          <cell r="K11" t="str">
            <v>Noviembre</v>
          </cell>
        </row>
        <row r="12">
          <cell r="C12" t="str">
            <v>Miembros de los grupos que gestionan recursos naturales</v>
          </cell>
          <cell r="J12">
            <v>12</v>
          </cell>
          <cell r="K12" t="str">
            <v>Diciembre</v>
          </cell>
        </row>
        <row r="13">
          <cell r="C13" t="str">
            <v>Grupos que gestionan recursos naturales en cuyos cargos directivos hay muyeres</v>
          </cell>
          <cell r="J13">
            <v>13</v>
          </cell>
        </row>
        <row r="14">
          <cell r="C14" t="str">
            <v>Plan de ordenación medioambiental formulado</v>
          </cell>
          <cell r="J14">
            <v>14</v>
          </cell>
        </row>
        <row r="15">
          <cell r="C15" t="str">
            <v>Tierra objecto de prácticas de ordenación mejoradas</v>
          </cell>
          <cell r="J15">
            <v>15</v>
          </cell>
        </row>
        <row r="16">
          <cell r="C16" t="str">
            <v>Personal de proveedores de serviciós capacitado</v>
          </cell>
          <cell r="J16">
            <v>16</v>
          </cell>
        </row>
        <row r="17">
          <cell r="C17" t="str">
            <v>Personas capacitadas en prácticas y technologías de producción agricola</v>
          </cell>
          <cell r="J17">
            <v>17</v>
          </cell>
        </row>
        <row r="18">
          <cell r="C18" t="str">
            <v>Personas capacitadas en prácticas y technologías de producción ganadera</v>
          </cell>
          <cell r="J18">
            <v>18</v>
          </cell>
        </row>
        <row r="19">
          <cell r="C19" t="str">
            <v>Personas capacitadas en prácticas y technologías de producción piscícola</v>
          </cell>
          <cell r="J19">
            <v>19</v>
          </cell>
        </row>
        <row r="20">
          <cell r="C20" t="str">
            <v>Personas con acceso a servicios de asesoramiento facilitados</v>
          </cell>
          <cell r="J20">
            <v>20</v>
          </cell>
        </row>
        <row r="21">
          <cell r="C21" t="str">
            <v>Hogares que reciben animales deistribuidos o repovisionados</v>
          </cell>
          <cell r="J21">
            <v>21</v>
          </cell>
        </row>
        <row r="22">
          <cell r="C22" t="str">
            <v>Hogares que reciben servicios de sanidad animal facilitados</v>
          </cell>
          <cell r="J22">
            <v>22</v>
          </cell>
        </row>
        <row r="23">
          <cell r="C23" t="str">
            <v>Grupos de ahorro y crédito formados o reforzados</v>
          </cell>
          <cell r="J23">
            <v>23</v>
          </cell>
        </row>
        <row r="24">
          <cell r="C24" t="str">
            <v>Miembros de los grupos de ahorro y crédito formados o reforzados</v>
          </cell>
          <cell r="J24">
            <v>24</v>
          </cell>
        </row>
        <row r="25">
          <cell r="C25" t="str">
            <v>Grupos de ahorro y crédito en cuyos cargos directivos hay mujeres</v>
          </cell>
          <cell r="J25">
            <v>25</v>
          </cell>
        </row>
        <row r="26">
          <cell r="C26" t="str">
            <v>Instituciones financieras que partecipan en el proyecto</v>
          </cell>
          <cell r="J26">
            <v>26</v>
          </cell>
        </row>
        <row r="27">
          <cell r="C27" t="str">
            <v>Personal de instituciones financieras capacitado</v>
          </cell>
          <cell r="J27">
            <v>27</v>
          </cell>
        </row>
        <row r="28">
          <cell r="C28" t="str">
            <v>Ahorradores voluntarios</v>
          </cell>
          <cell r="J28">
            <v>28</v>
          </cell>
        </row>
        <row r="29">
          <cell r="C29" t="str">
            <v>Valor de los ahorros voluntarios</v>
          </cell>
          <cell r="J29">
            <v>29</v>
          </cell>
        </row>
        <row r="30">
          <cell r="C30" t="str">
            <v>Prestatarios activos</v>
          </cell>
          <cell r="J30">
            <v>30</v>
          </cell>
        </row>
        <row r="31">
          <cell r="C31" t="str">
            <v>Valor de la cartera de préstamos bruta</v>
          </cell>
          <cell r="J31">
            <v>31</v>
          </cell>
        </row>
        <row r="32">
          <cell r="C32" t="str">
            <v xml:space="preserve">Personas capacitadas en post-producción, elaboración y comercialización </v>
          </cell>
        </row>
        <row r="33">
          <cell r="C33" t="str">
            <v>Carreteras construidas o rehabilitadas</v>
          </cell>
        </row>
        <row r="34">
          <cell r="C34" t="str">
            <v>Locales e installaciones de elaboración construidos o rehabilitados</v>
          </cell>
        </row>
        <row r="35">
          <cell r="C35" t="str">
            <v>Locales e installaciones de almacenamiento construidos o rehabilitados</v>
          </cell>
        </row>
        <row r="36">
          <cell r="C36" t="str">
            <v>Locales e installaciones comerciales construidos o rehabilitados</v>
          </cell>
        </row>
        <row r="37">
          <cell r="C37" t="str">
            <v>Grupos de comercialización formados o reforzados</v>
          </cell>
        </row>
        <row r="38">
          <cell r="C38" t="str">
            <v xml:space="preserve">Miembros de grupos de comercialización </v>
          </cell>
        </row>
        <row r="39">
          <cell r="C39" t="str">
            <v>Grupos de comercialización en cuyos cargos directivos hay mujeres</v>
          </cell>
        </row>
        <row r="40">
          <cell r="C40" t="str">
            <v>Personas capacitadas en actividades generadoras de ingresos</v>
          </cell>
        </row>
        <row r="41">
          <cell r="C41" t="str">
            <v>Personas que han recibido formación profesional</v>
          </cell>
        </row>
        <row r="42">
          <cell r="C42" t="str">
            <v>Personas capacitadas en empresas y capacidad empresarial</v>
          </cell>
        </row>
        <row r="43">
          <cell r="C43" t="str">
            <v>Empresas con acceso a servicios no financieros facilitado</v>
          </cell>
        </row>
        <row r="44">
          <cell r="C44" t="str">
            <v>Empresas con acceso a servicios financieros facilitado</v>
          </cell>
        </row>
        <row r="45">
          <cell r="C45" t="str">
            <v>Funcionarios públicos capacitados</v>
          </cell>
        </row>
        <row r="46">
          <cell r="C46" t="str">
            <v>Personas capacitadas en temas de la gestión de las comunidades</v>
          </cell>
        </row>
        <row r="47">
          <cell r="C47" t="str">
            <v>Trabajadores de desarrollo de la comunidad y voluntarios capacitados</v>
          </cell>
        </row>
        <row r="48">
          <cell r="C48" t="str">
            <v>Grupos de la comunidad formados o reforzados</v>
          </cell>
        </row>
        <row r="49">
          <cell r="C49" t="str">
            <v>Miembros de grupos de la comunidad formados o reforzados</v>
          </cell>
        </row>
        <row r="50">
          <cell r="C50" t="str">
            <v>Grupos de la comunidad en cuyos cargos directivos hay mujeres</v>
          </cell>
        </row>
        <row r="51">
          <cell r="C51" t="str">
            <v>Planes de aldea o de comunidad formulados</v>
          </cell>
        </row>
        <row r="52">
          <cell r="C52" t="str">
            <v>Personas con acceso a fondos de desarrollo</v>
          </cell>
        </row>
        <row r="53">
          <cell r="C53" t="str">
            <v>Organizaciones centrales o de segundo nivel (apex) formadas o reforzadas</v>
          </cell>
        </row>
        <row r="54">
          <cell r="C54" t="str">
            <v>Esablecimientos escolares construido o rehabilitados</v>
          </cell>
        </row>
        <row r="55">
          <cell r="C55" t="str">
            <v>Centros de salud construidos o rehabilitados</v>
          </cell>
        </row>
        <row r="56">
          <cell r="C56" t="str">
            <v>Redes de abasteciamiento de agua potable construidas o rehabilitadas</v>
          </cell>
        </row>
        <row r="57">
          <cell r="C57" t="str">
            <v>Otra infraestructura y otros locales e instalaciones construidos o rehabilitados</v>
          </cell>
        </row>
        <row r="58">
          <cell r="C58" t="str">
            <v>Personas que reciben servicios del proyecto</v>
          </cell>
        </row>
        <row r="59">
          <cell r="C59" t="str">
            <v>Hogares que reciben servicios del proyecto</v>
          </cell>
        </row>
        <row r="60">
          <cell r="C60" t="str">
            <v>Grupos que reciben servicios del proyecto</v>
          </cell>
        </row>
        <row r="61">
          <cell r="C61" t="str">
            <v>Comunidades que reciben servicios del proyecto</v>
          </cell>
        </row>
        <row r="62">
          <cell r="C62" t="str">
            <v>Probabilidad de sostenibilidad de los grupos que gestionan infraestructura formados o reforzados</v>
          </cell>
        </row>
        <row r="63">
          <cell r="C63" t="str">
            <v>Eficacia de la infraestructura de producción - Sistema de riego</v>
          </cell>
        </row>
        <row r="64">
          <cell r="C64" t="str">
            <v>Eficacia de la infraestructura de producción - Puntos de aguada de ganado</v>
          </cell>
        </row>
        <row r="65">
          <cell r="C65" t="str">
            <v>Eficacia de la infraestructura de producción - Sistemas de recolleción del agua de lluvia</v>
          </cell>
        </row>
        <row r="66">
          <cell r="C66" t="str">
            <v>Eficacia de la infraestructura de producción - Estanques piscícolas</v>
          </cell>
        </row>
        <row r="67">
          <cell r="C67" t="str">
            <v>Probabilidad de sostenibilidad de la infraestructura de producción - Sistema de riego</v>
          </cell>
        </row>
        <row r="68">
          <cell r="C68" t="str">
            <v>Probabilidad de sostenibilidad de la infraestructura de producción - Livestock water points</v>
          </cell>
        </row>
        <row r="69">
          <cell r="C69" t="str">
            <v>Probabilidad de sostenibilidad de la infraestructura de producción - Rainwater harvesting systems</v>
          </cell>
        </row>
        <row r="70">
          <cell r="C70" t="str">
            <v>Probabilidad de sostenibilidad de la infraestructura de producción - Fish ponds</v>
          </cell>
        </row>
        <row r="71">
          <cell r="C71" t="str">
            <v>Probabilidad de sostenibilidad de los grupos de gestión de recursos naturales</v>
          </cell>
        </row>
        <row r="72">
          <cell r="C72" t="str">
            <v>Eficacia de los programas de gestión de recursos naturales</v>
          </cell>
        </row>
        <row r="73">
          <cell r="C73" t="str">
            <v>Eficacia: Mejor desempeño de los proveedores de servicios</v>
          </cell>
        </row>
        <row r="74">
          <cell r="C74" t="str">
            <v>Eficacia: Producción agrícola y ganadera mejorada</v>
          </cell>
        </row>
        <row r="75">
          <cell r="C75" t="str">
            <v>Probabilidad de sostenibilidad de los grupos de ahorro y crédito formados o reforzados</v>
          </cell>
        </row>
        <row r="76">
          <cell r="C76" t="str">
            <v>Eficacia: Acceso mejorado de las instituciones financieras</v>
          </cell>
        </row>
        <row r="77">
          <cell r="C77" t="str">
            <v>Sostenibilidad: Desempeño mejorado de las instituciones financieras</v>
          </cell>
        </row>
        <row r="78">
          <cell r="C78" t="str">
            <v>Eficacia: Productores que se benefician de un acceso a los mercados mejorado</v>
          </cell>
        </row>
        <row r="79">
          <cell r="C79" t="str">
            <v>Probabilidad de sostenibilidad de las carreteras construidas or rehabilitadas</v>
          </cell>
        </row>
        <row r="80">
          <cell r="C80" t="str">
            <v>Probabilitad de sostenibilitad de los locales e installaciones comerciales</v>
          </cell>
        </row>
        <row r="81">
          <cell r="C81" t="str">
            <v>Probabilitad de sostenibilitad de los locales e installaciones de almacenamiento</v>
          </cell>
        </row>
        <row r="82">
          <cell r="C82" t="str">
            <v>Probabilitad de sostenibilitad de los locales e installaciones de elaboración</v>
          </cell>
        </row>
        <row r="83">
          <cell r="C83" t="str">
            <v>Probabilitad de sostenibilitad de los grupos de comercialización formados o reforzados</v>
          </cell>
        </row>
        <row r="84">
          <cell r="C84" t="str">
            <v>Eficacia: Creación de oportunidades de empleo</v>
          </cell>
        </row>
        <row r="85">
          <cell r="C85" t="str">
            <v>Probabilidad de sostenibilidad de las empresas</v>
          </cell>
        </row>
        <row r="86">
          <cell r="C86" t="str">
            <v>Eficacia: Fomento de políticas e instituciones favorables a los pobres</v>
          </cell>
        </row>
        <row r="87">
          <cell r="C87" t="str">
            <v>Eficacia: Desarrollo de comunidades</v>
          </cell>
        </row>
        <row r="88">
          <cell r="C88" t="str">
            <v>Probabilidad de sostenibilidad de los grupos comunitarios formados o reforzados</v>
          </cell>
        </row>
        <row r="89">
          <cell r="C89" t="str">
            <v>Probabilidad de sostenibilidad de las organizaciones de segundo nivel (apex)</v>
          </cell>
        </row>
        <row r="90">
          <cell r="C90" t="str">
            <v>Eficacia de la infraestructura social - Establecimientos escolares</v>
          </cell>
        </row>
        <row r="91">
          <cell r="C91" t="str">
            <v>Eficacia de la infraestructura social - Centros de salud</v>
          </cell>
        </row>
        <row r="92">
          <cell r="C92" t="str">
            <v>Eficacia de la infraestructura social - Redes de abastecimiento de agua</v>
          </cell>
        </row>
        <row r="93">
          <cell r="C93" t="str">
            <v>Eficacia de la infraestructura social - Otra</v>
          </cell>
        </row>
        <row r="94">
          <cell r="C94" t="str">
            <v>Probabilidad de sostenibilidad de la infraestructura social - Establecimientos escolares</v>
          </cell>
        </row>
        <row r="95">
          <cell r="C95" t="str">
            <v>Probabilidad de sostenibilidad de la infraestructura social - Centros de salud</v>
          </cell>
        </row>
        <row r="96">
          <cell r="C96" t="str">
            <v>Probabilidad de sostenibilidad - Redes de abastecimiento de agua</v>
          </cell>
        </row>
        <row r="97">
          <cell r="C97" t="str">
            <v>Probabilidad de sostenibilidad - Otra</v>
          </cell>
        </row>
        <row r="98">
          <cell r="C98" t="str">
            <v>Hogares con una mejora del índice de propiedad de activos</v>
          </cell>
        </row>
        <row r="99">
          <cell r="C99" t="str">
            <v>Peso inferior al normal (peso-edad)</v>
          </cell>
        </row>
        <row r="100">
          <cell r="C100" t="str">
            <v>Malnutrición crónica (estatura-edad)</v>
          </cell>
        </row>
        <row r="101">
          <cell r="C101" t="str">
            <v>Malnutrición aguda (peso-estatura)</v>
          </cell>
        </row>
        <row r="102">
          <cell r="C102" t="str">
            <v>Hogares con un acceso a mejores fuentes de abastecimiento de agua (potable)</v>
          </cell>
        </row>
        <row r="103">
          <cell r="C103" t="str">
            <v>Hogares con acceso a mejores servicios de saneamiento</v>
          </cell>
        </row>
        <row r="104">
          <cell r="C104" t="str">
            <v>Mujeres miembros de hogares que saben leer</v>
          </cell>
        </row>
        <row r="105">
          <cell r="C105" t="str">
            <v>Hombres miembros de hogares que saben leer</v>
          </cell>
        </row>
        <row r="106">
          <cell r="C106" t="str">
            <v>Proporción mujer-hombre entre 15 y 24 años que saben leer</v>
          </cell>
        </row>
        <row r="107">
          <cell r="C107" t="str">
            <v>Hombres entre 15 y 24 que saben leer</v>
          </cell>
        </row>
        <row r="108">
          <cell r="C108" t="str">
            <v>Mujeres entre 15 y 24 que saben leer</v>
          </cell>
        </row>
        <row r="109">
          <cell r="C109" t="str">
            <v xml:space="preserve">Hogares que sufren una estación de hambre </v>
          </cell>
        </row>
        <row r="110">
          <cell r="C110" t="str">
            <v xml:space="preserve">Meses de duración de la primera temporada de hambre </v>
          </cell>
        </row>
        <row r="111">
          <cell r="C111" t="str">
            <v>Households experiencing two hungry seasons</v>
          </cell>
        </row>
        <row r="112">
          <cell r="C112" t="str">
            <v xml:space="preserve">Meses de duración de la segunda temporada de hambre </v>
          </cell>
        </row>
      </sheetData>
      <sheetData sheetId="5">
        <row r="2">
          <cell r="D2" t="str">
            <v>Albania</v>
          </cell>
        </row>
        <row r="3">
          <cell r="D3" t="str">
            <v>Angola</v>
          </cell>
        </row>
        <row r="4">
          <cell r="D4" t="str">
            <v>Argentina</v>
          </cell>
        </row>
        <row r="5">
          <cell r="D5" t="str">
            <v>Armenia</v>
          </cell>
        </row>
        <row r="6">
          <cell r="D6" t="str">
            <v>Azerbaijan</v>
          </cell>
        </row>
        <row r="7">
          <cell r="D7" t="str">
            <v>Bangladesh</v>
          </cell>
        </row>
        <row r="8">
          <cell r="D8" t="str">
            <v>Benin</v>
          </cell>
        </row>
        <row r="9">
          <cell r="D9" t="str">
            <v>Bhutan</v>
          </cell>
        </row>
        <row r="10">
          <cell r="D10" t="str">
            <v>Bolivia</v>
          </cell>
        </row>
        <row r="11">
          <cell r="D11" t="str">
            <v>BosniaHerzegovina</v>
          </cell>
        </row>
        <row r="12">
          <cell r="D12" t="str">
            <v>Brazil</v>
          </cell>
        </row>
        <row r="13">
          <cell r="D13" t="str">
            <v>BurkinaFaso</v>
          </cell>
        </row>
        <row r="14">
          <cell r="D14" t="str">
            <v>Burundi</v>
          </cell>
        </row>
        <row r="15">
          <cell r="D15" t="str">
            <v>Cambodia</v>
          </cell>
        </row>
        <row r="16">
          <cell r="D16" t="str">
            <v>Cameroon</v>
          </cell>
        </row>
        <row r="17">
          <cell r="D17" t="str">
            <v>CapeVerde</v>
          </cell>
        </row>
        <row r="18">
          <cell r="D18" t="str">
            <v>Chad</v>
          </cell>
        </row>
        <row r="19">
          <cell r="D19" t="str">
            <v>China</v>
          </cell>
        </row>
        <row r="20">
          <cell r="D20" t="str">
            <v>Colombia</v>
          </cell>
        </row>
        <row r="21">
          <cell r="D21" t="str">
            <v>Comoros</v>
          </cell>
        </row>
        <row r="22">
          <cell r="D22" t="str">
            <v>Congo</v>
          </cell>
        </row>
        <row r="23">
          <cell r="D23" t="str">
            <v>CongoDR</v>
          </cell>
        </row>
        <row r="24">
          <cell r="D24" t="str">
            <v>CôteIvoire</v>
          </cell>
        </row>
        <row r="25">
          <cell r="D25" t="str">
            <v>Djibouti</v>
          </cell>
        </row>
        <row r="26">
          <cell r="D26" t="str">
            <v>DominicanRepublic</v>
          </cell>
        </row>
        <row r="27">
          <cell r="D27" t="str">
            <v>Ecuador</v>
          </cell>
        </row>
        <row r="28">
          <cell r="D28" t="str">
            <v>Egypt</v>
          </cell>
        </row>
        <row r="29">
          <cell r="D29" t="str">
            <v>ElSalvador</v>
          </cell>
        </row>
        <row r="30">
          <cell r="D30" t="str">
            <v>Eritrea</v>
          </cell>
        </row>
        <row r="31">
          <cell r="D31" t="str">
            <v>Ethiopia</v>
          </cell>
        </row>
        <row r="32">
          <cell r="D32" t="str">
            <v>Gabon</v>
          </cell>
        </row>
        <row r="33">
          <cell r="D33" t="str">
            <v>TheGambia</v>
          </cell>
        </row>
        <row r="34">
          <cell r="D34" t="str">
            <v>GazaWestBank</v>
          </cell>
        </row>
        <row r="35">
          <cell r="D35" t="str">
            <v>Georgia</v>
          </cell>
        </row>
        <row r="36">
          <cell r="D36" t="str">
            <v>Ghana</v>
          </cell>
        </row>
        <row r="37">
          <cell r="D37" t="str">
            <v>Grenada</v>
          </cell>
        </row>
        <row r="38">
          <cell r="D38" t="str">
            <v>Guatemala</v>
          </cell>
        </row>
        <row r="39">
          <cell r="D39" t="str">
            <v>Guinea</v>
          </cell>
        </row>
        <row r="40">
          <cell r="D40" t="str">
            <v>GuineaBissau</v>
          </cell>
        </row>
        <row r="41">
          <cell r="D41" t="str">
            <v>Guyana</v>
          </cell>
        </row>
        <row r="42">
          <cell r="D42" t="str">
            <v>Haiti</v>
          </cell>
        </row>
        <row r="43">
          <cell r="D43" t="str">
            <v>Honduras</v>
          </cell>
        </row>
        <row r="44">
          <cell r="D44" t="str">
            <v>India</v>
          </cell>
        </row>
        <row r="45">
          <cell r="D45" t="str">
            <v>Indonesia</v>
          </cell>
        </row>
        <row r="46">
          <cell r="D46" t="str">
            <v>Jordan</v>
          </cell>
        </row>
        <row r="47">
          <cell r="D47" t="str">
            <v>Kenya</v>
          </cell>
        </row>
        <row r="48">
          <cell r="D48" t="str">
            <v>KoreaDPR</v>
          </cell>
        </row>
        <row r="49">
          <cell r="D49" t="str">
            <v>Laos</v>
          </cell>
        </row>
        <row r="50">
          <cell r="D50" t="str">
            <v>Lesotho</v>
          </cell>
        </row>
        <row r="51">
          <cell r="D51" t="str">
            <v>Macedonia</v>
          </cell>
        </row>
        <row r="52">
          <cell r="D52" t="str">
            <v>Madagascar</v>
          </cell>
        </row>
        <row r="53">
          <cell r="D53" t="str">
            <v>Malawi</v>
          </cell>
        </row>
        <row r="54">
          <cell r="D54" t="str">
            <v>Maldives</v>
          </cell>
        </row>
        <row r="55">
          <cell r="D55" t="str">
            <v>Mali</v>
          </cell>
        </row>
        <row r="56">
          <cell r="D56" t="str">
            <v>Mauritania</v>
          </cell>
        </row>
        <row r="57">
          <cell r="D57" t="str">
            <v>Mauritius</v>
          </cell>
        </row>
        <row r="58">
          <cell r="D58" t="str">
            <v>Mexico</v>
          </cell>
        </row>
        <row r="59">
          <cell r="D59" t="str">
            <v>Moldova</v>
          </cell>
        </row>
        <row r="60">
          <cell r="D60" t="str">
            <v>Mongolia</v>
          </cell>
        </row>
        <row r="61">
          <cell r="D61" t="str">
            <v>Morocco</v>
          </cell>
        </row>
        <row r="62">
          <cell r="D62" t="str">
            <v>Mozambique</v>
          </cell>
        </row>
        <row r="63">
          <cell r="D63" t="str">
            <v>Nepal</v>
          </cell>
        </row>
        <row r="64">
          <cell r="D64" t="str">
            <v>Nicaragua</v>
          </cell>
        </row>
        <row r="65">
          <cell r="D65" t="str">
            <v>Niger</v>
          </cell>
        </row>
        <row r="66">
          <cell r="D66" t="str">
            <v>Nigeria</v>
          </cell>
        </row>
        <row r="67">
          <cell r="D67" t="str">
            <v>Pakistan</v>
          </cell>
        </row>
        <row r="68">
          <cell r="D68" t="str">
            <v>Panama</v>
          </cell>
        </row>
        <row r="69">
          <cell r="D69" t="str">
            <v>Paraguay</v>
          </cell>
        </row>
        <row r="70">
          <cell r="D70" t="str">
            <v>Peru</v>
          </cell>
        </row>
        <row r="71">
          <cell r="D71" t="str">
            <v>Philippines</v>
          </cell>
        </row>
        <row r="72">
          <cell r="D72" t="str">
            <v>Rwanda</v>
          </cell>
        </row>
        <row r="73">
          <cell r="D73" t="str">
            <v>SaoTomePrincipe</v>
          </cell>
        </row>
        <row r="74">
          <cell r="D74" t="str">
            <v>Senegal</v>
          </cell>
        </row>
        <row r="75">
          <cell r="D75" t="str">
            <v>SierraLeone</v>
          </cell>
        </row>
        <row r="76">
          <cell r="D76" t="str">
            <v>SriLanka</v>
          </cell>
        </row>
        <row r="77">
          <cell r="D77" t="str">
            <v>Sudan</v>
          </cell>
        </row>
        <row r="78">
          <cell r="D78" t="str">
            <v>Swaziland</v>
          </cell>
        </row>
        <row r="79">
          <cell r="D79" t="str">
            <v>Syria</v>
          </cell>
        </row>
        <row r="80">
          <cell r="D80" t="str">
            <v>Tanzania</v>
          </cell>
        </row>
        <row r="81">
          <cell r="D81" t="str">
            <v>Tunisia</v>
          </cell>
        </row>
        <row r="82">
          <cell r="D82" t="str">
            <v>Turkey</v>
          </cell>
        </row>
        <row r="83">
          <cell r="D83" t="str">
            <v>Uganda</v>
          </cell>
        </row>
        <row r="84">
          <cell r="D84" t="str">
            <v>Uruguay</v>
          </cell>
        </row>
        <row r="85">
          <cell r="D85" t="str">
            <v>Venezuela</v>
          </cell>
        </row>
        <row r="86">
          <cell r="D86" t="str">
            <v>VietNam</v>
          </cell>
        </row>
        <row r="87">
          <cell r="D87" t="str">
            <v>Yemen</v>
          </cell>
        </row>
        <row r="88">
          <cell r="D88" t="str">
            <v>Zambia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ásicos"/>
      <sheetName val="Primer Nivel"/>
      <sheetName val="Segundo Nivel"/>
      <sheetName val="Tercer Nivel"/>
      <sheetName val="List of Indicators "/>
      <sheetName val="Name"/>
    </sheetNames>
    <sheetDataSet>
      <sheetData sheetId="0"/>
      <sheetData sheetId="1"/>
      <sheetData sheetId="2"/>
      <sheetData sheetId="3"/>
      <sheetData sheetId="4">
        <row r="62">
          <cell r="C62" t="str">
            <v>Probabilidad de sostenibilidad de los grupos que gestionan infraestructura formados o reforzados</v>
          </cell>
        </row>
        <row r="63">
          <cell r="C63" t="str">
            <v>Eficacia de la infraestructura de producción - Sistema de riego</v>
          </cell>
        </row>
        <row r="64">
          <cell r="C64" t="str">
            <v>Eficacia de la infraestructura de producción - Puntos de aguada de ganado</v>
          </cell>
        </row>
        <row r="65">
          <cell r="C65" t="str">
            <v>Eficacia de la infraestructura de producción - Sistemas de recolleción del agua de lluvia</v>
          </cell>
        </row>
        <row r="66">
          <cell r="C66" t="str">
            <v>Eficacia de la infraestructura de producción - Estanques piscícolas</v>
          </cell>
        </row>
        <row r="67">
          <cell r="C67" t="str">
            <v>Probabilidad de sostenibilidad de la infraestructura de producción - Sistema de riego</v>
          </cell>
        </row>
        <row r="68">
          <cell r="C68" t="str">
            <v>Probabilidad de sostenibilidad de la infraestructura de producción - Livestock water points</v>
          </cell>
        </row>
        <row r="69">
          <cell r="C69" t="str">
            <v>Probabilidad de sostenibilidad de la infraestructura de producción - Rainwater harvesting systems</v>
          </cell>
        </row>
        <row r="70">
          <cell r="C70" t="str">
            <v>Probabilidad de sostenibilidad de la infraestructura de producción - Fish ponds</v>
          </cell>
        </row>
        <row r="71">
          <cell r="C71" t="str">
            <v>Probabilidad de sostenibilidad de los grupos de gestión de recursos naturales</v>
          </cell>
        </row>
        <row r="72">
          <cell r="C72" t="str">
            <v>Eficacia de los programas de gestión de recursos naturales</v>
          </cell>
        </row>
        <row r="73">
          <cell r="C73" t="str">
            <v>Eficacia: Mejor desempeño de los proveedores de servicios</v>
          </cell>
        </row>
        <row r="74">
          <cell r="C74" t="str">
            <v>Eficacia: Producción agrícola y ganadera mejorada</v>
          </cell>
        </row>
        <row r="75">
          <cell r="C75" t="str">
            <v>Probabilidad de sostenibilidad de los grupos de ahorro y crédito formados o reforzados</v>
          </cell>
        </row>
        <row r="76">
          <cell r="C76" t="str">
            <v>Eficacia: Acceso mejorado de las instituciones financieras</v>
          </cell>
        </row>
        <row r="77">
          <cell r="C77" t="str">
            <v>Sostenibilidad: Desempeño mejorado de las instituciones financieras</v>
          </cell>
        </row>
        <row r="78">
          <cell r="C78" t="str">
            <v>Eficacia: Productores que se benefician de un acceso a los mercados mejorado</v>
          </cell>
        </row>
        <row r="79">
          <cell r="C79" t="str">
            <v>Probabilidad de sostenibilidad de las carreteras construidas or rehabilitadas</v>
          </cell>
        </row>
        <row r="80">
          <cell r="C80" t="str">
            <v>Probabilitad de sostenibilitad de los locales e installaciones comerciales</v>
          </cell>
        </row>
        <row r="81">
          <cell r="C81" t="str">
            <v>Probabilitad de sostenibilitad de los locales e installaciones de almacenamiento</v>
          </cell>
        </row>
        <row r="82">
          <cell r="C82" t="str">
            <v>Probabilitad de sostenibilitad de los locales e installaciones de elaboración</v>
          </cell>
        </row>
        <row r="83">
          <cell r="C83" t="str">
            <v>Probabilitad de sostenibilitad de los grupos de comercialización formados o reforzados</v>
          </cell>
        </row>
        <row r="84">
          <cell r="C84" t="str">
            <v>Eficacia: Creación de oportunidades de empleo</v>
          </cell>
        </row>
        <row r="85">
          <cell r="C85" t="str">
            <v>Probabilidad de sostenibilidad de las empresas</v>
          </cell>
        </row>
        <row r="86">
          <cell r="C86" t="str">
            <v>Eficacia: Fomento de políticas e instituciones favorables a los pobres</v>
          </cell>
        </row>
        <row r="87">
          <cell r="C87" t="str">
            <v>Eficacia: Desarrollo de comunidades</v>
          </cell>
        </row>
        <row r="88">
          <cell r="C88" t="str">
            <v>Probabilidad de sostenibilidad de los grupos comunitarios formados o reforzados</v>
          </cell>
        </row>
        <row r="89">
          <cell r="C89" t="str">
            <v>Probabilidad de sostenibilidad de las organizaciones de segundo nivel (apex)</v>
          </cell>
        </row>
        <row r="90">
          <cell r="C90" t="str">
            <v>Eficacia de la infraestructura social - Establecimientos escolares</v>
          </cell>
        </row>
        <row r="91">
          <cell r="C91" t="str">
            <v>Eficacia de la infraestructura social - Centros de salud</v>
          </cell>
        </row>
        <row r="92">
          <cell r="C92" t="str">
            <v>Eficacia de la infraestructura social - Redes de abastecimiento de agua</v>
          </cell>
        </row>
        <row r="93">
          <cell r="C93" t="str">
            <v>Eficacia de la infraestructura social - Otra</v>
          </cell>
        </row>
        <row r="94">
          <cell r="C94" t="str">
            <v>Probabilidad de sostenibilidad de la infraestructura social - Establecimientos escolares</v>
          </cell>
        </row>
        <row r="95">
          <cell r="C95" t="str">
            <v>Probabilidad de sostenibilidad de la infraestructura social - Centros de salud</v>
          </cell>
        </row>
        <row r="96">
          <cell r="C96" t="str">
            <v>Probabilidad de sostenibilidad - Redes de abastecimiento de agua</v>
          </cell>
        </row>
        <row r="97">
          <cell r="C97" t="str">
            <v>Probabilidad de sostenibilidad - Otra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Flujo de Efectivo"/>
      <sheetName val="Comite 1"/>
      <sheetName val="Comite 2"/>
      <sheetName val="Comite 3"/>
      <sheetName val="Comite 4"/>
      <sheetName val="Comite 5"/>
      <sheetName val="Noviembre"/>
      <sheetName val="Diciembre"/>
      <sheetName val="Datos"/>
      <sheetName val="Comite 6"/>
      <sheetName val="Comite 7"/>
      <sheetName val="Comite 8"/>
      <sheetName val="TOTALES2012"/>
      <sheetName val="Anual"/>
      <sheetName val="Calculos"/>
      <sheetName val="Actividades"/>
      <sheetName val="Reuniones"/>
      <sheetName val="Anotaciones"/>
      <sheetName val="Requisitos"/>
      <sheetName val="Montos"/>
      <sheetName val="Cadenas"/>
      <sheetName val="Llamadas"/>
      <sheetName val="Documentacion"/>
      <sheetName val="Consolidado"/>
      <sheetName val="TOTAL CADEN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B"/>
      <sheetName val="2 B"/>
      <sheetName val="3 B"/>
      <sheetName val="4 B (2)"/>
      <sheetName val="Fig 4 B1"/>
      <sheetName val="5 B"/>
      <sheetName val="6 B"/>
      <sheetName val="7 B"/>
      <sheetName val="7 B-2"/>
      <sheetName val="8 B"/>
      <sheetName val="9 B"/>
      <sheetName val="10 B"/>
      <sheetName val="Ficha Ind"/>
      <sheetName val="M d V"/>
      <sheetName val="11 B"/>
      <sheetName val="12 B"/>
      <sheetName val="13 B"/>
      <sheetName val="14 B"/>
      <sheetName val="Cuadro 1 B"/>
      <sheetName val="Cuadro 2 B"/>
      <sheetName val="Cuadro 3 B"/>
      <sheetName val="Cuadro 4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0">
          <cell r="C10" t="str">
            <v>Manzana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6"/>
  <sheetViews>
    <sheetView tabSelected="1" view="pageBreakPreview" topLeftCell="C4" zoomScale="80" zoomScaleNormal="20" zoomScaleSheetLayoutView="80" workbookViewId="0">
      <pane xSplit="5" ySplit="8" topLeftCell="R70" activePane="bottomRight" state="frozen"/>
      <selection activeCell="C4" sqref="C4"/>
      <selection pane="topRight" activeCell="H4" sqref="H4"/>
      <selection pane="bottomLeft" activeCell="C12" sqref="C12"/>
      <selection pane="bottomRight" activeCell="R62" sqref="R62"/>
    </sheetView>
  </sheetViews>
  <sheetFormatPr baseColWidth="10" defaultColWidth="11.42578125" defaultRowHeight="12.75" x14ac:dyDescent="0.2"/>
  <cols>
    <col min="1" max="1" width="5.42578125" style="3" bestFit="1" customWidth="1"/>
    <col min="2" max="2" width="9.85546875" style="3" bestFit="1" customWidth="1"/>
    <col min="3" max="3" width="18.5703125" style="1" customWidth="1"/>
    <col min="4" max="4" width="21.5703125" style="1" customWidth="1"/>
    <col min="5" max="5" width="10.85546875" style="1" customWidth="1"/>
    <col min="6" max="6" width="13.85546875" style="1" customWidth="1"/>
    <col min="7" max="7" width="19.42578125" style="1" customWidth="1"/>
    <col min="8" max="8" width="16" style="1" customWidth="1"/>
    <col min="9" max="9" width="14.140625" style="1" customWidth="1"/>
    <col min="10" max="10" width="13.140625" style="1" customWidth="1"/>
    <col min="11" max="11" width="19.140625" style="1" customWidth="1"/>
    <col min="12" max="12" width="8.5703125" style="403" customWidth="1"/>
    <col min="13" max="13" width="9.28515625" style="423" customWidth="1"/>
    <col min="14" max="14" width="10.28515625" style="443" customWidth="1"/>
    <col min="15" max="15" width="12.5703125" style="1" customWidth="1"/>
    <col min="16" max="16" width="12.42578125" style="1" customWidth="1"/>
    <col min="17" max="17" width="12.28515625" style="1" customWidth="1"/>
    <col min="18" max="18" width="9.42578125" style="635" customWidth="1"/>
    <col min="19" max="19" width="11.7109375" style="1" customWidth="1"/>
    <col min="20" max="20" width="11" style="1" customWidth="1"/>
    <col min="21" max="21" width="11.42578125" style="1" customWidth="1"/>
    <col min="22" max="22" width="12.42578125" style="1" customWidth="1"/>
    <col min="23" max="23" width="13.140625" style="1" customWidth="1"/>
    <col min="24" max="24" width="8.85546875" style="1" customWidth="1"/>
    <col min="25" max="26" width="8.5703125" style="1" customWidth="1"/>
    <col min="27" max="27" width="11.140625" style="1" customWidth="1"/>
    <col min="28" max="28" width="11.42578125" style="1" customWidth="1"/>
    <col min="29" max="29" width="11.7109375" style="1" customWidth="1"/>
    <col min="30" max="30" width="10.42578125" style="1" customWidth="1"/>
    <col min="31" max="31" width="9.28515625" style="1" customWidth="1"/>
    <col min="32" max="32" width="9.140625" style="1" customWidth="1"/>
    <col min="33" max="33" width="11.140625" style="1" bestFit="1" customWidth="1"/>
    <col min="34" max="34" width="11.7109375" style="1" customWidth="1"/>
    <col min="35" max="35" width="11.85546875" style="1" customWidth="1"/>
    <col min="36" max="36" width="13.7109375" style="1" customWidth="1"/>
    <col min="37" max="37" width="12.7109375" style="1" customWidth="1"/>
    <col min="38" max="38" width="9.85546875" style="1" customWidth="1"/>
    <col min="39" max="39" width="10.5703125" style="1" customWidth="1"/>
    <col min="40" max="40" width="11" style="1" customWidth="1"/>
    <col min="41" max="41" width="10.5703125" style="1" customWidth="1"/>
    <col min="42" max="42" width="16.42578125" style="1" customWidth="1"/>
    <col min="43" max="43" width="16.85546875" style="1" customWidth="1"/>
    <col min="44" max="44" width="28" style="1" customWidth="1"/>
    <col min="45" max="45" width="15.5703125" style="1" customWidth="1"/>
    <col min="46" max="46" width="28.28515625" style="2" bestFit="1" customWidth="1"/>
    <col min="47" max="47" width="14.7109375" style="2" bestFit="1" customWidth="1"/>
    <col min="48" max="48" width="14.85546875" style="1" bestFit="1" customWidth="1"/>
    <col min="49" max="49" width="16.28515625" style="1" customWidth="1"/>
    <col min="50" max="50" width="17.28515625" style="1" customWidth="1"/>
    <col min="51" max="51" width="13.85546875" style="1" customWidth="1"/>
    <col min="52" max="52" width="15.140625" style="1" customWidth="1"/>
    <col min="53" max="53" width="12.7109375" style="1" bestFit="1" customWidth="1"/>
    <col min="54" max="16384" width="11.42578125" style="1"/>
  </cols>
  <sheetData>
    <row r="1" spans="1:54" s="344" customFormat="1" ht="18" x14ac:dyDescent="0.25">
      <c r="A1" s="520" t="s">
        <v>0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  <c r="U1" s="521"/>
      <c r="V1" s="521"/>
      <c r="W1" s="521"/>
      <c r="X1" s="521"/>
      <c r="Y1" s="521"/>
      <c r="Z1" s="521"/>
      <c r="AA1" s="521"/>
      <c r="AB1" s="521"/>
      <c r="AC1" s="521"/>
      <c r="AD1" s="521"/>
      <c r="AE1" s="521"/>
      <c r="AF1" s="521"/>
      <c r="AG1" s="521"/>
      <c r="AH1" s="521"/>
      <c r="AI1" s="521"/>
      <c r="AJ1" s="521"/>
      <c r="AK1" s="521"/>
      <c r="AL1" s="521"/>
      <c r="AM1" s="521"/>
      <c r="AN1" s="521"/>
      <c r="AO1" s="521"/>
      <c r="AP1" s="521"/>
      <c r="AQ1" s="521"/>
      <c r="AR1" s="522"/>
      <c r="AT1" s="345"/>
      <c r="AU1" s="345"/>
    </row>
    <row r="2" spans="1:54" s="344" customFormat="1" ht="18" x14ac:dyDescent="0.25">
      <c r="A2" s="520" t="s">
        <v>1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  <c r="V2" s="521"/>
      <c r="W2" s="521"/>
      <c r="X2" s="521"/>
      <c r="Y2" s="521"/>
      <c r="Z2" s="521"/>
      <c r="AA2" s="521"/>
      <c r="AB2" s="521"/>
      <c r="AC2" s="521"/>
      <c r="AD2" s="521"/>
      <c r="AE2" s="521"/>
      <c r="AF2" s="521"/>
      <c r="AG2" s="521"/>
      <c r="AH2" s="521"/>
      <c r="AI2" s="521"/>
      <c r="AJ2" s="521"/>
      <c r="AK2" s="521"/>
      <c r="AL2" s="521"/>
      <c r="AM2" s="521"/>
      <c r="AN2" s="521"/>
      <c r="AO2" s="521"/>
      <c r="AP2" s="521"/>
      <c r="AQ2" s="521"/>
      <c r="AR2" s="522"/>
      <c r="AT2" s="345"/>
      <c r="AU2" s="345"/>
    </row>
    <row r="3" spans="1:54" s="344" customFormat="1" ht="18" x14ac:dyDescent="0.25">
      <c r="A3" s="346"/>
      <c r="B3" s="347"/>
      <c r="C3" s="347"/>
      <c r="D3" s="348"/>
      <c r="E3" s="348"/>
      <c r="F3" s="348"/>
      <c r="G3" s="348"/>
      <c r="H3" s="348"/>
      <c r="I3" s="348"/>
      <c r="J3" s="348"/>
      <c r="K3" s="348"/>
      <c r="L3" s="383"/>
      <c r="M3" s="405"/>
      <c r="N3" s="424"/>
      <c r="O3" s="348"/>
      <c r="P3" s="348"/>
      <c r="Q3" s="348"/>
      <c r="R3" s="616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8"/>
      <c r="AM3" s="348"/>
      <c r="AN3" s="348"/>
      <c r="AO3" s="348"/>
      <c r="AP3" s="348"/>
      <c r="AQ3" s="348"/>
      <c r="AR3" s="349"/>
      <c r="AT3" s="345"/>
      <c r="AU3" s="345"/>
    </row>
    <row r="4" spans="1:54" s="344" customFormat="1" ht="12.75" customHeight="1" x14ac:dyDescent="0.25">
      <c r="A4" s="350"/>
      <c r="B4" s="351"/>
      <c r="C4" s="352"/>
      <c r="D4" s="361" t="s">
        <v>2</v>
      </c>
      <c r="E4" s="362"/>
      <c r="F4" s="362"/>
      <c r="G4" s="362"/>
      <c r="H4" s="362"/>
      <c r="I4" s="362"/>
      <c r="J4" s="362"/>
      <c r="K4" s="353"/>
      <c r="L4" s="384"/>
      <c r="M4" s="406"/>
      <c r="N4" s="425"/>
      <c r="O4" s="353"/>
      <c r="P4" s="353"/>
      <c r="Q4" s="353"/>
      <c r="R4" s="617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3"/>
      <c r="AG4" s="353"/>
      <c r="AH4" s="353"/>
      <c r="AI4" s="353"/>
      <c r="AJ4" s="353"/>
      <c r="AK4" s="353"/>
      <c r="AL4" s="353"/>
      <c r="AM4" s="353"/>
      <c r="AN4" s="353"/>
      <c r="AO4" s="353"/>
      <c r="AP4" s="353"/>
      <c r="AQ4" s="353"/>
      <c r="AR4" s="354"/>
      <c r="AT4" s="345"/>
      <c r="AU4" s="345"/>
    </row>
    <row r="5" spans="1:54" s="344" customFormat="1" ht="18" x14ac:dyDescent="0.25">
      <c r="A5" s="350"/>
      <c r="B5" s="351"/>
      <c r="C5" s="352"/>
      <c r="D5" s="365" t="s">
        <v>355</v>
      </c>
      <c r="E5" s="362"/>
      <c r="F5" s="362"/>
      <c r="G5" s="362"/>
      <c r="H5" s="362"/>
      <c r="I5" s="362"/>
      <c r="J5" s="362"/>
      <c r="K5" s="353"/>
      <c r="L5" s="384"/>
      <c r="M5" s="406"/>
      <c r="N5" s="425"/>
      <c r="O5" s="353"/>
      <c r="P5" s="353"/>
      <c r="Q5" s="353"/>
      <c r="R5" s="617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353"/>
      <c r="AE5" s="353"/>
      <c r="AF5" s="353"/>
      <c r="AG5" s="353"/>
      <c r="AH5" s="353"/>
      <c r="AI5" s="353"/>
      <c r="AJ5" s="353"/>
      <c r="AK5" s="353"/>
      <c r="AL5" s="353"/>
      <c r="AM5" s="353"/>
      <c r="AN5" s="353"/>
      <c r="AO5" s="353"/>
      <c r="AP5" s="353"/>
      <c r="AQ5" s="353"/>
      <c r="AR5" s="354"/>
      <c r="AT5" s="345"/>
      <c r="AU5" s="345"/>
    </row>
    <row r="6" spans="1:54" s="344" customFormat="1" ht="16.5" customHeight="1" thickBot="1" x14ac:dyDescent="0.3">
      <c r="A6" s="355"/>
      <c r="B6" s="356"/>
      <c r="C6" s="357"/>
      <c r="D6" s="365" t="s">
        <v>356</v>
      </c>
      <c r="E6" s="362"/>
      <c r="F6" s="362"/>
      <c r="G6" s="362"/>
      <c r="H6" s="362"/>
      <c r="I6" s="362"/>
      <c r="J6" s="362"/>
      <c r="K6" s="353"/>
      <c r="L6" s="384"/>
      <c r="M6" s="406"/>
      <c r="N6" s="425"/>
      <c r="O6" s="353"/>
      <c r="P6" s="353"/>
      <c r="Q6" s="353"/>
      <c r="R6" s="617"/>
      <c r="S6" s="353"/>
      <c r="T6" s="353"/>
      <c r="U6" s="353"/>
      <c r="V6" s="353"/>
      <c r="W6" s="353"/>
      <c r="X6" s="358"/>
      <c r="Y6" s="358"/>
      <c r="Z6" s="358"/>
      <c r="AA6" s="358"/>
      <c r="AB6" s="358"/>
      <c r="AC6" s="358"/>
      <c r="AD6" s="358"/>
      <c r="AE6" s="358"/>
      <c r="AF6" s="358"/>
      <c r="AG6" s="358"/>
      <c r="AH6" s="358"/>
      <c r="AI6" s="358"/>
      <c r="AJ6" s="358"/>
      <c r="AK6" s="358"/>
      <c r="AL6" s="358"/>
      <c r="AM6" s="358"/>
      <c r="AN6" s="358"/>
      <c r="AO6" s="358"/>
      <c r="AP6" s="358"/>
      <c r="AQ6" s="359"/>
      <c r="AR6" s="360"/>
      <c r="AT6" s="345"/>
      <c r="AU6" s="345"/>
    </row>
    <row r="7" spans="1:54" s="7" customFormat="1" ht="14.25" customHeight="1" thickTop="1" thickBot="1" x14ac:dyDescent="0.25">
      <c r="A7" s="458" t="s">
        <v>3</v>
      </c>
      <c r="B7" s="459"/>
      <c r="C7" s="460"/>
      <c r="D7" s="472" t="s">
        <v>4</v>
      </c>
      <c r="E7" s="444" t="s">
        <v>5</v>
      </c>
      <c r="F7" s="465" t="s">
        <v>6</v>
      </c>
      <c r="G7" s="468" t="s">
        <v>7</v>
      </c>
      <c r="H7" s="468" t="s">
        <v>8</v>
      </c>
      <c r="I7" s="468" t="s">
        <v>9</v>
      </c>
      <c r="J7" s="475" t="s">
        <v>10</v>
      </c>
      <c r="K7" s="475" t="s">
        <v>11</v>
      </c>
      <c r="L7" s="525" t="s">
        <v>12</v>
      </c>
      <c r="M7" s="526"/>
      <c r="N7" s="526"/>
      <c r="O7" s="526"/>
      <c r="P7" s="526"/>
      <c r="Q7" s="526"/>
      <c r="R7" s="526"/>
      <c r="S7" s="526"/>
      <c r="T7" s="526"/>
      <c r="U7" s="526"/>
      <c r="V7" s="526"/>
      <c r="W7" s="526"/>
      <c r="X7" s="526"/>
      <c r="Y7" s="526"/>
      <c r="Z7" s="526"/>
      <c r="AA7" s="526"/>
      <c r="AB7" s="526"/>
      <c r="AC7" s="526"/>
      <c r="AD7" s="526"/>
      <c r="AE7" s="526"/>
      <c r="AF7" s="526"/>
      <c r="AG7" s="526"/>
      <c r="AH7" s="526"/>
      <c r="AI7" s="526"/>
      <c r="AJ7" s="9"/>
      <c r="AK7" s="468" t="s">
        <v>13</v>
      </c>
      <c r="AL7" s="468"/>
      <c r="AM7" s="468"/>
      <c r="AN7" s="468"/>
      <c r="AO7" s="468"/>
      <c r="AP7" s="468" t="s">
        <v>14</v>
      </c>
      <c r="AQ7" s="468" t="s">
        <v>15</v>
      </c>
      <c r="AR7" s="475" t="s">
        <v>16</v>
      </c>
      <c r="AS7" s="458" t="s">
        <v>3</v>
      </c>
      <c r="AT7" s="459"/>
      <c r="AU7" s="460"/>
      <c r="AV7" s="472" t="s">
        <v>4</v>
      </c>
      <c r="AW7" s="444" t="s">
        <v>5</v>
      </c>
      <c r="AX7" s="465" t="s">
        <v>6</v>
      </c>
      <c r="AY7" s="468" t="s">
        <v>7</v>
      </c>
      <c r="AZ7" s="468" t="s">
        <v>8</v>
      </c>
      <c r="BA7" s="444" t="s">
        <v>321</v>
      </c>
      <c r="BB7" s="444" t="s">
        <v>322</v>
      </c>
    </row>
    <row r="8" spans="1:54" s="7" customFormat="1" ht="14.25" customHeight="1" thickTop="1" thickBot="1" x14ac:dyDescent="0.25">
      <c r="A8" s="480" t="s">
        <v>17</v>
      </c>
      <c r="B8" s="461" t="s">
        <v>18</v>
      </c>
      <c r="C8" s="463" t="s">
        <v>19</v>
      </c>
      <c r="D8" s="473"/>
      <c r="E8" s="445"/>
      <c r="F8" s="466"/>
      <c r="G8" s="469"/>
      <c r="H8" s="469"/>
      <c r="I8" s="469"/>
      <c r="J8" s="476"/>
      <c r="K8" s="476"/>
      <c r="L8" s="488" t="s">
        <v>20</v>
      </c>
      <c r="M8" s="489"/>
      <c r="N8" s="489"/>
      <c r="O8" s="489"/>
      <c r="P8" s="489"/>
      <c r="Q8" s="489"/>
      <c r="R8" s="488" t="s">
        <v>21</v>
      </c>
      <c r="S8" s="489"/>
      <c r="T8" s="489"/>
      <c r="U8" s="489"/>
      <c r="V8" s="489"/>
      <c r="W8" s="489"/>
      <c r="X8" s="488" t="s">
        <v>22</v>
      </c>
      <c r="Y8" s="489"/>
      <c r="Z8" s="489"/>
      <c r="AA8" s="489"/>
      <c r="AB8" s="489"/>
      <c r="AC8" s="489"/>
      <c r="AD8" s="488" t="s">
        <v>23</v>
      </c>
      <c r="AE8" s="489"/>
      <c r="AF8" s="489"/>
      <c r="AG8" s="489"/>
      <c r="AH8" s="489"/>
      <c r="AI8" s="489"/>
      <c r="AJ8" s="523" t="s">
        <v>24</v>
      </c>
      <c r="AK8" s="450" t="s">
        <v>25</v>
      </c>
      <c r="AL8" s="477" t="s">
        <v>323</v>
      </c>
      <c r="AM8" s="477" t="s">
        <v>27</v>
      </c>
      <c r="AN8" s="477" t="s">
        <v>28</v>
      </c>
      <c r="AO8" s="464" t="s">
        <v>29</v>
      </c>
      <c r="AP8" s="469"/>
      <c r="AQ8" s="469"/>
      <c r="AR8" s="476"/>
      <c r="AS8" s="480" t="s">
        <v>17</v>
      </c>
      <c r="AT8" s="461" t="s">
        <v>18</v>
      </c>
      <c r="AU8" s="463" t="s">
        <v>19</v>
      </c>
      <c r="AV8" s="473"/>
      <c r="AW8" s="445"/>
      <c r="AX8" s="466"/>
      <c r="AY8" s="469"/>
      <c r="AZ8" s="469"/>
      <c r="BA8" s="445"/>
      <c r="BB8" s="445"/>
    </row>
    <row r="9" spans="1:54" s="7" customFormat="1" ht="14.25" customHeight="1" thickTop="1" thickBot="1" x14ac:dyDescent="0.25">
      <c r="A9" s="481"/>
      <c r="B9" s="462"/>
      <c r="C9" s="464"/>
      <c r="D9" s="474"/>
      <c r="E9" s="445"/>
      <c r="F9" s="467"/>
      <c r="G9" s="469"/>
      <c r="H9" s="469"/>
      <c r="I9" s="469"/>
      <c r="J9" s="476"/>
      <c r="K9" s="476"/>
      <c r="L9" s="446" t="s">
        <v>30</v>
      </c>
      <c r="M9" s="447"/>
      <c r="N9" s="448"/>
      <c r="O9" s="449" t="s">
        <v>31</v>
      </c>
      <c r="P9" s="447"/>
      <c r="Q9" s="448"/>
      <c r="R9" s="446" t="s">
        <v>30</v>
      </c>
      <c r="S9" s="447"/>
      <c r="T9" s="448"/>
      <c r="U9" s="449" t="s">
        <v>31</v>
      </c>
      <c r="V9" s="447"/>
      <c r="W9" s="448"/>
      <c r="X9" s="446" t="s">
        <v>30</v>
      </c>
      <c r="Y9" s="447"/>
      <c r="Z9" s="448"/>
      <c r="AA9" s="449" t="s">
        <v>31</v>
      </c>
      <c r="AB9" s="447"/>
      <c r="AC9" s="448"/>
      <c r="AD9" s="446" t="s">
        <v>30</v>
      </c>
      <c r="AE9" s="447"/>
      <c r="AF9" s="448"/>
      <c r="AG9" s="449" t="s">
        <v>31</v>
      </c>
      <c r="AH9" s="447"/>
      <c r="AI9" s="448"/>
      <c r="AJ9" s="524"/>
      <c r="AK9" s="451"/>
      <c r="AL9" s="478"/>
      <c r="AM9" s="478"/>
      <c r="AN9" s="478"/>
      <c r="AO9" s="479"/>
      <c r="AP9" s="469"/>
      <c r="AQ9" s="469"/>
      <c r="AR9" s="476"/>
      <c r="AS9" s="481"/>
      <c r="AT9" s="462"/>
      <c r="AU9" s="464"/>
      <c r="AV9" s="474"/>
      <c r="AW9" s="445"/>
      <c r="AX9" s="467"/>
      <c r="AY9" s="469"/>
      <c r="AZ9" s="469"/>
      <c r="BA9" s="445"/>
      <c r="BB9" s="445"/>
    </row>
    <row r="10" spans="1:54" s="7" customFormat="1" ht="14.25" customHeight="1" thickTop="1" x14ac:dyDescent="0.2">
      <c r="A10" s="481"/>
      <c r="B10" s="462"/>
      <c r="C10" s="464"/>
      <c r="D10" s="474"/>
      <c r="E10" s="445"/>
      <c r="F10" s="467"/>
      <c r="G10" s="469"/>
      <c r="H10" s="469"/>
      <c r="I10" s="469"/>
      <c r="J10" s="476"/>
      <c r="K10" s="476"/>
      <c r="L10" s="385" t="s">
        <v>32</v>
      </c>
      <c r="M10" s="404" t="s">
        <v>33</v>
      </c>
      <c r="N10" s="426" t="s">
        <v>34</v>
      </c>
      <c r="O10" s="10" t="s">
        <v>32</v>
      </c>
      <c r="P10" s="10" t="s">
        <v>33</v>
      </c>
      <c r="Q10" s="10" t="s">
        <v>34</v>
      </c>
      <c r="R10" s="618" t="s">
        <v>35</v>
      </c>
      <c r="S10" s="10" t="s">
        <v>34</v>
      </c>
      <c r="T10" s="10" t="s">
        <v>36</v>
      </c>
      <c r="U10" s="10" t="s">
        <v>35</v>
      </c>
      <c r="V10" s="10" t="s">
        <v>34</v>
      </c>
      <c r="W10" s="10" t="s">
        <v>36</v>
      </c>
      <c r="X10" s="11" t="s">
        <v>36</v>
      </c>
      <c r="Y10" s="12" t="s">
        <v>35</v>
      </c>
      <c r="Z10" s="12" t="s">
        <v>37</v>
      </c>
      <c r="AA10" s="10" t="s">
        <v>36</v>
      </c>
      <c r="AB10" s="10" t="s">
        <v>35</v>
      </c>
      <c r="AC10" s="10" t="s">
        <v>37</v>
      </c>
      <c r="AD10" s="11" t="s">
        <v>38</v>
      </c>
      <c r="AE10" s="12" t="s">
        <v>39</v>
      </c>
      <c r="AF10" s="12" t="s">
        <v>40</v>
      </c>
      <c r="AG10" s="10" t="s">
        <v>38</v>
      </c>
      <c r="AH10" s="10" t="s">
        <v>39</v>
      </c>
      <c r="AI10" s="10" t="s">
        <v>40</v>
      </c>
      <c r="AJ10" s="524"/>
      <c r="AK10" s="451"/>
      <c r="AL10" s="478"/>
      <c r="AM10" s="478"/>
      <c r="AN10" s="478"/>
      <c r="AO10" s="479"/>
      <c r="AP10" s="469"/>
      <c r="AQ10" s="469"/>
      <c r="AR10" s="476"/>
      <c r="AS10" s="481"/>
      <c r="AT10" s="462"/>
      <c r="AU10" s="464"/>
      <c r="AV10" s="474"/>
      <c r="AW10" s="445"/>
      <c r="AX10" s="467"/>
      <c r="AY10" s="469"/>
      <c r="AZ10" s="469"/>
      <c r="BA10" s="445"/>
      <c r="BB10" s="445"/>
    </row>
    <row r="11" spans="1:54" s="8" customFormat="1" ht="64.5" customHeight="1" x14ac:dyDescent="0.2">
      <c r="A11" s="48" t="s">
        <v>41</v>
      </c>
      <c r="B11" s="48" t="s">
        <v>42</v>
      </c>
      <c r="C11" s="48" t="s">
        <v>43</v>
      </c>
      <c r="D11" s="49" t="s">
        <v>44</v>
      </c>
      <c r="E11" s="50"/>
      <c r="F11" s="50"/>
      <c r="G11" s="51"/>
      <c r="H11" s="51"/>
      <c r="I11" s="52">
        <v>10</v>
      </c>
      <c r="J11" s="52">
        <v>10</v>
      </c>
      <c r="K11" s="53"/>
      <c r="L11" s="386"/>
      <c r="M11" s="407"/>
      <c r="N11" s="427"/>
      <c r="O11" s="368">
        <f>SUM(O12:O16)</f>
        <v>93430.35</v>
      </c>
      <c r="P11" s="382" t="s">
        <v>357</v>
      </c>
      <c r="Q11" s="368">
        <f t="shared" ref="Q11" si="0">SUM(Q12:Q16)</f>
        <v>227722.75</v>
      </c>
      <c r="R11" s="619"/>
      <c r="S11" s="367"/>
      <c r="T11" s="367"/>
      <c r="U11" s="368">
        <f t="shared" ref="U11:W11" si="1">SUM(U12:U16)</f>
        <v>22264</v>
      </c>
      <c r="V11" s="368">
        <f t="shared" si="1"/>
        <v>93429.933601398603</v>
      </c>
      <c r="W11" s="368">
        <f t="shared" si="1"/>
        <v>85560.1</v>
      </c>
      <c r="X11" s="369"/>
      <c r="Y11" s="369"/>
      <c r="Z11" s="369"/>
      <c r="AA11" s="368">
        <f t="shared" ref="AA11:AC11" si="2">SUM(AA12:AA16)</f>
        <v>152706.29999999999</v>
      </c>
      <c r="AB11" s="368">
        <f t="shared" si="2"/>
        <v>42311</v>
      </c>
      <c r="AC11" s="368">
        <f t="shared" si="2"/>
        <v>25584</v>
      </c>
      <c r="AD11" s="369"/>
      <c r="AE11" s="369"/>
      <c r="AF11" s="369"/>
      <c r="AG11" s="368">
        <f t="shared" ref="AG11:AK11" si="3">SUM(AG12:AG16)</f>
        <v>22264</v>
      </c>
      <c r="AH11" s="368">
        <f t="shared" si="3"/>
        <v>28904</v>
      </c>
      <c r="AI11" s="368">
        <f t="shared" si="3"/>
        <v>285785.67000000004</v>
      </c>
      <c r="AJ11" s="368">
        <f t="shared" si="3"/>
        <v>1220780</v>
      </c>
      <c r="AK11" s="368">
        <f t="shared" si="3"/>
        <v>906655</v>
      </c>
      <c r="AL11" s="368"/>
      <c r="AM11" s="368">
        <f>SUM(AM12:AM16)</f>
        <v>314125</v>
      </c>
      <c r="AN11" s="368"/>
      <c r="AO11" s="368"/>
      <c r="AP11" s="54"/>
      <c r="AQ11" s="55"/>
      <c r="AR11" s="56"/>
      <c r="AS11" s="6" t="b">
        <f>EXACT(A11,'RE-POA 2016 CENTA '!A17)</f>
        <v>1</v>
      </c>
      <c r="AT11" s="6" t="b">
        <f>EXACT(B11,'RE-POA 2016 CENTA '!B17)</f>
        <v>1</v>
      </c>
      <c r="AU11" s="6" t="b">
        <f>EXACT(C11,'RE-POA 2016 CENTA '!C17)</f>
        <v>1</v>
      </c>
      <c r="AV11" s="6" t="b">
        <f>EXACT(D11,'RE-POA 2016 CENTA '!D17)</f>
        <v>1</v>
      </c>
      <c r="AW11" s="13">
        <f>SUM(L11,M11,N11,R11,S11,T11,X11,Y11,Z11,AD11,AE11,AF11)-E11</f>
        <v>0</v>
      </c>
      <c r="AX11" s="6" t="b">
        <f>EXACT(F11,'RE-POA 2016 CENTA '!F17)</f>
        <v>1</v>
      </c>
      <c r="AY11" s="6" t="b">
        <f>EXACT(G11,'RE-POA 2016 CENTA '!G17)</f>
        <v>1</v>
      </c>
      <c r="AZ11" s="6" t="b">
        <f>EXACT(H11,'RE-POA 2016 CENTA '!H17)</f>
        <v>1</v>
      </c>
      <c r="BA11" s="13">
        <f>SUM(O11,P11,Q11,U11,V11,W11,AA11,AB11,AC11,AG11,AH11,AI11)-AJ11</f>
        <v>-140817.89639860159</v>
      </c>
      <c r="BB11" s="13">
        <f>SUM(AK11,AL11,AM11,AN11,AO11)-AJ11</f>
        <v>0</v>
      </c>
    </row>
    <row r="12" spans="1:54" s="8" customFormat="1" ht="38.25" x14ac:dyDescent="0.2">
      <c r="A12" s="57" t="s">
        <v>41</v>
      </c>
      <c r="B12" s="57" t="s">
        <v>42</v>
      </c>
      <c r="C12" s="57" t="s">
        <v>45</v>
      </c>
      <c r="D12" s="58" t="s">
        <v>46</v>
      </c>
      <c r="E12" s="59">
        <v>2400</v>
      </c>
      <c r="F12" s="60" t="s">
        <v>47</v>
      </c>
      <c r="G12" s="58" t="s">
        <v>48</v>
      </c>
      <c r="H12" s="61" t="s">
        <v>49</v>
      </c>
      <c r="I12" s="62">
        <v>3</v>
      </c>
      <c r="J12" s="63"/>
      <c r="K12" s="62">
        <v>3</v>
      </c>
      <c r="L12" s="387"/>
      <c r="M12" s="408"/>
      <c r="N12" s="428"/>
      <c r="O12" s="221"/>
      <c r="P12" s="224"/>
      <c r="Q12" s="224"/>
      <c r="R12" s="620"/>
      <c r="S12" s="186"/>
      <c r="T12" s="186"/>
      <c r="U12" s="366"/>
      <c r="V12" s="366"/>
      <c r="W12" s="366"/>
      <c r="X12" s="185"/>
      <c r="Y12" s="185">
        <v>400</v>
      </c>
      <c r="Z12" s="186">
        <v>400</v>
      </c>
      <c r="AA12" s="220"/>
      <c r="AB12" s="220">
        <v>3320.0000000000005</v>
      </c>
      <c r="AC12" s="224">
        <v>3320.0000000000005</v>
      </c>
      <c r="AD12" s="185"/>
      <c r="AE12" s="186">
        <v>800</v>
      </c>
      <c r="AF12" s="186">
        <v>800</v>
      </c>
      <c r="AG12" s="225"/>
      <c r="AH12" s="224">
        <v>6640.0000000000009</v>
      </c>
      <c r="AI12" s="224">
        <v>6640.0000000000009</v>
      </c>
      <c r="AJ12" s="224">
        <v>19920.000000000004</v>
      </c>
      <c r="AK12" s="224">
        <v>19920</v>
      </c>
      <c r="AL12" s="228"/>
      <c r="AM12" s="228"/>
      <c r="AN12" s="228"/>
      <c r="AO12" s="229"/>
      <c r="AP12" s="67" t="s">
        <v>50</v>
      </c>
      <c r="AQ12" s="68" t="s">
        <v>220</v>
      </c>
      <c r="AR12" s="69"/>
      <c r="AS12" s="6" t="b">
        <f>EXACT(A12,'RE-POA 2016 CENTA '!A18)</f>
        <v>1</v>
      </c>
      <c r="AT12" s="6" t="b">
        <f>EXACT(B12,'RE-POA 2016 CENTA '!B18)</f>
        <v>1</v>
      </c>
      <c r="AU12" s="6" t="b">
        <f>EXACT(C12,'RE-POA 2016 CENTA '!C18)</f>
        <v>1</v>
      </c>
      <c r="AV12" s="6" t="b">
        <f>EXACT(D12,'RE-POA 2016 CENTA '!D18)</f>
        <v>1</v>
      </c>
      <c r="AW12" s="13">
        <f t="shared" ref="AW12:AW28" si="4">SUM(L12,M12,N12,R12,S12,T12,X12,Y12,Z12,AD12,AE12,AF12)-E12</f>
        <v>0</v>
      </c>
      <c r="AX12" s="6" t="b">
        <f>EXACT(F12,'RE-POA 2016 CENTA '!F18)</f>
        <v>1</v>
      </c>
      <c r="AY12" s="6" t="b">
        <f>EXACT(G12,'RE-POA 2016 CENTA '!G18)</f>
        <v>1</v>
      </c>
      <c r="AZ12" s="6" t="b">
        <f>EXACT(H12,'RE-POA 2016 CENTA '!H18)</f>
        <v>1</v>
      </c>
      <c r="BA12" s="13">
        <f t="shared" ref="BA12:BA28" si="5">SUM(O12,P12,Q12,U12,V12,W12,AA12,AB12,AC12,AG12,AH12,AI12)-AJ12</f>
        <v>0</v>
      </c>
      <c r="BB12" s="13">
        <f t="shared" ref="BB12:BB28" si="6">SUM(AK12,AL12,AM12,AN12,AO12)-AJ12</f>
        <v>0</v>
      </c>
    </row>
    <row r="13" spans="1:54" s="8" customFormat="1" ht="38.25" x14ac:dyDescent="0.2">
      <c r="A13" s="57" t="s">
        <v>41</v>
      </c>
      <c r="B13" s="57" t="s">
        <v>42</v>
      </c>
      <c r="C13" s="57" t="s">
        <v>51</v>
      </c>
      <c r="D13" s="58" t="s">
        <v>52</v>
      </c>
      <c r="E13" s="66">
        <v>2320</v>
      </c>
      <c r="F13" s="60" t="s">
        <v>53</v>
      </c>
      <c r="G13" s="58" t="s">
        <v>54</v>
      </c>
      <c r="H13" s="61" t="s">
        <v>49</v>
      </c>
      <c r="I13" s="62">
        <v>74</v>
      </c>
      <c r="J13" s="63"/>
      <c r="K13" s="62">
        <v>74</v>
      </c>
      <c r="L13" s="388">
        <v>180</v>
      </c>
      <c r="M13" s="409">
        <v>300</v>
      </c>
      <c r="N13" s="429">
        <v>520</v>
      </c>
      <c r="O13" s="213">
        <v>71166.350000000006</v>
      </c>
      <c r="P13" s="213">
        <v>118553.9</v>
      </c>
      <c r="Q13" s="213">
        <v>205458.75</v>
      </c>
      <c r="R13" s="621"/>
      <c r="S13" s="189">
        <v>180</v>
      </c>
      <c r="T13" s="190">
        <v>160</v>
      </c>
      <c r="U13" s="213"/>
      <c r="V13" s="213">
        <v>71165.933601398603</v>
      </c>
      <c r="W13" s="213">
        <v>63296.1</v>
      </c>
      <c r="X13" s="189">
        <v>330</v>
      </c>
      <c r="Y13" s="189"/>
      <c r="Z13" s="189"/>
      <c r="AA13" s="213">
        <v>130442.29999999999</v>
      </c>
      <c r="AB13" s="213"/>
      <c r="AC13" s="213"/>
      <c r="AD13" s="191"/>
      <c r="AE13" s="188"/>
      <c r="AF13" s="188">
        <v>650</v>
      </c>
      <c r="AG13" s="225"/>
      <c r="AH13" s="213"/>
      <c r="AI13" s="225">
        <f>256882-0.33</f>
        <v>256881.67</v>
      </c>
      <c r="AJ13" s="229">
        <v>916965</v>
      </c>
      <c r="AK13" s="229">
        <v>602840</v>
      </c>
      <c r="AL13" s="220"/>
      <c r="AM13" s="220">
        <v>314125</v>
      </c>
      <c r="AN13" s="220"/>
      <c r="AO13" s="229"/>
      <c r="AP13" s="70" t="s">
        <v>50</v>
      </c>
      <c r="AQ13" s="68" t="s">
        <v>213</v>
      </c>
      <c r="AR13" s="69"/>
      <c r="AS13" s="6" t="b">
        <f>EXACT(A13,'RE-POA 2016 CENTA '!A19)</f>
        <v>1</v>
      </c>
      <c r="AT13" s="6" t="b">
        <f>EXACT(B13,'RE-POA 2016 CENTA '!B19)</f>
        <v>1</v>
      </c>
      <c r="AU13" s="6" t="b">
        <f>EXACT(C13,'RE-POA 2016 CENTA '!C19)</f>
        <v>1</v>
      </c>
      <c r="AV13" s="6" t="b">
        <f>EXACT(D13,'RE-POA 2016 CENTA '!D19)</f>
        <v>1</v>
      </c>
      <c r="AW13" s="13">
        <f t="shared" si="4"/>
        <v>0</v>
      </c>
      <c r="AX13" s="6" t="b">
        <f>EXACT(F13,'RE-POA 2016 CENTA '!F19)</f>
        <v>1</v>
      </c>
      <c r="AY13" s="6" t="b">
        <f>EXACT(G13,'RE-POA 2016 CENTA '!G19)</f>
        <v>1</v>
      </c>
      <c r="AZ13" s="6" t="b">
        <f>EXACT(H13,'RE-POA 2016 CENTA '!H19)</f>
        <v>1</v>
      </c>
      <c r="BA13" s="13">
        <f t="shared" si="5"/>
        <v>3.6013986682519317E-3</v>
      </c>
      <c r="BB13" s="13">
        <f t="shared" si="6"/>
        <v>0</v>
      </c>
    </row>
    <row r="14" spans="1:54" s="8" customFormat="1" ht="45.75" customHeight="1" x14ac:dyDescent="0.2">
      <c r="A14" s="494" t="s">
        <v>41</v>
      </c>
      <c r="B14" s="494" t="s">
        <v>42</v>
      </c>
      <c r="C14" s="470" t="s">
        <v>197</v>
      </c>
      <c r="D14" s="452" t="s">
        <v>253</v>
      </c>
      <c r="E14" s="71">
        <v>2035</v>
      </c>
      <c r="F14" s="72" t="s">
        <v>75</v>
      </c>
      <c r="G14" s="535" t="s">
        <v>198</v>
      </c>
      <c r="H14" s="496" t="s">
        <v>49</v>
      </c>
      <c r="I14" s="482">
        <v>22</v>
      </c>
      <c r="J14" s="484"/>
      <c r="K14" s="482">
        <v>22</v>
      </c>
      <c r="L14" s="389">
        <v>1913</v>
      </c>
      <c r="M14" s="410">
        <v>1931</v>
      </c>
      <c r="N14" s="430">
        <v>2035</v>
      </c>
      <c r="O14" s="214">
        <v>18145</v>
      </c>
      <c r="P14" s="214">
        <v>18145</v>
      </c>
      <c r="Q14" s="214">
        <v>18145</v>
      </c>
      <c r="R14" s="622">
        <v>2035</v>
      </c>
      <c r="S14" s="192">
        <v>2035</v>
      </c>
      <c r="T14" s="193">
        <v>2035</v>
      </c>
      <c r="U14" s="214">
        <v>18145</v>
      </c>
      <c r="V14" s="214">
        <v>18145</v>
      </c>
      <c r="W14" s="214">
        <v>18145</v>
      </c>
      <c r="X14" s="192">
        <v>2035</v>
      </c>
      <c r="Y14" s="192">
        <v>2035</v>
      </c>
      <c r="Z14" s="192">
        <v>2035</v>
      </c>
      <c r="AA14" s="214">
        <v>18145</v>
      </c>
      <c r="AB14" s="214">
        <v>18145</v>
      </c>
      <c r="AC14" s="214">
        <v>18145</v>
      </c>
      <c r="AD14" s="194">
        <v>2035</v>
      </c>
      <c r="AE14" s="195">
        <v>2035</v>
      </c>
      <c r="AF14" s="195">
        <v>2035</v>
      </c>
      <c r="AG14" s="226">
        <v>18145</v>
      </c>
      <c r="AH14" s="214">
        <v>18145</v>
      </c>
      <c r="AI14" s="226">
        <v>18145</v>
      </c>
      <c r="AJ14" s="220">
        <v>217740</v>
      </c>
      <c r="AK14" s="220">
        <v>217740</v>
      </c>
      <c r="AL14" s="221"/>
      <c r="AM14" s="221"/>
      <c r="AN14" s="221"/>
      <c r="AO14" s="220"/>
      <c r="AP14" s="470" t="s">
        <v>199</v>
      </c>
      <c r="AQ14" s="452" t="s">
        <v>200</v>
      </c>
      <c r="AR14" s="509" t="s">
        <v>201</v>
      </c>
      <c r="AS14" s="6" t="b">
        <f>EXACT(A14,'RE-POA 2016 CENTA '!A20)</f>
        <v>1</v>
      </c>
      <c r="AT14" s="6" t="b">
        <f>EXACT(B14,'RE-POA 2016 CENTA '!B20)</f>
        <v>1</v>
      </c>
      <c r="AU14" s="6" t="b">
        <f>EXACT(C14,'RE-POA 2016 CENTA '!C20)</f>
        <v>1</v>
      </c>
      <c r="AV14" s="6" t="b">
        <f>EXACT(D14,'RE-POA 2016 CENTA '!D20)</f>
        <v>1</v>
      </c>
      <c r="AW14" s="13">
        <f>MAX(L14,M14,N14,R14,S14,T14,X14,Y14,Z14,AD14,AE14,AF14)-E14</f>
        <v>0</v>
      </c>
      <c r="AX14" s="6" t="b">
        <f>EXACT(F14,'RE-POA 2016 CENTA '!F20)</f>
        <v>1</v>
      </c>
      <c r="AY14" s="6" t="b">
        <f>EXACT(G14,'RE-POA 2016 CENTA '!G20)</f>
        <v>1</v>
      </c>
      <c r="AZ14" s="6" t="b">
        <f>EXACT(H14,'RE-POA 2016 CENTA '!H20)</f>
        <v>1</v>
      </c>
      <c r="BA14" s="13">
        <f t="shared" si="5"/>
        <v>0</v>
      </c>
      <c r="BB14" s="13">
        <f t="shared" si="6"/>
        <v>0</v>
      </c>
    </row>
    <row r="15" spans="1:54" s="8" customFormat="1" ht="58.5" customHeight="1" x14ac:dyDescent="0.2">
      <c r="A15" s="495"/>
      <c r="B15" s="495"/>
      <c r="C15" s="471"/>
      <c r="D15" s="453"/>
      <c r="E15" s="71">
        <v>462</v>
      </c>
      <c r="F15" s="72" t="s">
        <v>79</v>
      </c>
      <c r="G15" s="536"/>
      <c r="H15" s="497"/>
      <c r="I15" s="483"/>
      <c r="J15" s="485"/>
      <c r="K15" s="483"/>
      <c r="L15" s="389">
        <v>447</v>
      </c>
      <c r="M15" s="410">
        <v>451</v>
      </c>
      <c r="N15" s="430">
        <v>462</v>
      </c>
      <c r="O15" s="214">
        <v>4119</v>
      </c>
      <c r="P15" s="214">
        <v>4119</v>
      </c>
      <c r="Q15" s="214">
        <v>4119</v>
      </c>
      <c r="R15" s="622">
        <v>462</v>
      </c>
      <c r="S15" s="192">
        <v>462</v>
      </c>
      <c r="T15" s="193">
        <v>462</v>
      </c>
      <c r="U15" s="214">
        <v>4119</v>
      </c>
      <c r="V15" s="214">
        <v>4119</v>
      </c>
      <c r="W15" s="214">
        <v>4119</v>
      </c>
      <c r="X15" s="192">
        <v>462</v>
      </c>
      <c r="Y15" s="192">
        <v>462</v>
      </c>
      <c r="Z15" s="192">
        <v>462</v>
      </c>
      <c r="AA15" s="214">
        <v>4119</v>
      </c>
      <c r="AB15" s="214">
        <v>4119</v>
      </c>
      <c r="AC15" s="214">
        <v>4119</v>
      </c>
      <c r="AD15" s="194">
        <v>462</v>
      </c>
      <c r="AE15" s="195">
        <v>462</v>
      </c>
      <c r="AF15" s="195">
        <v>462</v>
      </c>
      <c r="AG15" s="226">
        <v>4119</v>
      </c>
      <c r="AH15" s="214">
        <v>4119</v>
      </c>
      <c r="AI15" s="226">
        <v>4119</v>
      </c>
      <c r="AJ15" s="220">
        <v>49428</v>
      </c>
      <c r="AK15" s="220">
        <v>49428</v>
      </c>
      <c r="AL15" s="221"/>
      <c r="AM15" s="221"/>
      <c r="AN15" s="221"/>
      <c r="AO15" s="220"/>
      <c r="AP15" s="471"/>
      <c r="AQ15" s="453"/>
      <c r="AR15" s="511"/>
      <c r="AS15" s="6" t="b">
        <f>EXACT(A15,'RE-POA 2016 CENTA '!A21)</f>
        <v>1</v>
      </c>
      <c r="AT15" s="6" t="b">
        <f>EXACT(B15,'RE-POA 2016 CENTA '!B21)</f>
        <v>1</v>
      </c>
      <c r="AU15" s="6" t="b">
        <f>EXACT(C15,'RE-POA 2016 CENTA '!C21)</f>
        <v>1</v>
      </c>
      <c r="AV15" s="6" t="b">
        <f>EXACT(D15,'RE-POA 2016 CENTA '!D21)</f>
        <v>1</v>
      </c>
      <c r="AW15" s="13">
        <f>MAX(L15,M15,N15,R15,S15,T15,X15,Y15,Z15,AD15,AE15,AF15)-E15</f>
        <v>0</v>
      </c>
      <c r="AX15" s="6" t="b">
        <f>EXACT(F15,'RE-POA 2016 CENTA '!F21)</f>
        <v>1</v>
      </c>
      <c r="AY15" s="6" t="b">
        <f>EXACT(G15,'RE-POA 2016 CENTA '!G21)</f>
        <v>1</v>
      </c>
      <c r="AZ15" s="6" t="b">
        <f>EXACT(H15,'RE-POA 2016 CENTA '!H21)</f>
        <v>1</v>
      </c>
      <c r="BA15" s="13">
        <f t="shared" si="5"/>
        <v>0</v>
      </c>
      <c r="BB15" s="13">
        <f t="shared" si="6"/>
        <v>0</v>
      </c>
    </row>
    <row r="16" spans="1:54" s="8" customFormat="1" ht="46.5" customHeight="1" x14ac:dyDescent="0.2">
      <c r="A16" s="57" t="s">
        <v>41</v>
      </c>
      <c r="B16" s="57" t="s">
        <v>42</v>
      </c>
      <c r="C16" s="57" t="s">
        <v>136</v>
      </c>
      <c r="D16" s="58" t="s">
        <v>256</v>
      </c>
      <c r="E16" s="66">
        <v>2</v>
      </c>
      <c r="F16" s="60" t="s">
        <v>59</v>
      </c>
      <c r="G16" s="74" t="s">
        <v>60</v>
      </c>
      <c r="H16" s="75" t="s">
        <v>61</v>
      </c>
      <c r="I16" s="76">
        <v>1</v>
      </c>
      <c r="J16" s="77"/>
      <c r="K16" s="76">
        <v>1</v>
      </c>
      <c r="L16" s="389"/>
      <c r="M16" s="410"/>
      <c r="N16" s="430"/>
      <c r="O16" s="214"/>
      <c r="P16" s="214"/>
      <c r="Q16" s="214"/>
      <c r="R16" s="622"/>
      <c r="S16" s="192"/>
      <c r="T16" s="193"/>
      <c r="U16" s="214"/>
      <c r="V16" s="214"/>
      <c r="W16" s="214"/>
      <c r="X16" s="192"/>
      <c r="Y16" s="192">
        <v>2</v>
      </c>
      <c r="Z16" s="192"/>
      <c r="AA16" s="214"/>
      <c r="AB16" s="214">
        <v>16727</v>
      </c>
      <c r="AC16" s="214"/>
      <c r="AD16" s="194"/>
      <c r="AE16" s="195"/>
      <c r="AF16" s="195"/>
      <c r="AG16" s="226"/>
      <c r="AH16" s="214"/>
      <c r="AI16" s="226"/>
      <c r="AJ16" s="230">
        <f>+AB16</f>
        <v>16727</v>
      </c>
      <c r="AK16" s="230">
        <v>16727</v>
      </c>
      <c r="AL16" s="231"/>
      <c r="AM16" s="231"/>
      <c r="AN16" s="231"/>
      <c r="AO16" s="230"/>
      <c r="AP16" s="67" t="s">
        <v>50</v>
      </c>
      <c r="AQ16" s="79" t="s">
        <v>208</v>
      </c>
      <c r="AR16" s="69"/>
      <c r="AS16" s="6" t="b">
        <f>EXACT(A16,'RE-POA 2016 CENTA '!A22)</f>
        <v>1</v>
      </c>
      <c r="AT16" s="6" t="b">
        <f>EXACT(B16,'RE-POA 2016 CENTA '!B22)</f>
        <v>1</v>
      </c>
      <c r="AU16" s="6" t="b">
        <f>EXACT(C16,'RE-POA 2016 CENTA '!C22)</f>
        <v>1</v>
      </c>
      <c r="AV16" s="6" t="b">
        <f>EXACT(D16,'RE-POA 2016 CENTA '!D22)</f>
        <v>1</v>
      </c>
      <c r="AW16" s="13">
        <f t="shared" si="4"/>
        <v>0</v>
      </c>
      <c r="AX16" s="6" t="b">
        <f>EXACT(F16,'RE-POA 2016 CENTA '!F22)</f>
        <v>1</v>
      </c>
      <c r="AY16" s="6" t="b">
        <f>EXACT(G16,'RE-POA 2016 CENTA '!G22)</f>
        <v>1</v>
      </c>
      <c r="AZ16" s="6" t="b">
        <f>EXACT(H16,'RE-POA 2016 CENTA '!H22)</f>
        <v>1</v>
      </c>
      <c r="BA16" s="13">
        <f t="shared" si="5"/>
        <v>0</v>
      </c>
      <c r="BB16" s="13">
        <f t="shared" si="6"/>
        <v>0</v>
      </c>
    </row>
    <row r="17" spans="1:55" s="8" customFormat="1" ht="63" customHeight="1" x14ac:dyDescent="0.2">
      <c r="A17" s="48" t="s">
        <v>41</v>
      </c>
      <c r="B17" s="48" t="s">
        <v>42</v>
      </c>
      <c r="C17" s="48" t="s">
        <v>55</v>
      </c>
      <c r="D17" s="49" t="s">
        <v>56</v>
      </c>
      <c r="E17" s="50"/>
      <c r="F17" s="80"/>
      <c r="G17" s="81"/>
      <c r="H17" s="51"/>
      <c r="I17" s="82">
        <v>1</v>
      </c>
      <c r="J17" s="82">
        <v>1</v>
      </c>
      <c r="K17" s="83"/>
      <c r="L17" s="390"/>
      <c r="M17" s="411"/>
      <c r="N17" s="431"/>
      <c r="O17" s="371">
        <f>SUM(O18:O20)</f>
        <v>10423</v>
      </c>
      <c r="P17" s="371">
        <f t="shared" ref="P17:Q17" si="7">SUM(P18:P20)</f>
        <v>10423</v>
      </c>
      <c r="Q17" s="371">
        <f t="shared" si="7"/>
        <v>10423</v>
      </c>
      <c r="R17" s="623"/>
      <c r="S17" s="370"/>
      <c r="T17" s="370"/>
      <c r="U17" s="371">
        <f t="shared" ref="U17:W17" si="8">SUM(U18:U20)</f>
        <v>10423</v>
      </c>
      <c r="V17" s="371">
        <f t="shared" si="8"/>
        <v>10423</v>
      </c>
      <c r="W17" s="371">
        <f t="shared" si="8"/>
        <v>10423</v>
      </c>
      <c r="X17" s="372"/>
      <c r="Y17" s="372"/>
      <c r="Z17" s="372"/>
      <c r="AA17" s="371">
        <f t="shared" ref="AA17:AC17" si="9">SUM(AA18:AA20)</f>
        <v>10423</v>
      </c>
      <c r="AB17" s="371">
        <f t="shared" si="9"/>
        <v>10423</v>
      </c>
      <c r="AC17" s="371">
        <f t="shared" si="9"/>
        <v>10423</v>
      </c>
      <c r="AD17" s="372"/>
      <c r="AE17" s="372"/>
      <c r="AF17" s="372"/>
      <c r="AG17" s="371">
        <f t="shared" ref="AG17:AK17" si="10">SUM(AG18:AG20)</f>
        <v>10423</v>
      </c>
      <c r="AH17" s="371">
        <f t="shared" si="10"/>
        <v>18787</v>
      </c>
      <c r="AI17" s="371">
        <f t="shared" si="10"/>
        <v>10423</v>
      </c>
      <c r="AJ17" s="371">
        <f t="shared" si="10"/>
        <v>133440</v>
      </c>
      <c r="AK17" s="371">
        <f t="shared" si="10"/>
        <v>133440</v>
      </c>
      <c r="AL17" s="373"/>
      <c r="AM17" s="373"/>
      <c r="AN17" s="373"/>
      <c r="AO17" s="371"/>
      <c r="AP17" s="84"/>
      <c r="AQ17" s="85"/>
      <c r="AR17" s="56"/>
      <c r="AS17" s="6" t="b">
        <f>EXACT(A17,'RE-POA 2016 CENTA '!A23)</f>
        <v>1</v>
      </c>
      <c r="AT17" s="6" t="b">
        <f>EXACT(B17,'RE-POA 2016 CENTA '!B23)</f>
        <v>1</v>
      </c>
      <c r="AU17" s="6" t="b">
        <f>EXACT(C17,'RE-POA 2016 CENTA '!C23)</f>
        <v>1</v>
      </c>
      <c r="AV17" s="6" t="b">
        <f>EXACT(D17,'RE-POA 2016 CENTA '!D23)</f>
        <v>1</v>
      </c>
      <c r="AW17" s="13">
        <f t="shared" si="4"/>
        <v>0</v>
      </c>
      <c r="AX17" s="6" t="b">
        <f>EXACT(F17,'RE-POA 2016 CENTA '!F23)</f>
        <v>1</v>
      </c>
      <c r="AY17" s="6" t="b">
        <f>EXACT(G17,'RE-POA 2016 CENTA '!G23)</f>
        <v>1</v>
      </c>
      <c r="AZ17" s="6" t="b">
        <f>EXACT(H17,'RE-POA 2016 CENTA '!H23)</f>
        <v>1</v>
      </c>
      <c r="BA17" s="13">
        <f t="shared" si="5"/>
        <v>0</v>
      </c>
      <c r="BB17" s="13">
        <f t="shared" si="6"/>
        <v>0</v>
      </c>
    </row>
    <row r="18" spans="1:55" s="8" customFormat="1" ht="31.5" customHeight="1" x14ac:dyDescent="0.2">
      <c r="A18" s="494" t="s">
        <v>41</v>
      </c>
      <c r="B18" s="494" t="s">
        <v>42</v>
      </c>
      <c r="C18" s="470" t="s">
        <v>202</v>
      </c>
      <c r="D18" s="452" t="s">
        <v>258</v>
      </c>
      <c r="E18" s="86">
        <v>930</v>
      </c>
      <c r="F18" s="72" t="s">
        <v>75</v>
      </c>
      <c r="G18" s="518" t="s">
        <v>259</v>
      </c>
      <c r="H18" s="498" t="s">
        <v>77</v>
      </c>
      <c r="I18" s="486">
        <v>94</v>
      </c>
      <c r="J18" s="486"/>
      <c r="K18" s="486">
        <v>94</v>
      </c>
      <c r="L18" s="390">
        <v>828</v>
      </c>
      <c r="M18" s="411">
        <v>859</v>
      </c>
      <c r="N18" s="431">
        <v>930</v>
      </c>
      <c r="O18" s="215">
        <v>8105</v>
      </c>
      <c r="P18" s="215">
        <v>8105</v>
      </c>
      <c r="Q18" s="215">
        <v>8105</v>
      </c>
      <c r="R18" s="623">
        <v>930</v>
      </c>
      <c r="S18" s="197">
        <v>930</v>
      </c>
      <c r="T18" s="197">
        <v>930</v>
      </c>
      <c r="U18" s="215">
        <v>8105</v>
      </c>
      <c r="V18" s="215">
        <v>8105</v>
      </c>
      <c r="W18" s="215">
        <v>8105</v>
      </c>
      <c r="X18" s="196">
        <v>930</v>
      </c>
      <c r="Y18" s="196">
        <v>930</v>
      </c>
      <c r="Z18" s="196">
        <v>930</v>
      </c>
      <c r="AA18" s="215">
        <v>8105</v>
      </c>
      <c r="AB18" s="215">
        <v>8105</v>
      </c>
      <c r="AC18" s="215">
        <v>8105</v>
      </c>
      <c r="AD18" s="196">
        <v>930</v>
      </c>
      <c r="AE18" s="196">
        <v>930</v>
      </c>
      <c r="AF18" s="196">
        <v>930</v>
      </c>
      <c r="AG18" s="215">
        <v>8105</v>
      </c>
      <c r="AH18" s="215">
        <v>8105</v>
      </c>
      <c r="AI18" s="215">
        <v>8105</v>
      </c>
      <c r="AJ18" s="232">
        <v>97260</v>
      </c>
      <c r="AK18" s="232">
        <v>97260</v>
      </c>
      <c r="AL18" s="233"/>
      <c r="AM18" s="233"/>
      <c r="AN18" s="233"/>
      <c r="AO18" s="215"/>
      <c r="AP18" s="470" t="s">
        <v>203</v>
      </c>
      <c r="AQ18" s="452" t="s">
        <v>174</v>
      </c>
      <c r="AR18" s="470" t="s">
        <v>204</v>
      </c>
      <c r="AS18" s="6" t="b">
        <f>EXACT(A18,'RE-POA 2016 CENTA '!A24)</f>
        <v>1</v>
      </c>
      <c r="AT18" s="6" t="b">
        <f>EXACT(B18,'RE-POA 2016 CENTA '!B24)</f>
        <v>1</v>
      </c>
      <c r="AU18" s="6" t="b">
        <f>EXACT(C18,'RE-POA 2016 CENTA '!C24)</f>
        <v>1</v>
      </c>
      <c r="AV18" s="6" t="b">
        <f>EXACT(D18,'RE-POA 2016 CENTA '!D24)</f>
        <v>1</v>
      </c>
      <c r="AW18" s="13">
        <f>MAX(L18,M18,N18,R18,S18,T18,X18,Y18,Z18,AD18,AE18,AF18)-E18</f>
        <v>0</v>
      </c>
      <c r="AX18" s="6" t="b">
        <f>EXACT(F18,'RE-POA 2016 CENTA '!F24)</f>
        <v>1</v>
      </c>
      <c r="AY18" s="6" t="b">
        <f>EXACT(G18,'RE-POA 2016 CENTA '!G24)</f>
        <v>1</v>
      </c>
      <c r="AZ18" s="6" t="b">
        <f>EXACT(H18,'RE-POA 2016 CENTA '!H24)</f>
        <v>1</v>
      </c>
      <c r="BA18" s="13">
        <f t="shared" si="5"/>
        <v>0</v>
      </c>
      <c r="BB18" s="13">
        <f t="shared" si="6"/>
        <v>0</v>
      </c>
    </row>
    <row r="19" spans="1:55" s="8" customFormat="1" ht="36" customHeight="1" x14ac:dyDescent="0.2">
      <c r="A19" s="495"/>
      <c r="B19" s="495"/>
      <c r="C19" s="471"/>
      <c r="D19" s="453"/>
      <c r="E19" s="86">
        <v>266</v>
      </c>
      <c r="F19" s="87" t="s">
        <v>79</v>
      </c>
      <c r="G19" s="519"/>
      <c r="H19" s="499"/>
      <c r="I19" s="487"/>
      <c r="J19" s="487"/>
      <c r="K19" s="487"/>
      <c r="L19" s="390">
        <v>235</v>
      </c>
      <c r="M19" s="411">
        <v>246</v>
      </c>
      <c r="N19" s="431">
        <v>266</v>
      </c>
      <c r="O19" s="215">
        <v>2318</v>
      </c>
      <c r="P19" s="215">
        <v>2318</v>
      </c>
      <c r="Q19" s="215">
        <v>2318</v>
      </c>
      <c r="R19" s="623">
        <v>266</v>
      </c>
      <c r="S19" s="197">
        <v>266</v>
      </c>
      <c r="T19" s="197">
        <v>266</v>
      </c>
      <c r="U19" s="215">
        <v>2318</v>
      </c>
      <c r="V19" s="215">
        <v>2318</v>
      </c>
      <c r="W19" s="215">
        <v>2318</v>
      </c>
      <c r="X19" s="196">
        <v>266</v>
      </c>
      <c r="Y19" s="196">
        <v>266</v>
      </c>
      <c r="Z19" s="196">
        <v>266</v>
      </c>
      <c r="AA19" s="215">
        <v>2318</v>
      </c>
      <c r="AB19" s="215">
        <v>2318</v>
      </c>
      <c r="AC19" s="215">
        <v>2318</v>
      </c>
      <c r="AD19" s="196">
        <v>266</v>
      </c>
      <c r="AE19" s="196">
        <v>266</v>
      </c>
      <c r="AF19" s="196">
        <v>266</v>
      </c>
      <c r="AG19" s="215">
        <v>2318</v>
      </c>
      <c r="AH19" s="215">
        <v>2318</v>
      </c>
      <c r="AI19" s="215">
        <v>2318</v>
      </c>
      <c r="AJ19" s="232">
        <v>27816</v>
      </c>
      <c r="AK19" s="232">
        <v>27816</v>
      </c>
      <c r="AL19" s="233"/>
      <c r="AM19" s="233"/>
      <c r="AN19" s="233"/>
      <c r="AO19" s="215"/>
      <c r="AP19" s="471"/>
      <c r="AQ19" s="453"/>
      <c r="AR19" s="471"/>
      <c r="AS19" s="6" t="b">
        <f>EXACT(A19,'RE-POA 2016 CENTA '!A25)</f>
        <v>1</v>
      </c>
      <c r="AT19" s="6" t="b">
        <f>EXACT(B19,'RE-POA 2016 CENTA '!B25)</f>
        <v>1</v>
      </c>
      <c r="AU19" s="6" t="b">
        <f>EXACT(C19,'RE-POA 2016 CENTA '!C25)</f>
        <v>1</v>
      </c>
      <c r="AV19" s="6" t="b">
        <f>EXACT(D19,'RE-POA 2016 CENTA '!D25)</f>
        <v>1</v>
      </c>
      <c r="AW19" s="13">
        <f>MAX(L19,M19,N19,R19,S19,T19,X19,Y19,Z19,AD19,AE19,AF19)-E19</f>
        <v>0</v>
      </c>
      <c r="AX19" s="6" t="b">
        <f>EXACT(F19,'RE-POA 2016 CENTA '!F25)</f>
        <v>1</v>
      </c>
      <c r="AY19" s="6" t="b">
        <f>EXACT(G19,'RE-POA 2016 CENTA '!G25)</f>
        <v>1</v>
      </c>
      <c r="AZ19" s="6" t="b">
        <f>EXACT(H19,'RE-POA 2016 CENTA '!H25)</f>
        <v>1</v>
      </c>
      <c r="BA19" s="13">
        <f t="shared" si="5"/>
        <v>0</v>
      </c>
      <c r="BB19" s="13">
        <f t="shared" si="6"/>
        <v>0</v>
      </c>
    </row>
    <row r="20" spans="1:55" s="21" customFormat="1" ht="38.25" x14ac:dyDescent="0.2">
      <c r="A20" s="88" t="s">
        <v>41</v>
      </c>
      <c r="B20" s="88" t="s">
        <v>42</v>
      </c>
      <c r="C20" s="57" t="s">
        <v>57</v>
      </c>
      <c r="D20" s="58" t="s">
        <v>58</v>
      </c>
      <c r="E20" s="64">
        <v>1</v>
      </c>
      <c r="F20" s="60" t="s">
        <v>59</v>
      </c>
      <c r="G20" s="74" t="s">
        <v>60</v>
      </c>
      <c r="H20" s="75" t="s">
        <v>61</v>
      </c>
      <c r="I20" s="89">
        <v>6</v>
      </c>
      <c r="J20" s="89"/>
      <c r="K20" s="89">
        <v>6</v>
      </c>
      <c r="L20" s="391"/>
      <c r="M20" s="412"/>
      <c r="N20" s="432"/>
      <c r="O20" s="218"/>
      <c r="P20" s="218"/>
      <c r="Q20" s="218"/>
      <c r="R20" s="624"/>
      <c r="S20" s="198"/>
      <c r="T20" s="198"/>
      <c r="U20" s="218"/>
      <c r="V20" s="218"/>
      <c r="W20" s="218"/>
      <c r="X20" s="198"/>
      <c r="Y20" s="198"/>
      <c r="Z20" s="198"/>
      <c r="AA20" s="218"/>
      <c r="AB20" s="218"/>
      <c r="AC20" s="218"/>
      <c r="AD20" s="198"/>
      <c r="AE20" s="198">
        <v>1</v>
      </c>
      <c r="AF20" s="198"/>
      <c r="AG20" s="218"/>
      <c r="AH20" s="218">
        <v>8364</v>
      </c>
      <c r="AI20" s="218"/>
      <c r="AJ20" s="230">
        <f>+AH20</f>
        <v>8364</v>
      </c>
      <c r="AK20" s="230">
        <v>8364</v>
      </c>
      <c r="AL20" s="218"/>
      <c r="AM20" s="218"/>
      <c r="AN20" s="218"/>
      <c r="AO20" s="218"/>
      <c r="AP20" s="67" t="s">
        <v>50</v>
      </c>
      <c r="AQ20" s="79" t="s">
        <v>209</v>
      </c>
      <c r="AR20" s="91"/>
      <c r="AS20" s="6" t="b">
        <f>EXACT(A20,'RE-POA 2016 CENTA '!A26)</f>
        <v>1</v>
      </c>
      <c r="AT20" s="6" t="b">
        <f>EXACT(B20,'RE-POA 2016 CENTA '!B26)</f>
        <v>1</v>
      </c>
      <c r="AU20" s="6" t="b">
        <f>EXACT(C20,'RE-POA 2016 CENTA '!C26)</f>
        <v>1</v>
      </c>
      <c r="AV20" s="6" t="b">
        <f>EXACT(D20,'RE-POA 2016 CENTA '!D26)</f>
        <v>1</v>
      </c>
      <c r="AW20" s="13">
        <f t="shared" si="4"/>
        <v>0</v>
      </c>
      <c r="AX20" s="6" t="b">
        <f>EXACT(F20,'RE-POA 2016 CENTA '!F26)</f>
        <v>1</v>
      </c>
      <c r="AY20" s="6" t="b">
        <f>EXACT(G20,'RE-POA 2016 CENTA '!G26)</f>
        <v>1</v>
      </c>
      <c r="AZ20" s="6" t="b">
        <f>EXACT(H20,'RE-POA 2016 CENTA '!H26)</f>
        <v>1</v>
      </c>
      <c r="BA20" s="13">
        <f t="shared" si="5"/>
        <v>0</v>
      </c>
      <c r="BB20" s="13">
        <f t="shared" si="6"/>
        <v>0</v>
      </c>
    </row>
    <row r="21" spans="1:55" s="21" customFormat="1" ht="66.75" customHeight="1" x14ac:dyDescent="0.2">
      <c r="A21" s="48" t="s">
        <v>41</v>
      </c>
      <c r="B21" s="48" t="s">
        <v>42</v>
      </c>
      <c r="C21" s="48" t="s">
        <v>62</v>
      </c>
      <c r="D21" s="49" t="s">
        <v>63</v>
      </c>
      <c r="E21" s="50"/>
      <c r="F21" s="80"/>
      <c r="G21" s="81"/>
      <c r="H21" s="51"/>
      <c r="I21" s="92">
        <v>2</v>
      </c>
      <c r="J21" s="92">
        <v>2</v>
      </c>
      <c r="K21" s="93"/>
      <c r="L21" s="392"/>
      <c r="M21" s="413"/>
      <c r="N21" s="433"/>
      <c r="O21" s="374">
        <f>SUM(O22:O25)</f>
        <v>25759</v>
      </c>
      <c r="P21" s="374">
        <f t="shared" ref="P21:Q21" si="11">SUM(P22:P25)</f>
        <v>16707</v>
      </c>
      <c r="Q21" s="374">
        <f t="shared" si="11"/>
        <v>31232</v>
      </c>
      <c r="R21" s="625"/>
      <c r="S21" s="372"/>
      <c r="T21" s="372"/>
      <c r="U21" s="374">
        <f t="shared" ref="U21:W21" si="12">SUM(U22:U25)</f>
        <v>35589</v>
      </c>
      <c r="V21" s="374">
        <f t="shared" si="12"/>
        <v>34033</v>
      </c>
      <c r="W21" s="374">
        <f t="shared" si="12"/>
        <v>32581</v>
      </c>
      <c r="X21" s="372"/>
      <c r="Y21" s="372"/>
      <c r="Z21" s="372"/>
      <c r="AA21" s="374">
        <f t="shared" ref="AA21:AC21" si="13">SUM(AA22:AA25)</f>
        <v>23036</v>
      </c>
      <c r="AB21" s="374">
        <f t="shared" si="13"/>
        <v>28016</v>
      </c>
      <c r="AC21" s="374">
        <f t="shared" si="13"/>
        <v>16707</v>
      </c>
      <c r="AD21" s="372"/>
      <c r="AE21" s="372"/>
      <c r="AF21" s="372"/>
      <c r="AG21" s="374">
        <f t="shared" ref="AG21:AK21" si="14">SUM(AG22:AG25)</f>
        <v>16707</v>
      </c>
      <c r="AH21" s="374">
        <f t="shared" si="14"/>
        <v>25071</v>
      </c>
      <c r="AI21" s="374">
        <f t="shared" si="14"/>
        <v>15877</v>
      </c>
      <c r="AJ21" s="374">
        <f t="shared" si="14"/>
        <v>294753</v>
      </c>
      <c r="AK21" s="374">
        <f t="shared" si="14"/>
        <v>294753</v>
      </c>
      <c r="AL21" s="375"/>
      <c r="AM21" s="373"/>
      <c r="AN21" s="373"/>
      <c r="AO21" s="371"/>
      <c r="AP21" s="95"/>
      <c r="AQ21" s="84"/>
      <c r="AR21" s="96"/>
      <c r="AS21" s="6" t="b">
        <f>EXACT(A21,'RE-POA 2016 CENTA '!A27)</f>
        <v>1</v>
      </c>
      <c r="AT21" s="6" t="b">
        <f>EXACT(B21,'RE-POA 2016 CENTA '!B27)</f>
        <v>1</v>
      </c>
      <c r="AU21" s="6" t="b">
        <f>EXACT(C21,'RE-POA 2016 CENTA '!C27)</f>
        <v>1</v>
      </c>
      <c r="AV21" s="6" t="b">
        <f>EXACT(D21,'RE-POA 2016 CENTA '!D27)</f>
        <v>1</v>
      </c>
      <c r="AW21" s="13">
        <f t="shared" si="4"/>
        <v>0</v>
      </c>
      <c r="AX21" s="6" t="b">
        <f>EXACT(F21,'RE-POA 2016 CENTA '!F27)</f>
        <v>1</v>
      </c>
      <c r="AY21" s="6" t="b">
        <f>EXACT(G21,'RE-POA 2016 CENTA '!G27)</f>
        <v>1</v>
      </c>
      <c r="AZ21" s="6" t="b">
        <f>EXACT(H21,'RE-POA 2016 CENTA '!H27)</f>
        <v>1</v>
      </c>
      <c r="BA21" s="13">
        <f t="shared" si="5"/>
        <v>6562</v>
      </c>
      <c r="BB21" s="13">
        <f t="shared" si="6"/>
        <v>0</v>
      </c>
    </row>
    <row r="22" spans="1:55" s="21" customFormat="1" ht="95.25" customHeight="1" x14ac:dyDescent="0.2">
      <c r="A22" s="88" t="s">
        <v>41</v>
      </c>
      <c r="B22" s="88" t="s">
        <v>42</v>
      </c>
      <c r="C22" s="73" t="s">
        <v>64</v>
      </c>
      <c r="D22" s="70" t="s">
        <v>65</v>
      </c>
      <c r="E22" s="64">
        <v>26700</v>
      </c>
      <c r="F22" s="67" t="s">
        <v>66</v>
      </c>
      <c r="G22" s="74" t="s">
        <v>67</v>
      </c>
      <c r="H22" s="75" t="s">
        <v>261</v>
      </c>
      <c r="I22" s="89">
        <v>37</v>
      </c>
      <c r="J22" s="89"/>
      <c r="K22" s="89">
        <v>37</v>
      </c>
      <c r="L22" s="393">
        <v>1100</v>
      </c>
      <c r="M22" s="414">
        <v>500</v>
      </c>
      <c r="N22" s="434">
        <v>4000</v>
      </c>
      <c r="O22" s="216">
        <v>4565</v>
      </c>
      <c r="P22" s="216">
        <v>2075</v>
      </c>
      <c r="Q22" s="216">
        <v>16600</v>
      </c>
      <c r="R22" s="626">
        <v>5050</v>
      </c>
      <c r="S22" s="199">
        <v>4675</v>
      </c>
      <c r="T22" s="199">
        <v>4325</v>
      </c>
      <c r="U22" s="216">
        <v>20957</v>
      </c>
      <c r="V22" s="216">
        <v>19401</v>
      </c>
      <c r="W22" s="216">
        <v>17949</v>
      </c>
      <c r="X22" s="199">
        <v>2025</v>
      </c>
      <c r="Y22" s="199">
        <v>3225</v>
      </c>
      <c r="Z22" s="199">
        <v>500</v>
      </c>
      <c r="AA22" s="216">
        <v>8404</v>
      </c>
      <c r="AB22" s="216">
        <v>13384</v>
      </c>
      <c r="AC22" s="216">
        <v>2075</v>
      </c>
      <c r="AD22" s="199">
        <v>500</v>
      </c>
      <c r="AE22" s="199">
        <v>500</v>
      </c>
      <c r="AF22" s="199">
        <v>300</v>
      </c>
      <c r="AG22" s="216">
        <v>2075</v>
      </c>
      <c r="AH22" s="216">
        <v>2075</v>
      </c>
      <c r="AI22" s="216">
        <v>1245</v>
      </c>
      <c r="AJ22" s="216">
        <v>110805</v>
      </c>
      <c r="AK22" s="216">
        <v>110805</v>
      </c>
      <c r="AL22" s="220"/>
      <c r="AM22" s="218"/>
      <c r="AN22" s="218"/>
      <c r="AO22" s="218"/>
      <c r="AP22" s="67" t="s">
        <v>50</v>
      </c>
      <c r="AQ22" s="79" t="s">
        <v>209</v>
      </c>
      <c r="AR22" s="91" t="s">
        <v>68</v>
      </c>
      <c r="AS22" s="6" t="b">
        <f>EXACT(A22,'RE-POA 2016 CENTA '!A28)</f>
        <v>1</v>
      </c>
      <c r="AT22" s="6" t="b">
        <f>EXACT(B22,'RE-POA 2016 CENTA '!B28)</f>
        <v>1</v>
      </c>
      <c r="AU22" s="6" t="b">
        <f>EXACT(C22,'RE-POA 2016 CENTA '!C28)</f>
        <v>1</v>
      </c>
      <c r="AV22" s="6" t="b">
        <f>EXACT(D22,'RE-POA 2016 CENTA '!D28)</f>
        <v>1</v>
      </c>
      <c r="AW22" s="13">
        <f t="shared" si="4"/>
        <v>0</v>
      </c>
      <c r="AX22" s="6" t="b">
        <f>EXACT(F22,'RE-POA 2016 CENTA '!F28)</f>
        <v>1</v>
      </c>
      <c r="AY22" s="6" t="b">
        <f>EXACT(G22,'RE-POA 2016 CENTA '!G28)</f>
        <v>1</v>
      </c>
      <c r="AZ22" s="6" t="b">
        <f>EXACT(H22,'RE-POA 2016 CENTA '!H28)</f>
        <v>1</v>
      </c>
      <c r="BA22" s="13">
        <f t="shared" si="5"/>
        <v>0</v>
      </c>
      <c r="BB22" s="13">
        <f t="shared" si="6"/>
        <v>0</v>
      </c>
    </row>
    <row r="23" spans="1:55" s="21" customFormat="1" ht="39" customHeight="1" x14ac:dyDescent="0.2">
      <c r="A23" s="494" t="s">
        <v>41</v>
      </c>
      <c r="B23" s="494" t="s">
        <v>42</v>
      </c>
      <c r="C23" s="470" t="s">
        <v>205</v>
      </c>
      <c r="D23" s="452" t="s">
        <v>263</v>
      </c>
      <c r="E23" s="86">
        <v>1273</v>
      </c>
      <c r="F23" s="72" t="s">
        <v>75</v>
      </c>
      <c r="G23" s="496" t="s">
        <v>264</v>
      </c>
      <c r="H23" s="498" t="s">
        <v>77</v>
      </c>
      <c r="I23" s="482">
        <v>60</v>
      </c>
      <c r="J23" s="482"/>
      <c r="K23" s="482">
        <v>60</v>
      </c>
      <c r="L23" s="393">
        <v>1172</v>
      </c>
      <c r="M23" s="414">
        <v>1215</v>
      </c>
      <c r="N23" s="434">
        <v>1273</v>
      </c>
      <c r="O23" s="217">
        <v>11351</v>
      </c>
      <c r="P23" s="217">
        <v>11351</v>
      </c>
      <c r="Q23" s="217">
        <v>11351</v>
      </c>
      <c r="R23" s="627">
        <v>1273</v>
      </c>
      <c r="S23" s="202">
        <v>1273</v>
      </c>
      <c r="T23" s="202">
        <v>1273</v>
      </c>
      <c r="U23" s="217">
        <v>11351</v>
      </c>
      <c r="V23" s="217">
        <v>11351</v>
      </c>
      <c r="W23" s="217">
        <v>11351</v>
      </c>
      <c r="X23" s="202">
        <v>1273</v>
      </c>
      <c r="Y23" s="202">
        <v>1273</v>
      </c>
      <c r="Z23" s="199">
        <v>1273</v>
      </c>
      <c r="AA23" s="216">
        <v>11351</v>
      </c>
      <c r="AB23" s="216">
        <v>11351</v>
      </c>
      <c r="AC23" s="216">
        <v>11351</v>
      </c>
      <c r="AD23" s="202">
        <v>1273</v>
      </c>
      <c r="AE23" s="202">
        <v>1273</v>
      </c>
      <c r="AF23" s="202">
        <v>1273</v>
      </c>
      <c r="AG23" s="217">
        <v>11351</v>
      </c>
      <c r="AH23" s="217">
        <v>11351</v>
      </c>
      <c r="AI23" s="217">
        <v>11351</v>
      </c>
      <c r="AJ23" s="217">
        <v>136212</v>
      </c>
      <c r="AK23" s="217">
        <v>136212</v>
      </c>
      <c r="AL23" s="220"/>
      <c r="AM23" s="218"/>
      <c r="AN23" s="218"/>
      <c r="AO23" s="218"/>
      <c r="AP23" s="452" t="s">
        <v>86</v>
      </c>
      <c r="AQ23" s="452" t="s">
        <v>174</v>
      </c>
      <c r="AR23" s="470" t="s">
        <v>206</v>
      </c>
      <c r="AS23" s="6" t="b">
        <f>EXACT(A23,'RE-POA 2016 CENTA '!A29)</f>
        <v>1</v>
      </c>
      <c r="AT23" s="6" t="b">
        <f>EXACT(B23,'RE-POA 2016 CENTA '!B29)</f>
        <v>1</v>
      </c>
      <c r="AU23" s="6" t="b">
        <f>EXACT(C23,'RE-POA 2016 CENTA '!C29)</f>
        <v>1</v>
      </c>
      <c r="AV23" s="6" t="b">
        <f>EXACT(D23,'RE-POA 2016 CENTA '!D29)</f>
        <v>1</v>
      </c>
      <c r="AW23" s="13">
        <f>MAX(L23,M23,N23,R23,S23,T23,X23,Y23,Z23,AD23,AE23,AF23)-E23</f>
        <v>0</v>
      </c>
      <c r="AX23" s="6" t="b">
        <f>EXACT(F23,'RE-POA 2016 CENTA '!F29)</f>
        <v>1</v>
      </c>
      <c r="AY23" s="6" t="b">
        <f>EXACT(G23,'RE-POA 2016 CENTA '!G29)</f>
        <v>1</v>
      </c>
      <c r="AZ23" s="6" t="b">
        <f>EXACT(H23,'RE-POA 2016 CENTA '!H29)</f>
        <v>1</v>
      </c>
      <c r="BA23" s="13">
        <f t="shared" si="5"/>
        <v>0</v>
      </c>
      <c r="BB23" s="13">
        <f t="shared" si="6"/>
        <v>0</v>
      </c>
    </row>
    <row r="24" spans="1:55" s="21" customFormat="1" ht="41.25" customHeight="1" x14ac:dyDescent="0.2">
      <c r="A24" s="495"/>
      <c r="B24" s="495"/>
      <c r="C24" s="471"/>
      <c r="D24" s="453"/>
      <c r="E24" s="86">
        <v>368</v>
      </c>
      <c r="F24" s="87" t="s">
        <v>79</v>
      </c>
      <c r="G24" s="497"/>
      <c r="H24" s="499"/>
      <c r="I24" s="483"/>
      <c r="J24" s="483"/>
      <c r="K24" s="483"/>
      <c r="L24" s="393">
        <v>346</v>
      </c>
      <c r="M24" s="414">
        <v>351</v>
      </c>
      <c r="N24" s="434">
        <v>368</v>
      </c>
      <c r="O24" s="217">
        <v>9843</v>
      </c>
      <c r="P24" s="217">
        <v>3281</v>
      </c>
      <c r="Q24" s="217">
        <v>3281</v>
      </c>
      <c r="R24" s="627">
        <v>368</v>
      </c>
      <c r="S24" s="202">
        <v>368</v>
      </c>
      <c r="T24" s="202">
        <v>368</v>
      </c>
      <c r="U24" s="217">
        <v>3281</v>
      </c>
      <c r="V24" s="217">
        <v>3281</v>
      </c>
      <c r="W24" s="217">
        <v>3281</v>
      </c>
      <c r="X24" s="202">
        <v>368</v>
      </c>
      <c r="Y24" s="202">
        <v>368</v>
      </c>
      <c r="Z24" s="199">
        <v>368</v>
      </c>
      <c r="AA24" s="216">
        <v>3281</v>
      </c>
      <c r="AB24" s="216">
        <v>3281</v>
      </c>
      <c r="AC24" s="216">
        <v>3281</v>
      </c>
      <c r="AD24" s="202">
        <v>368</v>
      </c>
      <c r="AE24" s="202">
        <v>368</v>
      </c>
      <c r="AF24" s="202">
        <v>368</v>
      </c>
      <c r="AG24" s="217">
        <v>3281</v>
      </c>
      <c r="AH24" s="217">
        <v>3281</v>
      </c>
      <c r="AI24" s="217">
        <v>3281</v>
      </c>
      <c r="AJ24" s="217">
        <v>39372</v>
      </c>
      <c r="AK24" s="217">
        <v>39372</v>
      </c>
      <c r="AL24" s="220"/>
      <c r="AM24" s="218"/>
      <c r="AN24" s="218"/>
      <c r="AO24" s="218"/>
      <c r="AP24" s="453"/>
      <c r="AQ24" s="453"/>
      <c r="AR24" s="471"/>
      <c r="AS24" s="6" t="b">
        <f>EXACT(A24,'RE-POA 2016 CENTA '!A30)</f>
        <v>1</v>
      </c>
      <c r="AT24" s="6" t="b">
        <f>EXACT(B24,'RE-POA 2016 CENTA '!B30)</f>
        <v>1</v>
      </c>
      <c r="AU24" s="6" t="b">
        <f>EXACT(C24,'RE-POA 2016 CENTA '!C30)</f>
        <v>1</v>
      </c>
      <c r="AV24" s="6" t="b">
        <f>EXACT(D24,'RE-POA 2016 CENTA '!D30)</f>
        <v>1</v>
      </c>
      <c r="AW24" s="13">
        <f>MAX(L24,M24,N24,R24,S24,T24,X24,Y24,Z24,AD24,AE24,AF24)-E24</f>
        <v>0</v>
      </c>
      <c r="AX24" s="6" t="b">
        <f>EXACT(F24,'RE-POA 2016 CENTA '!F30)</f>
        <v>1</v>
      </c>
      <c r="AY24" s="6" t="b">
        <f>EXACT(G24,'RE-POA 2016 CENTA '!G30)</f>
        <v>1</v>
      </c>
      <c r="AZ24" s="6" t="b">
        <f>EXACT(H24,'RE-POA 2016 CENTA '!H30)</f>
        <v>1</v>
      </c>
      <c r="BA24" s="13">
        <f t="shared" si="5"/>
        <v>6562</v>
      </c>
      <c r="BB24" s="13">
        <f t="shared" si="6"/>
        <v>0</v>
      </c>
    </row>
    <row r="25" spans="1:55" s="21" customFormat="1" ht="38.25" x14ac:dyDescent="0.2">
      <c r="A25" s="88" t="s">
        <v>41</v>
      </c>
      <c r="B25" s="88" t="s">
        <v>42</v>
      </c>
      <c r="C25" s="73" t="s">
        <v>69</v>
      </c>
      <c r="D25" s="70" t="s">
        <v>70</v>
      </c>
      <c r="E25" s="64">
        <v>1</v>
      </c>
      <c r="F25" s="70" t="s">
        <v>59</v>
      </c>
      <c r="G25" s="74" t="s">
        <v>60</v>
      </c>
      <c r="H25" s="75" t="s">
        <v>61</v>
      </c>
      <c r="I25" s="89">
        <v>3</v>
      </c>
      <c r="J25" s="89"/>
      <c r="K25" s="89">
        <v>3</v>
      </c>
      <c r="L25" s="394"/>
      <c r="M25" s="415"/>
      <c r="N25" s="435"/>
      <c r="O25" s="221"/>
      <c r="P25" s="221"/>
      <c r="Q25" s="221"/>
      <c r="R25" s="625"/>
      <c r="S25" s="196"/>
      <c r="T25" s="196"/>
      <c r="U25" s="221"/>
      <c r="V25" s="221"/>
      <c r="W25" s="221"/>
      <c r="X25" s="196"/>
      <c r="Y25" s="196"/>
      <c r="Z25" s="198"/>
      <c r="AA25" s="218"/>
      <c r="AB25" s="218"/>
      <c r="AC25" s="218"/>
      <c r="AD25" s="196"/>
      <c r="AE25" s="196">
        <v>1</v>
      </c>
      <c r="AF25" s="196"/>
      <c r="AG25" s="221"/>
      <c r="AH25" s="221">
        <v>8364</v>
      </c>
      <c r="AI25" s="221"/>
      <c r="AJ25" s="221">
        <f>+AH25</f>
        <v>8364</v>
      </c>
      <c r="AK25" s="221">
        <v>8364</v>
      </c>
      <c r="AL25" s="220"/>
      <c r="AM25" s="218"/>
      <c r="AN25" s="218"/>
      <c r="AO25" s="218"/>
      <c r="AP25" s="67" t="s">
        <v>50</v>
      </c>
      <c r="AQ25" s="79" t="s">
        <v>219</v>
      </c>
      <c r="AR25" s="91"/>
      <c r="AS25" s="6" t="b">
        <f>EXACT(A25,'RE-POA 2016 CENTA '!A31)</f>
        <v>1</v>
      </c>
      <c r="AT25" s="6" t="b">
        <f>EXACT(B25,'RE-POA 2016 CENTA '!B31)</f>
        <v>1</v>
      </c>
      <c r="AU25" s="6" t="b">
        <f>EXACT(C25,'RE-POA 2016 CENTA '!C31)</f>
        <v>1</v>
      </c>
      <c r="AV25" s="6" t="b">
        <f>EXACT(D25,'RE-POA 2016 CENTA '!D31)</f>
        <v>1</v>
      </c>
      <c r="AW25" s="13">
        <f t="shared" si="4"/>
        <v>0</v>
      </c>
      <c r="AX25" s="6" t="b">
        <f>EXACT(F25,'RE-POA 2016 CENTA '!F31)</f>
        <v>1</v>
      </c>
      <c r="AY25" s="6" t="b">
        <f>EXACT(G25,'RE-POA 2016 CENTA '!G31)</f>
        <v>1</v>
      </c>
      <c r="AZ25" s="6" t="b">
        <f>EXACT(H25,'RE-POA 2016 CENTA '!H31)</f>
        <v>1</v>
      </c>
      <c r="BA25" s="13">
        <f t="shared" si="5"/>
        <v>0</v>
      </c>
      <c r="BB25" s="13">
        <f t="shared" si="6"/>
        <v>0</v>
      </c>
    </row>
    <row r="26" spans="1:55" s="21" customFormat="1" ht="63.75" customHeight="1" x14ac:dyDescent="0.2">
      <c r="A26" s="101" t="s">
        <v>41</v>
      </c>
      <c r="B26" s="101" t="s">
        <v>42</v>
      </c>
      <c r="C26" s="102" t="s">
        <v>140</v>
      </c>
      <c r="D26" s="84" t="s">
        <v>142</v>
      </c>
      <c r="E26" s="103"/>
      <c r="F26" s="104"/>
      <c r="G26" s="81"/>
      <c r="H26" s="51"/>
      <c r="I26" s="52">
        <v>1</v>
      </c>
      <c r="J26" s="52">
        <v>1</v>
      </c>
      <c r="K26" s="52"/>
      <c r="L26" s="394"/>
      <c r="M26" s="415"/>
      <c r="N26" s="435"/>
      <c r="O26" s="375"/>
      <c r="P26" s="375"/>
      <c r="Q26" s="375"/>
      <c r="R26" s="625"/>
      <c r="S26" s="372"/>
      <c r="T26" s="372"/>
      <c r="U26" s="375"/>
      <c r="V26" s="375"/>
      <c r="W26" s="375"/>
      <c r="X26" s="372"/>
      <c r="Y26" s="372"/>
      <c r="Z26" s="364"/>
      <c r="AA26" s="373"/>
      <c r="AB26" s="373"/>
      <c r="AC26" s="373"/>
      <c r="AD26" s="372"/>
      <c r="AE26" s="372"/>
      <c r="AF26" s="372"/>
      <c r="AG26" s="375"/>
      <c r="AH26" s="375"/>
      <c r="AI26" s="375">
        <f>SUM(AI27)</f>
        <v>8364</v>
      </c>
      <c r="AJ26" s="375">
        <f t="shared" ref="AJ26:AK26" si="15">SUM(AJ27)</f>
        <v>8364</v>
      </c>
      <c r="AK26" s="375">
        <f t="shared" si="15"/>
        <v>8364</v>
      </c>
      <c r="AL26" s="368"/>
      <c r="AM26" s="240"/>
      <c r="AN26" s="240"/>
      <c r="AO26" s="240"/>
      <c r="AP26" s="95"/>
      <c r="AQ26" s="85"/>
      <c r="AR26" s="105"/>
      <c r="AS26" s="6" t="b">
        <f>EXACT(A26,'RE-POA 2016 CENTA '!A32)</f>
        <v>1</v>
      </c>
      <c r="AT26" s="6" t="b">
        <f>EXACT(B26,'RE-POA 2016 CENTA '!B32)</f>
        <v>1</v>
      </c>
      <c r="AU26" s="6" t="s">
        <v>327</v>
      </c>
      <c r="AV26" s="6"/>
      <c r="AW26" s="13">
        <f t="shared" si="4"/>
        <v>0</v>
      </c>
      <c r="AX26" s="6"/>
      <c r="AY26" s="6"/>
      <c r="AZ26" s="6"/>
      <c r="BA26" s="13">
        <f t="shared" si="5"/>
        <v>0</v>
      </c>
      <c r="BB26" s="13">
        <f t="shared" si="6"/>
        <v>0</v>
      </c>
    </row>
    <row r="27" spans="1:55" s="21" customFormat="1" ht="46.5" customHeight="1" x14ac:dyDescent="0.2">
      <c r="A27" s="88" t="s">
        <v>41</v>
      </c>
      <c r="B27" s="88" t="s">
        <v>42</v>
      </c>
      <c r="C27" s="73" t="s">
        <v>141</v>
      </c>
      <c r="D27" s="70" t="s">
        <v>143</v>
      </c>
      <c r="E27" s="64">
        <v>1</v>
      </c>
      <c r="F27" s="67" t="s">
        <v>59</v>
      </c>
      <c r="G27" s="74" t="s">
        <v>60</v>
      </c>
      <c r="H27" s="75" t="s">
        <v>61</v>
      </c>
      <c r="I27" s="89">
        <v>100</v>
      </c>
      <c r="J27" s="89"/>
      <c r="K27" s="89">
        <v>100</v>
      </c>
      <c r="L27" s="394"/>
      <c r="M27" s="415"/>
      <c r="N27" s="435"/>
      <c r="O27" s="221"/>
      <c r="P27" s="221"/>
      <c r="Q27" s="221"/>
      <c r="R27" s="625"/>
      <c r="S27" s="196"/>
      <c r="T27" s="196"/>
      <c r="U27" s="221"/>
      <c r="V27" s="221"/>
      <c r="W27" s="221"/>
      <c r="X27" s="196"/>
      <c r="Y27" s="196"/>
      <c r="Z27" s="198"/>
      <c r="AA27" s="233"/>
      <c r="AB27" s="233"/>
      <c r="AC27" s="233"/>
      <c r="AD27" s="196"/>
      <c r="AE27" s="196"/>
      <c r="AF27" s="196">
        <v>1</v>
      </c>
      <c r="AG27" s="221"/>
      <c r="AH27" s="221"/>
      <c r="AI27" s="221">
        <v>8364</v>
      </c>
      <c r="AJ27" s="221">
        <f>+AI27</f>
        <v>8364</v>
      </c>
      <c r="AK27" s="221">
        <v>8364</v>
      </c>
      <c r="AL27" s="220"/>
      <c r="AM27" s="218"/>
      <c r="AN27" s="218"/>
      <c r="AO27" s="218"/>
      <c r="AP27" s="67" t="s">
        <v>101</v>
      </c>
      <c r="AQ27" s="79" t="s">
        <v>218</v>
      </c>
      <c r="AR27" s="91"/>
      <c r="AS27" s="6" t="b">
        <f>EXACT(A27,'RE-POA 2016 CENTA '!A33)</f>
        <v>1</v>
      </c>
      <c r="AT27" s="6" t="b">
        <f>EXACT(B27,'RE-POA 2016 CENTA '!B33)</f>
        <v>1</v>
      </c>
      <c r="AU27" s="6" t="s">
        <v>327</v>
      </c>
      <c r="AV27" s="6"/>
      <c r="AW27" s="13">
        <f t="shared" si="4"/>
        <v>0</v>
      </c>
      <c r="AX27" s="6"/>
      <c r="AY27" s="6"/>
      <c r="AZ27" s="6"/>
      <c r="BA27" s="13">
        <f t="shared" si="5"/>
        <v>0</v>
      </c>
      <c r="BB27" s="13">
        <f t="shared" si="6"/>
        <v>0</v>
      </c>
    </row>
    <row r="28" spans="1:55" s="8" customFormat="1" ht="43.5" customHeight="1" x14ac:dyDescent="0.2">
      <c r="A28" s="48" t="s">
        <v>41</v>
      </c>
      <c r="B28" s="48" t="s">
        <v>42</v>
      </c>
      <c r="C28" s="48" t="s">
        <v>71</v>
      </c>
      <c r="D28" s="49" t="s">
        <v>72</v>
      </c>
      <c r="E28" s="50"/>
      <c r="F28" s="80"/>
      <c r="G28" s="81"/>
      <c r="H28" s="51"/>
      <c r="I28" s="106">
        <v>1</v>
      </c>
      <c r="J28" s="106">
        <v>1</v>
      </c>
      <c r="K28" s="83"/>
      <c r="L28" s="391"/>
      <c r="M28" s="412"/>
      <c r="N28" s="432"/>
      <c r="O28" s="371">
        <f>SUM(O29:O31)</f>
        <v>7525</v>
      </c>
      <c r="P28" s="371">
        <f t="shared" ref="P28:Q28" si="16">SUM(P29:P31)</f>
        <v>7525</v>
      </c>
      <c r="Q28" s="371">
        <f t="shared" si="16"/>
        <v>7525</v>
      </c>
      <c r="R28" s="624"/>
      <c r="S28" s="364"/>
      <c r="T28" s="364"/>
      <c r="U28" s="371">
        <f t="shared" ref="U28:W28" si="17">SUM(U29:U31)</f>
        <v>7525</v>
      </c>
      <c r="V28" s="371">
        <f t="shared" si="17"/>
        <v>7525</v>
      </c>
      <c r="W28" s="371">
        <f t="shared" si="17"/>
        <v>7525</v>
      </c>
      <c r="X28" s="364"/>
      <c r="Y28" s="364"/>
      <c r="Z28" s="364"/>
      <c r="AA28" s="371">
        <f t="shared" ref="AA28:AC28" si="18">SUM(AA29:AA31)</f>
        <v>7525</v>
      </c>
      <c r="AB28" s="371">
        <f t="shared" si="18"/>
        <v>7525</v>
      </c>
      <c r="AC28" s="371">
        <f t="shared" si="18"/>
        <v>7525</v>
      </c>
      <c r="AD28" s="364"/>
      <c r="AE28" s="364"/>
      <c r="AF28" s="364"/>
      <c r="AG28" s="371">
        <f t="shared" ref="AG28:AK28" si="19">SUM(AG29:AG31)</f>
        <v>7525</v>
      </c>
      <c r="AH28" s="371">
        <f t="shared" si="19"/>
        <v>15889</v>
      </c>
      <c r="AI28" s="371">
        <f t="shared" si="19"/>
        <v>7525</v>
      </c>
      <c r="AJ28" s="371">
        <f t="shared" si="19"/>
        <v>98664</v>
      </c>
      <c r="AK28" s="371">
        <f t="shared" si="19"/>
        <v>98664</v>
      </c>
      <c r="AL28" s="240"/>
      <c r="AM28" s="240"/>
      <c r="AN28" s="240"/>
      <c r="AO28" s="240"/>
      <c r="AP28" s="84"/>
      <c r="AQ28" s="84"/>
      <c r="AR28" s="56"/>
      <c r="AS28" s="6" t="b">
        <f>EXACT(A28,'RE-POA 2016 CENTA '!A32)</f>
        <v>1</v>
      </c>
      <c r="AT28" s="6" t="b">
        <f>EXACT(B28,'RE-POA 2016 CENTA '!B32)</f>
        <v>1</v>
      </c>
      <c r="AU28" s="6" t="b">
        <f>EXACT(C28,'RE-POA 2016 CENTA '!C32)</f>
        <v>1</v>
      </c>
      <c r="AV28" s="6" t="b">
        <f>EXACT(D28,'RE-POA 2016 CENTA '!D32)</f>
        <v>1</v>
      </c>
      <c r="AW28" s="13">
        <f t="shared" si="4"/>
        <v>0</v>
      </c>
      <c r="AX28" s="6" t="b">
        <f>EXACT(F28,'RE-POA 2016 CENTA '!F32)</f>
        <v>1</v>
      </c>
      <c r="AY28" s="6" t="b">
        <f>EXACT(G28,'RE-POA 2016 CENTA '!G32)</f>
        <v>1</v>
      </c>
      <c r="AZ28" s="6" t="b">
        <f>EXACT(H28,'RE-POA 2016 CENTA '!H32)</f>
        <v>1</v>
      </c>
      <c r="BA28" s="13">
        <f t="shared" si="5"/>
        <v>0</v>
      </c>
      <c r="BB28" s="13">
        <f t="shared" si="6"/>
        <v>0</v>
      </c>
    </row>
    <row r="29" spans="1:55" s="8" customFormat="1" ht="77.25" customHeight="1" x14ac:dyDescent="0.2">
      <c r="A29" s="494" t="s">
        <v>41</v>
      </c>
      <c r="B29" s="494" t="s">
        <v>42</v>
      </c>
      <c r="C29" s="470" t="s">
        <v>73</v>
      </c>
      <c r="D29" s="452" t="s">
        <v>74</v>
      </c>
      <c r="E29" s="64">
        <v>1</v>
      </c>
      <c r="F29" s="67" t="s">
        <v>59</v>
      </c>
      <c r="G29" s="74" t="s">
        <v>60</v>
      </c>
      <c r="H29" s="75" t="s">
        <v>61</v>
      </c>
      <c r="I29" s="107">
        <v>8</v>
      </c>
      <c r="J29" s="107"/>
      <c r="K29" s="107">
        <v>8</v>
      </c>
      <c r="L29" s="391"/>
      <c r="M29" s="412"/>
      <c r="N29" s="432"/>
      <c r="O29" s="218"/>
      <c r="P29" s="218"/>
      <c r="Q29" s="218"/>
      <c r="R29" s="624"/>
      <c r="S29" s="198"/>
      <c r="T29" s="198"/>
      <c r="U29" s="218"/>
      <c r="V29" s="218"/>
      <c r="W29" s="218"/>
      <c r="X29" s="198"/>
      <c r="Y29" s="198"/>
      <c r="Z29" s="198"/>
      <c r="AA29" s="218"/>
      <c r="AB29" s="218"/>
      <c r="AC29" s="218"/>
      <c r="AD29" s="198"/>
      <c r="AE29" s="198">
        <v>1</v>
      </c>
      <c r="AF29" s="198"/>
      <c r="AG29" s="221"/>
      <c r="AH29" s="221">
        <v>8364</v>
      </c>
      <c r="AI29" s="218"/>
      <c r="AJ29" s="220">
        <v>8364</v>
      </c>
      <c r="AK29" s="220">
        <v>8364</v>
      </c>
      <c r="AL29" s="218"/>
      <c r="AM29" s="218"/>
      <c r="AN29" s="218"/>
      <c r="AO29" s="218"/>
      <c r="AP29" s="67" t="s">
        <v>50</v>
      </c>
      <c r="AQ29" s="70" t="s">
        <v>217</v>
      </c>
      <c r="AR29" s="108"/>
      <c r="AS29" s="6" t="b">
        <f>EXACT(A29,'RE-POA 2016 CENTA '!A33)</f>
        <v>1</v>
      </c>
      <c r="AT29" s="6" t="b">
        <f>EXACT(B29,'RE-POA 2016 CENTA '!B33)</f>
        <v>1</v>
      </c>
      <c r="AU29" s="6" t="b">
        <f>EXACT(C29,'RE-POA 2016 CENTA '!C33)</f>
        <v>1</v>
      </c>
      <c r="AV29" s="6" t="b">
        <f>EXACT(D29,'RE-POA 2016 CENTA '!D33)</f>
        <v>1</v>
      </c>
      <c r="AW29" s="13">
        <f t="shared" ref="AW29:AW37" si="20">SUM(L29,M29,N29,R29,S29,T29,X29,Y29,Z29,AD29,AE29,AF29)-E29</f>
        <v>0</v>
      </c>
      <c r="AX29" s="6" t="b">
        <f>EXACT(F29,'RE-POA 2016 CENTA '!F33)</f>
        <v>1</v>
      </c>
      <c r="AY29" s="6" t="b">
        <f>EXACT(G29,'RE-POA 2016 CENTA '!G33)</f>
        <v>1</v>
      </c>
      <c r="AZ29" s="6" t="b">
        <f>EXACT(H29,'RE-POA 2016 CENTA '!H33)</f>
        <v>1</v>
      </c>
      <c r="BA29" s="13">
        <f t="shared" ref="BA29:BA37" si="21">SUM(O29,P29,Q29,U29,V29,W29,AA29,AB29,AC29,AG29,AH29,AI29)-AJ29</f>
        <v>0</v>
      </c>
      <c r="BB29" s="13">
        <f t="shared" ref="BB29:BB37" si="22">SUM(AK29,AL29,AM29,AN29,AO29)-AJ29</f>
        <v>0</v>
      </c>
    </row>
    <row r="30" spans="1:55" s="8" customFormat="1" ht="21.75" customHeight="1" x14ac:dyDescent="0.2">
      <c r="A30" s="515"/>
      <c r="B30" s="515"/>
      <c r="C30" s="517"/>
      <c r="D30" s="542"/>
      <c r="E30" s="64">
        <v>731</v>
      </c>
      <c r="F30" s="67" t="s">
        <v>75</v>
      </c>
      <c r="G30" s="518" t="s">
        <v>76</v>
      </c>
      <c r="H30" s="490" t="s">
        <v>77</v>
      </c>
      <c r="I30" s="486">
        <v>92</v>
      </c>
      <c r="J30" s="486"/>
      <c r="K30" s="486">
        <v>92</v>
      </c>
      <c r="L30" s="391">
        <v>731</v>
      </c>
      <c r="M30" s="412">
        <v>731</v>
      </c>
      <c r="N30" s="432">
        <v>731</v>
      </c>
      <c r="O30" s="218">
        <v>6518</v>
      </c>
      <c r="P30" s="218">
        <v>6518</v>
      </c>
      <c r="Q30" s="218">
        <v>6518</v>
      </c>
      <c r="R30" s="624">
        <v>731</v>
      </c>
      <c r="S30" s="198">
        <v>731</v>
      </c>
      <c r="T30" s="198">
        <v>731</v>
      </c>
      <c r="U30" s="218">
        <v>6518</v>
      </c>
      <c r="V30" s="218">
        <v>6518</v>
      </c>
      <c r="W30" s="218">
        <v>6518</v>
      </c>
      <c r="X30" s="198">
        <v>731</v>
      </c>
      <c r="Y30" s="198">
        <v>731</v>
      </c>
      <c r="Z30" s="198">
        <v>731</v>
      </c>
      <c r="AA30" s="218">
        <v>6518</v>
      </c>
      <c r="AB30" s="218">
        <v>6518</v>
      </c>
      <c r="AC30" s="218">
        <v>6518</v>
      </c>
      <c r="AD30" s="198">
        <v>731</v>
      </c>
      <c r="AE30" s="198">
        <v>731</v>
      </c>
      <c r="AF30" s="198">
        <v>731</v>
      </c>
      <c r="AG30" s="218">
        <v>6518</v>
      </c>
      <c r="AH30" s="218">
        <v>6518</v>
      </c>
      <c r="AI30" s="218">
        <v>6518</v>
      </c>
      <c r="AJ30" s="220">
        <v>78216</v>
      </c>
      <c r="AK30" s="220">
        <v>78216</v>
      </c>
      <c r="AL30" s="218"/>
      <c r="AM30" s="218"/>
      <c r="AN30" s="218"/>
      <c r="AO30" s="218"/>
      <c r="AP30" s="452" t="s">
        <v>78</v>
      </c>
      <c r="AQ30" s="452" t="s">
        <v>200</v>
      </c>
      <c r="AR30" s="456" t="s">
        <v>324</v>
      </c>
      <c r="AS30" s="6" t="b">
        <f>EXACT(A30,'RE-POA 2016 CENTA '!A34)</f>
        <v>1</v>
      </c>
      <c r="AT30" s="6" t="b">
        <f>EXACT(B30,'RE-POA 2016 CENTA '!B34)</f>
        <v>1</v>
      </c>
      <c r="AU30" s="6" t="b">
        <f>EXACT(C30,'RE-POA 2016 CENTA '!C34)</f>
        <v>1</v>
      </c>
      <c r="AV30" s="6" t="b">
        <f>EXACT(D30,'RE-POA 2016 CENTA '!D34)</f>
        <v>1</v>
      </c>
      <c r="AW30" s="13">
        <f t="shared" si="20"/>
        <v>8041</v>
      </c>
      <c r="AX30" s="6" t="b">
        <f>EXACT(F30,'RE-POA 2016 CENTA '!F34)</f>
        <v>1</v>
      </c>
      <c r="AY30" s="6" t="b">
        <f>EXACT(G30,'RE-POA 2016 CENTA '!G34)</f>
        <v>1</v>
      </c>
      <c r="AZ30" s="6" t="b">
        <f>EXACT(H30,'RE-POA 2016 CENTA '!H34)</f>
        <v>1</v>
      </c>
      <c r="BA30" s="13">
        <f t="shared" si="21"/>
        <v>0</v>
      </c>
      <c r="BB30" s="13">
        <f t="shared" si="22"/>
        <v>0</v>
      </c>
    </row>
    <row r="31" spans="1:55" s="8" customFormat="1" ht="42" customHeight="1" x14ac:dyDescent="0.2">
      <c r="A31" s="495"/>
      <c r="B31" s="495"/>
      <c r="C31" s="471"/>
      <c r="D31" s="453"/>
      <c r="E31" s="78">
        <v>113</v>
      </c>
      <c r="F31" s="67" t="s">
        <v>79</v>
      </c>
      <c r="G31" s="519"/>
      <c r="H31" s="491"/>
      <c r="I31" s="487"/>
      <c r="J31" s="487"/>
      <c r="K31" s="487"/>
      <c r="L31" s="395">
        <v>113</v>
      </c>
      <c r="M31" s="416">
        <v>113</v>
      </c>
      <c r="N31" s="436">
        <v>113</v>
      </c>
      <c r="O31" s="219">
        <v>1007</v>
      </c>
      <c r="P31" s="219">
        <v>1007</v>
      </c>
      <c r="Q31" s="219">
        <v>1007</v>
      </c>
      <c r="R31" s="628">
        <v>113</v>
      </c>
      <c r="S31" s="203">
        <v>113</v>
      </c>
      <c r="T31" s="203">
        <v>113</v>
      </c>
      <c r="U31" s="219">
        <v>1007</v>
      </c>
      <c r="V31" s="219">
        <v>1007</v>
      </c>
      <c r="W31" s="219">
        <v>1007</v>
      </c>
      <c r="X31" s="203">
        <v>113</v>
      </c>
      <c r="Y31" s="203">
        <v>113</v>
      </c>
      <c r="Z31" s="203">
        <v>113</v>
      </c>
      <c r="AA31" s="219">
        <v>1007</v>
      </c>
      <c r="AB31" s="219">
        <v>1007</v>
      </c>
      <c r="AC31" s="219">
        <v>1007</v>
      </c>
      <c r="AD31" s="203">
        <v>113</v>
      </c>
      <c r="AE31" s="203">
        <v>113</v>
      </c>
      <c r="AF31" s="203">
        <v>113</v>
      </c>
      <c r="AG31" s="219">
        <v>1007</v>
      </c>
      <c r="AH31" s="219">
        <v>1007</v>
      </c>
      <c r="AI31" s="219">
        <v>1007</v>
      </c>
      <c r="AJ31" s="230">
        <v>12084</v>
      </c>
      <c r="AK31" s="230">
        <v>12084</v>
      </c>
      <c r="AL31" s="219"/>
      <c r="AM31" s="219"/>
      <c r="AN31" s="219"/>
      <c r="AO31" s="219"/>
      <c r="AP31" s="453"/>
      <c r="AQ31" s="453"/>
      <c r="AR31" s="457"/>
      <c r="AS31" s="6" t="b">
        <f>EXACT(A31,'RE-POA 2016 CENTA '!A35)</f>
        <v>1</v>
      </c>
      <c r="AT31" s="6" t="b">
        <f>EXACT(B31,'RE-POA 2016 CENTA '!B35)</f>
        <v>1</v>
      </c>
      <c r="AU31" s="6" t="b">
        <f>EXACT(C31,'RE-POA 2016 CENTA '!C35)</f>
        <v>1</v>
      </c>
      <c r="AV31" s="6" t="b">
        <f>EXACT(D31,'RE-POA 2016 CENTA '!D35)</f>
        <v>1</v>
      </c>
      <c r="AW31" s="13">
        <f t="shared" si="20"/>
        <v>1243</v>
      </c>
      <c r="AX31" s="6" t="b">
        <f>EXACT(F31,'RE-POA 2016 CENTA '!F35)</f>
        <v>1</v>
      </c>
      <c r="AY31" s="6" t="b">
        <f>EXACT(G31,'RE-POA 2016 CENTA '!G35)</f>
        <v>1</v>
      </c>
      <c r="AZ31" s="6" t="b">
        <f>EXACT(H31,'RE-POA 2016 CENTA '!H35)</f>
        <v>1</v>
      </c>
      <c r="BA31" s="13">
        <f t="shared" si="21"/>
        <v>0</v>
      </c>
      <c r="BB31" s="13">
        <f t="shared" si="22"/>
        <v>0</v>
      </c>
    </row>
    <row r="32" spans="1:55" s="8" customFormat="1" ht="50.25" customHeight="1" x14ac:dyDescent="0.2">
      <c r="A32" s="48" t="s">
        <v>41</v>
      </c>
      <c r="B32" s="48" t="s">
        <v>80</v>
      </c>
      <c r="C32" s="48" t="s">
        <v>81</v>
      </c>
      <c r="D32" s="49" t="s">
        <v>82</v>
      </c>
      <c r="E32" s="50"/>
      <c r="F32" s="80"/>
      <c r="G32" s="81"/>
      <c r="H32" s="51"/>
      <c r="I32" s="109">
        <v>25</v>
      </c>
      <c r="J32" s="109">
        <v>25</v>
      </c>
      <c r="K32" s="83"/>
      <c r="L32" s="386"/>
      <c r="M32" s="407"/>
      <c r="N32" s="427"/>
      <c r="O32" s="371">
        <f>SUM(O33:O36)</f>
        <v>250932</v>
      </c>
      <c r="P32" s="371">
        <v>250932</v>
      </c>
      <c r="Q32" s="371">
        <v>251863</v>
      </c>
      <c r="R32" s="619"/>
      <c r="S32" s="367"/>
      <c r="T32" s="367"/>
      <c r="U32" s="371">
        <v>250932</v>
      </c>
      <c r="V32" s="371">
        <v>250935</v>
      </c>
      <c r="W32" s="371">
        <v>251863</v>
      </c>
      <c r="X32" s="367"/>
      <c r="Y32" s="367"/>
      <c r="Z32" s="367"/>
      <c r="AA32" s="371">
        <v>250932</v>
      </c>
      <c r="AB32" s="371">
        <v>250932</v>
      </c>
      <c r="AC32" s="371">
        <v>251863</v>
      </c>
      <c r="AD32" s="367"/>
      <c r="AE32" s="367"/>
      <c r="AF32" s="367"/>
      <c r="AG32" s="371">
        <v>250932</v>
      </c>
      <c r="AH32" s="371">
        <v>250932</v>
      </c>
      <c r="AI32" s="371">
        <v>248139</v>
      </c>
      <c r="AJ32" s="371">
        <v>3011187</v>
      </c>
      <c r="AK32" s="371">
        <v>3011187</v>
      </c>
      <c r="AL32" s="368"/>
      <c r="AM32" s="368"/>
      <c r="AN32" s="368"/>
      <c r="AO32" s="371"/>
      <c r="AP32" s="49"/>
      <c r="AQ32" s="84"/>
      <c r="AR32" s="56"/>
      <c r="AS32" s="6" t="b">
        <f>EXACT(A32,'RE-POA 2016 CENTA '!A36)</f>
        <v>1</v>
      </c>
      <c r="AT32" s="6" t="b">
        <f>EXACT(B32,'RE-POA 2016 CENTA '!B36)</f>
        <v>1</v>
      </c>
      <c r="AU32" s="6" t="b">
        <f>EXACT(C32,'RE-POA 2016 CENTA '!C36)</f>
        <v>1</v>
      </c>
      <c r="AV32" s="6" t="b">
        <f>EXACT(D32,'RE-POA 2016 CENTA '!D36)</f>
        <v>1</v>
      </c>
      <c r="AW32" s="13">
        <f t="shared" si="20"/>
        <v>0</v>
      </c>
      <c r="AX32" s="6" t="b">
        <f>EXACT(F32,'RE-POA 2016 CENTA '!F36)</f>
        <v>1</v>
      </c>
      <c r="AY32" s="6" t="b">
        <f>EXACT(G32,'RE-POA 2016 CENTA '!G36)</f>
        <v>1</v>
      </c>
      <c r="AZ32" s="6" t="b">
        <f>EXACT(H32,'RE-POA 2016 CENTA '!H36)</f>
        <v>1</v>
      </c>
      <c r="BA32" s="13">
        <f t="shared" si="21"/>
        <v>0</v>
      </c>
      <c r="BB32" s="13">
        <f t="shared" si="22"/>
        <v>0</v>
      </c>
      <c r="BC32" s="28"/>
    </row>
    <row r="33" spans="1:54" s="8" customFormat="1" ht="32.25" customHeight="1" x14ac:dyDescent="0.2">
      <c r="A33" s="506" t="s">
        <v>41</v>
      </c>
      <c r="B33" s="506" t="s">
        <v>80</v>
      </c>
      <c r="C33" s="537" t="s">
        <v>83</v>
      </c>
      <c r="D33" s="540" t="s">
        <v>84</v>
      </c>
      <c r="E33" s="64">
        <v>18792</v>
      </c>
      <c r="F33" s="67" t="s">
        <v>75</v>
      </c>
      <c r="G33" s="492" t="s">
        <v>212</v>
      </c>
      <c r="H33" s="490" t="s">
        <v>85</v>
      </c>
      <c r="I33" s="482">
        <v>98</v>
      </c>
      <c r="J33" s="482"/>
      <c r="K33" s="482">
        <v>98</v>
      </c>
      <c r="L33" s="386">
        <v>17088</v>
      </c>
      <c r="M33" s="407">
        <v>17882</v>
      </c>
      <c r="N33" s="427">
        <v>18792</v>
      </c>
      <c r="O33" s="220">
        <v>168903</v>
      </c>
      <c r="P33" s="220">
        <v>168903</v>
      </c>
      <c r="Q33" s="220">
        <v>168903</v>
      </c>
      <c r="R33" s="619">
        <v>18792</v>
      </c>
      <c r="S33" s="187">
        <v>18792</v>
      </c>
      <c r="T33" s="187">
        <v>18792</v>
      </c>
      <c r="U33" s="220">
        <v>168903</v>
      </c>
      <c r="V33" s="220">
        <v>168906</v>
      </c>
      <c r="W33" s="220">
        <v>168903</v>
      </c>
      <c r="X33" s="187">
        <v>18792</v>
      </c>
      <c r="Y33" s="187">
        <v>18792</v>
      </c>
      <c r="Z33" s="187">
        <v>18792</v>
      </c>
      <c r="AA33" s="220">
        <v>168903</v>
      </c>
      <c r="AB33" s="220">
        <v>168903</v>
      </c>
      <c r="AC33" s="220">
        <v>168903</v>
      </c>
      <c r="AD33" s="187">
        <v>18792</v>
      </c>
      <c r="AE33" s="187">
        <v>18792</v>
      </c>
      <c r="AF33" s="187">
        <v>18792</v>
      </c>
      <c r="AG33" s="220">
        <v>168903</v>
      </c>
      <c r="AH33" s="220">
        <v>168903</v>
      </c>
      <c r="AI33" s="220">
        <v>165179</v>
      </c>
      <c r="AJ33" s="220">
        <v>2023115</v>
      </c>
      <c r="AK33" s="220">
        <v>2023115</v>
      </c>
      <c r="AL33" s="220"/>
      <c r="AM33" s="220"/>
      <c r="AN33" s="220"/>
      <c r="AO33" s="220"/>
      <c r="AP33" s="492" t="s">
        <v>86</v>
      </c>
      <c r="AQ33" s="452" t="s">
        <v>200</v>
      </c>
      <c r="AR33" s="454" t="s">
        <v>325</v>
      </c>
      <c r="AS33" s="6" t="b">
        <f>EXACT(A33,'RE-POA 2016 CENTA '!A37)</f>
        <v>1</v>
      </c>
      <c r="AT33" s="6" t="b">
        <f>EXACT(B33,'RE-POA 2016 CENTA '!B37)</f>
        <v>1</v>
      </c>
      <c r="AU33" s="6" t="b">
        <f>EXACT(C33,'RE-POA 2016 CENTA '!C37)</f>
        <v>1</v>
      </c>
      <c r="AV33" s="6" t="b">
        <f>EXACT(D33,'RE-POA 2016 CENTA '!D37)</f>
        <v>1</v>
      </c>
      <c r="AW33" s="13">
        <f t="shared" si="20"/>
        <v>204098</v>
      </c>
      <c r="AX33" s="6" t="b">
        <f>EXACT(F33,'RE-POA 2016 CENTA '!F37)</f>
        <v>1</v>
      </c>
      <c r="AY33" s="6" t="b">
        <f>EXACT(G33,'RE-POA 2016 CENTA '!G37)</f>
        <v>1</v>
      </c>
      <c r="AZ33" s="6" t="b">
        <f>EXACT(H33,'RE-POA 2016 CENTA '!H37)</f>
        <v>1</v>
      </c>
      <c r="BA33" s="13">
        <f t="shared" si="21"/>
        <v>0</v>
      </c>
      <c r="BB33" s="13">
        <f t="shared" si="22"/>
        <v>0</v>
      </c>
    </row>
    <row r="34" spans="1:54" s="8" customFormat="1" ht="44.25" customHeight="1" x14ac:dyDescent="0.2">
      <c r="A34" s="507"/>
      <c r="B34" s="507"/>
      <c r="C34" s="538"/>
      <c r="D34" s="541"/>
      <c r="E34" s="64">
        <v>8825</v>
      </c>
      <c r="F34" s="67" t="s">
        <v>79</v>
      </c>
      <c r="G34" s="516"/>
      <c r="H34" s="491"/>
      <c r="I34" s="483"/>
      <c r="J34" s="483"/>
      <c r="K34" s="483"/>
      <c r="L34" s="392">
        <v>8310</v>
      </c>
      <c r="M34" s="413">
        <v>8561</v>
      </c>
      <c r="N34" s="427">
        <v>8825</v>
      </c>
      <c r="O34" s="221">
        <v>79319</v>
      </c>
      <c r="P34" s="221">
        <v>79319</v>
      </c>
      <c r="Q34" s="221">
        <v>79319</v>
      </c>
      <c r="R34" s="625">
        <v>8825</v>
      </c>
      <c r="S34" s="196">
        <v>8825</v>
      </c>
      <c r="T34" s="187">
        <v>8825</v>
      </c>
      <c r="U34" s="221">
        <v>79319</v>
      </c>
      <c r="V34" s="221">
        <v>79319</v>
      </c>
      <c r="W34" s="221">
        <v>79319</v>
      </c>
      <c r="X34" s="196">
        <v>8825</v>
      </c>
      <c r="Y34" s="196">
        <v>8825</v>
      </c>
      <c r="Z34" s="187">
        <v>8825</v>
      </c>
      <c r="AA34" s="221">
        <v>79319</v>
      </c>
      <c r="AB34" s="221">
        <v>79319</v>
      </c>
      <c r="AC34" s="221">
        <v>79319</v>
      </c>
      <c r="AD34" s="196">
        <v>8825</v>
      </c>
      <c r="AE34" s="196">
        <v>8825</v>
      </c>
      <c r="AF34" s="196">
        <v>8825</v>
      </c>
      <c r="AG34" s="221">
        <v>79319</v>
      </c>
      <c r="AH34" s="221">
        <v>79319</v>
      </c>
      <c r="AI34" s="221">
        <v>79319</v>
      </c>
      <c r="AJ34" s="220">
        <v>951828</v>
      </c>
      <c r="AK34" s="220">
        <v>951828</v>
      </c>
      <c r="AL34" s="221"/>
      <c r="AM34" s="221"/>
      <c r="AN34" s="221"/>
      <c r="AO34" s="221"/>
      <c r="AP34" s="493"/>
      <c r="AQ34" s="453"/>
      <c r="AR34" s="455"/>
      <c r="AS34" s="6" t="b">
        <f>EXACT(A34,'RE-POA 2016 CENTA '!A38)</f>
        <v>1</v>
      </c>
      <c r="AT34" s="6" t="b">
        <f>EXACT(B34,'RE-POA 2016 CENTA '!B38)</f>
        <v>1</v>
      </c>
      <c r="AU34" s="6" t="b">
        <f>EXACT(C34,'RE-POA 2016 CENTA '!C38)</f>
        <v>1</v>
      </c>
      <c r="AV34" s="6" t="b">
        <f>EXACT(D34,'RE-POA 2016 CENTA '!D38)</f>
        <v>1</v>
      </c>
      <c r="AW34" s="13">
        <f t="shared" si="20"/>
        <v>96296</v>
      </c>
      <c r="AX34" s="6" t="b">
        <f>EXACT(F34,'RE-POA 2016 CENTA '!F38)</f>
        <v>1</v>
      </c>
      <c r="AY34" s="6" t="b">
        <f>EXACT(G34,'RE-POA 2016 CENTA '!G38)</f>
        <v>1</v>
      </c>
      <c r="AZ34" s="6" t="b">
        <f>EXACT(H34,'RE-POA 2016 CENTA '!H38)</f>
        <v>1</v>
      </c>
      <c r="BA34" s="13">
        <f t="shared" si="21"/>
        <v>0</v>
      </c>
      <c r="BB34" s="13">
        <f t="shared" si="22"/>
        <v>0</v>
      </c>
    </row>
    <row r="35" spans="1:54" s="8" customFormat="1" ht="49.5" customHeight="1" x14ac:dyDescent="0.2">
      <c r="A35" s="507"/>
      <c r="B35" s="507"/>
      <c r="C35" s="538"/>
      <c r="D35" s="541"/>
      <c r="E35" s="64">
        <v>4</v>
      </c>
      <c r="F35" s="67" t="s">
        <v>49</v>
      </c>
      <c r="G35" s="110" t="s">
        <v>145</v>
      </c>
      <c r="H35" s="111" t="s">
        <v>146</v>
      </c>
      <c r="I35" s="112">
        <v>1</v>
      </c>
      <c r="J35" s="112"/>
      <c r="K35" s="112">
        <v>1</v>
      </c>
      <c r="L35" s="392"/>
      <c r="M35" s="413"/>
      <c r="N35" s="427">
        <v>1</v>
      </c>
      <c r="O35" s="221"/>
      <c r="P35" s="221"/>
      <c r="Q35" s="221">
        <v>931</v>
      </c>
      <c r="R35" s="625"/>
      <c r="S35" s="196"/>
      <c r="T35" s="187">
        <v>1</v>
      </c>
      <c r="U35" s="221"/>
      <c r="V35" s="221"/>
      <c r="W35" s="221">
        <v>931</v>
      </c>
      <c r="X35" s="196"/>
      <c r="Y35" s="196"/>
      <c r="Z35" s="187">
        <v>1</v>
      </c>
      <c r="AA35" s="221"/>
      <c r="AB35" s="221"/>
      <c r="AC35" s="221">
        <v>931</v>
      </c>
      <c r="AD35" s="196"/>
      <c r="AE35" s="196"/>
      <c r="AF35" s="196">
        <v>1</v>
      </c>
      <c r="AG35" s="221"/>
      <c r="AH35" s="221"/>
      <c r="AI35" s="221">
        <v>931</v>
      </c>
      <c r="AJ35" s="221">
        <v>3724</v>
      </c>
      <c r="AK35" s="221">
        <v>3724</v>
      </c>
      <c r="AL35" s="221"/>
      <c r="AM35" s="221"/>
      <c r="AN35" s="221"/>
      <c r="AO35" s="221"/>
      <c r="AP35" s="110" t="s">
        <v>86</v>
      </c>
      <c r="AQ35" s="452" t="s">
        <v>200</v>
      </c>
      <c r="AR35" s="113" t="s">
        <v>207</v>
      </c>
      <c r="AS35" s="6" t="b">
        <f>EXACT(A35,'RE-POA 2016 CENTA '!A39)</f>
        <v>1</v>
      </c>
      <c r="AT35" s="6" t="b">
        <f>EXACT(B35,'RE-POA 2016 CENTA '!B39)</f>
        <v>1</v>
      </c>
      <c r="AU35" s="6" t="b">
        <f>EXACT(C35,'RE-POA 2016 CENTA '!C39)</f>
        <v>1</v>
      </c>
      <c r="AV35" s="6" t="b">
        <f>EXACT(D35,'RE-POA 2016 CENTA '!D39)</f>
        <v>1</v>
      </c>
      <c r="AW35" s="13">
        <f t="shared" si="20"/>
        <v>0</v>
      </c>
      <c r="AX35" s="6" t="b">
        <f>EXACT(F35,'RE-POA 2016 CENTA '!F39)</f>
        <v>1</v>
      </c>
      <c r="AY35" s="6" t="b">
        <f>EXACT(G35,'RE-POA 2016 CENTA '!G39)</f>
        <v>1</v>
      </c>
      <c r="AZ35" s="6" t="b">
        <f>EXACT(H35,'RE-POA 2016 CENTA '!H39)</f>
        <v>1</v>
      </c>
      <c r="BA35" s="13">
        <f t="shared" si="21"/>
        <v>0</v>
      </c>
      <c r="BB35" s="13">
        <f t="shared" si="22"/>
        <v>0</v>
      </c>
    </row>
    <row r="36" spans="1:54" s="8" customFormat="1" ht="102" x14ac:dyDescent="0.2">
      <c r="A36" s="508"/>
      <c r="B36" s="508"/>
      <c r="C36" s="539"/>
      <c r="D36" s="516"/>
      <c r="E36" s="64">
        <v>304</v>
      </c>
      <c r="F36" s="67" t="s">
        <v>135</v>
      </c>
      <c r="G36" s="110" t="s">
        <v>350</v>
      </c>
      <c r="H36" s="111" t="s">
        <v>329</v>
      </c>
      <c r="I36" s="112">
        <v>1</v>
      </c>
      <c r="J36" s="112"/>
      <c r="K36" s="112">
        <v>1</v>
      </c>
      <c r="L36" s="392">
        <v>304</v>
      </c>
      <c r="M36" s="413">
        <v>304</v>
      </c>
      <c r="N36" s="427">
        <v>304</v>
      </c>
      <c r="O36" s="221">
        <v>2710</v>
      </c>
      <c r="P36" s="221">
        <v>2710</v>
      </c>
      <c r="Q36" s="221">
        <v>2710</v>
      </c>
      <c r="R36" s="625">
        <v>304</v>
      </c>
      <c r="S36" s="196">
        <v>304</v>
      </c>
      <c r="T36" s="187">
        <v>304</v>
      </c>
      <c r="U36" s="221">
        <v>2710</v>
      </c>
      <c r="V36" s="221">
        <v>2710</v>
      </c>
      <c r="W36" s="221">
        <v>2710</v>
      </c>
      <c r="X36" s="196">
        <v>304</v>
      </c>
      <c r="Y36" s="196">
        <v>304</v>
      </c>
      <c r="Z36" s="187">
        <v>304</v>
      </c>
      <c r="AA36" s="221">
        <v>2710</v>
      </c>
      <c r="AB36" s="221">
        <v>2710</v>
      </c>
      <c r="AC36" s="221">
        <v>2710</v>
      </c>
      <c r="AD36" s="196">
        <v>304</v>
      </c>
      <c r="AE36" s="196">
        <v>304</v>
      </c>
      <c r="AF36" s="196">
        <v>304</v>
      </c>
      <c r="AG36" s="221">
        <v>2710</v>
      </c>
      <c r="AH36" s="221">
        <v>2710</v>
      </c>
      <c r="AI36" s="221">
        <v>2710</v>
      </c>
      <c r="AJ36" s="221">
        <v>32520</v>
      </c>
      <c r="AK36" s="221">
        <v>32520</v>
      </c>
      <c r="AL36" s="221"/>
      <c r="AM36" s="221"/>
      <c r="AN36" s="221"/>
      <c r="AO36" s="221"/>
      <c r="AP36" s="74" t="s">
        <v>86</v>
      </c>
      <c r="AQ36" s="453"/>
      <c r="AR36" s="363" t="s">
        <v>326</v>
      </c>
      <c r="AS36" s="6"/>
      <c r="AT36" s="6"/>
      <c r="AU36" s="6"/>
      <c r="AV36" s="6"/>
      <c r="AW36" s="13">
        <f>MAX(L36,M36,N36,R36,S36,T36,X36,Y36,Z36,AD36,AE36,AF36)-E36</f>
        <v>0</v>
      </c>
      <c r="AX36" s="6" t="s">
        <v>328</v>
      </c>
      <c r="AY36" s="6"/>
      <c r="AZ36" s="6"/>
      <c r="BA36" s="13">
        <f t="shared" si="21"/>
        <v>0</v>
      </c>
      <c r="BB36" s="13">
        <f t="shared" si="22"/>
        <v>0</v>
      </c>
    </row>
    <row r="37" spans="1:54" s="8" customFormat="1" ht="51.75" customHeight="1" x14ac:dyDescent="0.2">
      <c r="A37" s="94" t="s">
        <v>41</v>
      </c>
      <c r="B37" s="94" t="s">
        <v>170</v>
      </c>
      <c r="C37" s="94" t="s">
        <v>330</v>
      </c>
      <c r="D37" s="114" t="s">
        <v>166</v>
      </c>
      <c r="E37" s="103"/>
      <c r="F37" s="104"/>
      <c r="G37" s="115"/>
      <c r="H37" s="116"/>
      <c r="I37" s="92">
        <v>1</v>
      </c>
      <c r="J37" s="92">
        <v>1</v>
      </c>
      <c r="K37" s="92"/>
      <c r="L37" s="392"/>
      <c r="M37" s="413"/>
      <c r="N37" s="427"/>
      <c r="O37" s="375">
        <f>SUM(O38:O39)</f>
        <v>20161</v>
      </c>
      <c r="P37" s="375">
        <v>20161</v>
      </c>
      <c r="Q37" s="375">
        <v>20161</v>
      </c>
      <c r="R37" s="625"/>
      <c r="S37" s="372"/>
      <c r="T37" s="367"/>
      <c r="U37" s="375">
        <v>20161</v>
      </c>
      <c r="V37" s="375"/>
      <c r="W37" s="375"/>
      <c r="X37" s="372"/>
      <c r="Y37" s="372"/>
      <c r="Z37" s="367"/>
      <c r="AA37" s="375"/>
      <c r="AB37" s="375"/>
      <c r="AC37" s="375"/>
      <c r="AD37" s="372"/>
      <c r="AE37" s="372"/>
      <c r="AF37" s="372"/>
      <c r="AG37" s="375"/>
      <c r="AH37" s="375">
        <v>20161</v>
      </c>
      <c r="AI37" s="375">
        <v>20161</v>
      </c>
      <c r="AJ37" s="375">
        <v>120966</v>
      </c>
      <c r="AK37" s="375">
        <v>120966</v>
      </c>
      <c r="AL37" s="375"/>
      <c r="AM37" s="375"/>
      <c r="AN37" s="375"/>
      <c r="AO37" s="375"/>
      <c r="AP37" s="114"/>
      <c r="AQ37" s="95"/>
      <c r="AR37" s="117"/>
      <c r="AS37" s="6" t="b">
        <f>EXACT(A37,'RE-POA 2016 CENTA '!A42)</f>
        <v>1</v>
      </c>
      <c r="AT37" s="6" t="b">
        <f>EXACT(B37,'RE-POA 2016 CENTA '!B42)</f>
        <v>1</v>
      </c>
      <c r="AU37" s="6" t="b">
        <f>EXACT(C37,'RE-POA 2016 CENTA '!C42)</f>
        <v>1</v>
      </c>
      <c r="AV37" s="6" t="b">
        <f>EXACT(D37,'RE-POA 2016 CENTA '!D42)</f>
        <v>1</v>
      </c>
      <c r="AW37" s="13">
        <f t="shared" si="20"/>
        <v>0</v>
      </c>
      <c r="AX37" s="6" t="b">
        <f>EXACT(F37,'RE-POA 2016 CENTA '!F42)</f>
        <v>1</v>
      </c>
      <c r="AY37" s="6" t="b">
        <f>EXACT(G37,'RE-POA 2016 CENTA '!G42)</f>
        <v>1</v>
      </c>
      <c r="AZ37" s="6" t="b">
        <f>EXACT(H37,'RE-POA 2016 CENTA '!H42)</f>
        <v>1</v>
      </c>
      <c r="BA37" s="13">
        <f t="shared" si="21"/>
        <v>0</v>
      </c>
      <c r="BB37" s="13">
        <f t="shared" si="22"/>
        <v>0</v>
      </c>
    </row>
    <row r="38" spans="1:54" s="8" customFormat="1" ht="36.75" customHeight="1" x14ac:dyDescent="0.2">
      <c r="A38" s="494" t="s">
        <v>41</v>
      </c>
      <c r="B38" s="494" t="s">
        <v>170</v>
      </c>
      <c r="C38" s="470" t="s">
        <v>171</v>
      </c>
      <c r="D38" s="452" t="s">
        <v>172</v>
      </c>
      <c r="E38" s="99">
        <v>916</v>
      </c>
      <c r="F38" s="72" t="s">
        <v>75</v>
      </c>
      <c r="G38" s="452" t="s">
        <v>173</v>
      </c>
      <c r="H38" s="498" t="s">
        <v>77</v>
      </c>
      <c r="I38" s="482">
        <v>100</v>
      </c>
      <c r="J38" s="482"/>
      <c r="K38" s="482">
        <v>100</v>
      </c>
      <c r="L38" s="396">
        <v>853</v>
      </c>
      <c r="M38" s="417">
        <v>875</v>
      </c>
      <c r="N38" s="437">
        <v>916</v>
      </c>
      <c r="O38" s="217">
        <v>17589</v>
      </c>
      <c r="P38" s="217">
        <v>17589</v>
      </c>
      <c r="Q38" s="217">
        <v>17589</v>
      </c>
      <c r="R38" s="629">
        <v>916</v>
      </c>
      <c r="S38" s="201"/>
      <c r="T38" s="201"/>
      <c r="U38" s="217">
        <v>17589</v>
      </c>
      <c r="V38" s="217"/>
      <c r="W38" s="217"/>
      <c r="X38" s="201"/>
      <c r="Y38" s="201"/>
      <c r="Z38" s="201"/>
      <c r="AA38" s="217"/>
      <c r="AB38" s="217"/>
      <c r="AC38" s="217"/>
      <c r="AD38" s="201"/>
      <c r="AE38" s="201">
        <v>916</v>
      </c>
      <c r="AF38" s="201">
        <v>916</v>
      </c>
      <c r="AG38" s="217"/>
      <c r="AH38" s="217">
        <v>17589</v>
      </c>
      <c r="AI38" s="217">
        <v>17589</v>
      </c>
      <c r="AJ38" s="216">
        <v>105534</v>
      </c>
      <c r="AK38" s="217">
        <v>105534</v>
      </c>
      <c r="AL38" s="217"/>
      <c r="AM38" s="217"/>
      <c r="AN38" s="217"/>
      <c r="AO38" s="217"/>
      <c r="AP38" s="470" t="s">
        <v>86</v>
      </c>
      <c r="AQ38" s="470" t="s">
        <v>174</v>
      </c>
      <c r="AR38" s="470" t="s">
        <v>175</v>
      </c>
      <c r="AS38" s="6" t="b">
        <f>EXACT(A38,'RE-POA 2016 CENTA '!A43)</f>
        <v>1</v>
      </c>
      <c r="AT38" s="6" t="b">
        <f>EXACT(B38,'RE-POA 2016 CENTA '!B43)</f>
        <v>1</v>
      </c>
      <c r="AU38" s="6" t="b">
        <f>EXACT(C38,'RE-POA 2016 CENTA '!C43)</f>
        <v>1</v>
      </c>
      <c r="AV38" s="6" t="b">
        <f>EXACT(D38,'RE-POA 2016 CENTA '!D43)</f>
        <v>1</v>
      </c>
      <c r="AW38" s="13">
        <f>MAX(L38,M38,N38,R38,S38,T38,X38,Y38,Z38,AD38,AE38,AF38)-E38</f>
        <v>0</v>
      </c>
      <c r="AX38" s="6" t="b">
        <f>EXACT(F38,'RE-POA 2016 CENTA '!F43)</f>
        <v>1</v>
      </c>
      <c r="AY38" s="6" t="b">
        <f>EXACT(G38,'RE-POA 2016 CENTA '!G43)</f>
        <v>1</v>
      </c>
      <c r="AZ38" s="6" t="b">
        <f>EXACT(H38,'RE-POA 2016 CENTA '!H43)</f>
        <v>1</v>
      </c>
      <c r="BA38" s="13">
        <f t="shared" ref="BA38:BA72" si="23">SUM(O38,P38,Q38,U38,V38,W38,AA38,AB38,AC38,AG38,AH38,AI38)-AJ38</f>
        <v>0</v>
      </c>
      <c r="BB38" s="13">
        <f t="shared" ref="BB38:BB72" si="24">SUM(AK38,AL38,AM38,AN38,AO38)-AJ38</f>
        <v>0</v>
      </c>
    </row>
    <row r="39" spans="1:54" s="8" customFormat="1" ht="41.25" customHeight="1" x14ac:dyDescent="0.2">
      <c r="A39" s="495"/>
      <c r="B39" s="495"/>
      <c r="C39" s="471"/>
      <c r="D39" s="453"/>
      <c r="E39" s="98">
        <v>134</v>
      </c>
      <c r="F39" s="87" t="s">
        <v>79</v>
      </c>
      <c r="G39" s="453"/>
      <c r="H39" s="499"/>
      <c r="I39" s="483"/>
      <c r="J39" s="483"/>
      <c r="K39" s="483"/>
      <c r="L39" s="396">
        <v>117</v>
      </c>
      <c r="M39" s="417">
        <v>129</v>
      </c>
      <c r="N39" s="437">
        <v>134</v>
      </c>
      <c r="O39" s="217">
        <v>2572</v>
      </c>
      <c r="P39" s="217">
        <v>2572</v>
      </c>
      <c r="Q39" s="217">
        <v>2572</v>
      </c>
      <c r="R39" s="629">
        <v>134</v>
      </c>
      <c r="S39" s="201"/>
      <c r="T39" s="201"/>
      <c r="U39" s="217">
        <v>2572</v>
      </c>
      <c r="V39" s="217"/>
      <c r="W39" s="217"/>
      <c r="X39" s="201"/>
      <c r="Y39" s="201"/>
      <c r="Z39" s="201"/>
      <c r="AA39" s="217"/>
      <c r="AB39" s="217"/>
      <c r="AC39" s="217"/>
      <c r="AD39" s="201"/>
      <c r="AE39" s="201">
        <v>134</v>
      </c>
      <c r="AF39" s="201">
        <v>134</v>
      </c>
      <c r="AG39" s="217"/>
      <c r="AH39" s="217">
        <v>2572</v>
      </c>
      <c r="AI39" s="217">
        <v>2572</v>
      </c>
      <c r="AJ39" s="216">
        <v>15432</v>
      </c>
      <c r="AK39" s="217">
        <v>15432</v>
      </c>
      <c r="AL39" s="217"/>
      <c r="AM39" s="217"/>
      <c r="AN39" s="217"/>
      <c r="AO39" s="217"/>
      <c r="AP39" s="471"/>
      <c r="AQ39" s="471"/>
      <c r="AR39" s="471"/>
      <c r="AS39" s="6" t="b">
        <f>EXACT(A39,'RE-POA 2016 CENTA '!A44)</f>
        <v>1</v>
      </c>
      <c r="AT39" s="6" t="b">
        <f>EXACT(B39,'RE-POA 2016 CENTA '!B44)</f>
        <v>1</v>
      </c>
      <c r="AU39" s="6" t="b">
        <f>EXACT(C39,'RE-POA 2016 CENTA '!C44)</f>
        <v>1</v>
      </c>
      <c r="AV39" s="6" t="b">
        <f>EXACT(D39,'RE-POA 2016 CENTA '!D44)</f>
        <v>1</v>
      </c>
      <c r="AW39" s="13">
        <f>MAX(L39,M39,N39,R39,S39,T39,X39,Y39,Z39,AD39,AE39,AF39)-E39</f>
        <v>0</v>
      </c>
      <c r="AX39" s="6" t="b">
        <f>EXACT(F39,'RE-POA 2016 CENTA '!F44)</f>
        <v>1</v>
      </c>
      <c r="AY39" s="6" t="b">
        <f>EXACT(G39,'RE-POA 2016 CENTA '!G44)</f>
        <v>1</v>
      </c>
      <c r="AZ39" s="6" t="b">
        <f>EXACT(H39,'RE-POA 2016 CENTA '!H44)</f>
        <v>1</v>
      </c>
      <c r="BA39" s="13">
        <f t="shared" si="23"/>
        <v>0</v>
      </c>
      <c r="BB39" s="13">
        <f t="shared" si="24"/>
        <v>0</v>
      </c>
    </row>
    <row r="40" spans="1:54" s="8" customFormat="1" ht="78" customHeight="1" x14ac:dyDescent="0.2">
      <c r="A40" s="101" t="s">
        <v>41</v>
      </c>
      <c r="B40" s="101" t="s">
        <v>87</v>
      </c>
      <c r="C40" s="101" t="s">
        <v>88</v>
      </c>
      <c r="D40" s="49" t="s">
        <v>275</v>
      </c>
      <c r="E40" s="50"/>
      <c r="F40" s="80"/>
      <c r="G40" s="81"/>
      <c r="H40" s="51"/>
      <c r="I40" s="52">
        <v>1</v>
      </c>
      <c r="J40" s="52">
        <v>1</v>
      </c>
      <c r="K40" s="53"/>
      <c r="L40" s="386"/>
      <c r="M40" s="407"/>
      <c r="N40" s="427"/>
      <c r="O40" s="376">
        <f>SUM(O41)</f>
        <v>1315</v>
      </c>
      <c r="P40" s="368"/>
      <c r="Q40" s="368"/>
      <c r="R40" s="619"/>
      <c r="S40" s="367"/>
      <c r="T40" s="367"/>
      <c r="U40" s="368"/>
      <c r="V40" s="368"/>
      <c r="W40" s="368"/>
      <c r="X40" s="367"/>
      <c r="Y40" s="367"/>
      <c r="Z40" s="367"/>
      <c r="AA40" s="368"/>
      <c r="AB40" s="368"/>
      <c r="AC40" s="368"/>
      <c r="AD40" s="367"/>
      <c r="AE40" s="367"/>
      <c r="AF40" s="367"/>
      <c r="AG40" s="368"/>
      <c r="AH40" s="368"/>
      <c r="AI40" s="368"/>
      <c r="AJ40" s="371">
        <v>1315</v>
      </c>
      <c r="AK40" s="371">
        <v>1315</v>
      </c>
      <c r="AL40" s="368"/>
      <c r="AM40" s="368"/>
      <c r="AN40" s="368"/>
      <c r="AO40" s="368"/>
      <c r="AP40" s="114"/>
      <c r="AQ40" s="95"/>
      <c r="AR40" s="96"/>
      <c r="AS40" s="6" t="b">
        <f>EXACT(A40,'RE-POA 2016 CENTA '!A45)</f>
        <v>1</v>
      </c>
      <c r="AT40" s="6" t="b">
        <f>EXACT(B40,'RE-POA 2016 CENTA '!B45)</f>
        <v>1</v>
      </c>
      <c r="AU40" s="6" t="b">
        <f>EXACT(C40,'RE-POA 2016 CENTA '!C45)</f>
        <v>1</v>
      </c>
      <c r="AV40" s="6" t="b">
        <f>EXACT(D40,'RE-POA 2016 CENTA '!D45)</f>
        <v>1</v>
      </c>
      <c r="AW40" s="13">
        <f t="shared" ref="AW40:AW72" si="25">SUM(L40,M40,N40,R40,S40,T40,X40,Y40,Z40,AD40,AE40,AF40)-E40</f>
        <v>0</v>
      </c>
      <c r="AX40" s="6" t="b">
        <f>EXACT(F40,'RE-POA 2016 CENTA '!F45)</f>
        <v>1</v>
      </c>
      <c r="AY40" s="6" t="b">
        <f>EXACT(G40,'RE-POA 2016 CENTA '!G45)</f>
        <v>1</v>
      </c>
      <c r="AZ40" s="6" t="b">
        <f>EXACT(H40,'RE-POA 2016 CENTA '!H45)</f>
        <v>1</v>
      </c>
      <c r="BA40" s="13">
        <f t="shared" si="23"/>
        <v>0</v>
      </c>
      <c r="BB40" s="13">
        <f t="shared" si="24"/>
        <v>0</v>
      </c>
    </row>
    <row r="41" spans="1:54" s="8" customFormat="1" ht="153" customHeight="1" x14ac:dyDescent="0.2">
      <c r="A41" s="88" t="s">
        <v>41</v>
      </c>
      <c r="B41" s="118" t="s">
        <v>87</v>
      </c>
      <c r="C41" s="57" t="s">
        <v>89</v>
      </c>
      <c r="D41" s="119" t="s">
        <v>90</v>
      </c>
      <c r="E41" s="64">
        <v>1</v>
      </c>
      <c r="F41" s="67" t="s">
        <v>91</v>
      </c>
      <c r="G41" s="119" t="s">
        <v>92</v>
      </c>
      <c r="H41" s="120" t="s">
        <v>49</v>
      </c>
      <c r="I41" s="121">
        <v>100</v>
      </c>
      <c r="J41" s="121"/>
      <c r="K41" s="121">
        <v>100</v>
      </c>
      <c r="L41" s="397">
        <v>1</v>
      </c>
      <c r="M41" s="418"/>
      <c r="N41" s="438"/>
      <c r="O41" s="222">
        <v>1315</v>
      </c>
      <c r="P41" s="222"/>
      <c r="Q41" s="222"/>
      <c r="R41" s="630"/>
      <c r="S41" s="204"/>
      <c r="T41" s="204"/>
      <c r="U41" s="222"/>
      <c r="V41" s="222"/>
      <c r="W41" s="222"/>
      <c r="X41" s="204"/>
      <c r="Y41" s="204"/>
      <c r="Z41" s="204"/>
      <c r="AA41" s="222"/>
      <c r="AB41" s="222"/>
      <c r="AC41" s="222"/>
      <c r="AD41" s="204"/>
      <c r="AE41" s="205"/>
      <c r="AF41" s="205"/>
      <c r="AG41" s="227"/>
      <c r="AH41" s="227"/>
      <c r="AI41" s="227"/>
      <c r="AJ41" s="216">
        <v>1315</v>
      </c>
      <c r="AK41" s="216">
        <v>1315</v>
      </c>
      <c r="AL41" s="235"/>
      <c r="AM41" s="235"/>
      <c r="AN41" s="235"/>
      <c r="AO41" s="235"/>
      <c r="AP41" s="122" t="s">
        <v>50</v>
      </c>
      <c r="AQ41" s="122" t="s">
        <v>216</v>
      </c>
      <c r="AR41" s="123" t="s">
        <v>144</v>
      </c>
      <c r="AS41" s="6" t="b">
        <f>EXACT(A41,'RE-POA 2016 CENTA '!A46)</f>
        <v>1</v>
      </c>
      <c r="AT41" s="6" t="b">
        <f>EXACT(B41,'RE-POA 2016 CENTA '!B46)</f>
        <v>1</v>
      </c>
      <c r="AU41" s="6" t="b">
        <f>EXACT(C41,'RE-POA 2016 CENTA '!C46)</f>
        <v>1</v>
      </c>
      <c r="AV41" s="6" t="b">
        <f>EXACT(D41,'RE-POA 2016 CENTA '!D46)</f>
        <v>1</v>
      </c>
      <c r="AW41" s="13">
        <f t="shared" si="25"/>
        <v>0</v>
      </c>
      <c r="AX41" s="6" t="b">
        <f>EXACT(F41,'RE-POA 2016 CENTA '!F46)</f>
        <v>1</v>
      </c>
      <c r="AY41" s="6" t="b">
        <f>EXACT(G41,'RE-POA 2016 CENTA '!G46)</f>
        <v>1</v>
      </c>
      <c r="AZ41" s="6" t="b">
        <f>EXACT(H41,'RE-POA 2016 CENTA '!H46)</f>
        <v>1</v>
      </c>
      <c r="BA41" s="13">
        <f t="shared" si="23"/>
        <v>0</v>
      </c>
      <c r="BB41" s="13">
        <f t="shared" si="24"/>
        <v>0</v>
      </c>
    </row>
    <row r="42" spans="1:54" s="8" customFormat="1" ht="77.25" customHeight="1" x14ac:dyDescent="0.2">
      <c r="A42" s="124" t="s">
        <v>176</v>
      </c>
      <c r="B42" s="125" t="s">
        <v>177</v>
      </c>
      <c r="C42" s="94" t="s">
        <v>178</v>
      </c>
      <c r="D42" s="84" t="s">
        <v>167</v>
      </c>
      <c r="E42" s="126"/>
      <c r="F42" s="126"/>
      <c r="G42" s="84"/>
      <c r="H42" s="127"/>
      <c r="I42" s="128">
        <v>1</v>
      </c>
      <c r="J42" s="83">
        <v>1</v>
      </c>
      <c r="K42" s="128"/>
      <c r="L42" s="391"/>
      <c r="M42" s="412"/>
      <c r="N42" s="432"/>
      <c r="O42" s="371">
        <f>SUM(O43)</f>
        <v>30241</v>
      </c>
      <c r="P42" s="371"/>
      <c r="Q42" s="371"/>
      <c r="R42" s="624"/>
      <c r="S42" s="364"/>
      <c r="T42" s="364"/>
      <c r="U42" s="371">
        <v>30241</v>
      </c>
      <c r="V42" s="371"/>
      <c r="W42" s="371"/>
      <c r="X42" s="364"/>
      <c r="Y42" s="364"/>
      <c r="Z42" s="364"/>
      <c r="AA42" s="371">
        <v>30241</v>
      </c>
      <c r="AB42" s="371"/>
      <c r="AC42" s="371"/>
      <c r="AD42" s="364"/>
      <c r="AE42" s="364"/>
      <c r="AF42" s="364"/>
      <c r="AG42" s="371">
        <v>30241</v>
      </c>
      <c r="AH42" s="371"/>
      <c r="AI42" s="371"/>
      <c r="AJ42" s="371">
        <v>120964</v>
      </c>
      <c r="AK42" s="371">
        <v>120964</v>
      </c>
      <c r="AL42" s="377"/>
      <c r="AM42" s="377"/>
      <c r="AN42" s="377"/>
      <c r="AO42" s="377"/>
      <c r="AP42" s="129"/>
      <c r="AQ42" s="129"/>
      <c r="AR42" s="130"/>
      <c r="AS42" s="6" t="b">
        <f>EXACT(A42,'RE-POA 2016 CENTA '!A47)</f>
        <v>1</v>
      </c>
      <c r="AT42" s="6" t="b">
        <f>EXACT(B42,'RE-POA 2016 CENTA '!B47)</f>
        <v>1</v>
      </c>
      <c r="AU42" s="6" t="b">
        <f>EXACT(C42,'RE-POA 2016 CENTA '!C47)</f>
        <v>1</v>
      </c>
      <c r="AV42" s="6" t="b">
        <f>EXACT(D42,'RE-POA 2016 CENTA '!D47)</f>
        <v>1</v>
      </c>
      <c r="AW42" s="13">
        <f t="shared" si="25"/>
        <v>0</v>
      </c>
      <c r="AX42" s="6" t="b">
        <f>EXACT(F42,'RE-POA 2016 CENTA '!F47)</f>
        <v>1</v>
      </c>
      <c r="AY42" s="6" t="b">
        <f>EXACT(G42,'RE-POA 2016 CENTA '!G47)</f>
        <v>1</v>
      </c>
      <c r="AZ42" s="6" t="b">
        <f>EXACT(H42,'RE-POA 2016 CENTA '!H47)</f>
        <v>1</v>
      </c>
      <c r="BA42" s="13">
        <f t="shared" si="23"/>
        <v>0</v>
      </c>
      <c r="BB42" s="13">
        <f t="shared" si="24"/>
        <v>0</v>
      </c>
    </row>
    <row r="43" spans="1:54" s="8" customFormat="1" ht="75.75" customHeight="1" x14ac:dyDescent="0.2">
      <c r="A43" s="97" t="s">
        <v>176</v>
      </c>
      <c r="B43" s="131" t="s">
        <v>177</v>
      </c>
      <c r="C43" s="73" t="s">
        <v>179</v>
      </c>
      <c r="D43" s="72" t="s">
        <v>180</v>
      </c>
      <c r="E43" s="132">
        <v>701</v>
      </c>
      <c r="F43" s="72" t="s">
        <v>79</v>
      </c>
      <c r="G43" s="70" t="s">
        <v>278</v>
      </c>
      <c r="H43" s="133" t="s">
        <v>49</v>
      </c>
      <c r="I43" s="134">
        <v>100</v>
      </c>
      <c r="J43" s="98"/>
      <c r="K43" s="134">
        <v>100</v>
      </c>
      <c r="L43" s="391"/>
      <c r="M43" s="412"/>
      <c r="N43" s="432">
        <v>181</v>
      </c>
      <c r="O43" s="218">
        <v>30241</v>
      </c>
      <c r="P43" s="218"/>
      <c r="Q43" s="218"/>
      <c r="R43" s="624"/>
      <c r="S43" s="198"/>
      <c r="T43" s="198">
        <v>180</v>
      </c>
      <c r="U43" s="218">
        <v>30241</v>
      </c>
      <c r="V43" s="218"/>
      <c r="W43" s="218"/>
      <c r="X43" s="198"/>
      <c r="Y43" s="198"/>
      <c r="Z43" s="198">
        <v>170</v>
      </c>
      <c r="AA43" s="218">
        <v>30241</v>
      </c>
      <c r="AB43" s="218"/>
      <c r="AC43" s="218"/>
      <c r="AD43" s="198"/>
      <c r="AE43" s="198"/>
      <c r="AF43" s="198">
        <v>170</v>
      </c>
      <c r="AG43" s="218">
        <v>30241</v>
      </c>
      <c r="AH43" s="218"/>
      <c r="AI43" s="218"/>
      <c r="AJ43" s="216">
        <v>120964</v>
      </c>
      <c r="AK43" s="216">
        <v>120964</v>
      </c>
      <c r="AL43" s="236"/>
      <c r="AM43" s="236"/>
      <c r="AN43" s="236"/>
      <c r="AO43" s="236"/>
      <c r="AP43" s="135" t="s">
        <v>181</v>
      </c>
      <c r="AQ43" s="136" t="s">
        <v>174</v>
      </c>
      <c r="AR43" s="137" t="s">
        <v>182</v>
      </c>
      <c r="AS43" s="6" t="b">
        <f>EXACT(A43,'RE-POA 2016 CENTA '!A48)</f>
        <v>1</v>
      </c>
      <c r="AT43" s="6" t="b">
        <f>EXACT(B43,'RE-POA 2016 CENTA '!B48)</f>
        <v>1</v>
      </c>
      <c r="AU43" s="6" t="b">
        <f>EXACT(C43,'RE-POA 2016 CENTA '!C48)</f>
        <v>1</v>
      </c>
      <c r="AV43" s="6" t="b">
        <f>EXACT(D43,'RE-POA 2016 CENTA '!D48)</f>
        <v>1</v>
      </c>
      <c r="AW43" s="13">
        <f t="shared" si="25"/>
        <v>0</v>
      </c>
      <c r="AX43" s="6" t="b">
        <f>EXACT(F43,'RE-POA 2016 CENTA '!F48)</f>
        <v>1</v>
      </c>
      <c r="AY43" s="6" t="b">
        <f>EXACT(G43,'RE-POA 2016 CENTA '!G48)</f>
        <v>1</v>
      </c>
      <c r="AZ43" s="6" t="b">
        <f>EXACT(H43,'RE-POA 2016 CENTA '!H48)</f>
        <v>1</v>
      </c>
      <c r="BA43" s="13">
        <f t="shared" si="23"/>
        <v>0</v>
      </c>
      <c r="BB43" s="13">
        <f t="shared" si="24"/>
        <v>0</v>
      </c>
    </row>
    <row r="44" spans="1:54" s="8" customFormat="1" ht="52.5" customHeight="1" x14ac:dyDescent="0.2">
      <c r="A44" s="138" t="s">
        <v>176</v>
      </c>
      <c r="B44" s="125" t="s">
        <v>183</v>
      </c>
      <c r="C44" s="124" t="s">
        <v>184</v>
      </c>
      <c r="D44" s="84" t="s">
        <v>168</v>
      </c>
      <c r="E44" s="139"/>
      <c r="F44" s="126"/>
      <c r="G44" s="84"/>
      <c r="H44" s="127"/>
      <c r="I44" s="128">
        <v>1</v>
      </c>
      <c r="J44" s="83">
        <v>1</v>
      </c>
      <c r="K44" s="128"/>
      <c r="L44" s="391"/>
      <c r="M44" s="412"/>
      <c r="N44" s="432"/>
      <c r="O44" s="371">
        <f>SUM(O45:O46)</f>
        <v>30241</v>
      </c>
      <c r="P44" s="371"/>
      <c r="Q44" s="371"/>
      <c r="R44" s="624"/>
      <c r="S44" s="364"/>
      <c r="T44" s="364"/>
      <c r="U44" s="371">
        <v>30241</v>
      </c>
      <c r="V44" s="371"/>
      <c r="W44" s="371"/>
      <c r="X44" s="364"/>
      <c r="Y44" s="364"/>
      <c r="Z44" s="364"/>
      <c r="AA44" s="371">
        <v>30241</v>
      </c>
      <c r="AB44" s="371"/>
      <c r="AC44" s="371"/>
      <c r="AD44" s="364"/>
      <c r="AE44" s="364"/>
      <c r="AF44" s="364"/>
      <c r="AG44" s="371">
        <v>30241</v>
      </c>
      <c r="AH44" s="371"/>
      <c r="AI44" s="371"/>
      <c r="AJ44" s="371">
        <v>120964</v>
      </c>
      <c r="AK44" s="371">
        <v>120964</v>
      </c>
      <c r="AL44" s="377"/>
      <c r="AM44" s="377"/>
      <c r="AN44" s="377"/>
      <c r="AO44" s="377"/>
      <c r="AP44" s="140"/>
      <c r="AQ44" s="54"/>
      <c r="AR44" s="141"/>
      <c r="AS44" s="6" t="b">
        <f>EXACT(A44,'RE-POA 2016 CENTA '!A49)</f>
        <v>1</v>
      </c>
      <c r="AT44" s="6" t="b">
        <f>EXACT(B44,'RE-POA 2016 CENTA '!B49)</f>
        <v>1</v>
      </c>
      <c r="AU44" s="6" t="b">
        <f>EXACT(C44,'RE-POA 2016 CENTA '!C49)</f>
        <v>1</v>
      </c>
      <c r="AV44" s="6" t="b">
        <f>EXACT(D44,'RE-POA 2016 CENTA '!D49)</f>
        <v>1</v>
      </c>
      <c r="AW44" s="13">
        <f t="shared" si="25"/>
        <v>0</v>
      </c>
      <c r="AX44" s="6" t="b">
        <f>EXACT(F44,'RE-POA 2016 CENTA '!F49)</f>
        <v>1</v>
      </c>
      <c r="AY44" s="6" t="b">
        <f>EXACT(G44,'RE-POA 2016 CENTA '!G49)</f>
        <v>1</v>
      </c>
      <c r="AZ44" s="6" t="b">
        <f>EXACT(H44,'RE-POA 2016 CENTA '!H49)</f>
        <v>1</v>
      </c>
      <c r="BA44" s="13">
        <f t="shared" si="23"/>
        <v>0</v>
      </c>
      <c r="BB44" s="13">
        <f t="shared" si="24"/>
        <v>0</v>
      </c>
    </row>
    <row r="45" spans="1:54" s="8" customFormat="1" ht="47.25" customHeight="1" x14ac:dyDescent="0.2">
      <c r="A45" s="494" t="s">
        <v>176</v>
      </c>
      <c r="B45" s="494" t="s">
        <v>183</v>
      </c>
      <c r="C45" s="470" t="s">
        <v>185</v>
      </c>
      <c r="D45" s="452" t="s">
        <v>186</v>
      </c>
      <c r="E45" s="142">
        <v>1283</v>
      </c>
      <c r="F45" s="72" t="s">
        <v>75</v>
      </c>
      <c r="G45" s="452" t="s">
        <v>279</v>
      </c>
      <c r="H45" s="496" t="s">
        <v>49</v>
      </c>
      <c r="I45" s="531">
        <v>100</v>
      </c>
      <c r="J45" s="533"/>
      <c r="K45" s="531">
        <v>100</v>
      </c>
      <c r="L45" s="391"/>
      <c r="M45" s="412"/>
      <c r="N45" s="432">
        <v>271</v>
      </c>
      <c r="O45" s="218">
        <v>22515</v>
      </c>
      <c r="P45" s="218"/>
      <c r="Q45" s="218"/>
      <c r="R45" s="624"/>
      <c r="S45" s="198"/>
      <c r="T45" s="198">
        <v>396</v>
      </c>
      <c r="U45" s="218">
        <v>22515</v>
      </c>
      <c r="V45" s="218"/>
      <c r="W45" s="218"/>
      <c r="X45" s="198"/>
      <c r="Y45" s="198"/>
      <c r="Z45" s="198">
        <v>335</v>
      </c>
      <c r="AA45" s="218">
        <v>22515</v>
      </c>
      <c r="AB45" s="218"/>
      <c r="AC45" s="218"/>
      <c r="AD45" s="198"/>
      <c r="AE45" s="198"/>
      <c r="AF45" s="198">
        <v>281</v>
      </c>
      <c r="AG45" s="218">
        <v>22515</v>
      </c>
      <c r="AH45" s="218"/>
      <c r="AI45" s="218"/>
      <c r="AJ45" s="216">
        <v>90060</v>
      </c>
      <c r="AK45" s="233">
        <v>90060</v>
      </c>
      <c r="AL45" s="236"/>
      <c r="AM45" s="236"/>
      <c r="AN45" s="236"/>
      <c r="AO45" s="236"/>
      <c r="AP45" s="527" t="s">
        <v>50</v>
      </c>
      <c r="AQ45" s="452" t="s">
        <v>174</v>
      </c>
      <c r="AR45" s="529" t="s">
        <v>187</v>
      </c>
      <c r="AS45" s="6" t="b">
        <f>EXACT(A45,'RE-POA 2016 CENTA '!A50)</f>
        <v>1</v>
      </c>
      <c r="AT45" s="6" t="b">
        <f>EXACT(B45,'RE-POA 2016 CENTA '!B50)</f>
        <v>1</v>
      </c>
      <c r="AU45" s="6" t="b">
        <f>EXACT(C45,'RE-POA 2016 CENTA '!C50)</f>
        <v>1</v>
      </c>
      <c r="AV45" s="6" t="b">
        <f>EXACT(D45,'RE-POA 2016 CENTA '!D50)</f>
        <v>1</v>
      </c>
      <c r="AW45" s="13">
        <f t="shared" si="25"/>
        <v>0</v>
      </c>
      <c r="AX45" s="6" t="b">
        <f>EXACT(F45,'RE-POA 2016 CENTA '!F50)</f>
        <v>1</v>
      </c>
      <c r="AY45" s="6" t="b">
        <f>EXACT(G45,'RE-POA 2016 CENTA '!G50)</f>
        <v>1</v>
      </c>
      <c r="AZ45" s="6" t="b">
        <f>EXACT(H45,'RE-POA 2016 CENTA '!H50)</f>
        <v>1</v>
      </c>
      <c r="BA45" s="13">
        <f t="shared" si="23"/>
        <v>0</v>
      </c>
      <c r="BB45" s="13">
        <f t="shared" si="24"/>
        <v>0</v>
      </c>
    </row>
    <row r="46" spans="1:54" s="8" customFormat="1" ht="39.75" customHeight="1" x14ac:dyDescent="0.2">
      <c r="A46" s="495"/>
      <c r="B46" s="495"/>
      <c r="C46" s="471"/>
      <c r="D46" s="453"/>
      <c r="E46" s="142">
        <v>475</v>
      </c>
      <c r="F46" s="72" t="s">
        <v>79</v>
      </c>
      <c r="G46" s="453"/>
      <c r="H46" s="497"/>
      <c r="I46" s="532"/>
      <c r="J46" s="534"/>
      <c r="K46" s="532"/>
      <c r="L46" s="391"/>
      <c r="M46" s="412"/>
      <c r="N46" s="432">
        <v>93</v>
      </c>
      <c r="O46" s="218">
        <v>7726</v>
      </c>
      <c r="P46" s="218"/>
      <c r="Q46" s="218"/>
      <c r="R46" s="624"/>
      <c r="S46" s="198"/>
      <c r="T46" s="198">
        <v>156</v>
      </c>
      <c r="U46" s="218">
        <v>7726</v>
      </c>
      <c r="V46" s="218"/>
      <c r="W46" s="218"/>
      <c r="X46" s="198"/>
      <c r="Y46" s="198"/>
      <c r="Z46" s="198">
        <v>123</v>
      </c>
      <c r="AA46" s="218">
        <v>7726</v>
      </c>
      <c r="AB46" s="218"/>
      <c r="AC46" s="218"/>
      <c r="AD46" s="198"/>
      <c r="AE46" s="198"/>
      <c r="AF46" s="198">
        <v>103</v>
      </c>
      <c r="AG46" s="218">
        <v>7726</v>
      </c>
      <c r="AH46" s="218"/>
      <c r="AI46" s="218"/>
      <c r="AJ46" s="216">
        <v>30904</v>
      </c>
      <c r="AK46" s="233">
        <v>30904</v>
      </c>
      <c r="AL46" s="237"/>
      <c r="AM46" s="237"/>
      <c r="AN46" s="237"/>
      <c r="AO46" s="237"/>
      <c r="AP46" s="528"/>
      <c r="AQ46" s="453"/>
      <c r="AR46" s="530"/>
      <c r="AS46" s="6" t="b">
        <f>EXACT(A46,'RE-POA 2016 CENTA '!A51)</f>
        <v>1</v>
      </c>
      <c r="AT46" s="6" t="b">
        <f>EXACT(B46,'RE-POA 2016 CENTA '!B51)</f>
        <v>1</v>
      </c>
      <c r="AU46" s="6" t="b">
        <f>EXACT(C46,'RE-POA 2016 CENTA '!C51)</f>
        <v>1</v>
      </c>
      <c r="AV46" s="6" t="b">
        <f>EXACT(D46,'RE-POA 2016 CENTA '!D51)</f>
        <v>1</v>
      </c>
      <c r="AW46" s="13">
        <f t="shared" si="25"/>
        <v>0</v>
      </c>
      <c r="AX46" s="6" t="b">
        <f>EXACT(F46,'RE-POA 2016 CENTA '!F51)</f>
        <v>1</v>
      </c>
      <c r="AY46" s="6" t="b">
        <f>EXACT(G46,'RE-POA 2016 CENTA '!G51)</f>
        <v>1</v>
      </c>
      <c r="AZ46" s="6" t="b">
        <f>EXACT(H46,'RE-POA 2016 CENTA '!H51)</f>
        <v>1</v>
      </c>
      <c r="BA46" s="13">
        <f t="shared" si="23"/>
        <v>0</v>
      </c>
      <c r="BB46" s="13">
        <f t="shared" si="24"/>
        <v>0</v>
      </c>
    </row>
    <row r="47" spans="1:54" s="8" customFormat="1" ht="93" customHeight="1" x14ac:dyDescent="0.2">
      <c r="A47" s="124" t="s">
        <v>176</v>
      </c>
      <c r="B47" s="124" t="s">
        <v>188</v>
      </c>
      <c r="C47" s="94" t="s">
        <v>189</v>
      </c>
      <c r="D47" s="84" t="s">
        <v>169</v>
      </c>
      <c r="E47" s="126"/>
      <c r="F47" s="126"/>
      <c r="G47" s="84"/>
      <c r="H47" s="127"/>
      <c r="I47" s="143">
        <v>1</v>
      </c>
      <c r="J47" s="83">
        <v>1</v>
      </c>
      <c r="K47" s="143"/>
      <c r="L47" s="391"/>
      <c r="M47" s="412"/>
      <c r="N47" s="432"/>
      <c r="O47" s="376">
        <f>SUM(O48)</f>
        <v>1315</v>
      </c>
      <c r="P47" s="376"/>
      <c r="Q47" s="376"/>
      <c r="R47" s="631"/>
      <c r="S47" s="378"/>
      <c r="T47" s="378"/>
      <c r="U47" s="376"/>
      <c r="V47" s="376"/>
      <c r="W47" s="376"/>
      <c r="X47" s="364"/>
      <c r="Y47" s="364"/>
      <c r="Z47" s="364"/>
      <c r="AA47" s="376"/>
      <c r="AB47" s="376"/>
      <c r="AC47" s="376"/>
      <c r="AD47" s="364"/>
      <c r="AE47" s="364"/>
      <c r="AF47" s="364"/>
      <c r="AG47" s="376"/>
      <c r="AH47" s="376"/>
      <c r="AI47" s="376"/>
      <c r="AJ47" s="376">
        <v>1315</v>
      </c>
      <c r="AK47" s="376">
        <v>1315</v>
      </c>
      <c r="AL47" s="379"/>
      <c r="AM47" s="379"/>
      <c r="AN47" s="379"/>
      <c r="AO47" s="379"/>
      <c r="AP47" s="140"/>
      <c r="AQ47" s="144"/>
      <c r="AR47" s="145"/>
      <c r="AS47" s="6" t="b">
        <f>EXACT(A47,'RE-POA 2016 CENTA '!A52)</f>
        <v>1</v>
      </c>
      <c r="AT47" s="6" t="b">
        <f>EXACT(B47,'RE-POA 2016 CENTA '!B52)</f>
        <v>1</v>
      </c>
      <c r="AU47" s="6" t="b">
        <f>EXACT(C47,'RE-POA 2016 CENTA '!C52)</f>
        <v>1</v>
      </c>
      <c r="AV47" s="6" t="b">
        <f>EXACT(D47,'RE-POA 2016 CENTA '!D52)</f>
        <v>1</v>
      </c>
      <c r="AW47" s="13">
        <f t="shared" si="25"/>
        <v>0</v>
      </c>
      <c r="AX47" s="6" t="b">
        <f>EXACT(F47,'RE-POA 2016 CENTA '!F52)</f>
        <v>1</v>
      </c>
      <c r="AY47" s="6" t="b">
        <f>EXACT(G47,'RE-POA 2016 CENTA '!G52)</f>
        <v>1</v>
      </c>
      <c r="AZ47" s="6" t="b">
        <f>EXACT(H47,'RE-POA 2016 CENTA '!H52)</f>
        <v>1</v>
      </c>
      <c r="BA47" s="13">
        <f t="shared" si="23"/>
        <v>0</v>
      </c>
      <c r="BB47" s="13">
        <f t="shared" si="24"/>
        <v>0</v>
      </c>
    </row>
    <row r="48" spans="1:54" s="8" customFormat="1" ht="78.75" customHeight="1" x14ac:dyDescent="0.2">
      <c r="A48" s="97" t="s">
        <v>176</v>
      </c>
      <c r="B48" s="100" t="s">
        <v>188</v>
      </c>
      <c r="C48" s="73" t="s">
        <v>190</v>
      </c>
      <c r="D48" s="70" t="s">
        <v>191</v>
      </c>
      <c r="E48" s="90">
        <v>1</v>
      </c>
      <c r="F48" s="72" t="s">
        <v>192</v>
      </c>
      <c r="G48" s="146" t="s">
        <v>193</v>
      </c>
      <c r="H48" s="133" t="s">
        <v>49</v>
      </c>
      <c r="I48" s="134">
        <v>100</v>
      </c>
      <c r="J48" s="98"/>
      <c r="K48" s="134">
        <v>100</v>
      </c>
      <c r="L48" s="391">
        <v>1</v>
      </c>
      <c r="M48" s="412"/>
      <c r="N48" s="432"/>
      <c r="O48" s="218">
        <v>1315</v>
      </c>
      <c r="P48" s="218"/>
      <c r="Q48" s="218"/>
      <c r="R48" s="624"/>
      <c r="S48" s="198"/>
      <c r="T48" s="198"/>
      <c r="U48" s="218"/>
      <c r="V48" s="218"/>
      <c r="W48" s="218"/>
      <c r="X48" s="198"/>
      <c r="Y48" s="198"/>
      <c r="Z48" s="198"/>
      <c r="AA48" s="218"/>
      <c r="AB48" s="218"/>
      <c r="AC48" s="218"/>
      <c r="AD48" s="206"/>
      <c r="AE48" s="188"/>
      <c r="AF48" s="188"/>
      <c r="AG48" s="225"/>
      <c r="AH48" s="218"/>
      <c r="AI48" s="225"/>
      <c r="AJ48" s="216">
        <v>1315</v>
      </c>
      <c r="AK48" s="238">
        <v>1315</v>
      </c>
      <c r="AL48" s="236"/>
      <c r="AM48" s="236"/>
      <c r="AN48" s="236"/>
      <c r="AO48" s="236"/>
      <c r="AP48" s="135" t="s">
        <v>50</v>
      </c>
      <c r="AQ48" s="147" t="s">
        <v>194</v>
      </c>
      <c r="AR48" s="137" t="s">
        <v>195</v>
      </c>
      <c r="AS48" s="6" t="b">
        <f>EXACT(A48,'RE-POA 2016 CENTA '!A53)</f>
        <v>1</v>
      </c>
      <c r="AT48" s="6" t="b">
        <f>EXACT(B48,'RE-POA 2016 CENTA '!B53)</f>
        <v>1</v>
      </c>
      <c r="AU48" s="6" t="b">
        <f>EXACT(C48,'RE-POA 2016 CENTA '!C53)</f>
        <v>1</v>
      </c>
      <c r="AV48" s="6" t="b">
        <f>EXACT(D48,'RE-POA 2016 CENTA '!D53)</f>
        <v>1</v>
      </c>
      <c r="AW48" s="13">
        <f t="shared" si="25"/>
        <v>0</v>
      </c>
      <c r="AX48" s="6" t="b">
        <f>EXACT(F48,'RE-POA 2016 CENTA '!F53)</f>
        <v>1</v>
      </c>
      <c r="AY48" s="6" t="b">
        <f>EXACT(G48,'RE-POA 2016 CENTA '!G53)</f>
        <v>1</v>
      </c>
      <c r="AZ48" s="6" t="b">
        <f>EXACT(H48,'RE-POA 2016 CENTA '!H53)</f>
        <v>1</v>
      </c>
      <c r="BA48" s="13">
        <f t="shared" si="23"/>
        <v>0</v>
      </c>
      <c r="BB48" s="13">
        <f t="shared" si="24"/>
        <v>0</v>
      </c>
    </row>
    <row r="49" spans="1:54" s="8" customFormat="1" ht="54" customHeight="1" x14ac:dyDescent="0.2">
      <c r="A49" s="101" t="s">
        <v>137</v>
      </c>
      <c r="B49" s="148" t="s">
        <v>138</v>
      </c>
      <c r="C49" s="102" t="s">
        <v>332</v>
      </c>
      <c r="D49" s="149" t="s">
        <v>281</v>
      </c>
      <c r="E49" s="103"/>
      <c r="F49" s="104"/>
      <c r="G49" s="150"/>
      <c r="H49" s="151"/>
      <c r="I49" s="152">
        <v>15</v>
      </c>
      <c r="J49" s="152">
        <v>15</v>
      </c>
      <c r="K49" s="152"/>
      <c r="L49" s="397"/>
      <c r="M49" s="418"/>
      <c r="N49" s="438"/>
      <c r="O49" s="374">
        <f>SUM(O50:O54)</f>
        <v>12000</v>
      </c>
      <c r="P49" s="374">
        <f t="shared" ref="P49:Q49" si="26">SUM(P50:P54)</f>
        <v>21500</v>
      </c>
      <c r="Q49" s="374">
        <f t="shared" si="26"/>
        <v>362622.58999999997</v>
      </c>
      <c r="R49" s="630"/>
      <c r="S49" s="380"/>
      <c r="T49" s="378"/>
      <c r="U49" s="374">
        <f t="shared" ref="U49:W49" si="27">SUM(U50:U54)</f>
        <v>15500</v>
      </c>
      <c r="V49" s="374">
        <f t="shared" si="27"/>
        <v>32500</v>
      </c>
      <c r="W49" s="374">
        <f t="shared" si="27"/>
        <v>428028.5</v>
      </c>
      <c r="X49" s="380"/>
      <c r="Y49" s="380"/>
      <c r="Z49" s="380"/>
      <c r="AA49" s="374">
        <f t="shared" ref="AA49:AC49" si="28">SUM(AA50:AA54)</f>
        <v>13990</v>
      </c>
      <c r="AB49" s="374">
        <f t="shared" si="28"/>
        <v>27500</v>
      </c>
      <c r="AC49" s="374">
        <f t="shared" si="28"/>
        <v>516582</v>
      </c>
      <c r="AD49" s="364"/>
      <c r="AE49" s="380"/>
      <c r="AF49" s="380"/>
      <c r="AG49" s="374">
        <f t="shared" ref="AG49:AK49" si="29">SUM(AG50:AG54)</f>
        <v>15223.16</v>
      </c>
      <c r="AH49" s="374">
        <f t="shared" si="29"/>
        <v>52211.28</v>
      </c>
      <c r="AI49" s="374">
        <f t="shared" si="29"/>
        <v>285520.46999999997</v>
      </c>
      <c r="AJ49" s="374">
        <f t="shared" si="29"/>
        <v>1783178</v>
      </c>
      <c r="AK49" s="374">
        <f t="shared" si="29"/>
        <v>8364</v>
      </c>
      <c r="AL49" s="377"/>
      <c r="AM49" s="377"/>
      <c r="AN49" s="374">
        <f t="shared" ref="AN49:AO49" si="30">SUM(AN50:AN54)</f>
        <v>1081144</v>
      </c>
      <c r="AO49" s="374">
        <f t="shared" si="30"/>
        <v>693670</v>
      </c>
      <c r="AP49" s="153"/>
      <c r="AQ49" s="153"/>
      <c r="AR49" s="154"/>
      <c r="AS49" s="6" t="b">
        <f>EXACT(A49,'RE-POA 2016 CENTA '!A54)</f>
        <v>1</v>
      </c>
      <c r="AT49" s="6" t="b">
        <f>EXACT(B49,'RE-POA 2016 CENTA '!B54)</f>
        <v>1</v>
      </c>
      <c r="AU49" s="6" t="b">
        <f>EXACT(C49,'RE-POA 2016 CENTA '!C54)</f>
        <v>1</v>
      </c>
      <c r="AV49" s="6" t="b">
        <f>EXACT(D49,'RE-POA 2016 CENTA '!D54)</f>
        <v>1</v>
      </c>
      <c r="AW49" s="13">
        <f t="shared" si="25"/>
        <v>0</v>
      </c>
      <c r="AX49" s="6" t="b">
        <f>EXACT(F49,'RE-POA 2016 CENTA '!F54)</f>
        <v>1</v>
      </c>
      <c r="AY49" s="6" t="b">
        <f>EXACT(G49,'RE-POA 2016 CENTA '!G54)</f>
        <v>1</v>
      </c>
      <c r="AZ49" s="6" t="b">
        <f>EXACT(H49,'RE-POA 2016 CENTA '!H54)</f>
        <v>1</v>
      </c>
      <c r="BA49" s="13">
        <f t="shared" si="23"/>
        <v>0</v>
      </c>
      <c r="BB49" s="13">
        <f t="shared" si="24"/>
        <v>0</v>
      </c>
    </row>
    <row r="50" spans="1:54" s="8" customFormat="1" ht="81" customHeight="1" x14ac:dyDescent="0.2">
      <c r="A50" s="503" t="s">
        <v>137</v>
      </c>
      <c r="B50" s="506" t="s">
        <v>138</v>
      </c>
      <c r="C50" s="509" t="s">
        <v>139</v>
      </c>
      <c r="D50" s="512" t="s">
        <v>333</v>
      </c>
      <c r="E50" s="64">
        <v>1</v>
      </c>
      <c r="F50" s="67" t="s">
        <v>59</v>
      </c>
      <c r="G50" s="74" t="s">
        <v>60</v>
      </c>
      <c r="H50" s="75" t="s">
        <v>61</v>
      </c>
      <c r="I50" s="121">
        <v>1</v>
      </c>
      <c r="J50" s="121"/>
      <c r="K50" s="121">
        <v>1</v>
      </c>
      <c r="L50" s="397"/>
      <c r="M50" s="418"/>
      <c r="N50" s="438"/>
      <c r="O50" s="222"/>
      <c r="P50" s="222"/>
      <c r="Q50" s="222"/>
      <c r="R50" s="630"/>
      <c r="S50" s="204"/>
      <c r="T50" s="204"/>
      <c r="U50" s="222"/>
      <c r="V50" s="222"/>
      <c r="W50" s="222"/>
      <c r="X50" s="204"/>
      <c r="Y50" s="204"/>
      <c r="Z50" s="204"/>
      <c r="AA50" s="222"/>
      <c r="AB50" s="222"/>
      <c r="AC50" s="222"/>
      <c r="AD50" s="204"/>
      <c r="AE50" s="204">
        <v>1</v>
      </c>
      <c r="AF50" s="204"/>
      <c r="AG50" s="222"/>
      <c r="AH50" s="222">
        <v>8364</v>
      </c>
      <c r="AI50" s="222"/>
      <c r="AJ50" s="216">
        <f>+AH50</f>
        <v>8364</v>
      </c>
      <c r="AK50" s="216">
        <v>8364</v>
      </c>
      <c r="AL50" s="235"/>
      <c r="AM50" s="235"/>
      <c r="AN50" s="235"/>
      <c r="AO50" s="235"/>
      <c r="AP50" s="122" t="s">
        <v>50</v>
      </c>
      <c r="AQ50" s="122" t="s">
        <v>215</v>
      </c>
      <c r="AR50" s="123"/>
      <c r="AS50" s="6" t="b">
        <f>EXACT(A50,'RE-POA 2016 CENTA '!A55)</f>
        <v>1</v>
      </c>
      <c r="AT50" s="6" t="b">
        <f>EXACT(B50,'RE-POA 2016 CENTA '!B55)</f>
        <v>1</v>
      </c>
      <c r="AU50" s="6" t="s">
        <v>327</v>
      </c>
      <c r="AV50" s="6"/>
      <c r="AW50" s="13">
        <f t="shared" si="25"/>
        <v>0</v>
      </c>
      <c r="AX50" s="6"/>
      <c r="AY50" s="6"/>
      <c r="AZ50" s="6"/>
      <c r="BA50" s="13">
        <f t="shared" si="23"/>
        <v>0</v>
      </c>
      <c r="BB50" s="13">
        <f t="shared" si="24"/>
        <v>0</v>
      </c>
    </row>
    <row r="51" spans="1:54" s="8" customFormat="1" ht="128.25" customHeight="1" x14ac:dyDescent="0.2">
      <c r="A51" s="504"/>
      <c r="B51" s="507"/>
      <c r="C51" s="510"/>
      <c r="D51" s="513"/>
      <c r="E51" s="64">
        <v>100</v>
      </c>
      <c r="F51" s="72" t="s">
        <v>147</v>
      </c>
      <c r="G51" s="72" t="s">
        <v>148</v>
      </c>
      <c r="H51" s="133" t="s">
        <v>49</v>
      </c>
      <c r="I51" s="121">
        <v>32</v>
      </c>
      <c r="J51" s="121"/>
      <c r="K51" s="121">
        <v>32</v>
      </c>
      <c r="L51" s="397"/>
      <c r="M51" s="418"/>
      <c r="N51" s="438">
        <v>20</v>
      </c>
      <c r="O51" s="222"/>
      <c r="P51" s="222"/>
      <c r="Q51" s="222">
        <v>116524</v>
      </c>
      <c r="R51" s="630"/>
      <c r="S51" s="204"/>
      <c r="T51" s="204">
        <v>30</v>
      </c>
      <c r="U51" s="222"/>
      <c r="V51" s="222"/>
      <c r="W51" s="222">
        <v>174786</v>
      </c>
      <c r="X51" s="204"/>
      <c r="Y51" s="204"/>
      <c r="Z51" s="204">
        <v>30</v>
      </c>
      <c r="AA51" s="222"/>
      <c r="AB51" s="222"/>
      <c r="AC51" s="222">
        <v>174786</v>
      </c>
      <c r="AD51" s="204"/>
      <c r="AE51" s="204"/>
      <c r="AF51" s="204">
        <v>20</v>
      </c>
      <c r="AG51" s="222"/>
      <c r="AH51" s="222"/>
      <c r="AI51" s="222">
        <v>116523</v>
      </c>
      <c r="AJ51" s="216">
        <v>582619</v>
      </c>
      <c r="AK51" s="216"/>
      <c r="AL51" s="235"/>
      <c r="AM51" s="235"/>
      <c r="AN51" s="235">
        <v>582619</v>
      </c>
      <c r="AO51" s="235"/>
      <c r="AP51" s="147" t="s">
        <v>150</v>
      </c>
      <c r="AQ51" s="122" t="s">
        <v>151</v>
      </c>
      <c r="AR51" s="137" t="s">
        <v>152</v>
      </c>
      <c r="AS51" s="6"/>
      <c r="AT51" s="6"/>
      <c r="AU51" s="6"/>
      <c r="AV51" s="6"/>
      <c r="AW51" s="13">
        <f t="shared" si="25"/>
        <v>0</v>
      </c>
      <c r="AX51" s="6"/>
      <c r="AY51" s="6"/>
      <c r="AZ51" s="6"/>
      <c r="BA51" s="13">
        <f t="shared" si="23"/>
        <v>0</v>
      </c>
      <c r="BB51" s="13">
        <f t="shared" si="24"/>
        <v>0</v>
      </c>
    </row>
    <row r="52" spans="1:54" s="8" customFormat="1" ht="115.5" customHeight="1" x14ac:dyDescent="0.2">
      <c r="A52" s="504"/>
      <c r="B52" s="507"/>
      <c r="C52" s="510"/>
      <c r="D52" s="513"/>
      <c r="E52" s="64">
        <v>100</v>
      </c>
      <c r="F52" s="72" t="s">
        <v>147</v>
      </c>
      <c r="G52" s="155" t="s">
        <v>351</v>
      </c>
      <c r="H52" s="133" t="s">
        <v>49</v>
      </c>
      <c r="I52" s="121">
        <v>28</v>
      </c>
      <c r="J52" s="121"/>
      <c r="K52" s="121">
        <v>28</v>
      </c>
      <c r="L52" s="397"/>
      <c r="M52" s="418"/>
      <c r="N52" s="438">
        <v>10</v>
      </c>
      <c r="O52" s="222"/>
      <c r="P52" s="222"/>
      <c r="Q52" s="222">
        <v>74778.75</v>
      </c>
      <c r="R52" s="630"/>
      <c r="S52" s="204"/>
      <c r="T52" s="204">
        <v>20</v>
      </c>
      <c r="U52" s="222"/>
      <c r="V52" s="222"/>
      <c r="W52" s="222">
        <v>149557.5</v>
      </c>
      <c r="X52" s="204"/>
      <c r="Y52" s="204"/>
      <c r="Z52" s="204">
        <v>30</v>
      </c>
      <c r="AA52" s="222"/>
      <c r="AB52" s="222"/>
      <c r="AC52" s="222">
        <v>199410</v>
      </c>
      <c r="AD52" s="204"/>
      <c r="AE52" s="204"/>
      <c r="AF52" s="204">
        <v>40</v>
      </c>
      <c r="AG52" s="222"/>
      <c r="AH52" s="222"/>
      <c r="AI52" s="222">
        <v>74778.75</v>
      </c>
      <c r="AJ52" s="216">
        <f>+AI52+AC52++W52+Q52</f>
        <v>498525</v>
      </c>
      <c r="AK52" s="216"/>
      <c r="AL52" s="235"/>
      <c r="AM52" s="235"/>
      <c r="AN52" s="235">
        <v>498525</v>
      </c>
      <c r="AO52" s="235"/>
      <c r="AP52" s="122" t="s">
        <v>153</v>
      </c>
      <c r="AQ52" s="122" t="s">
        <v>154</v>
      </c>
      <c r="AR52" s="156"/>
      <c r="AS52" s="6"/>
      <c r="AT52" s="6"/>
      <c r="AU52" s="6"/>
      <c r="AV52" s="6"/>
      <c r="AW52" s="13">
        <f t="shared" si="25"/>
        <v>0</v>
      </c>
      <c r="AX52" s="6"/>
      <c r="AY52" s="6"/>
      <c r="AZ52" s="6"/>
      <c r="BA52" s="13">
        <f t="shared" si="23"/>
        <v>0</v>
      </c>
      <c r="BB52" s="13">
        <f t="shared" si="24"/>
        <v>0</v>
      </c>
    </row>
    <row r="53" spans="1:54" s="8" customFormat="1" ht="95.25" customHeight="1" x14ac:dyDescent="0.2">
      <c r="A53" s="504"/>
      <c r="B53" s="507"/>
      <c r="C53" s="510"/>
      <c r="D53" s="513"/>
      <c r="E53" s="64">
        <v>100</v>
      </c>
      <c r="F53" s="72" t="s">
        <v>147</v>
      </c>
      <c r="G53" s="155" t="s">
        <v>352</v>
      </c>
      <c r="H53" s="133" t="s">
        <v>49</v>
      </c>
      <c r="I53" s="121">
        <v>17</v>
      </c>
      <c r="J53" s="121"/>
      <c r="K53" s="121">
        <v>17</v>
      </c>
      <c r="L53" s="397"/>
      <c r="M53" s="418"/>
      <c r="N53" s="438">
        <v>13</v>
      </c>
      <c r="O53" s="222"/>
      <c r="P53" s="222"/>
      <c r="Q53" s="222">
        <v>40593</v>
      </c>
      <c r="R53" s="630"/>
      <c r="S53" s="204"/>
      <c r="T53" s="204">
        <v>24</v>
      </c>
      <c r="U53" s="222"/>
      <c r="V53" s="222"/>
      <c r="W53" s="222">
        <v>71185</v>
      </c>
      <c r="X53" s="204"/>
      <c r="Y53" s="204"/>
      <c r="Z53" s="204">
        <v>42</v>
      </c>
      <c r="AA53" s="222"/>
      <c r="AB53" s="222"/>
      <c r="AC53" s="222">
        <v>127886</v>
      </c>
      <c r="AD53" s="204"/>
      <c r="AE53" s="204"/>
      <c r="AF53" s="204">
        <v>21</v>
      </c>
      <c r="AG53" s="222"/>
      <c r="AH53" s="222"/>
      <c r="AI53" s="222">
        <v>62294</v>
      </c>
      <c r="AJ53" s="216">
        <v>301958</v>
      </c>
      <c r="AK53" s="216"/>
      <c r="AL53" s="235"/>
      <c r="AM53" s="235"/>
      <c r="AN53" s="235"/>
      <c r="AO53" s="216">
        <v>301958</v>
      </c>
      <c r="AP53" s="147" t="s">
        <v>50</v>
      </c>
      <c r="AQ53" s="122" t="s">
        <v>155</v>
      </c>
      <c r="AR53" s="156"/>
      <c r="AS53" s="6"/>
      <c r="AT53" s="6"/>
      <c r="AU53" s="6"/>
      <c r="AV53" s="6"/>
      <c r="AW53" s="13">
        <f t="shared" si="25"/>
        <v>0</v>
      </c>
      <c r="AX53" s="6"/>
      <c r="AY53" s="6"/>
      <c r="AZ53" s="6"/>
      <c r="BA53" s="13">
        <f t="shared" si="23"/>
        <v>0</v>
      </c>
      <c r="BB53" s="13">
        <f t="shared" si="24"/>
        <v>0</v>
      </c>
    </row>
    <row r="54" spans="1:54" s="8" customFormat="1" ht="142.5" customHeight="1" x14ac:dyDescent="0.2">
      <c r="A54" s="505"/>
      <c r="B54" s="508"/>
      <c r="C54" s="511"/>
      <c r="D54" s="514"/>
      <c r="E54" s="64">
        <v>100</v>
      </c>
      <c r="F54" s="72" t="s">
        <v>147</v>
      </c>
      <c r="G54" s="155" t="s">
        <v>353</v>
      </c>
      <c r="H54" s="133" t="s">
        <v>49</v>
      </c>
      <c r="I54" s="121">
        <v>22</v>
      </c>
      <c r="J54" s="121"/>
      <c r="K54" s="121">
        <v>22</v>
      </c>
      <c r="L54" s="397">
        <v>5</v>
      </c>
      <c r="M54" s="418">
        <v>10</v>
      </c>
      <c r="N54" s="438">
        <v>10</v>
      </c>
      <c r="O54" s="222">
        <v>12000</v>
      </c>
      <c r="P54" s="222">
        <v>21500</v>
      </c>
      <c r="Q54" s="222">
        <v>130726.84</v>
      </c>
      <c r="R54" s="630">
        <v>10</v>
      </c>
      <c r="S54" s="204">
        <v>10</v>
      </c>
      <c r="T54" s="204">
        <v>10</v>
      </c>
      <c r="U54" s="222">
        <v>15500</v>
      </c>
      <c r="V54" s="222">
        <v>32500</v>
      </c>
      <c r="W54" s="222">
        <v>32500</v>
      </c>
      <c r="X54" s="204">
        <v>10</v>
      </c>
      <c r="Y54" s="204">
        <v>10</v>
      </c>
      <c r="Z54" s="204">
        <v>10</v>
      </c>
      <c r="AA54" s="222">
        <v>13990</v>
      </c>
      <c r="AB54" s="222">
        <v>27500</v>
      </c>
      <c r="AC54" s="222">
        <v>14500</v>
      </c>
      <c r="AD54" s="204">
        <v>10</v>
      </c>
      <c r="AE54" s="204">
        <v>5</v>
      </c>
      <c r="AF54" s="204"/>
      <c r="AG54" s="222">
        <v>15223.16</v>
      </c>
      <c r="AH54" s="222">
        <v>43847.28</v>
      </c>
      <c r="AI54" s="222">
        <f>31925-0.28</f>
        <v>31924.720000000001</v>
      </c>
      <c r="AJ54" s="216">
        <f>SUM(O54,P54,Q54,U54,V54,W54,AA54,AB54,AC54,AG54,AH54,AI54)</f>
        <v>391711.99999999988</v>
      </c>
      <c r="AK54" s="216"/>
      <c r="AL54" s="235"/>
      <c r="AM54" s="235"/>
      <c r="AN54" s="235"/>
      <c r="AO54" s="216">
        <v>391712</v>
      </c>
      <c r="AP54" s="122" t="s">
        <v>78</v>
      </c>
      <c r="AQ54" s="122" t="s">
        <v>196</v>
      </c>
      <c r="AR54" s="156"/>
      <c r="AS54" s="6"/>
      <c r="AT54" s="6"/>
      <c r="AU54" s="6"/>
      <c r="AV54" s="6"/>
      <c r="AW54" s="13">
        <f t="shared" si="25"/>
        <v>0</v>
      </c>
      <c r="AX54" s="6"/>
      <c r="AY54" s="6"/>
      <c r="AZ54" s="6"/>
      <c r="BA54" s="13">
        <f t="shared" si="23"/>
        <v>0</v>
      </c>
      <c r="BB54" s="13">
        <f t="shared" si="24"/>
        <v>0</v>
      </c>
    </row>
    <row r="55" spans="1:54" s="8" customFormat="1" ht="80.25" customHeight="1" x14ac:dyDescent="0.2">
      <c r="A55" s="157" t="s">
        <v>93</v>
      </c>
      <c r="B55" s="157" t="s">
        <v>94</v>
      </c>
      <c r="C55" s="158" t="s">
        <v>95</v>
      </c>
      <c r="D55" s="49" t="s">
        <v>96</v>
      </c>
      <c r="E55" s="50"/>
      <c r="F55" s="80"/>
      <c r="G55" s="81"/>
      <c r="H55" s="51"/>
      <c r="I55" s="109">
        <v>40</v>
      </c>
      <c r="J55" s="109">
        <v>40</v>
      </c>
      <c r="K55" s="159"/>
      <c r="L55" s="391"/>
      <c r="M55" s="412"/>
      <c r="N55" s="432"/>
      <c r="O55" s="240">
        <f>SUM(O56:O71)</f>
        <v>1355590.1</v>
      </c>
      <c r="P55" s="240">
        <f t="shared" ref="P55:Q55" si="31">SUM(P56:P71)</f>
        <v>213118.65</v>
      </c>
      <c r="Q55" s="240">
        <f t="shared" si="31"/>
        <v>359206.64999999997</v>
      </c>
      <c r="R55" s="624"/>
      <c r="S55" s="364"/>
      <c r="T55" s="364"/>
      <c r="U55" s="240">
        <f t="shared" ref="U55:W55" si="32">SUM(U56:U71)</f>
        <v>250262.65</v>
      </c>
      <c r="V55" s="240">
        <f t="shared" si="32"/>
        <v>853047.9</v>
      </c>
      <c r="W55" s="240">
        <f t="shared" si="32"/>
        <v>419309.4</v>
      </c>
      <c r="X55" s="364"/>
      <c r="Y55" s="364"/>
      <c r="Z55" s="364"/>
      <c r="AA55" s="240">
        <f t="shared" ref="AA55:AC55" si="33">SUM(AA56:AA71)</f>
        <v>309327.59999999998</v>
      </c>
      <c r="AB55" s="240">
        <f t="shared" si="33"/>
        <v>385152.1</v>
      </c>
      <c r="AC55" s="240">
        <f t="shared" si="33"/>
        <v>241494.94999999998</v>
      </c>
      <c r="AD55" s="364"/>
      <c r="AE55" s="364"/>
      <c r="AF55" s="364"/>
      <c r="AG55" s="240">
        <f t="shared" ref="AG55:AK55" si="34">SUM(AG56:AG71)</f>
        <v>190485.05</v>
      </c>
      <c r="AH55" s="240">
        <f t="shared" si="34"/>
        <v>273448.05</v>
      </c>
      <c r="AI55" s="240">
        <f t="shared" si="34"/>
        <v>179879.9</v>
      </c>
      <c r="AJ55" s="240">
        <f t="shared" si="34"/>
        <v>5030323</v>
      </c>
      <c r="AK55" s="240">
        <f t="shared" si="34"/>
        <v>4430328</v>
      </c>
      <c r="AL55" s="381"/>
      <c r="AM55" s="240">
        <f>SUM(AM56:AM71)</f>
        <v>599995</v>
      </c>
      <c r="AN55" s="381"/>
      <c r="AO55" s="381"/>
      <c r="AP55" s="49"/>
      <c r="AQ55" s="160"/>
      <c r="AR55" s="161"/>
      <c r="AS55" s="6" t="b">
        <f>EXACT(A55,'RE-POA 2016 CENTA '!A59)</f>
        <v>1</v>
      </c>
      <c r="AT55" s="6" t="b">
        <f>EXACT(B55,'RE-POA 2016 CENTA '!B59)</f>
        <v>1</v>
      </c>
      <c r="AU55" s="6" t="b">
        <f>EXACT(C55,'RE-POA 2016 CENTA '!C59)</f>
        <v>1</v>
      </c>
      <c r="AV55" s="6" t="b">
        <f>EXACT(D55,'RE-POA 2016 CENTA '!D59)</f>
        <v>1</v>
      </c>
      <c r="AW55" s="13">
        <f t="shared" si="25"/>
        <v>0</v>
      </c>
      <c r="AX55" s="6" t="b">
        <f>EXACT(F55,'RE-POA 2016 CENTA '!F59)</f>
        <v>1</v>
      </c>
      <c r="AY55" s="6" t="b">
        <f>EXACT(G55,'RE-POA 2016 CENTA '!G59)</f>
        <v>1</v>
      </c>
      <c r="AZ55" s="6" t="b">
        <f>EXACT(H55,'RE-POA 2016 CENTA '!H59)</f>
        <v>1</v>
      </c>
      <c r="BA55" s="13">
        <f t="shared" si="23"/>
        <v>0</v>
      </c>
      <c r="BB55" s="13">
        <f t="shared" si="24"/>
        <v>0</v>
      </c>
    </row>
    <row r="56" spans="1:54" s="8" customFormat="1" ht="84.75" customHeight="1" x14ac:dyDescent="0.2">
      <c r="A56" s="162" t="s">
        <v>93</v>
      </c>
      <c r="B56" s="162" t="s">
        <v>94</v>
      </c>
      <c r="C56" s="162" t="s">
        <v>334</v>
      </c>
      <c r="D56" s="67" t="s">
        <v>97</v>
      </c>
      <c r="E56" s="163">
        <v>80</v>
      </c>
      <c r="F56" s="67" t="s">
        <v>98</v>
      </c>
      <c r="G56" s="67" t="s">
        <v>99</v>
      </c>
      <c r="H56" s="164" t="s">
        <v>100</v>
      </c>
      <c r="I56" s="112">
        <v>2</v>
      </c>
      <c r="J56" s="112"/>
      <c r="K56" s="112">
        <v>2</v>
      </c>
      <c r="L56" s="398">
        <v>10</v>
      </c>
      <c r="M56" s="419">
        <v>5</v>
      </c>
      <c r="N56" s="439">
        <v>7</v>
      </c>
      <c r="O56" s="223">
        <v>10706</v>
      </c>
      <c r="P56" s="223">
        <v>10706</v>
      </c>
      <c r="Q56" s="223">
        <v>10706</v>
      </c>
      <c r="R56" s="632">
        <v>10</v>
      </c>
      <c r="S56" s="208">
        <v>4</v>
      </c>
      <c r="T56" s="208">
        <v>6</v>
      </c>
      <c r="U56" s="223">
        <v>10706</v>
      </c>
      <c r="V56" s="223">
        <v>10706</v>
      </c>
      <c r="W56" s="223">
        <v>10706</v>
      </c>
      <c r="X56" s="209">
        <v>11</v>
      </c>
      <c r="Y56" s="209">
        <v>4</v>
      </c>
      <c r="Z56" s="209">
        <v>5</v>
      </c>
      <c r="AA56" s="214">
        <v>10706</v>
      </c>
      <c r="AB56" s="214">
        <v>10706</v>
      </c>
      <c r="AC56" s="214">
        <v>10706</v>
      </c>
      <c r="AD56" s="207">
        <v>7</v>
      </c>
      <c r="AE56" s="207">
        <v>4</v>
      </c>
      <c r="AF56" s="207">
        <v>7</v>
      </c>
      <c r="AG56" s="223">
        <v>10706</v>
      </c>
      <c r="AH56" s="223">
        <v>10706</v>
      </c>
      <c r="AI56" s="223">
        <v>9743</v>
      </c>
      <c r="AJ56" s="216">
        <v>127509</v>
      </c>
      <c r="AK56" s="216">
        <v>127509</v>
      </c>
      <c r="AL56" s="235"/>
      <c r="AM56" s="235"/>
      <c r="AN56" s="235"/>
      <c r="AO56" s="235"/>
      <c r="AP56" s="165" t="s">
        <v>101</v>
      </c>
      <c r="AQ56" s="155" t="s">
        <v>165</v>
      </c>
      <c r="AR56" s="123"/>
      <c r="AS56" s="6" t="b">
        <f>EXACT(A56,'RE-POA 2016 CENTA '!A60)</f>
        <v>1</v>
      </c>
      <c r="AT56" s="6" t="b">
        <f>EXACT(B56,'RE-POA 2016 CENTA '!B60)</f>
        <v>1</v>
      </c>
      <c r="AU56" s="6" t="b">
        <f>EXACT(C56,'RE-POA 2016 CENTA '!C60)</f>
        <v>1</v>
      </c>
      <c r="AV56" s="6" t="b">
        <f>EXACT(D56,'RE-POA 2016 CENTA '!D60)</f>
        <v>1</v>
      </c>
      <c r="AW56" s="13">
        <f t="shared" si="25"/>
        <v>0</v>
      </c>
      <c r="AX56" s="6" t="b">
        <f>EXACT(F56,'RE-POA 2016 CENTA '!F60)</f>
        <v>1</v>
      </c>
      <c r="AY56" s="6" t="b">
        <f>EXACT(G56,'RE-POA 2016 CENTA '!G60)</f>
        <v>1</v>
      </c>
      <c r="AZ56" s="6" t="b">
        <f>EXACT(H56,'RE-POA 2016 CENTA '!H60)</f>
        <v>1</v>
      </c>
      <c r="BA56" s="13">
        <f t="shared" si="23"/>
        <v>0</v>
      </c>
      <c r="BB56" s="13">
        <f t="shared" si="24"/>
        <v>0</v>
      </c>
    </row>
    <row r="57" spans="1:54" s="8" customFormat="1" ht="51" x14ac:dyDescent="0.2">
      <c r="A57" s="162" t="s">
        <v>93</v>
      </c>
      <c r="B57" s="162" t="s">
        <v>94</v>
      </c>
      <c r="C57" s="162" t="s">
        <v>335</v>
      </c>
      <c r="D57" s="70" t="s">
        <v>102</v>
      </c>
      <c r="E57" s="166">
        <v>12</v>
      </c>
      <c r="F57" s="70" t="s">
        <v>49</v>
      </c>
      <c r="G57" s="70" t="s">
        <v>288</v>
      </c>
      <c r="H57" s="167" t="s">
        <v>49</v>
      </c>
      <c r="I57" s="89">
        <v>4</v>
      </c>
      <c r="J57" s="89"/>
      <c r="K57" s="89">
        <v>4</v>
      </c>
      <c r="L57" s="386">
        <v>1</v>
      </c>
      <c r="M57" s="407">
        <v>1</v>
      </c>
      <c r="N57" s="427">
        <v>1</v>
      </c>
      <c r="O57" s="213">
        <v>15088</v>
      </c>
      <c r="P57" s="213">
        <v>15088</v>
      </c>
      <c r="Q57" s="213">
        <v>15088</v>
      </c>
      <c r="R57" s="619">
        <v>1</v>
      </c>
      <c r="S57" s="187">
        <v>1</v>
      </c>
      <c r="T57" s="187">
        <v>1</v>
      </c>
      <c r="U57" s="213">
        <v>15088</v>
      </c>
      <c r="V57" s="213">
        <v>15088</v>
      </c>
      <c r="W57" s="213">
        <v>15088</v>
      </c>
      <c r="X57" s="187">
        <v>1</v>
      </c>
      <c r="Y57" s="187">
        <v>1</v>
      </c>
      <c r="Z57" s="187">
        <v>1</v>
      </c>
      <c r="AA57" s="213">
        <v>15088</v>
      </c>
      <c r="AB57" s="213">
        <v>15088</v>
      </c>
      <c r="AC57" s="213">
        <v>15088</v>
      </c>
      <c r="AD57" s="190">
        <v>1</v>
      </c>
      <c r="AE57" s="187">
        <v>1</v>
      </c>
      <c r="AF57" s="187">
        <v>1</v>
      </c>
      <c r="AG57" s="213">
        <v>15088</v>
      </c>
      <c r="AH57" s="213">
        <v>15088</v>
      </c>
      <c r="AI57" s="213">
        <v>15092</v>
      </c>
      <c r="AJ57" s="216">
        <v>181060</v>
      </c>
      <c r="AK57" s="216">
        <v>181060</v>
      </c>
      <c r="AL57" s="236"/>
      <c r="AM57" s="236"/>
      <c r="AN57" s="236"/>
      <c r="AO57" s="236"/>
      <c r="AP57" s="168" t="s">
        <v>101</v>
      </c>
      <c r="AQ57" s="72" t="s">
        <v>164</v>
      </c>
      <c r="AR57" s="169"/>
      <c r="AS57" s="6" t="b">
        <f>EXACT(A57,'RE-POA 2016 CENTA '!A61)</f>
        <v>1</v>
      </c>
      <c r="AT57" s="6" t="b">
        <f>EXACT(B57,'RE-POA 2016 CENTA '!B61)</f>
        <v>1</v>
      </c>
      <c r="AU57" s="6" t="b">
        <f>EXACT(C57,'RE-POA 2016 CENTA '!C61)</f>
        <v>1</v>
      </c>
      <c r="AV57" s="6" t="b">
        <f>EXACT(D57,'RE-POA 2016 CENTA '!D61)</f>
        <v>1</v>
      </c>
      <c r="AW57" s="13">
        <f t="shared" si="25"/>
        <v>0</v>
      </c>
      <c r="AX57" s="6" t="b">
        <f>EXACT(F57,'RE-POA 2016 CENTA '!F61)</f>
        <v>1</v>
      </c>
      <c r="AY57" s="6" t="b">
        <f>EXACT(G57,'RE-POA 2016 CENTA '!G61)</f>
        <v>1</v>
      </c>
      <c r="AZ57" s="6" t="b">
        <f>EXACT(H57,'RE-POA 2016 CENTA '!H61)</f>
        <v>1</v>
      </c>
      <c r="BA57" s="13">
        <f t="shared" si="23"/>
        <v>0</v>
      </c>
      <c r="BB57" s="13">
        <f t="shared" si="24"/>
        <v>0</v>
      </c>
    </row>
    <row r="58" spans="1:54" s="8" customFormat="1" ht="89.25" x14ac:dyDescent="0.2">
      <c r="A58" s="162" t="s">
        <v>93</v>
      </c>
      <c r="B58" s="162" t="s">
        <v>94</v>
      </c>
      <c r="C58" s="162" t="s">
        <v>336</v>
      </c>
      <c r="D58" s="70" t="s">
        <v>354</v>
      </c>
      <c r="E58" s="98">
        <v>12</v>
      </c>
      <c r="F58" s="70" t="s">
        <v>103</v>
      </c>
      <c r="G58" s="70" t="s">
        <v>104</v>
      </c>
      <c r="H58" s="167" t="s">
        <v>49</v>
      </c>
      <c r="I58" s="89">
        <v>1</v>
      </c>
      <c r="J58" s="89"/>
      <c r="K58" s="89">
        <v>1</v>
      </c>
      <c r="L58" s="399">
        <v>1</v>
      </c>
      <c r="M58" s="420">
        <v>1</v>
      </c>
      <c r="N58" s="440">
        <v>1</v>
      </c>
      <c r="O58" s="216">
        <v>4750</v>
      </c>
      <c r="P58" s="216">
        <v>4750</v>
      </c>
      <c r="Q58" s="216">
        <v>4750</v>
      </c>
      <c r="R58" s="631">
        <v>1</v>
      </c>
      <c r="S58" s="200">
        <v>1</v>
      </c>
      <c r="T58" s="200">
        <v>1</v>
      </c>
      <c r="U58" s="216">
        <v>4750</v>
      </c>
      <c r="V58" s="216">
        <v>4750</v>
      </c>
      <c r="W58" s="216">
        <v>4750</v>
      </c>
      <c r="X58" s="200">
        <v>1</v>
      </c>
      <c r="Y58" s="200">
        <v>1</v>
      </c>
      <c r="Z58" s="200">
        <v>1</v>
      </c>
      <c r="AA58" s="216">
        <v>4750</v>
      </c>
      <c r="AB58" s="216">
        <v>4750</v>
      </c>
      <c r="AC58" s="216">
        <v>4750</v>
      </c>
      <c r="AD58" s="200">
        <v>1</v>
      </c>
      <c r="AE58" s="200">
        <v>1</v>
      </c>
      <c r="AF58" s="200">
        <v>1</v>
      </c>
      <c r="AG58" s="216">
        <v>4750</v>
      </c>
      <c r="AH58" s="216">
        <v>4750</v>
      </c>
      <c r="AI58" s="216">
        <v>4757</v>
      </c>
      <c r="AJ58" s="216">
        <v>57007</v>
      </c>
      <c r="AK58" s="216">
        <v>57007</v>
      </c>
      <c r="AL58" s="236"/>
      <c r="AM58" s="236"/>
      <c r="AN58" s="236"/>
      <c r="AO58" s="236"/>
      <c r="AP58" s="168" t="s">
        <v>101</v>
      </c>
      <c r="AQ58" s="72" t="s">
        <v>223</v>
      </c>
      <c r="AR58" s="169"/>
      <c r="AS58" s="6" t="b">
        <f>EXACT(A58,'RE-POA 2016 CENTA '!A62)</f>
        <v>1</v>
      </c>
      <c r="AT58" s="6" t="b">
        <f>EXACT(B58,'RE-POA 2016 CENTA '!B62)</f>
        <v>1</v>
      </c>
      <c r="AU58" s="6" t="b">
        <f>EXACT(C58,'RE-POA 2016 CENTA '!C62)</f>
        <v>1</v>
      </c>
      <c r="AV58" s="6" t="b">
        <f>EXACT(D58,'RE-POA 2016 CENTA '!D62)</f>
        <v>0</v>
      </c>
      <c r="AW58" s="13">
        <f t="shared" si="25"/>
        <v>0</v>
      </c>
      <c r="AX58" s="6" t="b">
        <f>EXACT(F58,'RE-POA 2016 CENTA '!F62)</f>
        <v>1</v>
      </c>
      <c r="AY58" s="6" t="b">
        <f>EXACT(G58,'RE-POA 2016 CENTA '!G62)</f>
        <v>1</v>
      </c>
      <c r="AZ58" s="6" t="b">
        <f>EXACT(H58,'RE-POA 2016 CENTA '!H62)</f>
        <v>1</v>
      </c>
      <c r="BA58" s="13">
        <f t="shared" si="23"/>
        <v>0</v>
      </c>
      <c r="BB58" s="13">
        <f t="shared" si="24"/>
        <v>0</v>
      </c>
    </row>
    <row r="59" spans="1:54" s="8" customFormat="1" ht="76.5" x14ac:dyDescent="0.2">
      <c r="A59" s="162" t="s">
        <v>93</v>
      </c>
      <c r="B59" s="162" t="s">
        <v>94</v>
      </c>
      <c r="C59" s="162" t="s">
        <v>337</v>
      </c>
      <c r="D59" s="70" t="s">
        <v>105</v>
      </c>
      <c r="E59" s="170">
        <v>1080</v>
      </c>
      <c r="F59" s="70" t="s">
        <v>98</v>
      </c>
      <c r="G59" s="70" t="s">
        <v>106</v>
      </c>
      <c r="H59" s="167" t="s">
        <v>49</v>
      </c>
      <c r="I59" s="89">
        <v>4</v>
      </c>
      <c r="J59" s="89"/>
      <c r="K59" s="89">
        <v>4</v>
      </c>
      <c r="L59" s="386">
        <v>90</v>
      </c>
      <c r="M59" s="407">
        <v>90</v>
      </c>
      <c r="N59" s="427">
        <v>90</v>
      </c>
      <c r="O59" s="213">
        <v>16750</v>
      </c>
      <c r="P59" s="213">
        <v>16750</v>
      </c>
      <c r="Q59" s="213">
        <v>16750</v>
      </c>
      <c r="R59" s="619">
        <v>90</v>
      </c>
      <c r="S59" s="187">
        <v>90</v>
      </c>
      <c r="T59" s="187">
        <v>90</v>
      </c>
      <c r="U59" s="213">
        <v>16750</v>
      </c>
      <c r="V59" s="213">
        <v>16750</v>
      </c>
      <c r="W59" s="213">
        <v>16750</v>
      </c>
      <c r="X59" s="187">
        <v>90</v>
      </c>
      <c r="Y59" s="187">
        <v>90</v>
      </c>
      <c r="Z59" s="187">
        <v>90</v>
      </c>
      <c r="AA59" s="213">
        <v>16750</v>
      </c>
      <c r="AB59" s="213">
        <v>16750</v>
      </c>
      <c r="AC59" s="213">
        <v>16750</v>
      </c>
      <c r="AD59" s="187">
        <v>90</v>
      </c>
      <c r="AE59" s="187">
        <v>90</v>
      </c>
      <c r="AF59" s="187">
        <v>90</v>
      </c>
      <c r="AG59" s="213">
        <v>16750</v>
      </c>
      <c r="AH59" s="213">
        <v>16750</v>
      </c>
      <c r="AI59" s="213">
        <v>16757</v>
      </c>
      <c r="AJ59" s="216">
        <v>201007</v>
      </c>
      <c r="AK59" s="216">
        <v>201007</v>
      </c>
      <c r="AL59" s="236"/>
      <c r="AM59" s="236"/>
      <c r="AN59" s="236"/>
      <c r="AO59" s="236"/>
      <c r="AP59" s="168" t="s">
        <v>101</v>
      </c>
      <c r="AQ59" s="70" t="s">
        <v>222</v>
      </c>
      <c r="AR59" s="169"/>
      <c r="AS59" s="6" t="b">
        <f>EXACT(A59,'RE-POA 2016 CENTA '!A63)</f>
        <v>1</v>
      </c>
      <c r="AT59" s="6" t="b">
        <f>EXACT(B59,'RE-POA 2016 CENTA '!B63)</f>
        <v>1</v>
      </c>
      <c r="AU59" s="6" t="b">
        <f>EXACT(C59,'RE-POA 2016 CENTA '!C63)</f>
        <v>1</v>
      </c>
      <c r="AV59" s="6" t="b">
        <f>EXACT(D59,'RE-POA 2016 CENTA '!D63)</f>
        <v>1</v>
      </c>
      <c r="AW59" s="13">
        <f t="shared" si="25"/>
        <v>0</v>
      </c>
      <c r="AX59" s="6" t="b">
        <f>EXACT(F59,'RE-POA 2016 CENTA '!F63)</f>
        <v>1</v>
      </c>
      <c r="AY59" s="6" t="b">
        <f>EXACT(G59,'RE-POA 2016 CENTA '!G63)</f>
        <v>1</v>
      </c>
      <c r="AZ59" s="6" t="b">
        <f>EXACT(H59,'RE-POA 2016 CENTA '!H63)</f>
        <v>1</v>
      </c>
      <c r="BA59" s="13">
        <f t="shared" si="23"/>
        <v>0</v>
      </c>
      <c r="BB59" s="13">
        <f t="shared" si="24"/>
        <v>0</v>
      </c>
    </row>
    <row r="60" spans="1:54" s="8" customFormat="1" ht="51" x14ac:dyDescent="0.2">
      <c r="A60" s="162" t="s">
        <v>93</v>
      </c>
      <c r="B60" s="162" t="s">
        <v>94</v>
      </c>
      <c r="C60" s="162" t="s">
        <v>338</v>
      </c>
      <c r="D60" s="70" t="s">
        <v>107</v>
      </c>
      <c r="E60" s="170">
        <v>2084</v>
      </c>
      <c r="F60" s="70" t="s">
        <v>98</v>
      </c>
      <c r="G60" s="70" t="s">
        <v>108</v>
      </c>
      <c r="H60" s="167" t="s">
        <v>49</v>
      </c>
      <c r="I60" s="89">
        <v>2</v>
      </c>
      <c r="J60" s="89"/>
      <c r="K60" s="89">
        <v>2</v>
      </c>
      <c r="L60" s="399">
        <v>174</v>
      </c>
      <c r="M60" s="420">
        <v>173</v>
      </c>
      <c r="N60" s="440">
        <v>174</v>
      </c>
      <c r="O60" s="216">
        <v>8412</v>
      </c>
      <c r="P60" s="216">
        <v>8412</v>
      </c>
      <c r="Q60" s="216">
        <v>8412</v>
      </c>
      <c r="R60" s="631">
        <v>174</v>
      </c>
      <c r="S60" s="200">
        <v>173</v>
      </c>
      <c r="T60" s="200">
        <v>174</v>
      </c>
      <c r="U60" s="216">
        <v>8412</v>
      </c>
      <c r="V60" s="216">
        <v>8412</v>
      </c>
      <c r="W60" s="216">
        <v>8412</v>
      </c>
      <c r="X60" s="200">
        <v>174</v>
      </c>
      <c r="Y60" s="200">
        <v>173</v>
      </c>
      <c r="Z60" s="200">
        <v>174</v>
      </c>
      <c r="AA60" s="216">
        <v>8412</v>
      </c>
      <c r="AB60" s="216">
        <v>8412</v>
      </c>
      <c r="AC60" s="216">
        <v>8412</v>
      </c>
      <c r="AD60" s="200">
        <v>174</v>
      </c>
      <c r="AE60" s="200">
        <v>173</v>
      </c>
      <c r="AF60" s="200">
        <v>174</v>
      </c>
      <c r="AG60" s="216">
        <v>8412</v>
      </c>
      <c r="AH60" s="216">
        <v>8412</v>
      </c>
      <c r="AI60" s="216">
        <v>8415</v>
      </c>
      <c r="AJ60" s="216">
        <v>100947</v>
      </c>
      <c r="AK60" s="216">
        <v>100947</v>
      </c>
      <c r="AL60" s="236"/>
      <c r="AM60" s="236"/>
      <c r="AN60" s="236"/>
      <c r="AO60" s="236"/>
      <c r="AP60" s="168" t="s">
        <v>101</v>
      </c>
      <c r="AQ60" s="70" t="s">
        <v>163</v>
      </c>
      <c r="AR60" s="169"/>
      <c r="AS60" s="6" t="b">
        <f>EXACT(A60,'RE-POA 2016 CENTA '!A64)</f>
        <v>1</v>
      </c>
      <c r="AT60" s="6" t="b">
        <f>EXACT(B60,'RE-POA 2016 CENTA '!B64)</f>
        <v>1</v>
      </c>
      <c r="AU60" s="6" t="b">
        <f>EXACT(C60,'RE-POA 2016 CENTA '!C64)</f>
        <v>1</v>
      </c>
      <c r="AV60" s="6" t="b">
        <f>EXACT(D60,'RE-POA 2016 CENTA '!D64)</f>
        <v>1</v>
      </c>
      <c r="AW60" s="13">
        <f t="shared" si="25"/>
        <v>0</v>
      </c>
      <c r="AX60" s="6" t="b">
        <f>EXACT(F60,'RE-POA 2016 CENTA '!F64)</f>
        <v>1</v>
      </c>
      <c r="AY60" s="6" t="b">
        <f>EXACT(G60,'RE-POA 2016 CENTA '!G64)</f>
        <v>1</v>
      </c>
      <c r="AZ60" s="6" t="b">
        <f>EXACT(H60,'RE-POA 2016 CENTA '!H64)</f>
        <v>1</v>
      </c>
      <c r="BA60" s="13">
        <f t="shared" si="23"/>
        <v>0</v>
      </c>
      <c r="BB60" s="13">
        <f t="shared" si="24"/>
        <v>0</v>
      </c>
    </row>
    <row r="61" spans="1:54" s="8" customFormat="1" ht="76.5" x14ac:dyDescent="0.2">
      <c r="A61" s="162" t="s">
        <v>93</v>
      </c>
      <c r="B61" s="162" t="s">
        <v>94</v>
      </c>
      <c r="C61" s="162" t="s">
        <v>339</v>
      </c>
      <c r="D61" s="70" t="s">
        <v>109</v>
      </c>
      <c r="E61" s="166">
        <v>12</v>
      </c>
      <c r="F61" s="70" t="s">
        <v>49</v>
      </c>
      <c r="G61" s="70" t="s">
        <v>110</v>
      </c>
      <c r="H61" s="167" t="s">
        <v>49</v>
      </c>
      <c r="I61" s="89">
        <v>2</v>
      </c>
      <c r="J61" s="89"/>
      <c r="K61" s="89">
        <v>2</v>
      </c>
      <c r="L61" s="399">
        <v>1</v>
      </c>
      <c r="M61" s="420">
        <v>1</v>
      </c>
      <c r="N61" s="440">
        <v>1</v>
      </c>
      <c r="O61" s="216">
        <v>6988</v>
      </c>
      <c r="P61" s="216">
        <v>6988</v>
      </c>
      <c r="Q61" s="216">
        <v>6988</v>
      </c>
      <c r="R61" s="631">
        <v>1</v>
      </c>
      <c r="S61" s="200">
        <v>1</v>
      </c>
      <c r="T61" s="200">
        <v>1</v>
      </c>
      <c r="U61" s="216">
        <v>6988</v>
      </c>
      <c r="V61" s="216">
        <v>6988</v>
      </c>
      <c r="W61" s="216">
        <v>6988</v>
      </c>
      <c r="X61" s="200">
        <v>1</v>
      </c>
      <c r="Y61" s="200">
        <v>1</v>
      </c>
      <c r="Z61" s="200">
        <v>1</v>
      </c>
      <c r="AA61" s="216">
        <v>6988</v>
      </c>
      <c r="AB61" s="216">
        <v>6988</v>
      </c>
      <c r="AC61" s="216">
        <v>6988</v>
      </c>
      <c r="AD61" s="200">
        <v>1</v>
      </c>
      <c r="AE61" s="200">
        <v>1</v>
      </c>
      <c r="AF61" s="200">
        <v>1</v>
      </c>
      <c r="AG61" s="216">
        <v>6988</v>
      </c>
      <c r="AH61" s="216">
        <v>6988</v>
      </c>
      <c r="AI61" s="216">
        <v>6992</v>
      </c>
      <c r="AJ61" s="216">
        <v>83860</v>
      </c>
      <c r="AK61" s="216">
        <v>83860</v>
      </c>
      <c r="AL61" s="236"/>
      <c r="AM61" s="236"/>
      <c r="AN61" s="236"/>
      <c r="AO61" s="236"/>
      <c r="AP61" s="168" t="s">
        <v>101</v>
      </c>
      <c r="AQ61" s="70" t="s">
        <v>162</v>
      </c>
      <c r="AR61" s="363"/>
      <c r="AS61" s="6" t="b">
        <f>EXACT(A61,'RE-POA 2016 CENTA '!A65)</f>
        <v>1</v>
      </c>
      <c r="AT61" s="6" t="b">
        <f>EXACT(B61,'RE-POA 2016 CENTA '!B65)</f>
        <v>1</v>
      </c>
      <c r="AU61" s="6" t="b">
        <f>EXACT(C61,'RE-POA 2016 CENTA '!C65)</f>
        <v>1</v>
      </c>
      <c r="AV61" s="6" t="b">
        <f>EXACT(D61,'RE-POA 2016 CENTA '!D65)</f>
        <v>1</v>
      </c>
      <c r="AW61" s="13">
        <f t="shared" si="25"/>
        <v>0</v>
      </c>
      <c r="AX61" s="6" t="b">
        <f>EXACT(F61,'RE-POA 2016 CENTA '!F65)</f>
        <v>1</v>
      </c>
      <c r="AY61" s="6" t="b">
        <f>EXACT(G61,'RE-POA 2016 CENTA '!G65)</f>
        <v>1</v>
      </c>
      <c r="AZ61" s="6" t="b">
        <f>EXACT(H61,'RE-POA 2016 CENTA '!H65)</f>
        <v>1</v>
      </c>
      <c r="BA61" s="13">
        <f t="shared" si="23"/>
        <v>0</v>
      </c>
      <c r="BB61" s="13">
        <f t="shared" si="24"/>
        <v>0</v>
      </c>
    </row>
    <row r="62" spans="1:54" s="8" customFormat="1" ht="77.25" customHeight="1" x14ac:dyDescent="0.2">
      <c r="A62" s="162" t="s">
        <v>93</v>
      </c>
      <c r="B62" s="162" t="s">
        <v>94</v>
      </c>
      <c r="C62" s="162" t="s">
        <v>340</v>
      </c>
      <c r="D62" s="67" t="s">
        <v>111</v>
      </c>
      <c r="E62" s="170">
        <v>4</v>
      </c>
      <c r="F62" s="67" t="s">
        <v>98</v>
      </c>
      <c r="G62" s="171" t="s">
        <v>112</v>
      </c>
      <c r="H62" s="120" t="s">
        <v>49</v>
      </c>
      <c r="I62" s="112">
        <v>2</v>
      </c>
      <c r="J62" s="112"/>
      <c r="K62" s="112">
        <v>2</v>
      </c>
      <c r="L62" s="386"/>
      <c r="M62" s="407"/>
      <c r="N62" s="427">
        <v>1</v>
      </c>
      <c r="O62" s="213"/>
      <c r="P62" s="213"/>
      <c r="Q62" s="213">
        <v>29888</v>
      </c>
      <c r="R62" s="619">
        <v>0</v>
      </c>
      <c r="S62" s="187"/>
      <c r="T62" s="187">
        <v>1</v>
      </c>
      <c r="U62" s="213"/>
      <c r="V62" s="213"/>
      <c r="W62" s="213">
        <v>29888</v>
      </c>
      <c r="X62" s="187"/>
      <c r="Y62" s="187"/>
      <c r="Z62" s="187">
        <v>1</v>
      </c>
      <c r="AA62" s="213"/>
      <c r="AB62" s="213"/>
      <c r="AC62" s="213">
        <v>29888</v>
      </c>
      <c r="AD62" s="187"/>
      <c r="AE62" s="187"/>
      <c r="AF62" s="187">
        <v>1</v>
      </c>
      <c r="AG62" s="213"/>
      <c r="AH62" s="213"/>
      <c r="AI62" s="213">
        <v>29888</v>
      </c>
      <c r="AJ62" s="224">
        <v>119552</v>
      </c>
      <c r="AK62" s="224">
        <v>119552</v>
      </c>
      <c r="AL62" s="235"/>
      <c r="AM62" s="235"/>
      <c r="AN62" s="235"/>
      <c r="AO62" s="235"/>
      <c r="AP62" s="165" t="s">
        <v>101</v>
      </c>
      <c r="AQ62" s="67" t="s">
        <v>161</v>
      </c>
      <c r="AR62" s="123"/>
      <c r="AS62" s="6" t="b">
        <f>EXACT(A62,'RE-POA 2016 CENTA '!A66)</f>
        <v>1</v>
      </c>
      <c r="AT62" s="6" t="b">
        <f>EXACT(B62,'RE-POA 2016 CENTA '!B66)</f>
        <v>1</v>
      </c>
      <c r="AU62" s="6" t="b">
        <f>EXACT(C62,'RE-POA 2016 CENTA '!C66)</f>
        <v>1</v>
      </c>
      <c r="AV62" s="6" t="b">
        <f>EXACT(D62,'RE-POA 2016 CENTA '!D66)</f>
        <v>1</v>
      </c>
      <c r="AW62" s="13">
        <f t="shared" si="25"/>
        <v>0</v>
      </c>
      <c r="AX62" s="6" t="b">
        <f>EXACT(F62,'RE-POA 2016 CENTA '!F66)</f>
        <v>1</v>
      </c>
      <c r="AY62" s="6" t="b">
        <f>EXACT(G62,'RE-POA 2016 CENTA '!G66)</f>
        <v>1</v>
      </c>
      <c r="AZ62" s="6" t="b">
        <f>EXACT(H62,'RE-POA 2016 CENTA '!H66)</f>
        <v>1</v>
      </c>
      <c r="BA62" s="13">
        <f t="shared" si="23"/>
        <v>0</v>
      </c>
      <c r="BB62" s="13">
        <f t="shared" si="24"/>
        <v>0</v>
      </c>
    </row>
    <row r="63" spans="1:54" s="8" customFormat="1" ht="51" x14ac:dyDescent="0.2">
      <c r="A63" s="162" t="s">
        <v>93</v>
      </c>
      <c r="B63" s="162" t="s">
        <v>94</v>
      </c>
      <c r="C63" s="162" t="s">
        <v>341</v>
      </c>
      <c r="D63" s="70" t="s">
        <v>113</v>
      </c>
      <c r="E63" s="170">
        <v>12</v>
      </c>
      <c r="F63" s="70" t="s">
        <v>49</v>
      </c>
      <c r="G63" s="172" t="s">
        <v>114</v>
      </c>
      <c r="H63" s="133" t="s">
        <v>49</v>
      </c>
      <c r="I63" s="89">
        <v>2</v>
      </c>
      <c r="J63" s="89"/>
      <c r="K63" s="89">
        <v>2</v>
      </c>
      <c r="L63" s="386">
        <v>1</v>
      </c>
      <c r="M63" s="407">
        <v>1</v>
      </c>
      <c r="N63" s="427">
        <v>1</v>
      </c>
      <c r="O63" s="213">
        <v>10122</v>
      </c>
      <c r="P63" s="213">
        <v>10122</v>
      </c>
      <c r="Q63" s="213">
        <v>10122</v>
      </c>
      <c r="R63" s="631">
        <v>1</v>
      </c>
      <c r="S63" s="200">
        <v>1</v>
      </c>
      <c r="T63" s="187">
        <v>1</v>
      </c>
      <c r="U63" s="213">
        <v>10122</v>
      </c>
      <c r="V63" s="213">
        <v>10122</v>
      </c>
      <c r="W63" s="213">
        <v>10122</v>
      </c>
      <c r="X63" s="187">
        <v>1</v>
      </c>
      <c r="Y63" s="187">
        <v>1</v>
      </c>
      <c r="Z63" s="187">
        <v>1</v>
      </c>
      <c r="AA63" s="213">
        <v>10122</v>
      </c>
      <c r="AB63" s="213">
        <v>10122</v>
      </c>
      <c r="AC63" s="213">
        <v>10122</v>
      </c>
      <c r="AD63" s="187">
        <v>1</v>
      </c>
      <c r="AE63" s="187">
        <v>1</v>
      </c>
      <c r="AF63" s="187">
        <v>1</v>
      </c>
      <c r="AG63" s="213">
        <v>10122</v>
      </c>
      <c r="AH63" s="213">
        <v>10122</v>
      </c>
      <c r="AI63" s="213">
        <v>10128</v>
      </c>
      <c r="AJ63" s="224">
        <v>121470</v>
      </c>
      <c r="AK63" s="224">
        <v>121470</v>
      </c>
      <c r="AL63" s="236"/>
      <c r="AM63" s="236"/>
      <c r="AN63" s="236"/>
      <c r="AO63" s="236"/>
      <c r="AP63" s="168" t="s">
        <v>101</v>
      </c>
      <c r="AQ63" s="70" t="s">
        <v>160</v>
      </c>
      <c r="AR63" s="169"/>
      <c r="AS63" s="6" t="b">
        <f>EXACT(A63,'RE-POA 2016 CENTA '!A67)</f>
        <v>1</v>
      </c>
      <c r="AT63" s="6" t="b">
        <f>EXACT(B63,'RE-POA 2016 CENTA '!B67)</f>
        <v>1</v>
      </c>
      <c r="AU63" s="6" t="b">
        <f>EXACT(C63,'RE-POA 2016 CENTA '!C67)</f>
        <v>1</v>
      </c>
      <c r="AV63" s="6" t="b">
        <f>EXACT(D63,'RE-POA 2016 CENTA '!D67)</f>
        <v>1</v>
      </c>
      <c r="AW63" s="13">
        <f t="shared" si="25"/>
        <v>0</v>
      </c>
      <c r="AX63" s="6" t="b">
        <f>EXACT(F63,'RE-POA 2016 CENTA '!F67)</f>
        <v>1</v>
      </c>
      <c r="AY63" s="6" t="b">
        <f>EXACT(G63,'RE-POA 2016 CENTA '!G67)</f>
        <v>1</v>
      </c>
      <c r="AZ63" s="6" t="b">
        <f>EXACT(H63,'RE-POA 2016 CENTA '!H67)</f>
        <v>1</v>
      </c>
      <c r="BA63" s="13">
        <f t="shared" si="23"/>
        <v>0</v>
      </c>
      <c r="BB63" s="13">
        <f t="shared" si="24"/>
        <v>0</v>
      </c>
    </row>
    <row r="64" spans="1:54" s="8" customFormat="1" ht="76.5" x14ac:dyDescent="0.2">
      <c r="A64" s="162" t="s">
        <v>93</v>
      </c>
      <c r="B64" s="162" t="s">
        <v>94</v>
      </c>
      <c r="C64" s="162" t="s">
        <v>342</v>
      </c>
      <c r="D64" s="70" t="s">
        <v>115</v>
      </c>
      <c r="E64" s="170">
        <v>12</v>
      </c>
      <c r="F64" s="70" t="s">
        <v>49</v>
      </c>
      <c r="G64" s="172" t="s">
        <v>116</v>
      </c>
      <c r="H64" s="133" t="s">
        <v>49</v>
      </c>
      <c r="I64" s="89">
        <v>13</v>
      </c>
      <c r="J64" s="89"/>
      <c r="K64" s="89">
        <v>13</v>
      </c>
      <c r="L64" s="386">
        <v>1</v>
      </c>
      <c r="M64" s="407">
        <v>1</v>
      </c>
      <c r="N64" s="427">
        <v>1</v>
      </c>
      <c r="O64" s="213">
        <v>78179</v>
      </c>
      <c r="P64" s="213">
        <v>41527</v>
      </c>
      <c r="Q64" s="213">
        <v>41527</v>
      </c>
      <c r="R64" s="619">
        <v>1</v>
      </c>
      <c r="S64" s="187">
        <v>1</v>
      </c>
      <c r="T64" s="187">
        <v>1</v>
      </c>
      <c r="U64" s="213">
        <v>78179</v>
      </c>
      <c r="V64" s="213">
        <v>41527</v>
      </c>
      <c r="W64" s="213">
        <v>41527</v>
      </c>
      <c r="X64" s="187">
        <v>1</v>
      </c>
      <c r="Y64" s="187">
        <v>1</v>
      </c>
      <c r="Z64" s="187">
        <v>1</v>
      </c>
      <c r="AA64" s="213">
        <v>78179</v>
      </c>
      <c r="AB64" s="213">
        <v>41527</v>
      </c>
      <c r="AC64" s="213">
        <v>41527</v>
      </c>
      <c r="AD64" s="187">
        <v>1</v>
      </c>
      <c r="AE64" s="187">
        <v>1</v>
      </c>
      <c r="AF64" s="187">
        <v>1</v>
      </c>
      <c r="AG64" s="213">
        <v>78181</v>
      </c>
      <c r="AH64" s="213">
        <v>41527</v>
      </c>
      <c r="AI64" s="213">
        <v>39662</v>
      </c>
      <c r="AJ64" s="224">
        <v>643069</v>
      </c>
      <c r="AK64" s="224">
        <v>496459</v>
      </c>
      <c r="AL64" s="236"/>
      <c r="AM64" s="236">
        <v>146610</v>
      </c>
      <c r="AN64" s="236"/>
      <c r="AO64" s="236"/>
      <c r="AP64" s="168" t="s">
        <v>101</v>
      </c>
      <c r="AQ64" s="70" t="s">
        <v>214</v>
      </c>
      <c r="AR64" s="169"/>
      <c r="AS64" s="6" t="b">
        <f>EXACT(A64,'RE-POA 2016 CENTA '!A68)</f>
        <v>1</v>
      </c>
      <c r="AT64" s="6" t="b">
        <f>EXACT(B64,'RE-POA 2016 CENTA '!B68)</f>
        <v>1</v>
      </c>
      <c r="AU64" s="6" t="b">
        <f>EXACT(C64,'RE-POA 2016 CENTA '!C68)</f>
        <v>1</v>
      </c>
      <c r="AV64" s="6" t="b">
        <f>EXACT(D64,'RE-POA 2016 CENTA '!D68)</f>
        <v>1</v>
      </c>
      <c r="AW64" s="13">
        <f t="shared" si="25"/>
        <v>0</v>
      </c>
      <c r="AX64" s="6" t="b">
        <f>EXACT(F64,'RE-POA 2016 CENTA '!F68)</f>
        <v>1</v>
      </c>
      <c r="AY64" s="6" t="b">
        <f>EXACT(G64,'RE-POA 2016 CENTA '!G68)</f>
        <v>1</v>
      </c>
      <c r="AZ64" s="6" t="b">
        <f>EXACT(H64,'RE-POA 2016 CENTA '!H68)</f>
        <v>1</v>
      </c>
      <c r="BA64" s="13">
        <f t="shared" si="23"/>
        <v>0</v>
      </c>
      <c r="BB64" s="13">
        <f t="shared" si="24"/>
        <v>0</v>
      </c>
    </row>
    <row r="65" spans="1:54" s="8" customFormat="1" ht="219.75" customHeight="1" x14ac:dyDescent="0.2">
      <c r="A65" s="162" t="s">
        <v>93</v>
      </c>
      <c r="B65" s="162" t="s">
        <v>94</v>
      </c>
      <c r="C65" s="162" t="s">
        <v>343</v>
      </c>
      <c r="D65" s="70" t="s">
        <v>117</v>
      </c>
      <c r="E65" s="170">
        <v>12</v>
      </c>
      <c r="F65" s="70" t="s">
        <v>49</v>
      </c>
      <c r="G65" s="172" t="s">
        <v>118</v>
      </c>
      <c r="H65" s="133" t="s">
        <v>49</v>
      </c>
      <c r="I65" s="89">
        <v>2</v>
      </c>
      <c r="J65" s="89"/>
      <c r="K65" s="89">
        <v>2</v>
      </c>
      <c r="L65" s="386">
        <v>1</v>
      </c>
      <c r="M65" s="407">
        <v>1</v>
      </c>
      <c r="N65" s="427">
        <v>1</v>
      </c>
      <c r="O65" s="213">
        <v>10716</v>
      </c>
      <c r="P65" s="213">
        <v>10716</v>
      </c>
      <c r="Q65" s="213">
        <v>10716</v>
      </c>
      <c r="R65" s="619">
        <v>1</v>
      </c>
      <c r="S65" s="187">
        <v>1</v>
      </c>
      <c r="T65" s="187">
        <v>1</v>
      </c>
      <c r="U65" s="213">
        <v>10716</v>
      </c>
      <c r="V65" s="213">
        <v>10716</v>
      </c>
      <c r="W65" s="213">
        <v>10716</v>
      </c>
      <c r="X65" s="187">
        <v>1</v>
      </c>
      <c r="Y65" s="187">
        <v>1</v>
      </c>
      <c r="Z65" s="187">
        <v>1</v>
      </c>
      <c r="AA65" s="213">
        <v>10716</v>
      </c>
      <c r="AB65" s="213">
        <v>10716</v>
      </c>
      <c r="AC65" s="213">
        <v>10716</v>
      </c>
      <c r="AD65" s="187">
        <v>1</v>
      </c>
      <c r="AE65" s="187">
        <v>1</v>
      </c>
      <c r="AF65" s="187">
        <v>1</v>
      </c>
      <c r="AG65" s="213">
        <v>10716</v>
      </c>
      <c r="AH65" s="213">
        <v>10716</v>
      </c>
      <c r="AI65" s="213">
        <v>10720</v>
      </c>
      <c r="AJ65" s="224">
        <v>128596</v>
      </c>
      <c r="AK65" s="224">
        <v>128596</v>
      </c>
      <c r="AL65" s="236"/>
      <c r="AM65" s="236"/>
      <c r="AN65" s="236"/>
      <c r="AO65" s="236"/>
      <c r="AP65" s="168" t="s">
        <v>101</v>
      </c>
      <c r="AQ65" s="70" t="s">
        <v>157</v>
      </c>
      <c r="AR65" s="169"/>
      <c r="AS65" s="6" t="b">
        <f>EXACT(A65,'RE-POA 2016 CENTA '!A69)</f>
        <v>1</v>
      </c>
      <c r="AT65" s="6" t="b">
        <f>EXACT(B65,'RE-POA 2016 CENTA '!B69)</f>
        <v>1</v>
      </c>
      <c r="AU65" s="6" t="b">
        <f>EXACT(C65,'RE-POA 2016 CENTA '!C69)</f>
        <v>1</v>
      </c>
      <c r="AV65" s="6" t="b">
        <f>EXACT(D65,'RE-POA 2016 CENTA '!D69)</f>
        <v>1</v>
      </c>
      <c r="AW65" s="13">
        <f t="shared" si="25"/>
        <v>0</v>
      </c>
      <c r="AX65" s="6" t="b">
        <f>EXACT(F65,'RE-POA 2016 CENTA '!F69)</f>
        <v>1</v>
      </c>
      <c r="AY65" s="6" t="b">
        <f>EXACT(G65,'RE-POA 2016 CENTA '!G69)</f>
        <v>1</v>
      </c>
      <c r="AZ65" s="6" t="b">
        <f>EXACT(H65,'RE-POA 2016 CENTA '!H69)</f>
        <v>1</v>
      </c>
      <c r="BA65" s="13">
        <f t="shared" si="23"/>
        <v>0</v>
      </c>
      <c r="BB65" s="13">
        <f t="shared" si="24"/>
        <v>0</v>
      </c>
    </row>
    <row r="66" spans="1:54" s="8" customFormat="1" ht="88.5" customHeight="1" x14ac:dyDescent="0.2">
      <c r="A66" s="162" t="s">
        <v>93</v>
      </c>
      <c r="B66" s="162" t="s">
        <v>94</v>
      </c>
      <c r="C66" s="162" t="s">
        <v>344</v>
      </c>
      <c r="D66" s="173" t="s">
        <v>119</v>
      </c>
      <c r="E66" s="170">
        <v>12</v>
      </c>
      <c r="F66" s="173" t="s">
        <v>49</v>
      </c>
      <c r="G66" s="173" t="s">
        <v>120</v>
      </c>
      <c r="H66" s="133" t="s">
        <v>49</v>
      </c>
      <c r="I66" s="89">
        <v>2</v>
      </c>
      <c r="J66" s="89"/>
      <c r="K66" s="89">
        <v>2</v>
      </c>
      <c r="L66" s="386">
        <v>1</v>
      </c>
      <c r="M66" s="407">
        <v>1</v>
      </c>
      <c r="N66" s="427">
        <v>1</v>
      </c>
      <c r="O66" s="213">
        <v>9628</v>
      </c>
      <c r="P66" s="213">
        <v>9628</v>
      </c>
      <c r="Q66" s="213">
        <v>9628</v>
      </c>
      <c r="R66" s="619">
        <v>1</v>
      </c>
      <c r="S66" s="187">
        <v>1</v>
      </c>
      <c r="T66" s="187">
        <v>1</v>
      </c>
      <c r="U66" s="213">
        <v>9628</v>
      </c>
      <c r="V66" s="213">
        <v>9628</v>
      </c>
      <c r="W66" s="213">
        <v>9628</v>
      </c>
      <c r="X66" s="187">
        <v>1</v>
      </c>
      <c r="Y66" s="187">
        <v>1</v>
      </c>
      <c r="Z66" s="187">
        <v>1</v>
      </c>
      <c r="AA66" s="213">
        <v>9628</v>
      </c>
      <c r="AB66" s="213">
        <v>9628</v>
      </c>
      <c r="AC66" s="213">
        <v>9628</v>
      </c>
      <c r="AD66" s="187">
        <v>1</v>
      </c>
      <c r="AE66" s="187">
        <v>1</v>
      </c>
      <c r="AF66" s="187">
        <v>1</v>
      </c>
      <c r="AG66" s="213">
        <v>9628</v>
      </c>
      <c r="AH66" s="213">
        <v>9628</v>
      </c>
      <c r="AI66" s="213">
        <v>9630</v>
      </c>
      <c r="AJ66" s="224">
        <v>115538</v>
      </c>
      <c r="AK66" s="224">
        <v>115538</v>
      </c>
      <c r="AL66" s="236"/>
      <c r="AM66" s="236"/>
      <c r="AN66" s="236"/>
      <c r="AO66" s="236"/>
      <c r="AP66" s="168" t="s">
        <v>101</v>
      </c>
      <c r="AQ66" s="70" t="s">
        <v>158</v>
      </c>
      <c r="AR66" s="169"/>
      <c r="AS66" s="6" t="b">
        <f>EXACT(A66,'RE-POA 2016 CENTA '!A70)</f>
        <v>1</v>
      </c>
      <c r="AT66" s="6" t="b">
        <f>EXACT(B66,'RE-POA 2016 CENTA '!B70)</f>
        <v>1</v>
      </c>
      <c r="AU66" s="6" t="b">
        <f>EXACT(C66,'RE-POA 2016 CENTA '!C70)</f>
        <v>1</v>
      </c>
      <c r="AV66" s="6" t="b">
        <f>EXACT(D66,'RE-POA 2016 CENTA '!D70)</f>
        <v>1</v>
      </c>
      <c r="AW66" s="13">
        <f t="shared" si="25"/>
        <v>0</v>
      </c>
      <c r="AX66" s="6" t="b">
        <f>EXACT(F66,'RE-POA 2016 CENTA '!F70)</f>
        <v>1</v>
      </c>
      <c r="AY66" s="6" t="b">
        <f>EXACT(G66,'RE-POA 2016 CENTA '!G70)</f>
        <v>1</v>
      </c>
      <c r="AZ66" s="6" t="b">
        <f>EXACT(H66,'RE-POA 2016 CENTA '!H70)</f>
        <v>1</v>
      </c>
      <c r="BA66" s="13">
        <f t="shared" si="23"/>
        <v>0</v>
      </c>
      <c r="BB66" s="13">
        <f t="shared" si="24"/>
        <v>0</v>
      </c>
    </row>
    <row r="67" spans="1:54" s="8" customFormat="1" ht="76.5" x14ac:dyDescent="0.2">
      <c r="A67" s="162" t="s">
        <v>93</v>
      </c>
      <c r="B67" s="162" t="s">
        <v>94</v>
      </c>
      <c r="C67" s="162" t="s">
        <v>345</v>
      </c>
      <c r="D67" s="70" t="s">
        <v>121</v>
      </c>
      <c r="E67" s="65">
        <v>15</v>
      </c>
      <c r="F67" s="70" t="s">
        <v>49</v>
      </c>
      <c r="G67" s="172" t="s">
        <v>122</v>
      </c>
      <c r="H67" s="133" t="s">
        <v>49</v>
      </c>
      <c r="I67" s="89">
        <v>3</v>
      </c>
      <c r="J67" s="89"/>
      <c r="K67" s="89">
        <v>3</v>
      </c>
      <c r="L67" s="399">
        <v>3</v>
      </c>
      <c r="M67" s="420">
        <v>1</v>
      </c>
      <c r="N67" s="440">
        <v>1</v>
      </c>
      <c r="O67" s="216">
        <v>15641</v>
      </c>
      <c r="P67" s="216">
        <v>15641</v>
      </c>
      <c r="Q67" s="216">
        <v>15641</v>
      </c>
      <c r="R67" s="631">
        <v>1</v>
      </c>
      <c r="S67" s="200">
        <v>1</v>
      </c>
      <c r="T67" s="200">
        <v>1</v>
      </c>
      <c r="U67" s="216">
        <v>15641</v>
      </c>
      <c r="V67" s="216">
        <v>15641</v>
      </c>
      <c r="W67" s="216">
        <v>15641</v>
      </c>
      <c r="X67" s="200">
        <v>2</v>
      </c>
      <c r="Y67" s="200">
        <v>1</v>
      </c>
      <c r="Z67" s="200">
        <v>1</v>
      </c>
      <c r="AA67" s="216">
        <v>15641</v>
      </c>
      <c r="AB67" s="216">
        <v>15641</v>
      </c>
      <c r="AC67" s="216">
        <v>15641</v>
      </c>
      <c r="AD67" s="210">
        <v>1</v>
      </c>
      <c r="AE67" s="210">
        <v>1</v>
      </c>
      <c r="AF67" s="210">
        <v>1</v>
      </c>
      <c r="AG67" s="216">
        <v>15641</v>
      </c>
      <c r="AH67" s="216">
        <v>15641</v>
      </c>
      <c r="AI67" s="216">
        <v>15644</v>
      </c>
      <c r="AJ67" s="224">
        <v>187695</v>
      </c>
      <c r="AK67" s="224">
        <v>187695</v>
      </c>
      <c r="AL67" s="236"/>
      <c r="AM67" s="236"/>
      <c r="AN67" s="236"/>
      <c r="AO67" s="236"/>
      <c r="AP67" s="168" t="s">
        <v>101</v>
      </c>
      <c r="AQ67" s="72" t="s">
        <v>159</v>
      </c>
      <c r="AR67" s="169"/>
      <c r="AS67" s="6" t="b">
        <f>EXACT(A67,'RE-POA 2016 CENTA '!A71)</f>
        <v>1</v>
      </c>
      <c r="AT67" s="6" t="b">
        <f>EXACT(B67,'RE-POA 2016 CENTA '!B71)</f>
        <v>1</v>
      </c>
      <c r="AU67" s="6" t="b">
        <f>EXACT(C67,'RE-POA 2016 CENTA '!C71)</f>
        <v>1</v>
      </c>
      <c r="AV67" s="6" t="b">
        <f>EXACT(D67,'RE-POA 2016 CENTA '!D71)</f>
        <v>1</v>
      </c>
      <c r="AW67" s="13">
        <f t="shared" si="25"/>
        <v>0</v>
      </c>
      <c r="AX67" s="6" t="b">
        <f>EXACT(F67,'RE-POA 2016 CENTA '!F71)</f>
        <v>1</v>
      </c>
      <c r="AY67" s="6" t="b">
        <f>EXACT(G67,'RE-POA 2016 CENTA '!G71)</f>
        <v>1</v>
      </c>
      <c r="AZ67" s="6" t="b">
        <f>EXACT(H67,'RE-POA 2016 CENTA '!H71)</f>
        <v>1</v>
      </c>
      <c r="BA67" s="13">
        <f t="shared" si="23"/>
        <v>0</v>
      </c>
      <c r="BB67" s="13">
        <f t="shared" si="24"/>
        <v>0</v>
      </c>
    </row>
    <row r="68" spans="1:54" s="8" customFormat="1" ht="321" customHeight="1" x14ac:dyDescent="0.2">
      <c r="A68" s="162" t="s">
        <v>93</v>
      </c>
      <c r="B68" s="162" t="s">
        <v>94</v>
      </c>
      <c r="C68" s="162" t="s">
        <v>346</v>
      </c>
      <c r="D68" s="174" t="s">
        <v>123</v>
      </c>
      <c r="E68" s="64">
        <v>24</v>
      </c>
      <c r="F68" s="175" t="s">
        <v>98</v>
      </c>
      <c r="G68" s="174" t="s">
        <v>124</v>
      </c>
      <c r="H68" s="176" t="s">
        <v>301</v>
      </c>
      <c r="I68" s="121">
        <v>1</v>
      </c>
      <c r="J68" s="121"/>
      <c r="K68" s="121">
        <v>1</v>
      </c>
      <c r="L68" s="388">
        <v>1</v>
      </c>
      <c r="M68" s="409">
        <v>0</v>
      </c>
      <c r="N68" s="429">
        <v>3</v>
      </c>
      <c r="O68" s="213">
        <v>220.55</v>
      </c>
      <c r="P68" s="213">
        <v>0</v>
      </c>
      <c r="Q68" s="213">
        <v>661.65000000000009</v>
      </c>
      <c r="R68" s="621">
        <v>0</v>
      </c>
      <c r="S68" s="190">
        <v>2</v>
      </c>
      <c r="T68" s="189">
        <v>1</v>
      </c>
      <c r="U68" s="213">
        <v>0</v>
      </c>
      <c r="V68" s="213">
        <v>441.1</v>
      </c>
      <c r="W68" s="213">
        <v>220.55</v>
      </c>
      <c r="X68" s="189">
        <v>1</v>
      </c>
      <c r="Y68" s="189">
        <v>0</v>
      </c>
      <c r="Z68" s="189">
        <v>1</v>
      </c>
      <c r="AA68" s="213">
        <v>220.55</v>
      </c>
      <c r="AB68" s="213">
        <v>0</v>
      </c>
      <c r="AC68" s="213">
        <v>220.55</v>
      </c>
      <c r="AD68" s="211">
        <v>1</v>
      </c>
      <c r="AE68" s="186">
        <v>14</v>
      </c>
      <c r="AF68" s="186">
        <v>0</v>
      </c>
      <c r="AG68" s="224">
        <f>220.55+2.5</f>
        <v>223.05</v>
      </c>
      <c r="AH68" s="224">
        <v>3085</v>
      </c>
      <c r="AI68" s="224">
        <v>0</v>
      </c>
      <c r="AJ68" s="216">
        <f>SUM(O68,P68,Q68,U68,V68,W68,AA68,AB68,AC68,AG68,AH68,AI68)</f>
        <v>5293</v>
      </c>
      <c r="AK68" s="239">
        <v>5293</v>
      </c>
      <c r="AL68" s="235"/>
      <c r="AM68" s="235"/>
      <c r="AN68" s="235"/>
      <c r="AO68" s="235"/>
      <c r="AP68" s="122" t="s">
        <v>50</v>
      </c>
      <c r="AQ68" s="122" t="s">
        <v>224</v>
      </c>
      <c r="AR68" s="123"/>
      <c r="AS68" s="6" t="b">
        <f>EXACT(A68,'RE-POA 2016 CENTA '!A72)</f>
        <v>1</v>
      </c>
      <c r="AT68" s="6" t="b">
        <f>EXACT(B68,'RE-POA 2016 CENTA '!B72)</f>
        <v>1</v>
      </c>
      <c r="AU68" s="6" t="b">
        <f>EXACT(C68,'RE-POA 2016 CENTA '!C72)</f>
        <v>1</v>
      </c>
      <c r="AV68" s="6" t="b">
        <f>EXACT(D68,'RE-POA 2016 CENTA '!D72)</f>
        <v>1</v>
      </c>
      <c r="AW68" s="13">
        <f t="shared" si="25"/>
        <v>0</v>
      </c>
      <c r="AX68" s="6" t="b">
        <f>EXACT(F68,'RE-POA 2016 CENTA '!F72)</f>
        <v>1</v>
      </c>
      <c r="AY68" s="6" t="b">
        <f>EXACT(G68,'RE-POA 2016 CENTA '!G72)</f>
        <v>1</v>
      </c>
      <c r="AZ68" s="6" t="b">
        <f>EXACT(H68,'RE-POA 2016 CENTA '!H72)</f>
        <v>1</v>
      </c>
      <c r="BA68" s="13">
        <f t="shared" si="23"/>
        <v>0</v>
      </c>
      <c r="BB68" s="13">
        <f t="shared" si="24"/>
        <v>0</v>
      </c>
    </row>
    <row r="69" spans="1:54" s="8" customFormat="1" ht="329.25" customHeight="1" x14ac:dyDescent="0.2">
      <c r="A69" s="162" t="s">
        <v>93</v>
      </c>
      <c r="B69" s="162" t="s">
        <v>94</v>
      </c>
      <c r="C69" s="162" t="s">
        <v>347</v>
      </c>
      <c r="D69" s="174" t="s">
        <v>125</v>
      </c>
      <c r="E69" s="64">
        <v>50</v>
      </c>
      <c r="F69" s="175" t="s">
        <v>126</v>
      </c>
      <c r="G69" s="174" t="s">
        <v>127</v>
      </c>
      <c r="H69" s="176" t="s">
        <v>303</v>
      </c>
      <c r="I69" s="121">
        <v>58</v>
      </c>
      <c r="J69" s="121"/>
      <c r="K69" s="121">
        <v>58</v>
      </c>
      <c r="L69" s="400">
        <v>20</v>
      </c>
      <c r="M69" s="408">
        <v>1</v>
      </c>
      <c r="N69" s="428">
        <v>3</v>
      </c>
      <c r="O69" s="216">
        <v>1161718</v>
      </c>
      <c r="P69" s="216">
        <v>58085.9</v>
      </c>
      <c r="Q69" s="216">
        <v>174257.7</v>
      </c>
      <c r="R69" s="633">
        <v>1</v>
      </c>
      <c r="S69" s="212">
        <v>12</v>
      </c>
      <c r="T69" s="212">
        <v>4</v>
      </c>
      <c r="U69" s="216">
        <v>58085.9</v>
      </c>
      <c r="V69" s="216">
        <v>697030.8</v>
      </c>
      <c r="W69" s="216">
        <v>232343.6</v>
      </c>
      <c r="X69" s="212">
        <v>2</v>
      </c>
      <c r="Y69" s="212">
        <v>4</v>
      </c>
      <c r="Z69" s="212">
        <v>1</v>
      </c>
      <c r="AA69" s="216">
        <v>116171.8</v>
      </c>
      <c r="AB69" s="216">
        <v>232343.6</v>
      </c>
      <c r="AC69" s="216">
        <v>58085.9</v>
      </c>
      <c r="AD69" s="212">
        <v>0</v>
      </c>
      <c r="AE69" s="212">
        <v>2</v>
      </c>
      <c r="AF69" s="212">
        <v>0</v>
      </c>
      <c r="AG69" s="216"/>
      <c r="AH69" s="216">
        <f>116170+0.8</f>
        <v>116170.8</v>
      </c>
      <c r="AI69" s="216"/>
      <c r="AJ69" s="216">
        <f>SUM(O69,P69,Q69,U69,V69,W69,AA69,AB69,AC69,AG69,AH69,AI69)</f>
        <v>2904293.9999999995</v>
      </c>
      <c r="AK69" s="217">
        <v>2450909</v>
      </c>
      <c r="AL69" s="235"/>
      <c r="AM69" s="235">
        <v>453385</v>
      </c>
      <c r="AN69" s="235"/>
      <c r="AO69" s="235"/>
      <c r="AP69" s="122" t="s">
        <v>50</v>
      </c>
      <c r="AQ69" s="122" t="s">
        <v>224</v>
      </c>
      <c r="AR69" s="123" t="s">
        <v>210</v>
      </c>
      <c r="AS69" s="6" t="b">
        <f>EXACT(A69,'RE-POA 2016 CENTA '!A73)</f>
        <v>1</v>
      </c>
      <c r="AT69" s="6" t="b">
        <f>EXACT(B69,'RE-POA 2016 CENTA '!B73)</f>
        <v>1</v>
      </c>
      <c r="AU69" s="6" t="b">
        <f>EXACT(C69,'RE-POA 2016 CENTA '!C73)</f>
        <v>1</v>
      </c>
      <c r="AV69" s="6" t="b">
        <f>EXACT(D69,'RE-POA 2016 CENTA '!D73)</f>
        <v>1</v>
      </c>
      <c r="AW69" s="13">
        <f t="shared" si="25"/>
        <v>0</v>
      </c>
      <c r="AX69" s="6" t="b">
        <f>EXACT(F69,'RE-POA 2016 CENTA '!F73)</f>
        <v>1</v>
      </c>
      <c r="AY69" s="6" t="b">
        <f>EXACT(G69,'RE-POA 2016 CENTA '!G73)</f>
        <v>1</v>
      </c>
      <c r="AZ69" s="6" t="b">
        <f>EXACT(H69,'RE-POA 2016 CENTA '!H73)</f>
        <v>1</v>
      </c>
      <c r="BA69" s="13">
        <f t="shared" si="23"/>
        <v>0</v>
      </c>
      <c r="BB69" s="13">
        <f t="shared" si="24"/>
        <v>0</v>
      </c>
    </row>
    <row r="70" spans="1:54" s="8" customFormat="1" ht="89.25" x14ac:dyDescent="0.2">
      <c r="A70" s="162" t="s">
        <v>93</v>
      </c>
      <c r="B70" s="162" t="s">
        <v>94</v>
      </c>
      <c r="C70" s="162" t="s">
        <v>348</v>
      </c>
      <c r="D70" s="174" t="s">
        <v>128</v>
      </c>
      <c r="E70" s="64">
        <v>1</v>
      </c>
      <c r="F70" s="177" t="s">
        <v>129</v>
      </c>
      <c r="G70" s="174" t="s">
        <v>130</v>
      </c>
      <c r="H70" s="176" t="s">
        <v>301</v>
      </c>
      <c r="I70" s="121">
        <v>1</v>
      </c>
      <c r="J70" s="121"/>
      <c r="K70" s="121">
        <v>1</v>
      </c>
      <c r="L70" s="400">
        <v>1</v>
      </c>
      <c r="M70" s="408"/>
      <c r="N70" s="428"/>
      <c r="O70" s="224">
        <v>3000</v>
      </c>
      <c r="P70" s="224"/>
      <c r="Q70" s="224"/>
      <c r="R70" s="633"/>
      <c r="S70" s="186"/>
      <c r="T70" s="186"/>
      <c r="U70" s="224"/>
      <c r="V70" s="224"/>
      <c r="W70" s="224"/>
      <c r="X70" s="186"/>
      <c r="Y70" s="186"/>
      <c r="Z70" s="186"/>
      <c r="AA70" s="224"/>
      <c r="AB70" s="224"/>
      <c r="AC70" s="224"/>
      <c r="AD70" s="186"/>
      <c r="AE70" s="186"/>
      <c r="AF70" s="186"/>
      <c r="AG70" s="224"/>
      <c r="AH70" s="224"/>
      <c r="AI70" s="224"/>
      <c r="AJ70" s="216">
        <f>SUM(O70,P70,Q70,U70,V70,W70,AA70,AB70,AC70,AG70,AH70,AI70)</f>
        <v>3000</v>
      </c>
      <c r="AK70" s="224">
        <v>3000</v>
      </c>
      <c r="AL70" s="235"/>
      <c r="AM70" s="235"/>
      <c r="AN70" s="235"/>
      <c r="AO70" s="235"/>
      <c r="AP70" s="122" t="s">
        <v>50</v>
      </c>
      <c r="AQ70" s="122" t="s">
        <v>156</v>
      </c>
      <c r="AR70" s="123"/>
      <c r="AS70" s="6" t="b">
        <f>EXACT(A70,'RE-POA 2016 CENTA '!A74)</f>
        <v>1</v>
      </c>
      <c r="AT70" s="6" t="b">
        <f>EXACT(B70,'RE-POA 2016 CENTA '!B74)</f>
        <v>1</v>
      </c>
      <c r="AU70" s="6" t="b">
        <f>EXACT(C70,'RE-POA 2016 CENTA '!C74)</f>
        <v>1</v>
      </c>
      <c r="AV70" s="6" t="b">
        <f>EXACT(D70,'RE-POA 2016 CENTA '!D74)</f>
        <v>1</v>
      </c>
      <c r="AW70" s="13">
        <f t="shared" si="25"/>
        <v>0</v>
      </c>
      <c r="AX70" s="6" t="b">
        <f>EXACT(F70,'RE-POA 2016 CENTA '!F74)</f>
        <v>1</v>
      </c>
      <c r="AY70" s="6" t="b">
        <f>EXACT(G70,'RE-POA 2016 CENTA '!G74)</f>
        <v>1</v>
      </c>
      <c r="AZ70" s="6" t="b">
        <f>EXACT(H70,'RE-POA 2016 CENTA '!H74)</f>
        <v>1</v>
      </c>
      <c r="BA70" s="13">
        <f t="shared" si="23"/>
        <v>0</v>
      </c>
      <c r="BB70" s="13">
        <f t="shared" si="24"/>
        <v>0</v>
      </c>
    </row>
    <row r="71" spans="1:54" s="8" customFormat="1" ht="264.75" customHeight="1" x14ac:dyDescent="0.2">
      <c r="A71" s="162" t="s">
        <v>93</v>
      </c>
      <c r="B71" s="162" t="s">
        <v>94</v>
      </c>
      <c r="C71" s="162" t="s">
        <v>349</v>
      </c>
      <c r="D71" s="174" t="s">
        <v>131</v>
      </c>
      <c r="E71" s="64">
        <v>24598</v>
      </c>
      <c r="F71" s="177" t="s">
        <v>132</v>
      </c>
      <c r="G71" s="174" t="s">
        <v>133</v>
      </c>
      <c r="H71" s="176" t="s">
        <v>49</v>
      </c>
      <c r="I71" s="121">
        <v>1</v>
      </c>
      <c r="J71" s="121"/>
      <c r="K71" s="121">
        <v>1</v>
      </c>
      <c r="L71" s="400">
        <v>1791</v>
      </c>
      <c r="M71" s="408">
        <v>2295</v>
      </c>
      <c r="N71" s="428">
        <v>1986</v>
      </c>
      <c r="O71" s="224">
        <v>3671.5499999999997</v>
      </c>
      <c r="P71" s="224">
        <v>4704.75</v>
      </c>
      <c r="Q71" s="224">
        <v>4071.2999999999997</v>
      </c>
      <c r="R71" s="633">
        <v>2535</v>
      </c>
      <c r="S71" s="186">
        <v>2560</v>
      </c>
      <c r="T71" s="186">
        <v>3185</v>
      </c>
      <c r="U71" s="224">
        <v>5196.75</v>
      </c>
      <c r="V71" s="224">
        <v>5248</v>
      </c>
      <c r="W71" s="224">
        <v>6529.2499999999991</v>
      </c>
      <c r="X71" s="186">
        <v>2905</v>
      </c>
      <c r="Y71" s="186">
        <v>1210</v>
      </c>
      <c r="Z71" s="186">
        <v>1450</v>
      </c>
      <c r="AA71" s="224">
        <v>5955.2499999999991</v>
      </c>
      <c r="AB71" s="224">
        <v>2480.5</v>
      </c>
      <c r="AC71" s="224">
        <v>2972.4999999999995</v>
      </c>
      <c r="AD71" s="186">
        <v>1600</v>
      </c>
      <c r="AE71" s="186">
        <v>1885</v>
      </c>
      <c r="AF71" s="186">
        <v>1196</v>
      </c>
      <c r="AG71" s="224">
        <v>3279.9999999999995</v>
      </c>
      <c r="AH71" s="224">
        <v>3864.2499999999995</v>
      </c>
      <c r="AI71" s="224">
        <v>2451.9</v>
      </c>
      <c r="AJ71" s="216">
        <f>SUM(O71,P71,Q71,U71,V71,W71,AA71,AB71,AC71,AG71,AH71,AI71)</f>
        <v>50426</v>
      </c>
      <c r="AK71" s="239">
        <v>50426</v>
      </c>
      <c r="AL71" s="235"/>
      <c r="AM71" s="235"/>
      <c r="AN71" s="235"/>
      <c r="AO71" s="235"/>
      <c r="AP71" s="122" t="s">
        <v>50</v>
      </c>
      <c r="AQ71" s="122" t="s">
        <v>211</v>
      </c>
      <c r="AR71" s="123"/>
      <c r="AS71" s="6" t="b">
        <f>EXACT(A71,'RE-POA 2016 CENTA '!A75)</f>
        <v>1</v>
      </c>
      <c r="AT71" s="6" t="b">
        <f>EXACT(B71,'RE-POA 2016 CENTA '!B75)</f>
        <v>1</v>
      </c>
      <c r="AU71" s="6" t="b">
        <f>EXACT(C71,'RE-POA 2016 CENTA '!C75)</f>
        <v>1</v>
      </c>
      <c r="AV71" s="6" t="b">
        <f>EXACT(D71,'RE-POA 2016 CENTA '!D75)</f>
        <v>1</v>
      </c>
      <c r="AW71" s="13">
        <f t="shared" si="25"/>
        <v>0</v>
      </c>
      <c r="AX71" s="6" t="b">
        <f>EXACT(F71,'RE-POA 2016 CENTA '!F75)</f>
        <v>1</v>
      </c>
      <c r="AY71" s="6" t="b">
        <f>EXACT(G71,'RE-POA 2016 CENTA '!G75)</f>
        <v>1</v>
      </c>
      <c r="AZ71" s="6" t="b">
        <f>EXACT(H71,'RE-POA 2016 CENTA '!H75)</f>
        <v>1</v>
      </c>
      <c r="BA71" s="13">
        <f t="shared" si="23"/>
        <v>0</v>
      </c>
      <c r="BB71" s="13">
        <f t="shared" si="24"/>
        <v>0</v>
      </c>
    </row>
    <row r="72" spans="1:54" s="8" customFormat="1" ht="19.5" customHeight="1" x14ac:dyDescent="0.2">
      <c r="A72" s="500" t="s">
        <v>134</v>
      </c>
      <c r="B72" s="501"/>
      <c r="C72" s="501"/>
      <c r="D72" s="501"/>
      <c r="E72" s="502"/>
      <c r="F72" s="102"/>
      <c r="G72" s="178"/>
      <c r="H72" s="179"/>
      <c r="I72" s="180"/>
      <c r="J72" s="180"/>
      <c r="K72" s="181"/>
      <c r="L72" s="401"/>
      <c r="M72" s="421"/>
      <c r="N72" s="441"/>
      <c r="O72" s="240">
        <f>SUM(O55,O49,O47,O44,O42,O40,O37,O32,O28,O26,O21,O17,O11)</f>
        <v>1838932.4500000002</v>
      </c>
      <c r="P72" s="240">
        <f t="shared" ref="P72:Q72" si="35">SUM(P55,P49,P47,P44,P42,P40,P37,P32,P28,P26,P21,P17,P11)</f>
        <v>540366.65</v>
      </c>
      <c r="Q72" s="240">
        <f t="shared" si="35"/>
        <v>1270755.99</v>
      </c>
      <c r="R72" s="624"/>
      <c r="S72" s="364"/>
      <c r="T72" s="364"/>
      <c r="U72" s="240">
        <f t="shared" ref="U72:W72" si="36">SUM(U55,U49,U47,U44,U42,U40,U37,U32,U28,U26,U21,U17,U11)</f>
        <v>673138.65</v>
      </c>
      <c r="V72" s="240">
        <f t="shared" si="36"/>
        <v>1281893.8336013984</v>
      </c>
      <c r="W72" s="240">
        <f t="shared" si="36"/>
        <v>1235290</v>
      </c>
      <c r="X72" s="364"/>
      <c r="Y72" s="364"/>
      <c r="Z72" s="364"/>
      <c r="AA72" s="240">
        <f t="shared" ref="AA72:AC72" si="37">SUM(AA55,AA49,AA47,AA44,AA42,AA40,AA37,AA32,AA28,AA26,AA21,AA17,AA11)</f>
        <v>828421.89999999991</v>
      </c>
      <c r="AB72" s="240">
        <f t="shared" si="37"/>
        <v>751859.1</v>
      </c>
      <c r="AC72" s="240">
        <f t="shared" si="37"/>
        <v>1070178.95</v>
      </c>
      <c r="AD72" s="364"/>
      <c r="AE72" s="364"/>
      <c r="AF72" s="364"/>
      <c r="AG72" s="240">
        <f t="shared" ref="AG72:AO72" si="38">SUM(AG55,AG49,AG47,AG44,AG42,AG40,AG37,AG32,AG28,AG26,AG21,AG17,AG11)</f>
        <v>574041.21</v>
      </c>
      <c r="AH72" s="240">
        <f t="shared" si="38"/>
        <v>685403.33</v>
      </c>
      <c r="AI72" s="240">
        <f t="shared" si="38"/>
        <v>1061675.04</v>
      </c>
      <c r="AJ72" s="234">
        <f t="shared" si="38"/>
        <v>11946213</v>
      </c>
      <c r="AK72" s="234">
        <f t="shared" si="38"/>
        <v>9257279</v>
      </c>
      <c r="AL72" s="240"/>
      <c r="AM72" s="234">
        <f t="shared" si="38"/>
        <v>914120</v>
      </c>
      <c r="AN72" s="234">
        <f t="shared" si="38"/>
        <v>1081144</v>
      </c>
      <c r="AO72" s="234">
        <f t="shared" si="38"/>
        <v>693670</v>
      </c>
      <c r="AP72" s="182"/>
      <c r="AQ72" s="183"/>
      <c r="AR72" s="184"/>
      <c r="AS72" s="6"/>
      <c r="AT72" s="6"/>
      <c r="AU72" s="6"/>
      <c r="AV72" s="6"/>
      <c r="AW72" s="13">
        <f t="shared" si="25"/>
        <v>0</v>
      </c>
      <c r="AX72" s="6"/>
      <c r="AY72" s="6"/>
      <c r="AZ72" s="6"/>
      <c r="BA72" s="13">
        <f t="shared" si="23"/>
        <v>-134255.89639860019</v>
      </c>
      <c r="BB72" s="13">
        <f t="shared" si="24"/>
        <v>0</v>
      </c>
    </row>
    <row r="73" spans="1:54" x14ac:dyDescent="0.2">
      <c r="A73" s="4"/>
      <c r="B73" s="4"/>
      <c r="C73" s="5"/>
      <c r="D73" s="5"/>
      <c r="E73" s="5"/>
      <c r="F73" s="5"/>
      <c r="G73" s="5"/>
      <c r="H73" s="5"/>
      <c r="I73" s="5"/>
      <c r="J73" s="5"/>
      <c r="K73" s="5"/>
      <c r="L73" s="402"/>
      <c r="M73" s="422"/>
      <c r="N73" s="442"/>
      <c r="O73" s="5"/>
      <c r="P73" s="5"/>
      <c r="Q73" s="5"/>
      <c r="R73" s="634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234">
        <v>11946213</v>
      </c>
      <c r="AK73" s="234">
        <v>9257279</v>
      </c>
      <c r="AL73" s="240"/>
      <c r="AM73" s="234">
        <v>914120</v>
      </c>
      <c r="AN73" s="234">
        <v>1081144</v>
      </c>
      <c r="AO73" s="234">
        <v>693670</v>
      </c>
      <c r="AP73" s="5"/>
      <c r="AQ73" s="5"/>
      <c r="AR73" s="5"/>
    </row>
    <row r="74" spans="1:54" x14ac:dyDescent="0.2">
      <c r="AJ74" s="2">
        <f>+AJ73-AJ72</f>
        <v>0</v>
      </c>
      <c r="AK74" s="2">
        <f t="shared" ref="AK74:AO74" si="39">+AK73-AK72</f>
        <v>0</v>
      </c>
      <c r="AL74" s="2">
        <f t="shared" si="39"/>
        <v>0</v>
      </c>
      <c r="AM74" s="2">
        <f t="shared" si="39"/>
        <v>0</v>
      </c>
      <c r="AN74" s="2">
        <f t="shared" si="39"/>
        <v>0</v>
      </c>
      <c r="AO74" s="2">
        <f t="shared" si="39"/>
        <v>0</v>
      </c>
    </row>
    <row r="76" spans="1:54" x14ac:dyDescent="0.2">
      <c r="AG76" s="1" t="s">
        <v>221</v>
      </c>
    </row>
  </sheetData>
  <autoFilter ref="A7:AR72">
    <filterColumn colId="0" showButton="0"/>
    <filterColumn colId="1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</autoFilter>
  <mergeCells count="138">
    <mergeCell ref="AQ35:AQ36"/>
    <mergeCell ref="H14:H15"/>
    <mergeCell ref="AP14:AP15"/>
    <mergeCell ref="AQ14:AQ15"/>
    <mergeCell ref="AR14:AR15"/>
    <mergeCell ref="A18:A19"/>
    <mergeCell ref="B18:B19"/>
    <mergeCell ref="C18:C19"/>
    <mergeCell ref="D18:D19"/>
    <mergeCell ref="G18:G19"/>
    <mergeCell ref="H18:H19"/>
    <mergeCell ref="AP18:AP19"/>
    <mergeCell ref="AQ18:AQ19"/>
    <mergeCell ref="AR18:AR19"/>
    <mergeCell ref="B14:B15"/>
    <mergeCell ref="C14:C15"/>
    <mergeCell ref="D14:D15"/>
    <mergeCell ref="G14:G15"/>
    <mergeCell ref="A33:A36"/>
    <mergeCell ref="B33:B36"/>
    <mergeCell ref="C33:C36"/>
    <mergeCell ref="D33:D36"/>
    <mergeCell ref="I30:I31"/>
    <mergeCell ref="D29:D31"/>
    <mergeCell ref="AP38:AP39"/>
    <mergeCell ref="AQ38:AQ39"/>
    <mergeCell ref="AR38:AR39"/>
    <mergeCell ref="A45:A46"/>
    <mergeCell ref="B45:B46"/>
    <mergeCell ref="C45:C46"/>
    <mergeCell ref="D45:D46"/>
    <mergeCell ref="G45:G46"/>
    <mergeCell ref="H45:H46"/>
    <mergeCell ref="AP45:AP46"/>
    <mergeCell ref="AQ45:AQ46"/>
    <mergeCell ref="AR45:AR46"/>
    <mergeCell ref="I45:I46"/>
    <mergeCell ref="J45:J46"/>
    <mergeCell ref="K45:K46"/>
    <mergeCell ref="I38:I39"/>
    <mergeCell ref="J38:J39"/>
    <mergeCell ref="K38:K39"/>
    <mergeCell ref="A1:AR1"/>
    <mergeCell ref="A2:AR2"/>
    <mergeCell ref="AL8:AL10"/>
    <mergeCell ref="A8:A10"/>
    <mergeCell ref="B8:B10"/>
    <mergeCell ref="C8:C10"/>
    <mergeCell ref="L8:Q8"/>
    <mergeCell ref="R8:W8"/>
    <mergeCell ref="H7:H10"/>
    <mergeCell ref="A7:C7"/>
    <mergeCell ref="D7:D10"/>
    <mergeCell ref="E7:E10"/>
    <mergeCell ref="F7:F10"/>
    <mergeCell ref="G7:G10"/>
    <mergeCell ref="AJ8:AJ10"/>
    <mergeCell ref="R9:T9"/>
    <mergeCell ref="J7:J10"/>
    <mergeCell ref="K7:K10"/>
    <mergeCell ref="L7:AI7"/>
    <mergeCell ref="AG9:AI9"/>
    <mergeCell ref="AQ7:AQ10"/>
    <mergeCell ref="A72:E72"/>
    <mergeCell ref="U9:W9"/>
    <mergeCell ref="X9:Z9"/>
    <mergeCell ref="AA9:AC9"/>
    <mergeCell ref="AD9:AF9"/>
    <mergeCell ref="I7:I10"/>
    <mergeCell ref="A50:A54"/>
    <mergeCell ref="B50:B54"/>
    <mergeCell ref="C50:C54"/>
    <mergeCell ref="D50:D54"/>
    <mergeCell ref="A38:A39"/>
    <mergeCell ref="B38:B39"/>
    <mergeCell ref="C38:C39"/>
    <mergeCell ref="D38:D39"/>
    <mergeCell ref="G38:G39"/>
    <mergeCell ref="H38:H39"/>
    <mergeCell ref="A29:A31"/>
    <mergeCell ref="B29:B31"/>
    <mergeCell ref="G33:G34"/>
    <mergeCell ref="H33:H34"/>
    <mergeCell ref="I33:I34"/>
    <mergeCell ref="J33:J34"/>
    <mergeCell ref="C29:C31"/>
    <mergeCell ref="G30:G31"/>
    <mergeCell ref="J30:J31"/>
    <mergeCell ref="K30:K31"/>
    <mergeCell ref="AP30:AP31"/>
    <mergeCell ref="H30:H31"/>
    <mergeCell ref="K33:K34"/>
    <mergeCell ref="AP33:AP34"/>
    <mergeCell ref="A14:A15"/>
    <mergeCell ref="A23:A24"/>
    <mergeCell ref="B23:B24"/>
    <mergeCell ref="C23:C24"/>
    <mergeCell ref="D23:D24"/>
    <mergeCell ref="G23:G24"/>
    <mergeCell ref="H23:H24"/>
    <mergeCell ref="AP23:AP24"/>
    <mergeCell ref="AS8:AS10"/>
    <mergeCell ref="AQ23:AQ24"/>
    <mergeCell ref="I14:I15"/>
    <mergeCell ref="J14:J15"/>
    <mergeCell ref="K14:K15"/>
    <mergeCell ref="I23:I24"/>
    <mergeCell ref="J23:J24"/>
    <mergeCell ref="K23:K24"/>
    <mergeCell ref="I18:I19"/>
    <mergeCell ref="J18:J19"/>
    <mergeCell ref="K18:K19"/>
    <mergeCell ref="X8:AC8"/>
    <mergeCell ref="AD8:AI8"/>
    <mergeCell ref="BB7:BB10"/>
    <mergeCell ref="L9:N9"/>
    <mergeCell ref="O9:Q9"/>
    <mergeCell ref="AK8:AK10"/>
    <mergeCell ref="AQ33:AQ34"/>
    <mergeCell ref="AR33:AR34"/>
    <mergeCell ref="AQ30:AQ31"/>
    <mergeCell ref="AR30:AR31"/>
    <mergeCell ref="AW7:AW10"/>
    <mergeCell ref="AS7:AU7"/>
    <mergeCell ref="AT8:AT10"/>
    <mergeCell ref="AU8:AU10"/>
    <mergeCell ref="AX7:AX10"/>
    <mergeCell ref="AY7:AY10"/>
    <mergeCell ref="AZ7:AZ10"/>
    <mergeCell ref="BA7:BA10"/>
    <mergeCell ref="AR23:AR24"/>
    <mergeCell ref="AV7:AV10"/>
    <mergeCell ref="AR7:AR10"/>
    <mergeCell ref="AK7:AO7"/>
    <mergeCell ref="AM8:AM10"/>
    <mergeCell ref="AN8:AN10"/>
    <mergeCell ref="AO8:AO10"/>
    <mergeCell ref="AP7:AP10"/>
  </mergeCells>
  <printOptions horizontalCentered="1"/>
  <pageMargins left="0.19685039370078741" right="0.19685039370078741" top="0.74803149606299213" bottom="0.47244094488188981" header="0.31496062992125984" footer="0.31496062992125984"/>
  <pageSetup paperSize="14" scale="29" fitToWidth="5" fitToHeight="5" orientation="landscape" horizontalDpi="300" verticalDpi="300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90"/>
  <sheetViews>
    <sheetView view="pageBreakPreview" topLeftCell="AB1" zoomScale="95" zoomScaleNormal="20" zoomScaleSheetLayoutView="95" workbookViewId="0">
      <selection activeCell="D62" sqref="D62"/>
    </sheetView>
  </sheetViews>
  <sheetFormatPr baseColWidth="10" defaultColWidth="11.42578125" defaultRowHeight="12.75" x14ac:dyDescent="0.2"/>
  <cols>
    <col min="1" max="1" width="7.140625" style="343" customWidth="1"/>
    <col min="2" max="2" width="12" style="343" bestFit="1" customWidth="1"/>
    <col min="3" max="3" width="21.140625" style="340" customWidth="1"/>
    <col min="4" max="4" width="31.28515625" style="340" customWidth="1"/>
    <col min="5" max="5" width="14" style="340" customWidth="1"/>
    <col min="6" max="6" width="13.28515625" style="340" customWidth="1"/>
    <col min="7" max="7" width="23.28515625" style="340" customWidth="1"/>
    <col min="8" max="8" width="16" style="340" customWidth="1"/>
    <col min="9" max="9" width="12.42578125" style="340" customWidth="1"/>
    <col min="10" max="10" width="11.140625" style="340" customWidth="1"/>
    <col min="11" max="11" width="12.28515625" style="340" customWidth="1"/>
    <col min="12" max="13" width="7" style="340" bestFit="1" customWidth="1"/>
    <col min="14" max="14" width="8.28515625" style="340" bestFit="1" customWidth="1"/>
    <col min="15" max="15" width="10.85546875" style="340" bestFit="1" customWidth="1"/>
    <col min="16" max="16" width="9.5703125" style="340" bestFit="1" customWidth="1"/>
    <col min="17" max="17" width="10.85546875" style="340" bestFit="1" customWidth="1"/>
    <col min="18" max="20" width="8.28515625" style="340" bestFit="1" customWidth="1"/>
    <col min="21" max="21" width="9.5703125" style="340" bestFit="1" customWidth="1"/>
    <col min="22" max="23" width="10.85546875" style="340" bestFit="1" customWidth="1"/>
    <col min="24" max="24" width="12.140625" style="340" bestFit="1" customWidth="1"/>
    <col min="25" max="26" width="8.28515625" style="340" bestFit="1" customWidth="1"/>
    <col min="27" max="27" width="10.85546875" style="340" bestFit="1" customWidth="1"/>
    <col min="28" max="28" width="9.5703125" style="340" bestFit="1" customWidth="1"/>
    <col min="29" max="29" width="10.85546875" style="340" bestFit="1" customWidth="1"/>
    <col min="30" max="32" width="8.28515625" style="340" bestFit="1" customWidth="1"/>
    <col min="33" max="33" width="10.85546875" style="340" bestFit="1" customWidth="1"/>
    <col min="34" max="34" width="9.5703125" style="340" bestFit="1" customWidth="1"/>
    <col min="35" max="35" width="10.85546875" style="340" bestFit="1" customWidth="1"/>
    <col min="36" max="36" width="12.7109375" style="340" customWidth="1"/>
    <col min="37" max="37" width="12.28515625" style="340" customWidth="1"/>
    <col min="38" max="38" width="5.28515625" style="340" customWidth="1"/>
    <col min="39" max="39" width="13.85546875" style="340" customWidth="1"/>
    <col min="40" max="40" width="13.42578125" style="340" customWidth="1"/>
    <col min="41" max="41" width="11.7109375" style="340" customWidth="1"/>
    <col min="42" max="42" width="12.5703125" style="340" customWidth="1"/>
    <col min="43" max="43" width="18.140625" style="340" customWidth="1"/>
    <col min="44" max="44" width="27.5703125" style="340" customWidth="1"/>
    <col min="45" max="16384" width="11.42578125" style="340"/>
  </cols>
  <sheetData>
    <row r="1" spans="1:44" s="241" customFormat="1" x14ac:dyDescent="0.2">
      <c r="A1" s="589" t="s">
        <v>0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  <c r="O1" s="590"/>
      <c r="P1" s="590"/>
      <c r="Q1" s="590"/>
      <c r="R1" s="590"/>
      <c r="S1" s="590"/>
      <c r="T1" s="590"/>
      <c r="U1" s="590"/>
      <c r="V1" s="590"/>
      <c r="W1" s="590"/>
      <c r="X1" s="590"/>
      <c r="Y1" s="590"/>
      <c r="Z1" s="590"/>
      <c r="AA1" s="590"/>
      <c r="AB1" s="590"/>
      <c r="AC1" s="590"/>
      <c r="AD1" s="590"/>
      <c r="AE1" s="590"/>
      <c r="AF1" s="590"/>
      <c r="AG1" s="590"/>
      <c r="AH1" s="590"/>
      <c r="AI1" s="590"/>
      <c r="AJ1" s="590"/>
      <c r="AK1" s="590"/>
      <c r="AL1" s="590"/>
      <c r="AM1" s="590"/>
      <c r="AN1" s="590"/>
      <c r="AO1" s="590"/>
      <c r="AP1" s="590"/>
      <c r="AQ1" s="590"/>
      <c r="AR1" s="591"/>
    </row>
    <row r="2" spans="1:44" s="241" customFormat="1" x14ac:dyDescent="0.2">
      <c r="A2" s="589" t="s">
        <v>225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0"/>
      <c r="AK2" s="590"/>
      <c r="AL2" s="590"/>
      <c r="AM2" s="590"/>
      <c r="AN2" s="590"/>
      <c r="AO2" s="590"/>
      <c r="AP2" s="590"/>
      <c r="AQ2" s="590"/>
      <c r="AR2" s="591"/>
    </row>
    <row r="3" spans="1:44" s="241" customFormat="1" ht="54.75" customHeight="1" x14ac:dyDescent="0.2">
      <c r="A3" s="242"/>
      <c r="B3" s="243"/>
      <c r="C3" s="243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5"/>
    </row>
    <row r="4" spans="1:44" s="247" customFormat="1" ht="12.75" customHeight="1" x14ac:dyDescent="0.2">
      <c r="A4" s="246"/>
      <c r="B4" s="246"/>
      <c r="D4" s="592" t="s">
        <v>2</v>
      </c>
      <c r="E4" s="592"/>
      <c r="F4" s="592"/>
      <c r="G4" s="592"/>
      <c r="H4" s="592"/>
      <c r="I4" s="592"/>
      <c r="J4" s="592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</row>
    <row r="5" spans="1:44" s="247" customFormat="1" ht="12.75" customHeight="1" x14ac:dyDescent="0.2">
      <c r="A5" s="246"/>
      <c r="B5" s="246"/>
      <c r="D5" s="592" t="s">
        <v>226</v>
      </c>
      <c r="E5" s="592"/>
      <c r="F5" s="592"/>
      <c r="G5" s="592"/>
      <c r="H5" s="592"/>
      <c r="I5" s="592"/>
      <c r="J5" s="592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248"/>
      <c r="AQ5" s="248"/>
      <c r="AR5" s="248"/>
    </row>
    <row r="6" spans="1:44" s="247" customFormat="1" ht="16.5" customHeight="1" thickBot="1" x14ac:dyDescent="0.25">
      <c r="A6" s="246"/>
      <c r="B6" s="246"/>
      <c r="D6" s="592" t="s">
        <v>227</v>
      </c>
      <c r="E6" s="592"/>
      <c r="F6" s="592"/>
      <c r="G6" s="592"/>
      <c r="H6" s="592"/>
      <c r="I6" s="592"/>
      <c r="J6" s="592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49"/>
      <c r="AQ6" s="249"/>
      <c r="AR6" s="249"/>
    </row>
    <row r="7" spans="1:44" s="251" customFormat="1" ht="14.25" customHeight="1" thickTop="1" thickBot="1" x14ac:dyDescent="0.25">
      <c r="A7" s="593" t="s">
        <v>3</v>
      </c>
      <c r="B7" s="594"/>
      <c r="C7" s="595"/>
      <c r="D7" s="596" t="s">
        <v>228</v>
      </c>
      <c r="E7" s="599" t="s">
        <v>5</v>
      </c>
      <c r="F7" s="601" t="s">
        <v>6</v>
      </c>
      <c r="G7" s="604" t="s">
        <v>7</v>
      </c>
      <c r="H7" s="604" t="s">
        <v>8</v>
      </c>
      <c r="I7" s="604" t="s">
        <v>9</v>
      </c>
      <c r="J7" s="614" t="s">
        <v>10</v>
      </c>
      <c r="K7" s="614" t="s">
        <v>11</v>
      </c>
      <c r="L7" s="574" t="s">
        <v>12</v>
      </c>
      <c r="M7" s="575"/>
      <c r="N7" s="575"/>
      <c r="O7" s="575"/>
      <c r="P7" s="575"/>
      <c r="Q7" s="575"/>
      <c r="R7" s="575"/>
      <c r="S7" s="575"/>
      <c r="T7" s="575"/>
      <c r="U7" s="575"/>
      <c r="V7" s="575"/>
      <c r="W7" s="575"/>
      <c r="X7" s="575"/>
      <c r="Y7" s="575"/>
      <c r="Z7" s="575"/>
      <c r="AA7" s="575"/>
      <c r="AB7" s="575"/>
      <c r="AC7" s="575"/>
      <c r="AD7" s="575"/>
      <c r="AE7" s="575"/>
      <c r="AF7" s="575"/>
      <c r="AG7" s="575"/>
      <c r="AH7" s="575"/>
      <c r="AI7" s="575"/>
      <c r="AJ7" s="250"/>
      <c r="AK7" s="576" t="s">
        <v>13</v>
      </c>
      <c r="AL7" s="576"/>
      <c r="AM7" s="576"/>
      <c r="AN7" s="576"/>
      <c r="AO7" s="576"/>
      <c r="AP7" s="604" t="s">
        <v>14</v>
      </c>
      <c r="AQ7" s="604" t="s">
        <v>15</v>
      </c>
      <c r="AR7" s="605" t="s">
        <v>16</v>
      </c>
    </row>
    <row r="8" spans="1:44" s="251" customFormat="1" ht="14.25" customHeight="1" thickTop="1" thickBot="1" x14ac:dyDescent="0.25">
      <c r="A8" s="607" t="s">
        <v>17</v>
      </c>
      <c r="B8" s="609" t="s">
        <v>18</v>
      </c>
      <c r="C8" s="611" t="s">
        <v>19</v>
      </c>
      <c r="D8" s="597"/>
      <c r="E8" s="600"/>
      <c r="F8" s="602"/>
      <c r="G8" s="576"/>
      <c r="H8" s="576"/>
      <c r="I8" s="576"/>
      <c r="J8" s="615"/>
      <c r="K8" s="615"/>
      <c r="L8" s="612" t="s">
        <v>20</v>
      </c>
      <c r="M8" s="613"/>
      <c r="N8" s="613"/>
      <c r="O8" s="613"/>
      <c r="P8" s="613"/>
      <c r="Q8" s="613"/>
      <c r="R8" s="612" t="s">
        <v>21</v>
      </c>
      <c r="S8" s="613"/>
      <c r="T8" s="613"/>
      <c r="U8" s="613"/>
      <c r="V8" s="613"/>
      <c r="W8" s="613"/>
      <c r="X8" s="612" t="s">
        <v>22</v>
      </c>
      <c r="Y8" s="613"/>
      <c r="Z8" s="613"/>
      <c r="AA8" s="613"/>
      <c r="AB8" s="613"/>
      <c r="AC8" s="613"/>
      <c r="AD8" s="612" t="s">
        <v>23</v>
      </c>
      <c r="AE8" s="613"/>
      <c r="AF8" s="613"/>
      <c r="AG8" s="613"/>
      <c r="AH8" s="613"/>
      <c r="AI8" s="613"/>
      <c r="AJ8" s="577" t="s">
        <v>24</v>
      </c>
      <c r="AK8" s="579" t="s">
        <v>25</v>
      </c>
      <c r="AL8" s="581" t="s">
        <v>26</v>
      </c>
      <c r="AM8" s="581" t="s">
        <v>27</v>
      </c>
      <c r="AN8" s="581" t="s">
        <v>28</v>
      </c>
      <c r="AO8" s="583" t="s">
        <v>29</v>
      </c>
      <c r="AP8" s="576"/>
      <c r="AQ8" s="576"/>
      <c r="AR8" s="606"/>
    </row>
    <row r="9" spans="1:44" s="251" customFormat="1" ht="14.25" customHeight="1" thickTop="1" thickBot="1" x14ac:dyDescent="0.25">
      <c r="A9" s="608"/>
      <c r="B9" s="610"/>
      <c r="C9" s="583"/>
      <c r="D9" s="598"/>
      <c r="E9" s="600"/>
      <c r="F9" s="603"/>
      <c r="G9" s="576"/>
      <c r="H9" s="576"/>
      <c r="I9" s="576"/>
      <c r="J9" s="615"/>
      <c r="K9" s="615"/>
      <c r="L9" s="585" t="s">
        <v>229</v>
      </c>
      <c r="M9" s="586"/>
      <c r="N9" s="587"/>
      <c r="O9" s="588" t="s">
        <v>31</v>
      </c>
      <c r="P9" s="586"/>
      <c r="Q9" s="587"/>
      <c r="R9" s="585" t="s">
        <v>229</v>
      </c>
      <c r="S9" s="586"/>
      <c r="T9" s="587"/>
      <c r="U9" s="588" t="s">
        <v>31</v>
      </c>
      <c r="V9" s="586"/>
      <c r="W9" s="587"/>
      <c r="X9" s="585" t="s">
        <v>229</v>
      </c>
      <c r="Y9" s="586"/>
      <c r="Z9" s="587"/>
      <c r="AA9" s="588" t="s">
        <v>31</v>
      </c>
      <c r="AB9" s="586"/>
      <c r="AC9" s="587"/>
      <c r="AD9" s="585" t="s">
        <v>229</v>
      </c>
      <c r="AE9" s="586"/>
      <c r="AF9" s="587"/>
      <c r="AG9" s="588" t="s">
        <v>31</v>
      </c>
      <c r="AH9" s="586"/>
      <c r="AI9" s="587"/>
      <c r="AJ9" s="578"/>
      <c r="AK9" s="580"/>
      <c r="AL9" s="582"/>
      <c r="AM9" s="582"/>
      <c r="AN9" s="582"/>
      <c r="AO9" s="584"/>
      <c r="AP9" s="576"/>
      <c r="AQ9" s="576"/>
      <c r="AR9" s="606"/>
    </row>
    <row r="10" spans="1:44" s="251" customFormat="1" ht="14.25" customHeight="1" thickTop="1" x14ac:dyDescent="0.2">
      <c r="A10" s="608"/>
      <c r="B10" s="610"/>
      <c r="C10" s="583"/>
      <c r="D10" s="598"/>
      <c r="E10" s="600"/>
      <c r="F10" s="603"/>
      <c r="G10" s="576"/>
      <c r="H10" s="576"/>
      <c r="I10" s="576"/>
      <c r="J10" s="615"/>
      <c r="K10" s="615"/>
      <c r="L10" s="252" t="s">
        <v>32</v>
      </c>
      <c r="M10" s="253" t="s">
        <v>33</v>
      </c>
      <c r="N10" s="253" t="s">
        <v>34</v>
      </c>
      <c r="O10" s="253" t="s">
        <v>32</v>
      </c>
      <c r="P10" s="253" t="s">
        <v>33</v>
      </c>
      <c r="Q10" s="253" t="s">
        <v>34</v>
      </c>
      <c r="R10" s="252" t="s">
        <v>35</v>
      </c>
      <c r="S10" s="253" t="s">
        <v>34</v>
      </c>
      <c r="T10" s="253" t="s">
        <v>36</v>
      </c>
      <c r="U10" s="253" t="s">
        <v>35</v>
      </c>
      <c r="V10" s="253" t="s">
        <v>34</v>
      </c>
      <c r="W10" s="253" t="s">
        <v>36</v>
      </c>
      <c r="X10" s="254" t="s">
        <v>36</v>
      </c>
      <c r="Y10" s="255" t="s">
        <v>35</v>
      </c>
      <c r="Z10" s="255" t="s">
        <v>37</v>
      </c>
      <c r="AA10" s="253" t="s">
        <v>36</v>
      </c>
      <c r="AB10" s="253" t="s">
        <v>35</v>
      </c>
      <c r="AC10" s="253" t="s">
        <v>37</v>
      </c>
      <c r="AD10" s="254" t="s">
        <v>38</v>
      </c>
      <c r="AE10" s="255" t="s">
        <v>39</v>
      </c>
      <c r="AF10" s="255" t="s">
        <v>40</v>
      </c>
      <c r="AG10" s="253" t="s">
        <v>38</v>
      </c>
      <c r="AH10" s="253" t="s">
        <v>39</v>
      </c>
      <c r="AI10" s="253" t="s">
        <v>40</v>
      </c>
      <c r="AJ10" s="578"/>
      <c r="AK10" s="580"/>
      <c r="AL10" s="582"/>
      <c r="AM10" s="582"/>
      <c r="AN10" s="582"/>
      <c r="AO10" s="584"/>
      <c r="AP10" s="576"/>
      <c r="AQ10" s="576"/>
      <c r="AR10" s="606"/>
    </row>
    <row r="11" spans="1:44" s="262" customFormat="1" ht="30" x14ac:dyDescent="0.2">
      <c r="A11" s="256" t="s">
        <v>41</v>
      </c>
      <c r="B11" s="256" t="s">
        <v>42</v>
      </c>
      <c r="C11" s="256" t="s">
        <v>230</v>
      </c>
      <c r="D11" s="257" t="s">
        <v>231</v>
      </c>
      <c r="E11" s="258"/>
      <c r="F11" s="258"/>
      <c r="G11" s="257"/>
      <c r="H11" s="257"/>
      <c r="I11" s="259">
        <v>33</v>
      </c>
      <c r="J11" s="259">
        <v>33</v>
      </c>
      <c r="K11" s="259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1"/>
      <c r="Y11" s="261"/>
      <c r="Z11" s="261"/>
      <c r="AA11" s="260">
        <f t="shared" ref="AA11:AC11" si="0">SUM(AA12:AA16)</f>
        <v>7112278</v>
      </c>
      <c r="AB11" s="260">
        <f t="shared" si="0"/>
        <v>212278</v>
      </c>
      <c r="AC11" s="260">
        <f t="shared" si="0"/>
        <v>212278</v>
      </c>
      <c r="AD11" s="261"/>
      <c r="AE11" s="261"/>
      <c r="AF11" s="261"/>
      <c r="AG11" s="260">
        <f t="shared" ref="AG11:AK11" si="1">SUM(AG12:AG16)</f>
        <v>212278</v>
      </c>
      <c r="AH11" s="260">
        <f t="shared" si="1"/>
        <v>212278</v>
      </c>
      <c r="AI11" s="260">
        <f t="shared" si="1"/>
        <v>326489</v>
      </c>
      <c r="AJ11" s="260">
        <f t="shared" si="1"/>
        <v>8287879</v>
      </c>
      <c r="AK11" s="260">
        <f t="shared" si="1"/>
        <v>1500000</v>
      </c>
      <c r="AL11" s="260"/>
      <c r="AM11" s="260"/>
      <c r="AN11" s="260"/>
      <c r="AO11" s="260">
        <f>SUM(AO12:AO16)</f>
        <v>6787879.4199999999</v>
      </c>
      <c r="AP11" s="257"/>
      <c r="AQ11" s="257"/>
      <c r="AR11" s="257"/>
    </row>
    <row r="12" spans="1:44" s="270" customFormat="1" ht="75" x14ac:dyDescent="0.2">
      <c r="A12" s="25" t="s">
        <v>41</v>
      </c>
      <c r="B12" s="25" t="s">
        <v>42</v>
      </c>
      <c r="C12" s="263" t="s">
        <v>232</v>
      </c>
      <c r="D12" s="264" t="s">
        <v>233</v>
      </c>
      <c r="E12" s="24">
        <v>10000000</v>
      </c>
      <c r="F12" s="263" t="s">
        <v>66</v>
      </c>
      <c r="G12" s="264" t="s">
        <v>234</v>
      </c>
      <c r="H12" s="264" t="s">
        <v>235</v>
      </c>
      <c r="I12" s="265"/>
      <c r="J12" s="265"/>
      <c r="K12" s="265">
        <v>48</v>
      </c>
      <c r="L12" s="266"/>
      <c r="M12" s="266"/>
      <c r="N12" s="266"/>
      <c r="O12" s="266"/>
      <c r="P12" s="266"/>
      <c r="Q12" s="266"/>
      <c r="R12" s="266"/>
      <c r="S12" s="266"/>
      <c r="T12" s="266"/>
      <c r="U12" s="267"/>
      <c r="V12" s="267"/>
      <c r="W12" s="267"/>
      <c r="X12" s="266">
        <v>10000000</v>
      </c>
      <c r="Y12" s="266"/>
      <c r="Z12" s="266"/>
      <c r="AA12" s="266">
        <v>4000000</v>
      </c>
      <c r="AB12" s="266"/>
      <c r="AC12" s="266"/>
      <c r="AD12" s="266"/>
      <c r="AE12" s="266"/>
      <c r="AF12" s="266"/>
      <c r="AG12" s="268"/>
      <c r="AH12" s="266"/>
      <c r="AI12" s="266"/>
      <c r="AJ12" s="269">
        <f>SUM(O12,P12,Q12,U12,V12,W12,AA12,AB12,AC12,AG12,AH12,AI12)</f>
        <v>4000000</v>
      </c>
      <c r="AK12" s="266"/>
      <c r="AL12" s="266"/>
      <c r="AM12" s="266"/>
      <c r="AN12" s="266"/>
      <c r="AO12" s="266">
        <v>4000000</v>
      </c>
      <c r="AP12" s="555" t="s">
        <v>86</v>
      </c>
      <c r="AQ12" s="555" t="s">
        <v>236</v>
      </c>
      <c r="AR12" s="264" t="s">
        <v>237</v>
      </c>
    </row>
    <row r="13" spans="1:44" s="270" customFormat="1" ht="132.75" customHeight="1" x14ac:dyDescent="0.2">
      <c r="A13" s="22" t="s">
        <v>41</v>
      </c>
      <c r="B13" s="22" t="s">
        <v>42</v>
      </c>
      <c r="C13" s="18" t="s">
        <v>238</v>
      </c>
      <c r="D13" s="40" t="s">
        <v>239</v>
      </c>
      <c r="E13" s="23">
        <v>3500</v>
      </c>
      <c r="F13" s="18" t="s">
        <v>135</v>
      </c>
      <c r="G13" s="40" t="s">
        <v>240</v>
      </c>
      <c r="H13" s="40" t="s">
        <v>241</v>
      </c>
      <c r="I13" s="27"/>
      <c r="J13" s="27"/>
      <c r="K13" s="27">
        <v>35</v>
      </c>
      <c r="L13" s="269"/>
      <c r="M13" s="269"/>
      <c r="N13" s="269"/>
      <c r="O13" s="266"/>
      <c r="P13" s="269"/>
      <c r="Q13" s="269"/>
      <c r="R13" s="269"/>
      <c r="S13" s="269"/>
      <c r="T13" s="269"/>
      <c r="U13" s="271"/>
      <c r="V13" s="271"/>
      <c r="W13" s="271"/>
      <c r="X13" s="269">
        <v>3500</v>
      </c>
      <c r="Y13" s="269"/>
      <c r="Z13" s="269"/>
      <c r="AA13" s="269">
        <v>2900000</v>
      </c>
      <c r="AB13" s="269"/>
      <c r="AC13" s="269"/>
      <c r="AD13" s="269"/>
      <c r="AE13" s="269"/>
      <c r="AF13" s="269"/>
      <c r="AG13" s="272"/>
      <c r="AH13" s="269"/>
      <c r="AI13" s="269"/>
      <c r="AJ13" s="269">
        <f>SUM(O13,P13,Q13,U13,V13,W13,AA13,AB13,AC13,AG13,AH13,AI13)</f>
        <v>2900000</v>
      </c>
      <c r="AK13" s="269">
        <v>1500000</v>
      </c>
      <c r="AL13" s="269"/>
      <c r="AM13" s="269"/>
      <c r="AN13" s="269"/>
      <c r="AO13" s="269">
        <v>1400000</v>
      </c>
      <c r="AP13" s="556"/>
      <c r="AQ13" s="556"/>
      <c r="AR13" s="40" t="s">
        <v>242</v>
      </c>
    </row>
    <row r="14" spans="1:44" s="270" customFormat="1" ht="105" x14ac:dyDescent="0.2">
      <c r="A14" s="22" t="s">
        <v>41</v>
      </c>
      <c r="B14" s="22" t="s">
        <v>42</v>
      </c>
      <c r="C14" s="18" t="s">
        <v>243</v>
      </c>
      <c r="D14" s="40" t="s">
        <v>244</v>
      </c>
      <c r="E14" s="23">
        <v>1</v>
      </c>
      <c r="F14" s="18" t="s">
        <v>59</v>
      </c>
      <c r="G14" s="40" t="s">
        <v>60</v>
      </c>
      <c r="H14" s="40" t="s">
        <v>245</v>
      </c>
      <c r="I14" s="27"/>
      <c r="J14" s="27"/>
      <c r="K14" s="27">
        <v>2</v>
      </c>
      <c r="L14" s="269"/>
      <c r="M14" s="269"/>
      <c r="N14" s="269"/>
      <c r="O14" s="266"/>
      <c r="P14" s="269"/>
      <c r="Q14" s="269"/>
      <c r="R14" s="269"/>
      <c r="S14" s="269"/>
      <c r="T14" s="269"/>
      <c r="U14" s="266"/>
      <c r="V14" s="269"/>
      <c r="W14" s="269"/>
      <c r="X14" s="269"/>
      <c r="Y14" s="269"/>
      <c r="Z14" s="269"/>
      <c r="AA14" s="266"/>
      <c r="AB14" s="269"/>
      <c r="AC14" s="269"/>
      <c r="AD14" s="269"/>
      <c r="AE14" s="269"/>
      <c r="AF14" s="269">
        <v>1</v>
      </c>
      <c r="AG14" s="266"/>
      <c r="AH14" s="269"/>
      <c r="AI14" s="269">
        <v>114204</v>
      </c>
      <c r="AJ14" s="269">
        <f>SUM(O14,P14,Q14,U14,V14,W14,AA14,AB14,AC14,AG14,AH14,AI14)</f>
        <v>114204</v>
      </c>
      <c r="AK14" s="273"/>
      <c r="AL14" s="269"/>
      <c r="AM14" s="269"/>
      <c r="AN14" s="269"/>
      <c r="AO14" s="273">
        <v>114204</v>
      </c>
      <c r="AP14" s="556"/>
      <c r="AQ14" s="556"/>
      <c r="AR14" s="40" t="s">
        <v>246</v>
      </c>
    </row>
    <row r="15" spans="1:44" s="270" customFormat="1" ht="38.25" customHeight="1" x14ac:dyDescent="0.2">
      <c r="A15" s="549" t="s">
        <v>41</v>
      </c>
      <c r="B15" s="549" t="s">
        <v>42</v>
      </c>
      <c r="C15" s="552" t="s">
        <v>247</v>
      </c>
      <c r="D15" s="555" t="s">
        <v>248</v>
      </c>
      <c r="E15" s="23">
        <v>4000</v>
      </c>
      <c r="F15" s="23" t="s">
        <v>75</v>
      </c>
      <c r="G15" s="555" t="s">
        <v>249</v>
      </c>
      <c r="H15" s="555" t="s">
        <v>77</v>
      </c>
      <c r="I15" s="562"/>
      <c r="J15" s="562"/>
      <c r="K15" s="562">
        <v>15</v>
      </c>
      <c r="L15" s="269"/>
      <c r="M15" s="269"/>
      <c r="N15" s="269"/>
      <c r="O15" s="266"/>
      <c r="P15" s="269"/>
      <c r="Q15" s="269"/>
      <c r="R15" s="269"/>
      <c r="S15" s="269"/>
      <c r="T15" s="269"/>
      <c r="U15" s="271"/>
      <c r="V15" s="271"/>
      <c r="W15" s="271"/>
      <c r="X15" s="269">
        <v>1000</v>
      </c>
      <c r="Y15" s="269">
        <v>1300</v>
      </c>
      <c r="Z15" s="269">
        <v>1300</v>
      </c>
      <c r="AA15" s="269">
        <v>169823</v>
      </c>
      <c r="AB15" s="269">
        <v>169823</v>
      </c>
      <c r="AC15" s="269">
        <v>169823</v>
      </c>
      <c r="AD15" s="269">
        <v>1300</v>
      </c>
      <c r="AE15" s="269">
        <v>1300</v>
      </c>
      <c r="AF15" s="269">
        <v>4000</v>
      </c>
      <c r="AG15" s="269">
        <v>169823</v>
      </c>
      <c r="AH15" s="269">
        <v>169823</v>
      </c>
      <c r="AI15" s="269">
        <v>169825</v>
      </c>
      <c r="AJ15" s="269">
        <f>SUM(O15,P15,Q15,U15,V15,W15,AA15,AB15,AC15,AG15,AH15,AI15)</f>
        <v>1018940</v>
      </c>
      <c r="AK15" s="273"/>
      <c r="AL15" s="269"/>
      <c r="AM15" s="269"/>
      <c r="AN15" s="269"/>
      <c r="AO15" s="273">
        <v>1018940.4</v>
      </c>
      <c r="AP15" s="556"/>
      <c r="AQ15" s="556"/>
      <c r="AR15" s="40" t="s">
        <v>250</v>
      </c>
    </row>
    <row r="16" spans="1:44" s="270" customFormat="1" ht="38.25" customHeight="1" x14ac:dyDescent="0.2">
      <c r="A16" s="550"/>
      <c r="B16" s="550"/>
      <c r="C16" s="553"/>
      <c r="D16" s="556"/>
      <c r="E16" s="23">
        <v>500</v>
      </c>
      <c r="F16" s="274" t="s">
        <v>79</v>
      </c>
      <c r="G16" s="556"/>
      <c r="H16" s="556"/>
      <c r="I16" s="563"/>
      <c r="J16" s="563"/>
      <c r="K16" s="563"/>
      <c r="L16" s="269"/>
      <c r="M16" s="269"/>
      <c r="N16" s="269"/>
      <c r="O16" s="266"/>
      <c r="P16" s="269"/>
      <c r="Q16" s="269"/>
      <c r="R16" s="269"/>
      <c r="S16" s="269"/>
      <c r="T16" s="269"/>
      <c r="U16" s="271"/>
      <c r="V16" s="271"/>
      <c r="W16" s="271"/>
      <c r="X16" s="269">
        <v>300</v>
      </c>
      <c r="Y16" s="269">
        <v>300</v>
      </c>
      <c r="Z16" s="269">
        <v>300</v>
      </c>
      <c r="AA16" s="269">
        <v>42455</v>
      </c>
      <c r="AB16" s="269">
        <v>42455</v>
      </c>
      <c r="AC16" s="269">
        <v>42455</v>
      </c>
      <c r="AD16" s="269">
        <v>300</v>
      </c>
      <c r="AE16" s="269">
        <v>300</v>
      </c>
      <c r="AF16" s="269">
        <v>500</v>
      </c>
      <c r="AG16" s="269">
        <v>42455</v>
      </c>
      <c r="AH16" s="269">
        <v>42455</v>
      </c>
      <c r="AI16" s="269">
        <v>42460</v>
      </c>
      <c r="AJ16" s="269">
        <f>SUM(O16,P16,Q16,U16,V16,W16,AA16,AB16,AC16,AG16,AH16,AI16)</f>
        <v>254735</v>
      </c>
      <c r="AK16" s="273"/>
      <c r="AL16" s="269"/>
      <c r="AM16" s="269"/>
      <c r="AN16" s="269"/>
      <c r="AO16" s="273">
        <v>254735.02000000002</v>
      </c>
      <c r="AP16" s="557"/>
      <c r="AQ16" s="557"/>
      <c r="AR16" s="40" t="s">
        <v>250</v>
      </c>
    </row>
    <row r="17" spans="1:44" s="262" customFormat="1" ht="45" x14ac:dyDescent="0.2">
      <c r="A17" s="26" t="s">
        <v>41</v>
      </c>
      <c r="B17" s="26" t="s">
        <v>42</v>
      </c>
      <c r="C17" s="26" t="s">
        <v>43</v>
      </c>
      <c r="D17" s="257" t="s">
        <v>44</v>
      </c>
      <c r="E17" s="275"/>
      <c r="F17" s="47"/>
      <c r="G17" s="257"/>
      <c r="H17" s="44"/>
      <c r="I17" s="259">
        <v>5</v>
      </c>
      <c r="J17" s="259">
        <v>5</v>
      </c>
      <c r="K17" s="259"/>
      <c r="L17" s="260"/>
      <c r="M17" s="260"/>
      <c r="N17" s="260"/>
      <c r="O17" s="260">
        <f>SUM(O18:O22)</f>
        <v>10264</v>
      </c>
      <c r="P17" s="260">
        <f>SUM(P18:P22)</f>
        <v>62849</v>
      </c>
      <c r="Q17" s="260">
        <f>SUM(Q18:Q22)</f>
        <v>10265</v>
      </c>
      <c r="R17" s="260"/>
      <c r="S17" s="260"/>
      <c r="T17" s="260"/>
      <c r="U17" s="260">
        <f>SUM(U18:U22)</f>
        <v>10264</v>
      </c>
      <c r="V17" s="260">
        <f>SUM(V18:V22)</f>
        <v>10264</v>
      </c>
      <c r="W17" s="260">
        <f>SUM(W18:W22)</f>
        <v>315403</v>
      </c>
      <c r="X17" s="260"/>
      <c r="Y17" s="260"/>
      <c r="Z17" s="260"/>
      <c r="AA17" s="260">
        <f>SUM(AA18:AA22)</f>
        <v>10264</v>
      </c>
      <c r="AB17" s="260">
        <f>SUM(AB18:AB22)</f>
        <v>100249</v>
      </c>
      <c r="AC17" s="260">
        <f>SUM(AC18:AC22)</f>
        <v>24767</v>
      </c>
      <c r="AD17" s="260"/>
      <c r="AE17" s="260"/>
      <c r="AF17" s="260"/>
      <c r="AG17" s="260">
        <f>SUM(AG18:AG22)</f>
        <v>73967</v>
      </c>
      <c r="AH17" s="260">
        <f>SUM(AH18:AH22)</f>
        <v>17302</v>
      </c>
      <c r="AI17" s="260">
        <f>SUM(AI18:AI22)</f>
        <v>510249</v>
      </c>
      <c r="AJ17" s="260">
        <f>SUM(AJ18:AJ22)</f>
        <v>1156107</v>
      </c>
      <c r="AK17" s="260">
        <f>SUM(AK18:AK22)</f>
        <v>687492</v>
      </c>
      <c r="AL17" s="260"/>
      <c r="AM17" s="260">
        <f>SUM(AM18:AM22)</f>
        <v>468615</v>
      </c>
      <c r="AN17" s="260"/>
      <c r="AO17" s="261"/>
      <c r="AP17" s="276"/>
      <c r="AQ17" s="257"/>
      <c r="AR17" s="257"/>
    </row>
    <row r="18" spans="1:44" s="270" customFormat="1" ht="45" x14ac:dyDescent="0.2">
      <c r="A18" s="18" t="s">
        <v>41</v>
      </c>
      <c r="B18" s="18" t="s">
        <v>42</v>
      </c>
      <c r="C18" s="18" t="s">
        <v>45</v>
      </c>
      <c r="D18" s="40" t="s">
        <v>46</v>
      </c>
      <c r="E18" s="19">
        <v>2000</v>
      </c>
      <c r="F18" s="23" t="s">
        <v>47</v>
      </c>
      <c r="G18" s="40" t="s">
        <v>48</v>
      </c>
      <c r="H18" s="32" t="s">
        <v>49</v>
      </c>
      <c r="I18" s="27">
        <v>1</v>
      </c>
      <c r="J18" s="27"/>
      <c r="K18" s="27">
        <v>1</v>
      </c>
      <c r="L18" s="269"/>
      <c r="M18" s="269"/>
      <c r="N18" s="269"/>
      <c r="O18" s="266"/>
      <c r="P18" s="269"/>
      <c r="Q18" s="269"/>
      <c r="R18" s="269"/>
      <c r="S18" s="269"/>
      <c r="T18" s="269"/>
      <c r="U18" s="271"/>
      <c r="V18" s="271"/>
      <c r="W18" s="271"/>
      <c r="X18" s="269"/>
      <c r="Y18" s="269">
        <v>150</v>
      </c>
      <c r="Z18" s="269">
        <v>150</v>
      </c>
      <c r="AA18" s="269"/>
      <c r="AB18" s="269">
        <v>1242</v>
      </c>
      <c r="AC18" s="269">
        <v>1242</v>
      </c>
      <c r="AD18" s="269"/>
      <c r="AE18" s="269">
        <v>850</v>
      </c>
      <c r="AF18" s="269">
        <v>850</v>
      </c>
      <c r="AG18" s="272"/>
      <c r="AH18" s="269">
        <v>7038</v>
      </c>
      <c r="AI18" s="269">
        <v>7038</v>
      </c>
      <c r="AJ18" s="269">
        <f>SUM(O18,P18,Q18,U18,V18,W18,AA18,AB18,AC18,AG18,AH18,AI18)</f>
        <v>16560</v>
      </c>
      <c r="AK18" s="273">
        <v>16560</v>
      </c>
      <c r="AL18" s="269"/>
      <c r="AM18" s="269"/>
      <c r="AN18" s="269"/>
      <c r="AO18" s="273"/>
      <c r="AP18" s="38" t="s">
        <v>50</v>
      </c>
      <c r="AQ18" s="40" t="s">
        <v>251</v>
      </c>
      <c r="AR18" s="40"/>
    </row>
    <row r="19" spans="1:44" s="270" customFormat="1" ht="60" x14ac:dyDescent="0.2">
      <c r="A19" s="18" t="s">
        <v>41</v>
      </c>
      <c r="B19" s="18" t="s">
        <v>42</v>
      </c>
      <c r="C19" s="18" t="s">
        <v>51</v>
      </c>
      <c r="D19" s="40" t="s">
        <v>52</v>
      </c>
      <c r="E19" s="19">
        <v>4320</v>
      </c>
      <c r="F19" s="23" t="s">
        <v>53</v>
      </c>
      <c r="G19" s="40" t="s">
        <v>54</v>
      </c>
      <c r="H19" s="32" t="s">
        <v>49</v>
      </c>
      <c r="I19" s="27">
        <v>86</v>
      </c>
      <c r="J19" s="27"/>
      <c r="K19" s="27">
        <v>58</v>
      </c>
      <c r="L19" s="277"/>
      <c r="M19" s="277">
        <v>210</v>
      </c>
      <c r="N19" s="277"/>
      <c r="O19" s="277"/>
      <c r="P19" s="277">
        <v>52585</v>
      </c>
      <c r="Q19" s="277"/>
      <c r="R19" s="277"/>
      <c r="S19" s="277"/>
      <c r="T19" s="277">
        <v>820</v>
      </c>
      <c r="U19" s="277"/>
      <c r="V19" s="277"/>
      <c r="W19" s="277">
        <v>305138</v>
      </c>
      <c r="X19" s="277"/>
      <c r="Y19" s="277">
        <v>805</v>
      </c>
      <c r="Z19" s="277">
        <v>120</v>
      </c>
      <c r="AA19" s="277"/>
      <c r="AB19" s="277">
        <v>88743</v>
      </c>
      <c r="AC19" s="277">
        <v>13260</v>
      </c>
      <c r="AD19" s="273">
        <v>280</v>
      </c>
      <c r="AE19" s="272"/>
      <c r="AF19" s="272">
        <v>2085</v>
      </c>
      <c r="AG19" s="272">
        <v>63703</v>
      </c>
      <c r="AH19" s="277"/>
      <c r="AI19" s="272">
        <v>474361</v>
      </c>
      <c r="AJ19" s="277">
        <f>SUM(O19,P19,Q19,U19,V19,W19,AA19,AB19,AC19,AG19,AH19,AI19)</f>
        <v>997790</v>
      </c>
      <c r="AK19" s="273">
        <f>529175</f>
        <v>529175</v>
      </c>
      <c r="AL19" s="269"/>
      <c r="AM19" s="269">
        <v>468615</v>
      </c>
      <c r="AN19" s="269"/>
      <c r="AO19" s="273"/>
      <c r="AP19" s="40" t="s">
        <v>50</v>
      </c>
      <c r="AQ19" s="40" t="s">
        <v>252</v>
      </c>
      <c r="AR19" s="40"/>
    </row>
    <row r="20" spans="1:44" s="270" customFormat="1" ht="55.5" customHeight="1" x14ac:dyDescent="0.2">
      <c r="A20" s="549" t="s">
        <v>41</v>
      </c>
      <c r="B20" s="549" t="s">
        <v>42</v>
      </c>
      <c r="C20" s="552" t="s">
        <v>197</v>
      </c>
      <c r="D20" s="555" t="s">
        <v>253</v>
      </c>
      <c r="E20" s="17">
        <v>1769</v>
      </c>
      <c r="F20" s="23" t="s">
        <v>75</v>
      </c>
      <c r="G20" s="572" t="s">
        <v>198</v>
      </c>
      <c r="H20" s="558" t="s">
        <v>49</v>
      </c>
      <c r="I20" s="562">
        <v>11</v>
      </c>
      <c r="J20" s="570"/>
      <c r="K20" s="562">
        <v>11</v>
      </c>
      <c r="L20" s="269">
        <v>300</v>
      </c>
      <c r="M20" s="269">
        <v>590</v>
      </c>
      <c r="N20" s="269">
        <v>1180</v>
      </c>
      <c r="O20" s="273">
        <v>8211</v>
      </c>
      <c r="P20" s="273">
        <v>8211</v>
      </c>
      <c r="Q20" s="273">
        <v>8211</v>
      </c>
      <c r="R20" s="269">
        <v>1769</v>
      </c>
      <c r="S20" s="269">
        <v>1769</v>
      </c>
      <c r="T20" s="269">
        <v>1769</v>
      </c>
      <c r="U20" s="273">
        <v>8211</v>
      </c>
      <c r="V20" s="273">
        <v>8211</v>
      </c>
      <c r="W20" s="273">
        <v>8211</v>
      </c>
      <c r="X20" s="269">
        <v>1769</v>
      </c>
      <c r="Y20" s="269">
        <v>1769</v>
      </c>
      <c r="Z20" s="269">
        <v>1769</v>
      </c>
      <c r="AA20" s="273">
        <v>8211</v>
      </c>
      <c r="AB20" s="273">
        <v>8211</v>
      </c>
      <c r="AC20" s="273">
        <v>8211</v>
      </c>
      <c r="AD20" s="269">
        <v>1769</v>
      </c>
      <c r="AE20" s="269">
        <v>1769</v>
      </c>
      <c r="AF20" s="269">
        <v>1769</v>
      </c>
      <c r="AG20" s="273">
        <v>8211</v>
      </c>
      <c r="AH20" s="273">
        <v>8211</v>
      </c>
      <c r="AI20" s="273">
        <f>8211+5</f>
        <v>8216</v>
      </c>
      <c r="AJ20" s="269">
        <f t="shared" ref="AJ20:AJ75" si="2">O20+P20+Q20+U20+V20+W20+AA20+AB20+AC20+AG20+AH20+AI20</f>
        <v>98537</v>
      </c>
      <c r="AK20" s="273">
        <v>98537</v>
      </c>
      <c r="AL20" s="269"/>
      <c r="AM20" s="269"/>
      <c r="AN20" s="269"/>
      <c r="AO20" s="273"/>
      <c r="AP20" s="555" t="s">
        <v>199</v>
      </c>
      <c r="AQ20" s="555" t="s">
        <v>254</v>
      </c>
      <c r="AR20" s="555" t="s">
        <v>255</v>
      </c>
    </row>
    <row r="21" spans="1:44" s="270" customFormat="1" ht="55.5" customHeight="1" x14ac:dyDescent="0.2">
      <c r="A21" s="551"/>
      <c r="B21" s="551"/>
      <c r="C21" s="554"/>
      <c r="D21" s="557"/>
      <c r="E21" s="17">
        <v>442</v>
      </c>
      <c r="F21" s="23" t="s">
        <v>79</v>
      </c>
      <c r="G21" s="573"/>
      <c r="H21" s="559"/>
      <c r="I21" s="563"/>
      <c r="J21" s="571"/>
      <c r="K21" s="563"/>
      <c r="L21" s="269">
        <v>74</v>
      </c>
      <c r="M21" s="269">
        <v>147</v>
      </c>
      <c r="N21" s="269">
        <v>295</v>
      </c>
      <c r="O21" s="273">
        <v>2053</v>
      </c>
      <c r="P21" s="273">
        <v>2053</v>
      </c>
      <c r="Q21" s="273">
        <v>2054</v>
      </c>
      <c r="R21" s="269">
        <v>442</v>
      </c>
      <c r="S21" s="269">
        <v>442</v>
      </c>
      <c r="T21" s="269">
        <v>442</v>
      </c>
      <c r="U21" s="273">
        <v>2053</v>
      </c>
      <c r="V21" s="273">
        <v>2053</v>
      </c>
      <c r="W21" s="273">
        <v>2054</v>
      </c>
      <c r="X21" s="269">
        <v>442</v>
      </c>
      <c r="Y21" s="269">
        <v>442</v>
      </c>
      <c r="Z21" s="269">
        <v>442</v>
      </c>
      <c r="AA21" s="273">
        <v>2053</v>
      </c>
      <c r="AB21" s="273">
        <v>2053</v>
      </c>
      <c r="AC21" s="273">
        <v>2054</v>
      </c>
      <c r="AD21" s="269">
        <v>442</v>
      </c>
      <c r="AE21" s="269">
        <v>442</v>
      </c>
      <c r="AF21" s="269">
        <v>442</v>
      </c>
      <c r="AG21" s="273">
        <v>2053</v>
      </c>
      <c r="AH21" s="273">
        <v>2053</v>
      </c>
      <c r="AI21" s="273">
        <f>2055-5</f>
        <v>2050</v>
      </c>
      <c r="AJ21" s="269">
        <f t="shared" si="2"/>
        <v>24636</v>
      </c>
      <c r="AK21" s="273">
        <v>24636</v>
      </c>
      <c r="AL21" s="269"/>
      <c r="AM21" s="269"/>
      <c r="AN21" s="269"/>
      <c r="AO21" s="273"/>
      <c r="AP21" s="557"/>
      <c r="AQ21" s="557"/>
      <c r="AR21" s="557"/>
    </row>
    <row r="22" spans="1:44" s="270" customFormat="1" ht="60" x14ac:dyDescent="0.2">
      <c r="A22" s="278" t="s">
        <v>41</v>
      </c>
      <c r="B22" s="278" t="s">
        <v>42</v>
      </c>
      <c r="C22" s="279" t="s">
        <v>136</v>
      </c>
      <c r="D22" s="40" t="s">
        <v>256</v>
      </c>
      <c r="E22" s="17">
        <v>4</v>
      </c>
      <c r="F22" s="274" t="s">
        <v>59</v>
      </c>
      <c r="G22" s="40" t="s">
        <v>60</v>
      </c>
      <c r="H22" s="40" t="s">
        <v>61</v>
      </c>
      <c r="I22" s="280">
        <v>2</v>
      </c>
      <c r="J22" s="281"/>
      <c r="K22" s="282">
        <v>30</v>
      </c>
      <c r="L22" s="266"/>
      <c r="M22" s="266"/>
      <c r="N22" s="266"/>
      <c r="O22" s="283"/>
      <c r="P22" s="283"/>
      <c r="Q22" s="283"/>
      <c r="R22" s="266"/>
      <c r="S22" s="266"/>
      <c r="T22" s="266"/>
      <c r="U22" s="283"/>
      <c r="V22" s="283"/>
      <c r="W22" s="283"/>
      <c r="X22" s="266"/>
      <c r="Y22" s="266"/>
      <c r="Z22" s="266"/>
      <c r="AA22" s="283"/>
      <c r="AB22" s="283"/>
      <c r="AC22" s="283"/>
      <c r="AD22" s="266"/>
      <c r="AE22" s="266"/>
      <c r="AF22" s="266">
        <v>4</v>
      </c>
      <c r="AG22" s="283"/>
      <c r="AH22" s="283"/>
      <c r="AI22" s="283">
        <v>18584</v>
      </c>
      <c r="AJ22" s="266">
        <v>18584</v>
      </c>
      <c r="AK22" s="283">
        <v>18584</v>
      </c>
      <c r="AL22" s="266"/>
      <c r="AM22" s="266"/>
      <c r="AN22" s="266"/>
      <c r="AO22" s="283"/>
      <c r="AP22" s="38" t="s">
        <v>50</v>
      </c>
      <c r="AQ22" s="284" t="s">
        <v>257</v>
      </c>
      <c r="AR22" s="38"/>
    </row>
    <row r="23" spans="1:44" s="262" customFormat="1" ht="45" x14ac:dyDescent="0.2">
      <c r="A23" s="256" t="s">
        <v>41</v>
      </c>
      <c r="B23" s="256" t="s">
        <v>42</v>
      </c>
      <c r="C23" s="256" t="s">
        <v>55</v>
      </c>
      <c r="D23" s="257" t="s">
        <v>56</v>
      </c>
      <c r="E23" s="258"/>
      <c r="F23" s="26"/>
      <c r="G23" s="257"/>
      <c r="H23" s="257"/>
      <c r="I23" s="285">
        <v>1</v>
      </c>
      <c r="J23" s="285">
        <v>1</v>
      </c>
      <c r="K23" s="286"/>
      <c r="L23" s="287"/>
      <c r="M23" s="287"/>
      <c r="N23" s="287"/>
      <c r="O23" s="287">
        <f t="shared" ref="O23:Q23" si="3">SUM(O24:O26)</f>
        <v>3310</v>
      </c>
      <c r="P23" s="287">
        <f t="shared" si="3"/>
        <v>3310</v>
      </c>
      <c r="Q23" s="287">
        <f t="shared" si="3"/>
        <v>3310</v>
      </c>
      <c r="R23" s="287"/>
      <c r="S23" s="287"/>
      <c r="T23" s="287"/>
      <c r="U23" s="287">
        <f t="shared" ref="U23:W23" si="4">SUM(U24:U26)</f>
        <v>3310</v>
      </c>
      <c r="V23" s="287">
        <f t="shared" si="4"/>
        <v>3310</v>
      </c>
      <c r="W23" s="287">
        <f t="shared" si="4"/>
        <v>3310</v>
      </c>
      <c r="X23" s="288"/>
      <c r="Y23" s="288"/>
      <c r="Z23" s="288"/>
      <c r="AA23" s="287">
        <f t="shared" ref="AA23:AC23" si="5">SUM(AA24:AA26)</f>
        <v>3310</v>
      </c>
      <c r="AB23" s="287">
        <f t="shared" si="5"/>
        <v>3310</v>
      </c>
      <c r="AC23" s="287">
        <f t="shared" si="5"/>
        <v>11674</v>
      </c>
      <c r="AD23" s="288"/>
      <c r="AE23" s="288"/>
      <c r="AF23" s="288"/>
      <c r="AG23" s="287">
        <f t="shared" ref="AG23:AJ23" si="6">SUM(AG24:AG26)</f>
        <v>11674</v>
      </c>
      <c r="AH23" s="287">
        <f t="shared" si="6"/>
        <v>3310</v>
      </c>
      <c r="AI23" s="287">
        <f t="shared" si="6"/>
        <v>3311</v>
      </c>
      <c r="AJ23" s="287">
        <f t="shared" si="6"/>
        <v>56449</v>
      </c>
      <c r="AK23" s="287">
        <f>SUM(AK24:AK26)</f>
        <v>56449</v>
      </c>
      <c r="AL23" s="289"/>
      <c r="AM23" s="289"/>
      <c r="AN23" s="289"/>
      <c r="AO23" s="287"/>
      <c r="AP23" s="257"/>
      <c r="AQ23" s="290"/>
      <c r="AR23" s="257"/>
    </row>
    <row r="24" spans="1:44" s="262" customFormat="1" ht="27.75" customHeight="1" x14ac:dyDescent="0.2">
      <c r="A24" s="549" t="s">
        <v>41</v>
      </c>
      <c r="B24" s="549" t="s">
        <v>42</v>
      </c>
      <c r="C24" s="552" t="s">
        <v>202</v>
      </c>
      <c r="D24" s="555" t="s">
        <v>258</v>
      </c>
      <c r="E24" s="19">
        <v>423</v>
      </c>
      <c r="F24" s="23" t="s">
        <v>75</v>
      </c>
      <c r="G24" s="558" t="s">
        <v>259</v>
      </c>
      <c r="H24" s="555" t="s">
        <v>77</v>
      </c>
      <c r="I24" s="562">
        <v>70</v>
      </c>
      <c r="J24" s="570"/>
      <c r="K24" s="562">
        <v>70</v>
      </c>
      <c r="L24" s="271">
        <v>70</v>
      </c>
      <c r="M24" s="271">
        <v>141</v>
      </c>
      <c r="N24" s="271">
        <v>282</v>
      </c>
      <c r="O24" s="269">
        <v>2813</v>
      </c>
      <c r="P24" s="269">
        <v>2813</v>
      </c>
      <c r="Q24" s="269">
        <v>2813</v>
      </c>
      <c r="R24" s="271">
        <v>423</v>
      </c>
      <c r="S24" s="271">
        <v>423</v>
      </c>
      <c r="T24" s="271">
        <v>423</v>
      </c>
      <c r="U24" s="269">
        <v>2813</v>
      </c>
      <c r="V24" s="269">
        <v>2813</v>
      </c>
      <c r="W24" s="269">
        <v>2813</v>
      </c>
      <c r="X24" s="271">
        <v>423</v>
      </c>
      <c r="Y24" s="271">
        <v>423</v>
      </c>
      <c r="Z24" s="271">
        <v>423</v>
      </c>
      <c r="AA24" s="269">
        <v>2813</v>
      </c>
      <c r="AB24" s="269">
        <v>2813</v>
      </c>
      <c r="AC24" s="269">
        <v>2813</v>
      </c>
      <c r="AD24" s="271">
        <v>423</v>
      </c>
      <c r="AE24" s="271">
        <v>423</v>
      </c>
      <c r="AF24" s="271">
        <v>423</v>
      </c>
      <c r="AG24" s="269">
        <v>2813</v>
      </c>
      <c r="AH24" s="269">
        <v>2813</v>
      </c>
      <c r="AI24" s="269">
        <v>2813</v>
      </c>
      <c r="AJ24" s="269">
        <f t="shared" si="2"/>
        <v>33756</v>
      </c>
      <c r="AK24" s="269">
        <v>33756</v>
      </c>
      <c r="AL24" s="271"/>
      <c r="AM24" s="271"/>
      <c r="AN24" s="271"/>
      <c r="AO24" s="271"/>
      <c r="AP24" s="555" t="s">
        <v>203</v>
      </c>
      <c r="AQ24" s="555" t="s">
        <v>254</v>
      </c>
      <c r="AR24" s="555" t="s">
        <v>204</v>
      </c>
    </row>
    <row r="25" spans="1:44" s="262" customFormat="1" ht="27.75" customHeight="1" x14ac:dyDescent="0.2">
      <c r="A25" s="551"/>
      <c r="B25" s="551"/>
      <c r="C25" s="554"/>
      <c r="D25" s="557"/>
      <c r="E25" s="19">
        <v>75</v>
      </c>
      <c r="F25" s="274" t="s">
        <v>79</v>
      </c>
      <c r="G25" s="559"/>
      <c r="H25" s="557"/>
      <c r="I25" s="563"/>
      <c r="J25" s="571"/>
      <c r="K25" s="563"/>
      <c r="L25" s="271">
        <v>10</v>
      </c>
      <c r="M25" s="271">
        <v>25</v>
      </c>
      <c r="N25" s="271">
        <v>50</v>
      </c>
      <c r="O25" s="269">
        <v>497</v>
      </c>
      <c r="P25" s="269">
        <v>497</v>
      </c>
      <c r="Q25" s="269">
        <v>497</v>
      </c>
      <c r="R25" s="271">
        <v>75</v>
      </c>
      <c r="S25" s="271">
        <v>75</v>
      </c>
      <c r="T25" s="271">
        <v>75</v>
      </c>
      <c r="U25" s="269">
        <v>497</v>
      </c>
      <c r="V25" s="269">
        <v>497</v>
      </c>
      <c r="W25" s="269">
        <v>497</v>
      </c>
      <c r="X25" s="271">
        <v>75</v>
      </c>
      <c r="Y25" s="271">
        <v>75</v>
      </c>
      <c r="Z25" s="271">
        <v>75</v>
      </c>
      <c r="AA25" s="269">
        <v>497</v>
      </c>
      <c r="AB25" s="269">
        <v>497</v>
      </c>
      <c r="AC25" s="269">
        <v>497</v>
      </c>
      <c r="AD25" s="271">
        <v>75</v>
      </c>
      <c r="AE25" s="271">
        <v>75</v>
      </c>
      <c r="AF25" s="271">
        <v>75</v>
      </c>
      <c r="AG25" s="269">
        <v>497</v>
      </c>
      <c r="AH25" s="269">
        <v>497</v>
      </c>
      <c r="AI25" s="269">
        <v>498</v>
      </c>
      <c r="AJ25" s="269">
        <f t="shared" si="2"/>
        <v>5965</v>
      </c>
      <c r="AK25" s="269">
        <v>5965</v>
      </c>
      <c r="AL25" s="271"/>
      <c r="AM25" s="271"/>
      <c r="AN25" s="271"/>
      <c r="AO25" s="271"/>
      <c r="AP25" s="557"/>
      <c r="AQ25" s="557"/>
      <c r="AR25" s="557"/>
    </row>
    <row r="26" spans="1:44" s="270" customFormat="1" ht="60" x14ac:dyDescent="0.2">
      <c r="A26" s="291" t="s">
        <v>41</v>
      </c>
      <c r="B26" s="291" t="s">
        <v>42</v>
      </c>
      <c r="C26" s="14" t="s">
        <v>57</v>
      </c>
      <c r="D26" s="292" t="s">
        <v>58</v>
      </c>
      <c r="E26" s="23">
        <v>2</v>
      </c>
      <c r="F26" s="293" t="s">
        <v>59</v>
      </c>
      <c r="G26" s="40" t="s">
        <v>60</v>
      </c>
      <c r="H26" s="40" t="s">
        <v>61</v>
      </c>
      <c r="I26" s="27">
        <v>30</v>
      </c>
      <c r="J26" s="27"/>
      <c r="K26" s="27">
        <v>30</v>
      </c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  <c r="Z26" s="271">
        <v>1</v>
      </c>
      <c r="AA26" s="271"/>
      <c r="AB26" s="271"/>
      <c r="AC26" s="271">
        <v>8364</v>
      </c>
      <c r="AD26" s="271">
        <v>1</v>
      </c>
      <c r="AE26" s="271"/>
      <c r="AF26" s="271"/>
      <c r="AG26" s="271">
        <v>8364</v>
      </c>
      <c r="AH26" s="271"/>
      <c r="AI26" s="271"/>
      <c r="AJ26" s="269">
        <f t="shared" si="2"/>
        <v>16728</v>
      </c>
      <c r="AK26" s="269">
        <v>16728</v>
      </c>
      <c r="AL26" s="271"/>
      <c r="AM26" s="271"/>
      <c r="AN26" s="271"/>
      <c r="AO26" s="271"/>
      <c r="AP26" s="38" t="s">
        <v>50</v>
      </c>
      <c r="AQ26" s="264" t="s">
        <v>260</v>
      </c>
      <c r="AR26" s="38"/>
    </row>
    <row r="27" spans="1:44" s="270" customFormat="1" ht="30" x14ac:dyDescent="0.2">
      <c r="A27" s="256" t="s">
        <v>41</v>
      </c>
      <c r="B27" s="256" t="s">
        <v>42</v>
      </c>
      <c r="C27" s="256" t="s">
        <v>62</v>
      </c>
      <c r="D27" s="257" t="s">
        <v>63</v>
      </c>
      <c r="E27" s="258"/>
      <c r="F27" s="26"/>
      <c r="G27" s="257"/>
      <c r="H27" s="257"/>
      <c r="I27" s="286">
        <v>1</v>
      </c>
      <c r="J27" s="286">
        <v>1</v>
      </c>
      <c r="K27" s="294"/>
      <c r="L27" s="288"/>
      <c r="M27" s="288"/>
      <c r="N27" s="288"/>
      <c r="O27" s="287">
        <f t="shared" ref="O27:Q27" si="7">SUM(O28:O31)</f>
        <v>8138</v>
      </c>
      <c r="P27" s="287">
        <f t="shared" si="7"/>
        <v>8138</v>
      </c>
      <c r="Q27" s="287">
        <f t="shared" si="7"/>
        <v>18471</v>
      </c>
      <c r="R27" s="288"/>
      <c r="S27" s="288"/>
      <c r="T27" s="288"/>
      <c r="U27" s="287">
        <f t="shared" ref="U27:W27" si="8">SUM(U28:U31)</f>
        <v>18472</v>
      </c>
      <c r="V27" s="287">
        <f t="shared" si="8"/>
        <v>16406</v>
      </c>
      <c r="W27" s="287">
        <f t="shared" si="8"/>
        <v>18472</v>
      </c>
      <c r="X27" s="288"/>
      <c r="Y27" s="288"/>
      <c r="Z27" s="288"/>
      <c r="AA27" s="287">
        <f t="shared" ref="AA27:AC27" si="9">SUM(AA28:AA31)</f>
        <v>20540</v>
      </c>
      <c r="AB27" s="287">
        <f t="shared" si="9"/>
        <v>10205</v>
      </c>
      <c r="AC27" s="287">
        <f t="shared" si="9"/>
        <v>16502</v>
      </c>
      <c r="AD27" s="288"/>
      <c r="AE27" s="288"/>
      <c r="AF27" s="288"/>
      <c r="AG27" s="287">
        <f t="shared" ref="AG27:AI27" si="10">SUM(AG28:AG31)</f>
        <v>24866</v>
      </c>
      <c r="AH27" s="287">
        <f t="shared" si="10"/>
        <v>16502</v>
      </c>
      <c r="AI27" s="287">
        <f t="shared" si="10"/>
        <v>5171</v>
      </c>
      <c r="AJ27" s="287">
        <f>SUM(AJ28:AJ31)</f>
        <v>181883</v>
      </c>
      <c r="AK27" s="287">
        <f>SUM(AK28:AK31)</f>
        <v>181883</v>
      </c>
      <c r="AL27" s="288"/>
      <c r="AM27" s="289"/>
      <c r="AN27" s="289"/>
      <c r="AO27" s="287"/>
      <c r="AP27" s="276"/>
      <c r="AQ27" s="257"/>
      <c r="AR27" s="257"/>
    </row>
    <row r="28" spans="1:44" s="270" customFormat="1" ht="105" x14ac:dyDescent="0.2">
      <c r="A28" s="291" t="s">
        <v>41</v>
      </c>
      <c r="B28" s="291" t="s">
        <v>42</v>
      </c>
      <c r="C28" s="18" t="s">
        <v>64</v>
      </c>
      <c r="D28" s="40" t="s">
        <v>65</v>
      </c>
      <c r="E28" s="23">
        <v>18500</v>
      </c>
      <c r="F28" s="295" t="s">
        <v>66</v>
      </c>
      <c r="G28" s="40" t="s">
        <v>67</v>
      </c>
      <c r="H28" s="40" t="s">
        <v>261</v>
      </c>
      <c r="I28" s="27">
        <v>42</v>
      </c>
      <c r="J28" s="27"/>
      <c r="K28" s="27">
        <v>42</v>
      </c>
      <c r="L28" s="269">
        <v>500</v>
      </c>
      <c r="M28" s="269">
        <v>500</v>
      </c>
      <c r="N28" s="269">
        <v>3000</v>
      </c>
      <c r="O28" s="269">
        <v>2067</v>
      </c>
      <c r="P28" s="269">
        <v>2067</v>
      </c>
      <c r="Q28" s="269">
        <v>12400</v>
      </c>
      <c r="R28" s="269">
        <v>3000</v>
      </c>
      <c r="S28" s="269">
        <v>2500</v>
      </c>
      <c r="T28" s="269">
        <v>3000</v>
      </c>
      <c r="U28" s="269">
        <v>12401</v>
      </c>
      <c r="V28" s="269">
        <v>10335</v>
      </c>
      <c r="W28" s="269">
        <v>12401</v>
      </c>
      <c r="X28" s="269">
        <v>3500</v>
      </c>
      <c r="Y28" s="269">
        <v>1000</v>
      </c>
      <c r="Z28" s="269">
        <v>500</v>
      </c>
      <c r="AA28" s="269">
        <v>14469</v>
      </c>
      <c r="AB28" s="269">
        <v>4134</v>
      </c>
      <c r="AC28" s="269">
        <v>2067</v>
      </c>
      <c r="AD28" s="269">
        <v>500</v>
      </c>
      <c r="AE28" s="269">
        <v>500</v>
      </c>
      <c r="AF28" s="269"/>
      <c r="AG28" s="269">
        <v>2067</v>
      </c>
      <c r="AH28" s="269">
        <v>2067</v>
      </c>
      <c r="AI28" s="269"/>
      <c r="AJ28" s="269">
        <f t="shared" si="2"/>
        <v>76475</v>
      </c>
      <c r="AK28" s="269">
        <v>76475</v>
      </c>
      <c r="AL28" s="269"/>
      <c r="AM28" s="271"/>
      <c r="AN28" s="271"/>
      <c r="AO28" s="271"/>
      <c r="AP28" s="38" t="s">
        <v>50</v>
      </c>
      <c r="AQ28" s="264" t="s">
        <v>262</v>
      </c>
      <c r="AR28" s="38" t="s">
        <v>68</v>
      </c>
    </row>
    <row r="29" spans="1:44" s="270" customFormat="1" ht="32.25" customHeight="1" x14ac:dyDescent="0.2">
      <c r="A29" s="549" t="s">
        <v>41</v>
      </c>
      <c r="B29" s="549" t="s">
        <v>42</v>
      </c>
      <c r="C29" s="552" t="s">
        <v>205</v>
      </c>
      <c r="D29" s="555" t="s">
        <v>263</v>
      </c>
      <c r="E29" s="19">
        <v>446</v>
      </c>
      <c r="F29" s="23" t="s">
        <v>75</v>
      </c>
      <c r="G29" s="558" t="s">
        <v>264</v>
      </c>
      <c r="H29" s="555" t="s">
        <v>77</v>
      </c>
      <c r="I29" s="562">
        <v>40</v>
      </c>
      <c r="J29" s="570"/>
      <c r="K29" s="562">
        <v>40</v>
      </c>
      <c r="L29" s="266">
        <v>74</v>
      </c>
      <c r="M29" s="266">
        <v>148</v>
      </c>
      <c r="N29" s="266">
        <v>296</v>
      </c>
      <c r="O29" s="266">
        <v>5160</v>
      </c>
      <c r="P29" s="266">
        <v>5160</v>
      </c>
      <c r="Q29" s="266">
        <v>5160</v>
      </c>
      <c r="R29" s="266">
        <v>446</v>
      </c>
      <c r="S29" s="266">
        <v>446</v>
      </c>
      <c r="T29" s="266">
        <v>446</v>
      </c>
      <c r="U29" s="266">
        <v>5160</v>
      </c>
      <c r="V29" s="266">
        <v>5160</v>
      </c>
      <c r="W29" s="266">
        <v>5160</v>
      </c>
      <c r="X29" s="266">
        <v>446</v>
      </c>
      <c r="Y29" s="266">
        <v>446</v>
      </c>
      <c r="Z29" s="266">
        <v>446</v>
      </c>
      <c r="AA29" s="266">
        <v>5160</v>
      </c>
      <c r="AB29" s="266">
        <v>5160</v>
      </c>
      <c r="AC29" s="266">
        <v>5160</v>
      </c>
      <c r="AD29" s="266">
        <v>446</v>
      </c>
      <c r="AE29" s="266">
        <v>446</v>
      </c>
      <c r="AF29" s="266">
        <v>446</v>
      </c>
      <c r="AG29" s="266">
        <v>5160</v>
      </c>
      <c r="AH29" s="266">
        <v>5160</v>
      </c>
      <c r="AI29" s="266">
        <v>5160</v>
      </c>
      <c r="AJ29" s="269">
        <f t="shared" si="2"/>
        <v>61920</v>
      </c>
      <c r="AK29" s="266">
        <v>61920</v>
      </c>
      <c r="AL29" s="266"/>
      <c r="AM29" s="267"/>
      <c r="AN29" s="267"/>
      <c r="AO29" s="267"/>
      <c r="AP29" s="555" t="s">
        <v>86</v>
      </c>
      <c r="AQ29" s="555" t="s">
        <v>254</v>
      </c>
      <c r="AR29" s="555" t="s">
        <v>265</v>
      </c>
    </row>
    <row r="30" spans="1:44" s="270" customFormat="1" ht="32.25" customHeight="1" x14ac:dyDescent="0.2">
      <c r="A30" s="551"/>
      <c r="B30" s="551"/>
      <c r="C30" s="554"/>
      <c r="D30" s="557"/>
      <c r="E30" s="19">
        <v>79</v>
      </c>
      <c r="F30" s="23" t="s">
        <v>79</v>
      </c>
      <c r="G30" s="559"/>
      <c r="H30" s="557"/>
      <c r="I30" s="563"/>
      <c r="J30" s="571"/>
      <c r="K30" s="563"/>
      <c r="L30" s="266">
        <v>13</v>
      </c>
      <c r="M30" s="266">
        <v>26</v>
      </c>
      <c r="N30" s="266">
        <v>52</v>
      </c>
      <c r="O30" s="266">
        <v>911</v>
      </c>
      <c r="P30" s="266">
        <v>911</v>
      </c>
      <c r="Q30" s="266">
        <v>911</v>
      </c>
      <c r="R30" s="266">
        <v>79</v>
      </c>
      <c r="S30" s="266">
        <v>79</v>
      </c>
      <c r="T30" s="266">
        <v>79</v>
      </c>
      <c r="U30" s="266">
        <v>911</v>
      </c>
      <c r="V30" s="266">
        <v>911</v>
      </c>
      <c r="W30" s="266">
        <v>911</v>
      </c>
      <c r="X30" s="266">
        <v>79</v>
      </c>
      <c r="Y30" s="266">
        <v>79</v>
      </c>
      <c r="Z30" s="266">
        <v>79</v>
      </c>
      <c r="AA30" s="266">
        <v>911</v>
      </c>
      <c r="AB30" s="266">
        <v>911</v>
      </c>
      <c r="AC30" s="266">
        <v>911</v>
      </c>
      <c r="AD30" s="266">
        <v>79</v>
      </c>
      <c r="AE30" s="266">
        <v>79</v>
      </c>
      <c r="AF30" s="266">
        <v>79</v>
      </c>
      <c r="AG30" s="266">
        <v>911</v>
      </c>
      <c r="AH30" s="266">
        <v>911</v>
      </c>
      <c r="AI30" s="266">
        <v>11</v>
      </c>
      <c r="AJ30" s="269">
        <f t="shared" si="2"/>
        <v>10032</v>
      </c>
      <c r="AK30" s="266">
        <v>10032</v>
      </c>
      <c r="AL30" s="266"/>
      <c r="AM30" s="267"/>
      <c r="AN30" s="267"/>
      <c r="AO30" s="267"/>
      <c r="AP30" s="557"/>
      <c r="AQ30" s="557"/>
      <c r="AR30" s="557"/>
    </row>
    <row r="31" spans="1:44" s="270" customFormat="1" ht="60" x14ac:dyDescent="0.2">
      <c r="A31" s="291" t="s">
        <v>41</v>
      </c>
      <c r="B31" s="291" t="s">
        <v>42</v>
      </c>
      <c r="C31" s="18" t="s">
        <v>69</v>
      </c>
      <c r="D31" s="40" t="s">
        <v>70</v>
      </c>
      <c r="E31" s="23">
        <v>4</v>
      </c>
      <c r="F31" s="18" t="s">
        <v>59</v>
      </c>
      <c r="G31" s="40" t="s">
        <v>60</v>
      </c>
      <c r="H31" s="40" t="s">
        <v>61</v>
      </c>
      <c r="I31" s="27">
        <v>18</v>
      </c>
      <c r="J31" s="27"/>
      <c r="K31" s="27">
        <v>18</v>
      </c>
      <c r="L31" s="277"/>
      <c r="M31" s="277"/>
      <c r="N31" s="277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71">
        <v>1</v>
      </c>
      <c r="AA31" s="271"/>
      <c r="AB31" s="271"/>
      <c r="AC31" s="271">
        <v>8364</v>
      </c>
      <c r="AD31" s="266">
        <v>2</v>
      </c>
      <c r="AE31" s="266">
        <v>1</v>
      </c>
      <c r="AF31" s="266"/>
      <c r="AG31" s="266">
        <v>16728</v>
      </c>
      <c r="AH31" s="266">
        <v>8364</v>
      </c>
      <c r="AI31" s="266"/>
      <c r="AJ31" s="269">
        <f t="shared" si="2"/>
        <v>33456</v>
      </c>
      <c r="AK31" s="266">
        <v>33456</v>
      </c>
      <c r="AL31" s="269"/>
      <c r="AM31" s="271"/>
      <c r="AN31" s="271"/>
      <c r="AO31" s="271"/>
      <c r="AP31" s="38" t="s">
        <v>50</v>
      </c>
      <c r="AQ31" s="264" t="s">
        <v>262</v>
      </c>
      <c r="AR31" s="38"/>
    </row>
    <row r="32" spans="1:44" s="262" customFormat="1" ht="30" x14ac:dyDescent="0.2">
      <c r="A32" s="256" t="s">
        <v>41</v>
      </c>
      <c r="B32" s="256" t="s">
        <v>42</v>
      </c>
      <c r="C32" s="256" t="s">
        <v>71</v>
      </c>
      <c r="D32" s="257" t="s">
        <v>72</v>
      </c>
      <c r="E32" s="258"/>
      <c r="F32" s="26"/>
      <c r="G32" s="257"/>
      <c r="H32" s="257"/>
      <c r="I32" s="259">
        <v>1</v>
      </c>
      <c r="J32" s="259">
        <v>1</v>
      </c>
      <c r="K32" s="259"/>
      <c r="L32" s="296"/>
      <c r="M32" s="296"/>
      <c r="N32" s="296"/>
      <c r="O32" s="287">
        <f t="shared" ref="O32:Q32" si="11">SUM(O33:O35)</f>
        <v>12475</v>
      </c>
      <c r="P32" s="287">
        <f t="shared" si="11"/>
        <v>12475</v>
      </c>
      <c r="Q32" s="287">
        <f t="shared" si="11"/>
        <v>12475</v>
      </c>
      <c r="R32" s="296"/>
      <c r="S32" s="296"/>
      <c r="T32" s="296"/>
      <c r="U32" s="287">
        <f t="shared" ref="U32:W32" si="12">SUM(U33:U35)</f>
        <v>12475</v>
      </c>
      <c r="V32" s="287">
        <f t="shared" si="12"/>
        <v>12475</v>
      </c>
      <c r="W32" s="287">
        <f t="shared" si="12"/>
        <v>12475</v>
      </c>
      <c r="X32" s="296"/>
      <c r="Y32" s="296"/>
      <c r="Z32" s="296"/>
      <c r="AA32" s="287">
        <f t="shared" ref="AA32:AC32" si="13">SUM(AA33:AA35)</f>
        <v>12475</v>
      </c>
      <c r="AB32" s="287">
        <f t="shared" si="13"/>
        <v>12475</v>
      </c>
      <c r="AC32" s="287">
        <f t="shared" si="13"/>
        <v>12475</v>
      </c>
      <c r="AD32" s="296"/>
      <c r="AE32" s="296"/>
      <c r="AF32" s="296"/>
      <c r="AG32" s="287">
        <f t="shared" ref="AG32:AI32" si="14">SUM(AG33:AG35)</f>
        <v>12475</v>
      </c>
      <c r="AH32" s="287">
        <f t="shared" si="14"/>
        <v>12475</v>
      </c>
      <c r="AI32" s="287">
        <f t="shared" si="14"/>
        <v>41977</v>
      </c>
      <c r="AJ32" s="287">
        <f>SUM(AJ33:AJ35)</f>
        <v>179202</v>
      </c>
      <c r="AK32" s="287">
        <f>SUM(AK33:AK35)</f>
        <v>179202</v>
      </c>
      <c r="AL32" s="296"/>
      <c r="AM32" s="296"/>
      <c r="AN32" s="296"/>
      <c r="AO32" s="296"/>
      <c r="AP32" s="257"/>
      <c r="AQ32" s="257"/>
      <c r="AR32" s="257"/>
    </row>
    <row r="33" spans="1:44" s="270" customFormat="1" ht="77.25" customHeight="1" x14ac:dyDescent="0.2">
      <c r="A33" s="549" t="s">
        <v>41</v>
      </c>
      <c r="B33" s="549" t="s">
        <v>42</v>
      </c>
      <c r="C33" s="552" t="s">
        <v>73</v>
      </c>
      <c r="D33" s="555" t="s">
        <v>74</v>
      </c>
      <c r="E33" s="23">
        <v>1</v>
      </c>
      <c r="F33" s="295" t="s">
        <v>59</v>
      </c>
      <c r="G33" s="40" t="s">
        <v>60</v>
      </c>
      <c r="H33" s="40" t="s">
        <v>61</v>
      </c>
      <c r="I33" s="27">
        <v>21</v>
      </c>
      <c r="J33" s="27"/>
      <c r="K33" s="27">
        <v>21</v>
      </c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  <c r="AF33" s="271">
        <v>1</v>
      </c>
      <c r="AG33" s="266"/>
      <c r="AH33" s="266"/>
      <c r="AI33" s="271">
        <v>23232</v>
      </c>
      <c r="AJ33" s="269">
        <v>23232</v>
      </c>
      <c r="AK33" s="269">
        <v>23232</v>
      </c>
      <c r="AL33" s="271"/>
      <c r="AM33" s="271"/>
      <c r="AN33" s="271"/>
      <c r="AO33" s="271"/>
      <c r="AP33" s="38" t="s">
        <v>50</v>
      </c>
      <c r="AQ33" s="40" t="s">
        <v>266</v>
      </c>
      <c r="AR33" s="40"/>
    </row>
    <row r="34" spans="1:44" s="270" customFormat="1" ht="33" customHeight="1" x14ac:dyDescent="0.2">
      <c r="A34" s="550"/>
      <c r="B34" s="550"/>
      <c r="C34" s="553"/>
      <c r="D34" s="556"/>
      <c r="E34" s="23">
        <v>360</v>
      </c>
      <c r="F34" s="295" t="s">
        <v>75</v>
      </c>
      <c r="G34" s="558" t="s">
        <v>76</v>
      </c>
      <c r="H34" s="555" t="s">
        <v>77</v>
      </c>
      <c r="I34" s="562">
        <v>79</v>
      </c>
      <c r="J34" s="562"/>
      <c r="K34" s="562">
        <v>79</v>
      </c>
      <c r="L34" s="271">
        <v>60</v>
      </c>
      <c r="M34" s="271">
        <v>120</v>
      </c>
      <c r="N34" s="271">
        <v>240</v>
      </c>
      <c r="O34" s="271">
        <v>10978</v>
      </c>
      <c r="P34" s="271">
        <v>10978</v>
      </c>
      <c r="Q34" s="271">
        <v>10978</v>
      </c>
      <c r="R34" s="271">
        <v>360</v>
      </c>
      <c r="S34" s="271">
        <v>360</v>
      </c>
      <c r="T34" s="271">
        <v>360</v>
      </c>
      <c r="U34" s="271">
        <v>10978</v>
      </c>
      <c r="V34" s="271">
        <v>10978</v>
      </c>
      <c r="W34" s="271">
        <v>10978</v>
      </c>
      <c r="X34" s="271">
        <v>360</v>
      </c>
      <c r="Y34" s="271">
        <v>360</v>
      </c>
      <c r="Z34" s="271">
        <v>360</v>
      </c>
      <c r="AA34" s="271">
        <v>10978</v>
      </c>
      <c r="AB34" s="271">
        <v>10978</v>
      </c>
      <c r="AC34" s="271">
        <v>10978</v>
      </c>
      <c r="AD34" s="271">
        <v>360</v>
      </c>
      <c r="AE34" s="271">
        <v>360</v>
      </c>
      <c r="AF34" s="271">
        <v>360</v>
      </c>
      <c r="AG34" s="271">
        <v>10978</v>
      </c>
      <c r="AH34" s="271">
        <v>10978</v>
      </c>
      <c r="AI34" s="271">
        <v>16548</v>
      </c>
      <c r="AJ34" s="269">
        <f t="shared" si="2"/>
        <v>137306</v>
      </c>
      <c r="AK34" s="269">
        <v>137306</v>
      </c>
      <c r="AL34" s="271"/>
      <c r="AM34" s="271"/>
      <c r="AN34" s="271"/>
      <c r="AO34" s="271"/>
      <c r="AP34" s="555" t="s">
        <v>78</v>
      </c>
      <c r="AQ34" s="555" t="s">
        <v>254</v>
      </c>
      <c r="AR34" s="555" t="s">
        <v>267</v>
      </c>
    </row>
    <row r="35" spans="1:44" s="270" customFormat="1" ht="33" customHeight="1" x14ac:dyDescent="0.2">
      <c r="A35" s="551"/>
      <c r="B35" s="551"/>
      <c r="C35" s="554"/>
      <c r="D35" s="557"/>
      <c r="E35" s="274">
        <v>50</v>
      </c>
      <c r="F35" s="295" t="s">
        <v>79</v>
      </c>
      <c r="G35" s="559"/>
      <c r="H35" s="557"/>
      <c r="I35" s="563"/>
      <c r="J35" s="563"/>
      <c r="K35" s="563"/>
      <c r="L35" s="297">
        <v>10</v>
      </c>
      <c r="M35" s="297">
        <v>15</v>
      </c>
      <c r="N35" s="297">
        <v>30</v>
      </c>
      <c r="O35" s="297">
        <v>1497</v>
      </c>
      <c r="P35" s="297">
        <v>1497</v>
      </c>
      <c r="Q35" s="297">
        <v>1497</v>
      </c>
      <c r="R35" s="297">
        <v>50</v>
      </c>
      <c r="S35" s="297">
        <v>50</v>
      </c>
      <c r="T35" s="297">
        <v>50</v>
      </c>
      <c r="U35" s="297">
        <v>1497</v>
      </c>
      <c r="V35" s="297">
        <v>1497</v>
      </c>
      <c r="W35" s="297">
        <v>1497</v>
      </c>
      <c r="X35" s="297">
        <v>50</v>
      </c>
      <c r="Y35" s="297">
        <v>50</v>
      </c>
      <c r="Z35" s="297">
        <v>50</v>
      </c>
      <c r="AA35" s="297">
        <v>1497</v>
      </c>
      <c r="AB35" s="297">
        <v>1497</v>
      </c>
      <c r="AC35" s="297">
        <v>1497</v>
      </c>
      <c r="AD35" s="297">
        <v>50</v>
      </c>
      <c r="AE35" s="297">
        <v>50</v>
      </c>
      <c r="AF35" s="297">
        <v>50</v>
      </c>
      <c r="AG35" s="297">
        <v>1497</v>
      </c>
      <c r="AH35" s="297">
        <v>1497</v>
      </c>
      <c r="AI35" s="297">
        <v>2197</v>
      </c>
      <c r="AJ35" s="269">
        <f t="shared" si="2"/>
        <v>18664</v>
      </c>
      <c r="AK35" s="283">
        <v>18664</v>
      </c>
      <c r="AL35" s="297"/>
      <c r="AM35" s="297"/>
      <c r="AN35" s="297"/>
      <c r="AO35" s="297"/>
      <c r="AP35" s="557"/>
      <c r="AQ35" s="557"/>
      <c r="AR35" s="557"/>
    </row>
    <row r="36" spans="1:44" s="262" customFormat="1" ht="30" x14ac:dyDescent="0.2">
      <c r="A36" s="256" t="s">
        <v>41</v>
      </c>
      <c r="B36" s="256" t="s">
        <v>80</v>
      </c>
      <c r="C36" s="256" t="s">
        <v>81</v>
      </c>
      <c r="D36" s="257" t="s">
        <v>82</v>
      </c>
      <c r="E36" s="258"/>
      <c r="F36" s="26"/>
      <c r="G36" s="257"/>
      <c r="H36" s="257"/>
      <c r="I36" s="259">
        <v>17</v>
      </c>
      <c r="J36" s="259">
        <v>17</v>
      </c>
      <c r="K36" s="259"/>
      <c r="L36" s="260"/>
      <c r="M36" s="260"/>
      <c r="N36" s="260"/>
      <c r="O36" s="287">
        <f t="shared" ref="O36:P36" si="15">SUM(O37:O38)</f>
        <v>307774</v>
      </c>
      <c r="P36" s="287">
        <f t="shared" si="15"/>
        <v>339455</v>
      </c>
      <c r="Q36" s="287">
        <v>339456</v>
      </c>
      <c r="R36" s="260"/>
      <c r="S36" s="260"/>
      <c r="T36" s="260"/>
      <c r="U36" s="287">
        <f t="shared" ref="U36:V36" si="16">SUM(U37:U38)</f>
        <v>339636</v>
      </c>
      <c r="V36" s="287">
        <f t="shared" si="16"/>
        <v>339455</v>
      </c>
      <c r="W36" s="287">
        <v>339456</v>
      </c>
      <c r="X36" s="260"/>
      <c r="Y36" s="260"/>
      <c r="Z36" s="260"/>
      <c r="AA36" s="287">
        <f t="shared" ref="AA36:AB36" si="17">SUM(AA37:AA38)</f>
        <v>339795</v>
      </c>
      <c r="AB36" s="287">
        <f t="shared" si="17"/>
        <v>339640</v>
      </c>
      <c r="AC36" s="287">
        <v>339644</v>
      </c>
      <c r="AD36" s="260"/>
      <c r="AE36" s="260"/>
      <c r="AF36" s="260"/>
      <c r="AG36" s="287">
        <f t="shared" ref="AG36:AH36" si="18">SUM(AG37:AG38)</f>
        <v>339801</v>
      </c>
      <c r="AH36" s="287">
        <f t="shared" si="18"/>
        <v>339790</v>
      </c>
      <c r="AI36" s="287">
        <v>336967</v>
      </c>
      <c r="AJ36" s="287">
        <v>4040869</v>
      </c>
      <c r="AK36" s="287">
        <v>4040869</v>
      </c>
      <c r="AL36" s="260"/>
      <c r="AM36" s="260"/>
      <c r="AN36" s="260"/>
      <c r="AO36" s="287"/>
      <c r="AP36" s="257"/>
      <c r="AQ36" s="257"/>
      <c r="AR36" s="257"/>
    </row>
    <row r="37" spans="1:44" s="270" customFormat="1" ht="30.75" customHeight="1" x14ac:dyDescent="0.2">
      <c r="A37" s="567" t="s">
        <v>41</v>
      </c>
      <c r="B37" s="567" t="s">
        <v>80</v>
      </c>
      <c r="C37" s="568" t="s">
        <v>83</v>
      </c>
      <c r="D37" s="564" t="s">
        <v>84</v>
      </c>
      <c r="E37" s="23">
        <v>17500</v>
      </c>
      <c r="F37" s="18" t="s">
        <v>75</v>
      </c>
      <c r="G37" s="564" t="s">
        <v>212</v>
      </c>
      <c r="H37" s="564" t="s">
        <v>85</v>
      </c>
      <c r="I37" s="569">
        <v>95</v>
      </c>
      <c r="J37" s="569"/>
      <c r="K37" s="569">
        <v>95</v>
      </c>
      <c r="L37" s="269">
        <v>4155</v>
      </c>
      <c r="M37" s="269">
        <v>8063</v>
      </c>
      <c r="N37" s="269">
        <v>15263</v>
      </c>
      <c r="O37" s="269">
        <v>234069</v>
      </c>
      <c r="P37" s="269">
        <v>265931</v>
      </c>
      <c r="Q37" s="269">
        <v>265000</v>
      </c>
      <c r="R37" s="269">
        <v>13864</v>
      </c>
      <c r="S37" s="269">
        <v>15516</v>
      </c>
      <c r="T37" s="269">
        <v>16039</v>
      </c>
      <c r="U37" s="269">
        <v>265931</v>
      </c>
      <c r="V37" s="269">
        <v>265931</v>
      </c>
      <c r="W37" s="269">
        <v>265000</v>
      </c>
      <c r="X37" s="269">
        <v>16404</v>
      </c>
      <c r="Y37" s="269">
        <v>16769</v>
      </c>
      <c r="Z37" s="269">
        <v>17134</v>
      </c>
      <c r="AA37" s="269">
        <v>265931</v>
      </c>
      <c r="AB37" s="269">
        <v>265931</v>
      </c>
      <c r="AC37" s="269">
        <v>265000</v>
      </c>
      <c r="AD37" s="269">
        <v>17500</v>
      </c>
      <c r="AE37" s="269">
        <v>17500</v>
      </c>
      <c r="AF37" s="269">
        <v>17500</v>
      </c>
      <c r="AG37" s="269">
        <v>265931</v>
      </c>
      <c r="AH37" s="269">
        <v>265931</v>
      </c>
      <c r="AI37" s="269">
        <v>265003</v>
      </c>
      <c r="AJ37" s="269">
        <f t="shared" si="2"/>
        <v>3155589</v>
      </c>
      <c r="AK37" s="269">
        <v>3155589</v>
      </c>
      <c r="AL37" s="269"/>
      <c r="AM37" s="269"/>
      <c r="AN37" s="269"/>
      <c r="AO37" s="269"/>
      <c r="AP37" s="564" t="s">
        <v>86</v>
      </c>
      <c r="AQ37" s="564" t="s">
        <v>254</v>
      </c>
      <c r="AR37" s="564" t="s">
        <v>265</v>
      </c>
    </row>
    <row r="38" spans="1:44" s="270" customFormat="1" ht="30.75" customHeight="1" x14ac:dyDescent="0.2">
      <c r="A38" s="567"/>
      <c r="B38" s="567"/>
      <c r="C38" s="568"/>
      <c r="D38" s="564"/>
      <c r="E38" s="23">
        <v>5717</v>
      </c>
      <c r="F38" s="18" t="s">
        <v>79</v>
      </c>
      <c r="G38" s="564"/>
      <c r="H38" s="564"/>
      <c r="I38" s="569"/>
      <c r="J38" s="569"/>
      <c r="K38" s="569"/>
      <c r="L38" s="269">
        <v>953</v>
      </c>
      <c r="M38" s="269">
        <v>1906</v>
      </c>
      <c r="N38" s="269">
        <v>3811</v>
      </c>
      <c r="O38" s="269">
        <v>73705</v>
      </c>
      <c r="P38" s="269">
        <v>73524</v>
      </c>
      <c r="Q38" s="269">
        <v>73525</v>
      </c>
      <c r="R38" s="269">
        <v>5717</v>
      </c>
      <c r="S38" s="269">
        <v>5717</v>
      </c>
      <c r="T38" s="269">
        <v>5717</v>
      </c>
      <c r="U38" s="269">
        <v>73705</v>
      </c>
      <c r="V38" s="269">
        <v>73524</v>
      </c>
      <c r="W38" s="269">
        <v>73525</v>
      </c>
      <c r="X38" s="269">
        <v>5717</v>
      </c>
      <c r="Y38" s="269">
        <v>5717</v>
      </c>
      <c r="Z38" s="269">
        <v>5717</v>
      </c>
      <c r="AA38" s="269">
        <v>73864</v>
      </c>
      <c r="AB38" s="269">
        <v>73709</v>
      </c>
      <c r="AC38" s="269">
        <v>73713</v>
      </c>
      <c r="AD38" s="269">
        <v>5717</v>
      </c>
      <c r="AE38" s="269">
        <v>5717</v>
      </c>
      <c r="AF38" s="269">
        <v>5717</v>
      </c>
      <c r="AG38" s="269">
        <v>73870</v>
      </c>
      <c r="AH38" s="269">
        <v>73859</v>
      </c>
      <c r="AI38" s="269">
        <v>71033</v>
      </c>
      <c r="AJ38" s="269">
        <f t="shared" si="2"/>
        <v>881556</v>
      </c>
      <c r="AK38" s="269">
        <v>881556</v>
      </c>
      <c r="AL38" s="269"/>
      <c r="AM38" s="269"/>
      <c r="AN38" s="269"/>
      <c r="AO38" s="269"/>
      <c r="AP38" s="564"/>
      <c r="AQ38" s="564"/>
      <c r="AR38" s="564"/>
    </row>
    <row r="39" spans="1:44" s="270" customFormat="1" ht="45" x14ac:dyDescent="0.2">
      <c r="A39" s="567"/>
      <c r="B39" s="567"/>
      <c r="C39" s="568"/>
      <c r="D39" s="564"/>
      <c r="E39" s="23">
        <v>4</v>
      </c>
      <c r="F39" s="18" t="s">
        <v>49</v>
      </c>
      <c r="G39" s="40" t="s">
        <v>145</v>
      </c>
      <c r="H39" s="40" t="s">
        <v>146</v>
      </c>
      <c r="I39" s="27">
        <v>5</v>
      </c>
      <c r="J39" s="27"/>
      <c r="K39" s="27">
        <v>5</v>
      </c>
      <c r="L39" s="269"/>
      <c r="M39" s="269"/>
      <c r="N39" s="269">
        <v>1</v>
      </c>
      <c r="O39" s="269"/>
      <c r="P39" s="269"/>
      <c r="Q39" s="269">
        <v>931</v>
      </c>
      <c r="R39" s="269"/>
      <c r="S39" s="269"/>
      <c r="T39" s="269">
        <v>1</v>
      </c>
      <c r="U39" s="269"/>
      <c r="V39" s="269"/>
      <c r="W39" s="269">
        <v>931</v>
      </c>
      <c r="X39" s="269"/>
      <c r="Y39" s="269"/>
      <c r="Z39" s="269">
        <v>1</v>
      </c>
      <c r="AA39" s="269"/>
      <c r="AB39" s="269"/>
      <c r="AC39" s="269">
        <v>931</v>
      </c>
      <c r="AD39" s="269"/>
      <c r="AE39" s="269"/>
      <c r="AF39" s="269">
        <v>1</v>
      </c>
      <c r="AG39" s="269"/>
      <c r="AH39" s="269"/>
      <c r="AI39" s="269">
        <v>931</v>
      </c>
      <c r="AJ39" s="269">
        <v>3724</v>
      </c>
      <c r="AK39" s="269">
        <v>3724</v>
      </c>
      <c r="AL39" s="269"/>
      <c r="AM39" s="269"/>
      <c r="AN39" s="269"/>
      <c r="AO39" s="269"/>
      <c r="AP39" s="40" t="s">
        <v>86</v>
      </c>
      <c r="AQ39" s="564"/>
      <c r="AR39" s="40"/>
    </row>
    <row r="40" spans="1:44" s="262" customFormat="1" ht="45" x14ac:dyDescent="0.2">
      <c r="A40" s="298" t="s">
        <v>41</v>
      </c>
      <c r="B40" s="298" t="s">
        <v>268</v>
      </c>
      <c r="C40" s="26" t="s">
        <v>269</v>
      </c>
      <c r="D40" s="257" t="s">
        <v>270</v>
      </c>
      <c r="E40" s="47"/>
      <c r="F40" s="26"/>
      <c r="G40" s="257"/>
      <c r="H40" s="257"/>
      <c r="I40" s="259">
        <v>1</v>
      </c>
      <c r="J40" s="259">
        <v>1</v>
      </c>
      <c r="K40" s="259"/>
      <c r="L40" s="260"/>
      <c r="M40" s="260"/>
      <c r="N40" s="260"/>
      <c r="O40" s="260">
        <v>31862</v>
      </c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260">
        <v>31862</v>
      </c>
      <c r="AK40" s="260">
        <v>31862</v>
      </c>
      <c r="AL40" s="260"/>
      <c r="AM40" s="260"/>
      <c r="AN40" s="260"/>
      <c r="AO40" s="260"/>
      <c r="AP40" s="257"/>
      <c r="AQ40" s="257"/>
      <c r="AR40" s="257"/>
    </row>
    <row r="41" spans="1:44" s="262" customFormat="1" ht="105" x14ac:dyDescent="0.2">
      <c r="A41" s="37" t="s">
        <v>41</v>
      </c>
      <c r="B41" s="37" t="s">
        <v>268</v>
      </c>
      <c r="C41" s="295" t="s">
        <v>271</v>
      </c>
      <c r="D41" s="38" t="s">
        <v>272</v>
      </c>
      <c r="E41" s="23">
        <v>2</v>
      </c>
      <c r="F41" s="295" t="s">
        <v>273</v>
      </c>
      <c r="G41" s="38" t="s">
        <v>331</v>
      </c>
      <c r="H41" s="38" t="s">
        <v>49</v>
      </c>
      <c r="I41" s="265">
        <v>100</v>
      </c>
      <c r="J41" s="265"/>
      <c r="K41" s="265">
        <v>100</v>
      </c>
      <c r="L41" s="266">
        <v>2</v>
      </c>
      <c r="M41" s="266"/>
      <c r="N41" s="266"/>
      <c r="O41" s="266">
        <v>31862</v>
      </c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6">
        <v>31862</v>
      </c>
      <c r="AK41" s="266">
        <v>31862</v>
      </c>
      <c r="AL41" s="266"/>
      <c r="AM41" s="266"/>
      <c r="AN41" s="266"/>
      <c r="AO41" s="266"/>
      <c r="AP41" s="38" t="s">
        <v>274</v>
      </c>
      <c r="AQ41" s="40" t="s">
        <v>254</v>
      </c>
      <c r="AR41" s="284"/>
    </row>
    <row r="42" spans="1:44" s="262" customFormat="1" ht="30" x14ac:dyDescent="0.2">
      <c r="A42" s="298" t="s">
        <v>41</v>
      </c>
      <c r="B42" s="298" t="s">
        <v>170</v>
      </c>
      <c r="C42" s="298" t="s">
        <v>330</v>
      </c>
      <c r="D42" s="257" t="s">
        <v>166</v>
      </c>
      <c r="E42" s="47"/>
      <c r="F42" s="299"/>
      <c r="G42" s="276"/>
      <c r="H42" s="276"/>
      <c r="I42" s="285">
        <v>1</v>
      </c>
      <c r="J42" s="285">
        <v>1</v>
      </c>
      <c r="K42" s="285"/>
      <c r="L42" s="288"/>
      <c r="M42" s="288"/>
      <c r="N42" s="288"/>
      <c r="O42" s="287">
        <f t="shared" ref="O42:Q42" si="19">SUM(O43:O44)</f>
        <v>4694</v>
      </c>
      <c r="P42" s="287">
        <f t="shared" si="19"/>
        <v>4694</v>
      </c>
      <c r="Q42" s="287">
        <f t="shared" si="19"/>
        <v>4694</v>
      </c>
      <c r="R42" s="288"/>
      <c r="S42" s="288"/>
      <c r="T42" s="288"/>
      <c r="U42" s="287"/>
      <c r="V42" s="287"/>
      <c r="W42" s="287"/>
      <c r="X42" s="288"/>
      <c r="Y42" s="288"/>
      <c r="Z42" s="288"/>
      <c r="AA42" s="287"/>
      <c r="AB42" s="287"/>
      <c r="AC42" s="287"/>
      <c r="AD42" s="288"/>
      <c r="AE42" s="288"/>
      <c r="AF42" s="288"/>
      <c r="AG42" s="287">
        <f t="shared" ref="AG42:AI42" si="20">SUM(AG43:AG44)</f>
        <v>4694</v>
      </c>
      <c r="AH42" s="287">
        <f t="shared" si="20"/>
        <v>4694</v>
      </c>
      <c r="AI42" s="287">
        <f t="shared" si="20"/>
        <v>4697</v>
      </c>
      <c r="AJ42" s="287">
        <f>SUM(AJ43:AJ44)</f>
        <v>28167</v>
      </c>
      <c r="AK42" s="287">
        <f>SUM(AK43:AK44)</f>
        <v>28167</v>
      </c>
      <c r="AL42" s="288"/>
      <c r="AM42" s="288"/>
      <c r="AN42" s="288"/>
      <c r="AO42" s="288"/>
      <c r="AP42" s="257"/>
      <c r="AQ42" s="276"/>
      <c r="AR42" s="290"/>
    </row>
    <row r="43" spans="1:44" s="270" customFormat="1" ht="30.75" customHeight="1" x14ac:dyDescent="0.2">
      <c r="A43" s="549" t="s">
        <v>41</v>
      </c>
      <c r="B43" s="549" t="s">
        <v>170</v>
      </c>
      <c r="C43" s="552" t="s">
        <v>171</v>
      </c>
      <c r="D43" s="555" t="s">
        <v>172</v>
      </c>
      <c r="E43" s="24">
        <v>736</v>
      </c>
      <c r="F43" s="23" t="s">
        <v>75</v>
      </c>
      <c r="G43" s="555" t="s">
        <v>173</v>
      </c>
      <c r="H43" s="555" t="s">
        <v>77</v>
      </c>
      <c r="I43" s="562">
        <v>100</v>
      </c>
      <c r="J43" s="562"/>
      <c r="K43" s="562">
        <v>100</v>
      </c>
      <c r="L43" s="266">
        <v>534</v>
      </c>
      <c r="M43" s="266">
        <v>736</v>
      </c>
      <c r="N43" s="266">
        <v>736</v>
      </c>
      <c r="O43" s="266">
        <v>4459</v>
      </c>
      <c r="P43" s="266">
        <v>4459</v>
      </c>
      <c r="Q43" s="266">
        <v>4459</v>
      </c>
      <c r="R43" s="266"/>
      <c r="S43" s="266"/>
      <c r="T43" s="266"/>
      <c r="U43" s="266"/>
      <c r="V43" s="266"/>
      <c r="W43" s="266"/>
      <c r="X43" s="266"/>
      <c r="Y43" s="266"/>
      <c r="Z43" s="266"/>
      <c r="AA43" s="266"/>
      <c r="AB43" s="266"/>
      <c r="AC43" s="266"/>
      <c r="AD43" s="266">
        <v>200</v>
      </c>
      <c r="AE43" s="266">
        <v>570</v>
      </c>
      <c r="AF43" s="266">
        <v>570</v>
      </c>
      <c r="AG43" s="266">
        <v>4459</v>
      </c>
      <c r="AH43" s="266">
        <v>4459</v>
      </c>
      <c r="AI43" s="266">
        <v>4459</v>
      </c>
      <c r="AJ43" s="269">
        <f t="shared" si="2"/>
        <v>26754</v>
      </c>
      <c r="AK43" s="266">
        <v>26754</v>
      </c>
      <c r="AL43" s="266"/>
      <c r="AM43" s="266"/>
      <c r="AN43" s="266"/>
      <c r="AO43" s="266"/>
      <c r="AP43" s="555" t="s">
        <v>86</v>
      </c>
      <c r="AQ43" s="555" t="s">
        <v>254</v>
      </c>
      <c r="AR43" s="555" t="s">
        <v>175</v>
      </c>
    </row>
    <row r="44" spans="1:44" s="270" customFormat="1" ht="30.75" customHeight="1" x14ac:dyDescent="0.2">
      <c r="A44" s="551"/>
      <c r="B44" s="551"/>
      <c r="C44" s="554"/>
      <c r="D44" s="557"/>
      <c r="E44" s="23">
        <v>50</v>
      </c>
      <c r="F44" s="274" t="s">
        <v>79</v>
      </c>
      <c r="G44" s="557"/>
      <c r="H44" s="557"/>
      <c r="I44" s="563"/>
      <c r="J44" s="563"/>
      <c r="K44" s="563"/>
      <c r="L44" s="266">
        <v>50</v>
      </c>
      <c r="M44" s="266">
        <v>50</v>
      </c>
      <c r="N44" s="266">
        <v>50</v>
      </c>
      <c r="O44" s="266">
        <v>235</v>
      </c>
      <c r="P44" s="266">
        <v>235</v>
      </c>
      <c r="Q44" s="266">
        <v>235</v>
      </c>
      <c r="R44" s="266"/>
      <c r="S44" s="266"/>
      <c r="T44" s="266"/>
      <c r="U44" s="266"/>
      <c r="V44" s="266"/>
      <c r="W44" s="266"/>
      <c r="X44" s="266"/>
      <c r="Y44" s="266"/>
      <c r="Z44" s="266"/>
      <c r="AA44" s="266"/>
      <c r="AB44" s="266"/>
      <c r="AC44" s="266"/>
      <c r="AD44" s="266">
        <v>50</v>
      </c>
      <c r="AE44" s="266">
        <v>50</v>
      </c>
      <c r="AF44" s="266">
        <v>50</v>
      </c>
      <c r="AG44" s="266">
        <v>235</v>
      </c>
      <c r="AH44" s="266">
        <v>235</v>
      </c>
      <c r="AI44" s="266">
        <v>238</v>
      </c>
      <c r="AJ44" s="269">
        <f t="shared" si="2"/>
        <v>1413</v>
      </c>
      <c r="AK44" s="266">
        <v>1413</v>
      </c>
      <c r="AL44" s="266"/>
      <c r="AM44" s="266"/>
      <c r="AN44" s="266"/>
      <c r="AO44" s="266"/>
      <c r="AP44" s="557"/>
      <c r="AQ44" s="557"/>
      <c r="AR44" s="557"/>
    </row>
    <row r="45" spans="1:44" s="262" customFormat="1" ht="45" x14ac:dyDescent="0.2">
      <c r="A45" s="298" t="s">
        <v>41</v>
      </c>
      <c r="B45" s="298" t="s">
        <v>87</v>
      </c>
      <c r="C45" s="298" t="s">
        <v>88</v>
      </c>
      <c r="D45" s="257" t="s">
        <v>275</v>
      </c>
      <c r="E45" s="258"/>
      <c r="F45" s="26"/>
      <c r="G45" s="257"/>
      <c r="H45" s="257"/>
      <c r="I45" s="259">
        <v>1</v>
      </c>
      <c r="J45" s="259">
        <v>1</v>
      </c>
      <c r="K45" s="259"/>
      <c r="L45" s="260"/>
      <c r="M45" s="260"/>
      <c r="N45" s="260"/>
      <c r="O45" s="300">
        <f t="shared" ref="O45" si="21">SUM(O46)</f>
        <v>9780</v>
      </c>
      <c r="P45" s="300"/>
      <c r="Q45" s="300"/>
      <c r="R45" s="260"/>
      <c r="S45" s="260"/>
      <c r="T45" s="260"/>
      <c r="U45" s="300"/>
      <c r="V45" s="300"/>
      <c r="W45" s="300"/>
      <c r="X45" s="260"/>
      <c r="Y45" s="260"/>
      <c r="Z45" s="260"/>
      <c r="AA45" s="300"/>
      <c r="AB45" s="300"/>
      <c r="AC45" s="300"/>
      <c r="AD45" s="260"/>
      <c r="AE45" s="260"/>
      <c r="AF45" s="260"/>
      <c r="AG45" s="300"/>
      <c r="AH45" s="300"/>
      <c r="AI45" s="300"/>
      <c r="AJ45" s="287">
        <f>SUM(AJ46)</f>
        <v>9780</v>
      </c>
      <c r="AK45" s="287">
        <f>SUM(AK46)</f>
        <v>9780</v>
      </c>
      <c r="AL45" s="260"/>
      <c r="AM45" s="260"/>
      <c r="AN45" s="260"/>
      <c r="AO45" s="260"/>
      <c r="AP45" s="276"/>
      <c r="AQ45" s="276"/>
      <c r="AR45" s="257"/>
    </row>
    <row r="46" spans="1:44" s="262" customFormat="1" ht="105" x14ac:dyDescent="0.2">
      <c r="A46" s="291" t="s">
        <v>41</v>
      </c>
      <c r="B46" s="31" t="s">
        <v>87</v>
      </c>
      <c r="C46" s="14" t="s">
        <v>89</v>
      </c>
      <c r="D46" s="301" t="s">
        <v>90</v>
      </c>
      <c r="E46" s="23">
        <v>1</v>
      </c>
      <c r="F46" s="295" t="s">
        <v>91</v>
      </c>
      <c r="G46" s="301" t="s">
        <v>92</v>
      </c>
      <c r="H46" s="29" t="s">
        <v>49</v>
      </c>
      <c r="I46" s="30">
        <v>100</v>
      </c>
      <c r="J46" s="30"/>
      <c r="K46" s="30">
        <v>100</v>
      </c>
      <c r="L46" s="302">
        <v>1</v>
      </c>
      <c r="M46" s="302"/>
      <c r="N46" s="302"/>
      <c r="O46" s="302">
        <v>9780</v>
      </c>
      <c r="P46" s="302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  <c r="AF46" s="302"/>
      <c r="AG46" s="302"/>
      <c r="AH46" s="302"/>
      <c r="AI46" s="302"/>
      <c r="AJ46" s="269">
        <f t="shared" si="2"/>
        <v>9780</v>
      </c>
      <c r="AK46" s="269">
        <v>9780</v>
      </c>
      <c r="AL46" s="303"/>
      <c r="AM46" s="303"/>
      <c r="AN46" s="303"/>
      <c r="AO46" s="303"/>
      <c r="AP46" s="34" t="s">
        <v>50</v>
      </c>
      <c r="AQ46" s="34" t="s">
        <v>276</v>
      </c>
      <c r="AR46" s="34" t="s">
        <v>277</v>
      </c>
    </row>
    <row r="47" spans="1:44" s="262" customFormat="1" ht="45" x14ac:dyDescent="0.2">
      <c r="A47" s="256" t="s">
        <v>176</v>
      </c>
      <c r="B47" s="304" t="s">
        <v>177</v>
      </c>
      <c r="C47" s="298" t="s">
        <v>178</v>
      </c>
      <c r="D47" s="257" t="s">
        <v>167</v>
      </c>
      <c r="E47" s="258"/>
      <c r="F47" s="26"/>
      <c r="G47" s="257"/>
      <c r="H47" s="257"/>
      <c r="I47" s="45">
        <v>1</v>
      </c>
      <c r="J47" s="259">
        <v>1</v>
      </c>
      <c r="K47" s="45"/>
      <c r="L47" s="296"/>
      <c r="M47" s="296"/>
      <c r="N47" s="296"/>
      <c r="O47" s="287"/>
      <c r="P47" s="287"/>
      <c r="Q47" s="287">
        <f t="shared" ref="Q47" si="22">SUM(Q48)</f>
        <v>3695</v>
      </c>
      <c r="R47" s="296"/>
      <c r="S47" s="296"/>
      <c r="T47" s="296"/>
      <c r="U47" s="287"/>
      <c r="V47" s="287"/>
      <c r="W47" s="287">
        <f t="shared" ref="W47" si="23">SUM(W48)</f>
        <v>3700</v>
      </c>
      <c r="X47" s="296"/>
      <c r="Y47" s="296"/>
      <c r="Z47" s="296"/>
      <c r="AA47" s="287"/>
      <c r="AB47" s="287"/>
      <c r="AC47" s="287">
        <f t="shared" ref="AC47" si="24">SUM(AC48)</f>
        <v>3695</v>
      </c>
      <c r="AD47" s="296"/>
      <c r="AE47" s="296"/>
      <c r="AF47" s="296"/>
      <c r="AG47" s="287"/>
      <c r="AH47" s="287"/>
      <c r="AI47" s="287">
        <f t="shared" ref="AI47" si="25">SUM(AI48)</f>
        <v>3715</v>
      </c>
      <c r="AJ47" s="287">
        <f>SUM(AJ48)</f>
        <v>14805</v>
      </c>
      <c r="AK47" s="287">
        <f>SUM(AK48)</f>
        <v>14805</v>
      </c>
      <c r="AL47" s="305"/>
      <c r="AM47" s="305"/>
      <c r="AN47" s="305"/>
      <c r="AO47" s="305"/>
      <c r="AP47" s="306"/>
      <c r="AQ47" s="306"/>
      <c r="AR47" s="306"/>
    </row>
    <row r="48" spans="1:44" s="262" customFormat="1" ht="90" x14ac:dyDescent="0.2">
      <c r="A48" s="22" t="s">
        <v>176</v>
      </c>
      <c r="B48" s="31" t="s">
        <v>177</v>
      </c>
      <c r="C48" s="18" t="s">
        <v>179</v>
      </c>
      <c r="D48" s="307" t="s">
        <v>180</v>
      </c>
      <c r="E48" s="308">
        <v>700</v>
      </c>
      <c r="F48" s="309" t="s">
        <v>79</v>
      </c>
      <c r="G48" s="40" t="s">
        <v>278</v>
      </c>
      <c r="H48" s="32" t="s">
        <v>49</v>
      </c>
      <c r="I48" s="310">
        <v>100</v>
      </c>
      <c r="J48" s="27"/>
      <c r="K48" s="310">
        <v>100</v>
      </c>
      <c r="L48" s="271"/>
      <c r="M48" s="271"/>
      <c r="N48" s="271">
        <v>175</v>
      </c>
      <c r="O48" s="271"/>
      <c r="P48" s="271"/>
      <c r="Q48" s="271">
        <v>3695</v>
      </c>
      <c r="R48" s="271"/>
      <c r="S48" s="271"/>
      <c r="T48" s="271">
        <v>175</v>
      </c>
      <c r="U48" s="271"/>
      <c r="V48" s="271"/>
      <c r="W48" s="271">
        <v>3700</v>
      </c>
      <c r="X48" s="271"/>
      <c r="Y48" s="271"/>
      <c r="Z48" s="271">
        <v>175</v>
      </c>
      <c r="AA48" s="271"/>
      <c r="AB48" s="271"/>
      <c r="AC48" s="271">
        <v>3695</v>
      </c>
      <c r="AD48" s="271"/>
      <c r="AE48" s="271"/>
      <c r="AF48" s="271">
        <v>175</v>
      </c>
      <c r="AG48" s="271"/>
      <c r="AH48" s="271"/>
      <c r="AI48" s="271">
        <v>3715</v>
      </c>
      <c r="AJ48" s="269">
        <f t="shared" si="2"/>
        <v>14805</v>
      </c>
      <c r="AK48" s="269">
        <v>14805</v>
      </c>
      <c r="AL48" s="311"/>
      <c r="AM48" s="311"/>
      <c r="AN48" s="311"/>
      <c r="AO48" s="311"/>
      <c r="AP48" s="33" t="s">
        <v>181</v>
      </c>
      <c r="AQ48" s="264" t="s">
        <v>254</v>
      </c>
      <c r="AR48" s="33" t="s">
        <v>182</v>
      </c>
    </row>
    <row r="49" spans="1:44" s="262" customFormat="1" ht="30" x14ac:dyDescent="0.2">
      <c r="A49" s="312" t="s">
        <v>176</v>
      </c>
      <c r="B49" s="304" t="s">
        <v>183</v>
      </c>
      <c r="C49" s="256" t="s">
        <v>184</v>
      </c>
      <c r="D49" s="257" t="s">
        <v>168</v>
      </c>
      <c r="E49" s="258"/>
      <c r="F49" s="26"/>
      <c r="G49" s="257"/>
      <c r="H49" s="257"/>
      <c r="I49" s="45">
        <v>1</v>
      </c>
      <c r="J49" s="259">
        <v>1</v>
      </c>
      <c r="K49" s="45"/>
      <c r="L49" s="296"/>
      <c r="M49" s="296"/>
      <c r="N49" s="296"/>
      <c r="O49" s="287"/>
      <c r="P49" s="287"/>
      <c r="Q49" s="287">
        <f t="shared" ref="Q49" si="26">SUM(Q50:Q51)</f>
        <v>6804</v>
      </c>
      <c r="R49" s="296"/>
      <c r="S49" s="296"/>
      <c r="T49" s="296"/>
      <c r="U49" s="287"/>
      <c r="V49" s="287"/>
      <c r="W49" s="287">
        <f t="shared" ref="W49" si="27">SUM(W50:W51)</f>
        <v>6804</v>
      </c>
      <c r="X49" s="296"/>
      <c r="Y49" s="296"/>
      <c r="Z49" s="296"/>
      <c r="AA49" s="287"/>
      <c r="AB49" s="287"/>
      <c r="AC49" s="287">
        <f t="shared" ref="AC49" si="28">SUM(AC50:AC51)</f>
        <v>6804</v>
      </c>
      <c r="AD49" s="296"/>
      <c r="AE49" s="296"/>
      <c r="AF49" s="296"/>
      <c r="AG49" s="287"/>
      <c r="AH49" s="287"/>
      <c r="AI49" s="287">
        <f t="shared" ref="AI49" si="29">SUM(AI50:AI51)</f>
        <v>6814</v>
      </c>
      <c r="AJ49" s="287">
        <f>SUM(AJ50:AJ51)</f>
        <v>27226</v>
      </c>
      <c r="AK49" s="287">
        <f>SUM(AK50:AK51)</f>
        <v>27226</v>
      </c>
      <c r="AL49" s="305"/>
      <c r="AM49" s="305"/>
      <c r="AN49" s="305"/>
      <c r="AO49" s="305"/>
      <c r="AP49" s="306"/>
      <c r="AQ49" s="257"/>
      <c r="AR49" s="306"/>
    </row>
    <row r="50" spans="1:44" s="262" customFormat="1" ht="33.75" customHeight="1" x14ac:dyDescent="0.2">
      <c r="A50" s="549" t="s">
        <v>176</v>
      </c>
      <c r="B50" s="549" t="s">
        <v>183</v>
      </c>
      <c r="C50" s="552" t="s">
        <v>185</v>
      </c>
      <c r="D50" s="555" t="s">
        <v>186</v>
      </c>
      <c r="E50" s="308">
        <v>400</v>
      </c>
      <c r="F50" s="23" t="s">
        <v>75</v>
      </c>
      <c r="G50" s="555" t="s">
        <v>279</v>
      </c>
      <c r="H50" s="558" t="s">
        <v>49</v>
      </c>
      <c r="I50" s="560">
        <v>100</v>
      </c>
      <c r="J50" s="562"/>
      <c r="K50" s="560">
        <v>100</v>
      </c>
      <c r="L50" s="271"/>
      <c r="M50" s="271"/>
      <c r="N50" s="271">
        <v>100</v>
      </c>
      <c r="O50" s="271"/>
      <c r="P50" s="271"/>
      <c r="Q50" s="271">
        <v>5443</v>
      </c>
      <c r="R50" s="271"/>
      <c r="S50" s="271"/>
      <c r="T50" s="271">
        <v>100</v>
      </c>
      <c r="U50" s="271"/>
      <c r="V50" s="271"/>
      <c r="W50" s="271">
        <v>5443</v>
      </c>
      <c r="X50" s="271"/>
      <c r="Y50" s="271"/>
      <c r="Z50" s="271">
        <v>100</v>
      </c>
      <c r="AA50" s="271"/>
      <c r="AB50" s="271"/>
      <c r="AC50" s="271">
        <v>5443</v>
      </c>
      <c r="AD50" s="271"/>
      <c r="AE50" s="271"/>
      <c r="AF50" s="271">
        <v>100</v>
      </c>
      <c r="AG50" s="271"/>
      <c r="AH50" s="271"/>
      <c r="AI50" s="271">
        <v>5443</v>
      </c>
      <c r="AJ50" s="269">
        <f t="shared" si="2"/>
        <v>21772</v>
      </c>
      <c r="AK50" s="267">
        <v>21772</v>
      </c>
      <c r="AL50" s="311"/>
      <c r="AM50" s="311"/>
      <c r="AN50" s="311"/>
      <c r="AO50" s="311"/>
      <c r="AP50" s="565" t="s">
        <v>50</v>
      </c>
      <c r="AQ50" s="555" t="s">
        <v>254</v>
      </c>
      <c r="AR50" s="565" t="s">
        <v>187</v>
      </c>
    </row>
    <row r="51" spans="1:44" s="262" customFormat="1" ht="33.75" customHeight="1" x14ac:dyDescent="0.2">
      <c r="A51" s="551"/>
      <c r="B51" s="551"/>
      <c r="C51" s="554"/>
      <c r="D51" s="557"/>
      <c r="E51" s="313">
        <v>100</v>
      </c>
      <c r="F51" s="274" t="s">
        <v>79</v>
      </c>
      <c r="G51" s="557"/>
      <c r="H51" s="559"/>
      <c r="I51" s="561"/>
      <c r="J51" s="563"/>
      <c r="K51" s="561"/>
      <c r="L51" s="271"/>
      <c r="M51" s="271"/>
      <c r="N51" s="271">
        <v>25</v>
      </c>
      <c r="O51" s="271"/>
      <c r="P51" s="271"/>
      <c r="Q51" s="271">
        <v>1361</v>
      </c>
      <c r="R51" s="271"/>
      <c r="S51" s="271"/>
      <c r="T51" s="271">
        <v>25</v>
      </c>
      <c r="U51" s="271"/>
      <c r="V51" s="271"/>
      <c r="W51" s="271">
        <v>1361</v>
      </c>
      <c r="X51" s="271"/>
      <c r="Y51" s="271"/>
      <c r="Z51" s="271">
        <v>25</v>
      </c>
      <c r="AA51" s="271"/>
      <c r="AB51" s="271"/>
      <c r="AC51" s="271">
        <v>1361</v>
      </c>
      <c r="AD51" s="271"/>
      <c r="AE51" s="271"/>
      <c r="AF51" s="271">
        <v>25</v>
      </c>
      <c r="AG51" s="271"/>
      <c r="AH51" s="271"/>
      <c r="AI51" s="271">
        <v>1371</v>
      </c>
      <c r="AJ51" s="269">
        <f t="shared" si="2"/>
        <v>5454</v>
      </c>
      <c r="AK51" s="267">
        <v>5454</v>
      </c>
      <c r="AL51" s="314"/>
      <c r="AM51" s="314"/>
      <c r="AN51" s="314"/>
      <c r="AO51" s="314"/>
      <c r="AP51" s="566"/>
      <c r="AQ51" s="557"/>
      <c r="AR51" s="566"/>
    </row>
    <row r="52" spans="1:44" s="262" customFormat="1" ht="45" x14ac:dyDescent="0.2">
      <c r="A52" s="256" t="s">
        <v>176</v>
      </c>
      <c r="B52" s="256" t="s">
        <v>188</v>
      </c>
      <c r="C52" s="298" t="s">
        <v>189</v>
      </c>
      <c r="D52" s="257" t="s">
        <v>169</v>
      </c>
      <c r="E52" s="258"/>
      <c r="F52" s="26"/>
      <c r="G52" s="257"/>
      <c r="H52" s="257"/>
      <c r="I52" s="315">
        <v>1</v>
      </c>
      <c r="J52" s="259">
        <v>1</v>
      </c>
      <c r="K52" s="315"/>
      <c r="L52" s="296"/>
      <c r="M52" s="296"/>
      <c r="N52" s="296"/>
      <c r="O52" s="300">
        <f t="shared" ref="O52" si="30">SUM(O53)</f>
        <v>9780</v>
      </c>
      <c r="P52" s="300"/>
      <c r="Q52" s="300"/>
      <c r="R52" s="260"/>
      <c r="S52" s="260"/>
      <c r="T52" s="260"/>
      <c r="U52" s="300"/>
      <c r="V52" s="300"/>
      <c r="W52" s="300"/>
      <c r="X52" s="296"/>
      <c r="Y52" s="296"/>
      <c r="Z52" s="296"/>
      <c r="AA52" s="300"/>
      <c r="AB52" s="300"/>
      <c r="AC52" s="300"/>
      <c r="AD52" s="296"/>
      <c r="AE52" s="296"/>
      <c r="AF52" s="296"/>
      <c r="AG52" s="300"/>
      <c r="AH52" s="300"/>
      <c r="AI52" s="300"/>
      <c r="AJ52" s="300">
        <f>SUM(AJ53)</f>
        <v>9780</v>
      </c>
      <c r="AK52" s="300">
        <f>SUM(AK53)</f>
        <v>9780</v>
      </c>
      <c r="AL52" s="316"/>
      <c r="AM52" s="316"/>
      <c r="AN52" s="316"/>
      <c r="AO52" s="316"/>
      <c r="AP52" s="306"/>
      <c r="AQ52" s="317"/>
      <c r="AR52" s="317"/>
    </row>
    <row r="53" spans="1:44" s="262" customFormat="1" ht="75" x14ac:dyDescent="0.2">
      <c r="A53" s="22" t="s">
        <v>176</v>
      </c>
      <c r="B53" s="25" t="s">
        <v>188</v>
      </c>
      <c r="C53" s="18" t="s">
        <v>190</v>
      </c>
      <c r="D53" s="264" t="s">
        <v>191</v>
      </c>
      <c r="E53" s="20">
        <v>1</v>
      </c>
      <c r="F53" s="24" t="s">
        <v>192</v>
      </c>
      <c r="G53" s="318" t="s">
        <v>193</v>
      </c>
      <c r="H53" s="318" t="s">
        <v>49</v>
      </c>
      <c r="I53" s="310">
        <v>100</v>
      </c>
      <c r="J53" s="27"/>
      <c r="K53" s="310">
        <v>100</v>
      </c>
      <c r="L53" s="271">
        <v>1</v>
      </c>
      <c r="M53" s="271"/>
      <c r="N53" s="271"/>
      <c r="O53" s="271">
        <v>9780</v>
      </c>
      <c r="P53" s="271"/>
      <c r="Q53" s="271"/>
      <c r="R53" s="271"/>
      <c r="S53" s="271"/>
      <c r="T53" s="271"/>
      <c r="U53" s="271"/>
      <c r="V53" s="271"/>
      <c r="W53" s="271"/>
      <c r="X53" s="271"/>
      <c r="Y53" s="271"/>
      <c r="Z53" s="271"/>
      <c r="AA53" s="271"/>
      <c r="AB53" s="271"/>
      <c r="AC53" s="271"/>
      <c r="AD53" s="319"/>
      <c r="AE53" s="272"/>
      <c r="AF53" s="272"/>
      <c r="AG53" s="272"/>
      <c r="AH53" s="271"/>
      <c r="AI53" s="272"/>
      <c r="AJ53" s="269">
        <f t="shared" si="2"/>
        <v>9780</v>
      </c>
      <c r="AK53" s="273">
        <v>9780</v>
      </c>
      <c r="AL53" s="314"/>
      <c r="AM53" s="314"/>
      <c r="AN53" s="314"/>
      <c r="AO53" s="314"/>
      <c r="AP53" s="320" t="s">
        <v>50</v>
      </c>
      <c r="AQ53" s="320" t="s">
        <v>194</v>
      </c>
      <c r="AR53" s="320" t="s">
        <v>280</v>
      </c>
    </row>
    <row r="54" spans="1:44" s="262" customFormat="1" ht="30" x14ac:dyDescent="0.2">
      <c r="A54" s="298" t="s">
        <v>137</v>
      </c>
      <c r="B54" s="298" t="s">
        <v>138</v>
      </c>
      <c r="C54" s="256" t="s">
        <v>332</v>
      </c>
      <c r="D54" s="257" t="s">
        <v>281</v>
      </c>
      <c r="E54" s="258"/>
      <c r="F54" s="26"/>
      <c r="G54" s="257"/>
      <c r="H54" s="257"/>
      <c r="I54" s="321">
        <v>14</v>
      </c>
      <c r="J54" s="321">
        <v>14</v>
      </c>
      <c r="K54" s="321"/>
      <c r="L54" s="322"/>
      <c r="M54" s="322"/>
      <c r="N54" s="322"/>
      <c r="O54" s="260"/>
      <c r="P54" s="260"/>
      <c r="Q54" s="260">
        <f t="shared" ref="Q54" si="31">SUM(Q55:Q58)</f>
        <v>685674</v>
      </c>
      <c r="R54" s="322"/>
      <c r="S54" s="322"/>
      <c r="T54" s="260"/>
      <c r="U54" s="260"/>
      <c r="V54" s="260"/>
      <c r="W54" s="260">
        <f t="shared" ref="W54" si="32">SUM(W55:W58)</f>
        <v>1671511</v>
      </c>
      <c r="X54" s="322"/>
      <c r="Y54" s="322"/>
      <c r="Z54" s="322"/>
      <c r="AA54" s="260"/>
      <c r="AB54" s="260"/>
      <c r="AC54" s="260">
        <f t="shared" ref="AC54" si="33">SUM(AC55:AC58)</f>
        <v>686297</v>
      </c>
      <c r="AD54" s="296"/>
      <c r="AE54" s="322"/>
      <c r="AF54" s="322"/>
      <c r="AG54" s="260"/>
      <c r="AH54" s="260"/>
      <c r="AI54" s="260">
        <f t="shared" ref="AI54" si="34">SUM(AI55:AI58)</f>
        <v>396482</v>
      </c>
      <c r="AJ54" s="260">
        <f>SUM(AJ55:AJ58)</f>
        <v>3439964</v>
      </c>
      <c r="AK54" s="260"/>
      <c r="AL54" s="305"/>
      <c r="AM54" s="305"/>
      <c r="AN54" s="260">
        <f t="shared" ref="AN54:AO54" si="35">SUM(AN55:AN58)</f>
        <v>1457310</v>
      </c>
      <c r="AO54" s="260">
        <f t="shared" si="35"/>
        <v>1982654</v>
      </c>
      <c r="AP54" s="306"/>
      <c r="AQ54" s="306"/>
      <c r="AR54" s="306"/>
    </row>
    <row r="55" spans="1:44" s="262" customFormat="1" ht="105" x14ac:dyDescent="0.2">
      <c r="A55" s="549" t="s">
        <v>137</v>
      </c>
      <c r="B55" s="549" t="s">
        <v>138</v>
      </c>
      <c r="C55" s="552" t="s">
        <v>282</v>
      </c>
      <c r="D55" s="555" t="s">
        <v>283</v>
      </c>
      <c r="E55" s="323">
        <v>100</v>
      </c>
      <c r="F55" s="23" t="s">
        <v>147</v>
      </c>
      <c r="G55" s="307" t="s">
        <v>148</v>
      </c>
      <c r="H55" s="32" t="s">
        <v>49</v>
      </c>
      <c r="I55" s="30">
        <v>27</v>
      </c>
      <c r="J55" s="30"/>
      <c r="K55" s="30">
        <v>27</v>
      </c>
      <c r="L55" s="302"/>
      <c r="M55" s="302"/>
      <c r="N55" s="302">
        <v>20</v>
      </c>
      <c r="O55" s="302"/>
      <c r="P55" s="302"/>
      <c r="Q55" s="302">
        <v>125401</v>
      </c>
      <c r="R55" s="302"/>
      <c r="S55" s="302"/>
      <c r="T55" s="302">
        <v>30</v>
      </c>
      <c r="U55" s="302"/>
      <c r="V55" s="302"/>
      <c r="W55" s="302">
        <v>547342</v>
      </c>
      <c r="X55" s="302"/>
      <c r="Y55" s="302"/>
      <c r="Z55" s="302">
        <v>25</v>
      </c>
      <c r="AA55" s="302"/>
      <c r="AB55" s="302"/>
      <c r="AC55" s="302">
        <v>120668</v>
      </c>
      <c r="AD55" s="302"/>
      <c r="AE55" s="302"/>
      <c r="AF55" s="302">
        <v>25</v>
      </c>
      <c r="AG55" s="302"/>
      <c r="AH55" s="302"/>
      <c r="AI55" s="302">
        <v>124994</v>
      </c>
      <c r="AJ55" s="269">
        <f t="shared" si="2"/>
        <v>918405</v>
      </c>
      <c r="AK55" s="269"/>
      <c r="AL55" s="303"/>
      <c r="AM55" s="303"/>
      <c r="AN55" s="303">
        <v>918405</v>
      </c>
      <c r="AO55" s="303"/>
      <c r="AP55" s="33" t="s">
        <v>150</v>
      </c>
      <c r="AQ55" s="34" t="s">
        <v>151</v>
      </c>
      <c r="AR55" s="33" t="s">
        <v>152</v>
      </c>
    </row>
    <row r="56" spans="1:44" s="262" customFormat="1" ht="135" x14ac:dyDescent="0.2">
      <c r="A56" s="550"/>
      <c r="B56" s="550"/>
      <c r="C56" s="553"/>
      <c r="D56" s="556"/>
      <c r="E56" s="323">
        <v>100</v>
      </c>
      <c r="F56" s="23" t="s">
        <v>147</v>
      </c>
      <c r="G56" s="301" t="s">
        <v>149</v>
      </c>
      <c r="H56" s="32" t="s">
        <v>49</v>
      </c>
      <c r="I56" s="30">
        <v>15</v>
      </c>
      <c r="J56" s="30"/>
      <c r="K56" s="30">
        <v>15</v>
      </c>
      <c r="L56" s="302"/>
      <c r="M56" s="302"/>
      <c r="N56" s="302">
        <v>10</v>
      </c>
      <c r="O56" s="302"/>
      <c r="P56" s="302"/>
      <c r="Q56" s="302">
        <v>80836</v>
      </c>
      <c r="R56" s="302"/>
      <c r="S56" s="302"/>
      <c r="T56" s="302">
        <v>20</v>
      </c>
      <c r="U56" s="302"/>
      <c r="V56" s="302"/>
      <c r="W56" s="302">
        <v>161671</v>
      </c>
      <c r="X56" s="302"/>
      <c r="Y56" s="302"/>
      <c r="Z56" s="302">
        <v>30</v>
      </c>
      <c r="AA56" s="302"/>
      <c r="AB56" s="302"/>
      <c r="AC56" s="302">
        <v>215562</v>
      </c>
      <c r="AD56" s="302"/>
      <c r="AE56" s="302"/>
      <c r="AF56" s="302">
        <v>40</v>
      </c>
      <c r="AG56" s="302"/>
      <c r="AH56" s="302"/>
      <c r="AI56" s="302">
        <v>80836</v>
      </c>
      <c r="AJ56" s="269">
        <f t="shared" si="2"/>
        <v>538905</v>
      </c>
      <c r="AK56" s="269"/>
      <c r="AL56" s="303"/>
      <c r="AM56" s="303"/>
      <c r="AN56" s="303">
        <v>538905</v>
      </c>
      <c r="AO56" s="303"/>
      <c r="AP56" s="34" t="s">
        <v>153</v>
      </c>
      <c r="AQ56" s="34" t="s">
        <v>154</v>
      </c>
      <c r="AR56" s="34"/>
    </row>
    <row r="57" spans="1:44" s="262" customFormat="1" ht="90" x14ac:dyDescent="0.2">
      <c r="A57" s="550"/>
      <c r="B57" s="550"/>
      <c r="C57" s="553"/>
      <c r="D57" s="556"/>
      <c r="E57" s="323">
        <v>100</v>
      </c>
      <c r="F57" s="23" t="s">
        <v>147</v>
      </c>
      <c r="G57" s="301" t="s">
        <v>284</v>
      </c>
      <c r="H57" s="32" t="s">
        <v>49</v>
      </c>
      <c r="I57" s="30">
        <v>14</v>
      </c>
      <c r="J57" s="30"/>
      <c r="K57" s="30">
        <v>14</v>
      </c>
      <c r="L57" s="302"/>
      <c r="M57" s="302"/>
      <c r="N57" s="302">
        <v>31</v>
      </c>
      <c r="O57" s="302"/>
      <c r="P57" s="302"/>
      <c r="Q57" s="302">
        <v>147490</v>
      </c>
      <c r="R57" s="302"/>
      <c r="S57" s="302"/>
      <c r="T57" s="302">
        <v>32</v>
      </c>
      <c r="U57" s="302"/>
      <c r="V57" s="302"/>
      <c r="W57" s="302">
        <v>152247</v>
      </c>
      <c r="X57" s="302"/>
      <c r="Y57" s="302"/>
      <c r="Z57" s="302">
        <v>14</v>
      </c>
      <c r="AA57" s="302"/>
      <c r="AB57" s="302"/>
      <c r="AC57" s="302">
        <v>66608</v>
      </c>
      <c r="AD57" s="302"/>
      <c r="AE57" s="302"/>
      <c r="AF57" s="302">
        <v>23</v>
      </c>
      <c r="AG57" s="302"/>
      <c r="AH57" s="302"/>
      <c r="AI57" s="302">
        <v>109428</v>
      </c>
      <c r="AJ57" s="269">
        <f t="shared" si="2"/>
        <v>475773</v>
      </c>
      <c r="AK57" s="269"/>
      <c r="AL57" s="303"/>
      <c r="AM57" s="303"/>
      <c r="AN57" s="303"/>
      <c r="AO57" s="269">
        <v>475773</v>
      </c>
      <c r="AP57" s="33" t="s">
        <v>50</v>
      </c>
      <c r="AQ57" s="34" t="s">
        <v>155</v>
      </c>
      <c r="AR57" s="34"/>
    </row>
    <row r="58" spans="1:44" s="262" customFormat="1" ht="135" x14ac:dyDescent="0.2">
      <c r="A58" s="551"/>
      <c r="B58" s="551"/>
      <c r="C58" s="554"/>
      <c r="D58" s="557"/>
      <c r="E58" s="323">
        <v>100</v>
      </c>
      <c r="F58" s="23" t="s">
        <v>147</v>
      </c>
      <c r="G58" s="301" t="s">
        <v>285</v>
      </c>
      <c r="H58" s="32" t="s">
        <v>49</v>
      </c>
      <c r="I58" s="30">
        <v>44</v>
      </c>
      <c r="J58" s="30"/>
      <c r="K58" s="30">
        <v>44</v>
      </c>
      <c r="L58" s="302"/>
      <c r="M58" s="302"/>
      <c r="N58" s="302">
        <v>15</v>
      </c>
      <c r="O58" s="302"/>
      <c r="P58" s="302"/>
      <c r="Q58" s="302">
        <v>331947</v>
      </c>
      <c r="R58" s="302"/>
      <c r="S58" s="302"/>
      <c r="T58" s="302">
        <v>25</v>
      </c>
      <c r="U58" s="302"/>
      <c r="V58" s="302"/>
      <c r="W58" s="302">
        <v>810251</v>
      </c>
      <c r="X58" s="302"/>
      <c r="Y58" s="302"/>
      <c r="Z58" s="302">
        <v>30</v>
      </c>
      <c r="AA58" s="302"/>
      <c r="AB58" s="302"/>
      <c r="AC58" s="302">
        <v>283459</v>
      </c>
      <c r="AD58" s="302"/>
      <c r="AE58" s="302"/>
      <c r="AF58" s="302">
        <v>30</v>
      </c>
      <c r="AG58" s="302"/>
      <c r="AH58" s="302"/>
      <c r="AI58" s="302">
        <v>81224</v>
      </c>
      <c r="AJ58" s="269">
        <f t="shared" si="2"/>
        <v>1506881</v>
      </c>
      <c r="AK58" s="269"/>
      <c r="AL58" s="303"/>
      <c r="AM58" s="303"/>
      <c r="AN58" s="303"/>
      <c r="AO58" s="269">
        <v>1506881</v>
      </c>
      <c r="AP58" s="34" t="s">
        <v>78</v>
      </c>
      <c r="AQ58" s="34" t="s">
        <v>286</v>
      </c>
      <c r="AR58" s="34"/>
    </row>
    <row r="59" spans="1:44" s="262" customFormat="1" ht="45" x14ac:dyDescent="0.2">
      <c r="A59" s="35" t="s">
        <v>93</v>
      </c>
      <c r="B59" s="35" t="s">
        <v>94</v>
      </c>
      <c r="C59" s="36" t="s">
        <v>95</v>
      </c>
      <c r="D59" s="257" t="s">
        <v>96</v>
      </c>
      <c r="E59" s="258"/>
      <c r="F59" s="26"/>
      <c r="G59" s="257"/>
      <c r="H59" s="257"/>
      <c r="I59" s="324">
        <v>22</v>
      </c>
      <c r="J59" s="324">
        <v>22</v>
      </c>
      <c r="K59" s="324"/>
      <c r="L59" s="296"/>
      <c r="M59" s="296"/>
      <c r="N59" s="296"/>
      <c r="O59" s="296">
        <f t="shared" ref="O59:P59" si="36">SUM(O60:O75)</f>
        <v>1015869</v>
      </c>
      <c r="P59" s="296">
        <f t="shared" si="36"/>
        <v>213078</v>
      </c>
      <c r="Q59" s="296">
        <v>266985</v>
      </c>
      <c r="R59" s="296"/>
      <c r="S59" s="296"/>
      <c r="T59" s="296"/>
      <c r="U59" s="296">
        <f t="shared" ref="U59:W59" si="37">SUM(U60:U75)</f>
        <v>223762</v>
      </c>
      <c r="V59" s="296">
        <f t="shared" si="37"/>
        <v>765585</v>
      </c>
      <c r="W59" s="296">
        <f t="shared" si="37"/>
        <v>823962</v>
      </c>
      <c r="X59" s="296"/>
      <c r="Y59" s="296"/>
      <c r="Z59" s="296"/>
      <c r="AA59" s="296">
        <f t="shared" ref="AA59:AC59" si="38">SUM(AA60:AA75)</f>
        <v>601647</v>
      </c>
      <c r="AB59" s="296">
        <f t="shared" si="38"/>
        <v>245286</v>
      </c>
      <c r="AC59" s="296">
        <f t="shared" si="38"/>
        <v>234141</v>
      </c>
      <c r="AD59" s="296"/>
      <c r="AE59" s="296"/>
      <c r="AF59" s="296"/>
      <c r="AG59" s="296">
        <f t="shared" ref="AG59:AI59" si="39">SUM(AG60:AG75)</f>
        <v>351956</v>
      </c>
      <c r="AH59" s="296">
        <f t="shared" si="39"/>
        <v>306841</v>
      </c>
      <c r="AI59" s="296">
        <f t="shared" si="39"/>
        <v>414040</v>
      </c>
      <c r="AJ59" s="296">
        <f>SUM(AJ60:AJ75)</f>
        <v>5463152</v>
      </c>
      <c r="AK59" s="296">
        <f t="shared" ref="AK59:AN59" si="40">SUM(AK60:AK75)</f>
        <v>4555090</v>
      </c>
      <c r="AL59" s="296">
        <f t="shared" si="40"/>
        <v>0</v>
      </c>
      <c r="AM59" s="296">
        <f t="shared" si="40"/>
        <v>877335</v>
      </c>
      <c r="AN59" s="296">
        <f t="shared" si="40"/>
        <v>0</v>
      </c>
      <c r="AO59" s="296">
        <v>30727</v>
      </c>
      <c r="AP59" s="257"/>
      <c r="AQ59" s="325"/>
      <c r="AR59" s="325"/>
    </row>
    <row r="60" spans="1:44" s="262" customFormat="1" ht="60" x14ac:dyDescent="0.2">
      <c r="A60" s="37" t="s">
        <v>93</v>
      </c>
      <c r="B60" s="37" t="s">
        <v>94</v>
      </c>
      <c r="C60" s="37" t="s">
        <v>334</v>
      </c>
      <c r="D60" s="38" t="s">
        <v>97</v>
      </c>
      <c r="E60" s="326">
        <v>80</v>
      </c>
      <c r="F60" s="295" t="s">
        <v>98</v>
      </c>
      <c r="G60" s="38" t="s">
        <v>99</v>
      </c>
      <c r="H60" s="38" t="s">
        <v>100</v>
      </c>
      <c r="I60" s="282">
        <v>2</v>
      </c>
      <c r="J60" s="282"/>
      <c r="K60" s="282">
        <v>2</v>
      </c>
      <c r="L60" s="266">
        <v>10</v>
      </c>
      <c r="M60" s="266">
        <v>2</v>
      </c>
      <c r="N60" s="266">
        <v>13</v>
      </c>
      <c r="O60" s="327">
        <v>10978</v>
      </c>
      <c r="P60" s="327">
        <v>10978</v>
      </c>
      <c r="Q60" s="327">
        <v>10978</v>
      </c>
      <c r="R60" s="266">
        <v>8</v>
      </c>
      <c r="S60" s="266">
        <v>2</v>
      </c>
      <c r="T60" s="266">
        <v>10</v>
      </c>
      <c r="U60" s="327">
        <v>10978</v>
      </c>
      <c r="V60" s="327">
        <v>10978</v>
      </c>
      <c r="W60" s="327">
        <v>10978</v>
      </c>
      <c r="X60" s="328">
        <v>8</v>
      </c>
      <c r="Y60" s="328">
        <v>2</v>
      </c>
      <c r="Z60" s="328">
        <v>6</v>
      </c>
      <c r="AA60" s="327">
        <v>10978</v>
      </c>
      <c r="AB60" s="327">
        <v>10978</v>
      </c>
      <c r="AC60" s="327">
        <v>10978</v>
      </c>
      <c r="AD60" s="266">
        <v>5</v>
      </c>
      <c r="AE60" s="266">
        <v>3</v>
      </c>
      <c r="AF60" s="266">
        <v>11</v>
      </c>
      <c r="AG60" s="327">
        <v>4717</v>
      </c>
      <c r="AH60" s="327">
        <v>5978</v>
      </c>
      <c r="AI60" s="327">
        <v>10989</v>
      </c>
      <c r="AJ60" s="269">
        <f t="shared" si="2"/>
        <v>120486</v>
      </c>
      <c r="AK60" s="269">
        <v>120486</v>
      </c>
      <c r="AL60" s="303"/>
      <c r="AM60" s="303"/>
      <c r="AN60" s="303"/>
      <c r="AO60" s="303"/>
      <c r="AP60" s="329" t="s">
        <v>101</v>
      </c>
      <c r="AQ60" s="301" t="s">
        <v>287</v>
      </c>
      <c r="AR60" s="34"/>
    </row>
    <row r="61" spans="1:44" s="262" customFormat="1" ht="45" x14ac:dyDescent="0.2">
      <c r="A61" s="37" t="s">
        <v>93</v>
      </c>
      <c r="B61" s="37" t="s">
        <v>94</v>
      </c>
      <c r="C61" s="37" t="s">
        <v>335</v>
      </c>
      <c r="D61" s="40" t="s">
        <v>102</v>
      </c>
      <c r="E61" s="39">
        <v>12</v>
      </c>
      <c r="F61" s="18" t="s">
        <v>49</v>
      </c>
      <c r="G61" s="40" t="s">
        <v>288</v>
      </c>
      <c r="H61" s="40" t="s">
        <v>49</v>
      </c>
      <c r="I61" s="27">
        <v>3</v>
      </c>
      <c r="J61" s="27"/>
      <c r="K61" s="27">
        <v>3</v>
      </c>
      <c r="L61" s="269">
        <v>1</v>
      </c>
      <c r="M61" s="269">
        <v>1</v>
      </c>
      <c r="N61" s="269">
        <v>1</v>
      </c>
      <c r="O61" s="277">
        <v>15031</v>
      </c>
      <c r="P61" s="277">
        <v>15031</v>
      </c>
      <c r="Q61" s="277">
        <v>15031</v>
      </c>
      <c r="R61" s="269">
        <v>1</v>
      </c>
      <c r="S61" s="269">
        <v>1</v>
      </c>
      <c r="T61" s="269">
        <v>1</v>
      </c>
      <c r="U61" s="277">
        <v>15031</v>
      </c>
      <c r="V61" s="277">
        <v>15031</v>
      </c>
      <c r="W61" s="277">
        <v>15031</v>
      </c>
      <c r="X61" s="269">
        <v>1</v>
      </c>
      <c r="Y61" s="269">
        <v>1</v>
      </c>
      <c r="Z61" s="269">
        <v>1</v>
      </c>
      <c r="AA61" s="277">
        <v>15031</v>
      </c>
      <c r="AB61" s="277">
        <v>15031</v>
      </c>
      <c r="AC61" s="277">
        <v>15031</v>
      </c>
      <c r="AD61" s="269">
        <v>1</v>
      </c>
      <c r="AE61" s="269">
        <v>1</v>
      </c>
      <c r="AF61" s="269">
        <v>1</v>
      </c>
      <c r="AG61" s="277">
        <v>15031</v>
      </c>
      <c r="AH61" s="277">
        <v>15031</v>
      </c>
      <c r="AI61" s="277">
        <v>15039</v>
      </c>
      <c r="AJ61" s="269">
        <f t="shared" si="2"/>
        <v>180380</v>
      </c>
      <c r="AK61" s="269">
        <v>180380</v>
      </c>
      <c r="AL61" s="311"/>
      <c r="AM61" s="311"/>
      <c r="AN61" s="311"/>
      <c r="AO61" s="311"/>
      <c r="AP61" s="330" t="s">
        <v>101</v>
      </c>
      <c r="AQ61" s="307" t="s">
        <v>289</v>
      </c>
      <c r="AR61" s="33"/>
    </row>
    <row r="62" spans="1:44" s="262" customFormat="1" ht="60" x14ac:dyDescent="0.2">
      <c r="A62" s="37" t="s">
        <v>93</v>
      </c>
      <c r="B62" s="37" t="s">
        <v>94</v>
      </c>
      <c r="C62" s="37" t="s">
        <v>336</v>
      </c>
      <c r="D62" s="40" t="s">
        <v>290</v>
      </c>
      <c r="E62" s="23">
        <v>12</v>
      </c>
      <c r="F62" s="18" t="s">
        <v>103</v>
      </c>
      <c r="G62" s="40" t="s">
        <v>104</v>
      </c>
      <c r="H62" s="40" t="s">
        <v>49</v>
      </c>
      <c r="I62" s="27">
        <v>1</v>
      </c>
      <c r="J62" s="27"/>
      <c r="K62" s="27">
        <v>1</v>
      </c>
      <c r="L62" s="269">
        <v>1</v>
      </c>
      <c r="M62" s="269">
        <v>1</v>
      </c>
      <c r="N62" s="269">
        <v>1</v>
      </c>
      <c r="O62" s="269">
        <v>311</v>
      </c>
      <c r="P62" s="269">
        <v>311</v>
      </c>
      <c r="Q62" s="269">
        <v>313</v>
      </c>
      <c r="R62" s="269">
        <v>1</v>
      </c>
      <c r="S62" s="269">
        <v>1</v>
      </c>
      <c r="T62" s="269">
        <v>1</v>
      </c>
      <c r="U62" s="269">
        <v>311</v>
      </c>
      <c r="V62" s="269">
        <v>311</v>
      </c>
      <c r="W62" s="269">
        <v>313</v>
      </c>
      <c r="X62" s="269">
        <v>1</v>
      </c>
      <c r="Y62" s="269">
        <v>1</v>
      </c>
      <c r="Z62" s="269">
        <v>1</v>
      </c>
      <c r="AA62" s="269">
        <v>311</v>
      </c>
      <c r="AB62" s="269">
        <v>311</v>
      </c>
      <c r="AC62" s="269">
        <v>313</v>
      </c>
      <c r="AD62" s="269">
        <v>1</v>
      </c>
      <c r="AE62" s="269">
        <v>1</v>
      </c>
      <c r="AF62" s="269">
        <v>1</v>
      </c>
      <c r="AG62" s="269">
        <v>311</v>
      </c>
      <c r="AH62" s="269">
        <v>311</v>
      </c>
      <c r="AI62" s="269">
        <v>345</v>
      </c>
      <c r="AJ62" s="269">
        <f t="shared" si="2"/>
        <v>3772</v>
      </c>
      <c r="AK62" s="269">
        <v>3772</v>
      </c>
      <c r="AL62" s="311"/>
      <c r="AM62" s="311"/>
      <c r="AN62" s="311"/>
      <c r="AO62" s="311"/>
      <c r="AP62" s="330" t="s">
        <v>101</v>
      </c>
      <c r="AQ62" s="307" t="s">
        <v>291</v>
      </c>
      <c r="AR62" s="33"/>
    </row>
    <row r="63" spans="1:44" s="262" customFormat="1" ht="75" x14ac:dyDescent="0.2">
      <c r="A63" s="37" t="s">
        <v>93</v>
      </c>
      <c r="B63" s="37" t="s">
        <v>94</v>
      </c>
      <c r="C63" s="37" t="s">
        <v>337</v>
      </c>
      <c r="D63" s="40" t="s">
        <v>105</v>
      </c>
      <c r="E63" s="41">
        <v>1080</v>
      </c>
      <c r="F63" s="18" t="s">
        <v>98</v>
      </c>
      <c r="G63" s="40" t="s">
        <v>106</v>
      </c>
      <c r="H63" s="40" t="s">
        <v>49</v>
      </c>
      <c r="I63" s="27">
        <v>3</v>
      </c>
      <c r="J63" s="27"/>
      <c r="K63" s="27">
        <v>3</v>
      </c>
      <c r="L63" s="269">
        <v>90</v>
      </c>
      <c r="M63" s="269">
        <v>90</v>
      </c>
      <c r="N63" s="269">
        <v>90</v>
      </c>
      <c r="O63" s="277">
        <v>13535</v>
      </c>
      <c r="P63" s="277">
        <v>13535</v>
      </c>
      <c r="Q63" s="277">
        <v>13535</v>
      </c>
      <c r="R63" s="269">
        <v>90</v>
      </c>
      <c r="S63" s="269">
        <v>90</v>
      </c>
      <c r="T63" s="269">
        <v>90</v>
      </c>
      <c r="U63" s="277">
        <v>13535</v>
      </c>
      <c r="V63" s="277">
        <v>13535</v>
      </c>
      <c r="W63" s="277">
        <v>13535</v>
      </c>
      <c r="X63" s="269">
        <v>90</v>
      </c>
      <c r="Y63" s="269">
        <v>90</v>
      </c>
      <c r="Z63" s="269">
        <v>90</v>
      </c>
      <c r="AA63" s="277">
        <v>13535</v>
      </c>
      <c r="AB63" s="277">
        <v>13535</v>
      </c>
      <c r="AC63" s="277">
        <v>13535</v>
      </c>
      <c r="AD63" s="269">
        <v>90</v>
      </c>
      <c r="AE63" s="269">
        <v>90</v>
      </c>
      <c r="AF63" s="269">
        <v>90</v>
      </c>
      <c r="AG63" s="277">
        <v>13535</v>
      </c>
      <c r="AH63" s="277">
        <v>13535</v>
      </c>
      <c r="AI63" s="277">
        <v>13541</v>
      </c>
      <c r="AJ63" s="269">
        <f t="shared" si="2"/>
        <v>162426</v>
      </c>
      <c r="AK63" s="269">
        <v>162426</v>
      </c>
      <c r="AL63" s="311"/>
      <c r="AM63" s="311"/>
      <c r="AN63" s="311"/>
      <c r="AO63" s="311"/>
      <c r="AP63" s="330" t="s">
        <v>101</v>
      </c>
      <c r="AQ63" s="40" t="s">
        <v>292</v>
      </c>
      <c r="AR63" s="33"/>
    </row>
    <row r="64" spans="1:44" s="262" customFormat="1" ht="75" x14ac:dyDescent="0.2">
      <c r="A64" s="37" t="s">
        <v>93</v>
      </c>
      <c r="B64" s="37" t="s">
        <v>94</v>
      </c>
      <c r="C64" s="37" t="s">
        <v>338</v>
      </c>
      <c r="D64" s="40" t="s">
        <v>107</v>
      </c>
      <c r="E64" s="41">
        <v>1700</v>
      </c>
      <c r="F64" s="18" t="s">
        <v>98</v>
      </c>
      <c r="G64" s="40" t="s">
        <v>108</v>
      </c>
      <c r="H64" s="40" t="s">
        <v>49</v>
      </c>
      <c r="I64" s="27">
        <v>2</v>
      </c>
      <c r="J64" s="27"/>
      <c r="K64" s="27">
        <v>2</v>
      </c>
      <c r="L64" s="269">
        <v>141</v>
      </c>
      <c r="M64" s="269">
        <v>142</v>
      </c>
      <c r="N64" s="269">
        <v>142</v>
      </c>
      <c r="O64" s="269">
        <v>8153</v>
      </c>
      <c r="P64" s="269">
        <v>8153</v>
      </c>
      <c r="Q64" s="269">
        <v>8153</v>
      </c>
      <c r="R64" s="269">
        <v>141</v>
      </c>
      <c r="S64" s="269">
        <v>142</v>
      </c>
      <c r="T64" s="269">
        <v>142</v>
      </c>
      <c r="U64" s="269">
        <v>8153</v>
      </c>
      <c r="V64" s="269">
        <v>8153</v>
      </c>
      <c r="W64" s="269">
        <v>8153</v>
      </c>
      <c r="X64" s="269">
        <v>141</v>
      </c>
      <c r="Y64" s="269">
        <v>142</v>
      </c>
      <c r="Z64" s="269">
        <v>142</v>
      </c>
      <c r="AA64" s="269">
        <v>8153</v>
      </c>
      <c r="AB64" s="269">
        <v>8153</v>
      </c>
      <c r="AC64" s="269">
        <v>8153</v>
      </c>
      <c r="AD64" s="269">
        <v>141</v>
      </c>
      <c r="AE64" s="269">
        <v>142</v>
      </c>
      <c r="AF64" s="269">
        <v>142</v>
      </c>
      <c r="AG64" s="269">
        <v>8153</v>
      </c>
      <c r="AH64" s="269">
        <v>8153</v>
      </c>
      <c r="AI64" s="269">
        <v>8163</v>
      </c>
      <c r="AJ64" s="269">
        <f t="shared" si="2"/>
        <v>97846</v>
      </c>
      <c r="AK64" s="269">
        <v>97846</v>
      </c>
      <c r="AL64" s="311"/>
      <c r="AM64" s="311"/>
      <c r="AN64" s="311"/>
      <c r="AO64" s="311"/>
      <c r="AP64" s="330" t="s">
        <v>101</v>
      </c>
      <c r="AQ64" s="40" t="s">
        <v>293</v>
      </c>
      <c r="AR64" s="33"/>
    </row>
    <row r="65" spans="1:44" s="262" customFormat="1" ht="75" x14ac:dyDescent="0.2">
      <c r="A65" s="37" t="s">
        <v>93</v>
      </c>
      <c r="B65" s="37" t="s">
        <v>94</v>
      </c>
      <c r="C65" s="37" t="s">
        <v>339</v>
      </c>
      <c r="D65" s="40" t="s">
        <v>109</v>
      </c>
      <c r="E65" s="39">
        <v>16</v>
      </c>
      <c r="F65" s="18" t="s">
        <v>49</v>
      </c>
      <c r="G65" s="40" t="s">
        <v>110</v>
      </c>
      <c r="H65" s="40" t="s">
        <v>49</v>
      </c>
      <c r="I65" s="27">
        <v>1</v>
      </c>
      <c r="J65" s="27"/>
      <c r="K65" s="27">
        <v>1</v>
      </c>
      <c r="L65" s="269">
        <v>1</v>
      </c>
      <c r="M65" s="269">
        <v>2</v>
      </c>
      <c r="N65" s="269">
        <v>1</v>
      </c>
      <c r="O65" s="269">
        <v>6312</v>
      </c>
      <c r="P65" s="269">
        <v>6312</v>
      </c>
      <c r="Q65" s="269">
        <v>6312</v>
      </c>
      <c r="R65" s="269">
        <v>1</v>
      </c>
      <c r="S65" s="269">
        <v>2</v>
      </c>
      <c r="T65" s="269">
        <v>1</v>
      </c>
      <c r="U65" s="269">
        <v>6312</v>
      </c>
      <c r="V65" s="269">
        <v>6312</v>
      </c>
      <c r="W65" s="269">
        <v>6312</v>
      </c>
      <c r="X65" s="269">
        <v>1</v>
      </c>
      <c r="Y65" s="269">
        <v>2</v>
      </c>
      <c r="Z65" s="269">
        <v>1</v>
      </c>
      <c r="AA65" s="269">
        <v>6312</v>
      </c>
      <c r="AB65" s="269">
        <v>6312</v>
      </c>
      <c r="AC65" s="269">
        <v>6312</v>
      </c>
      <c r="AD65" s="269">
        <v>1</v>
      </c>
      <c r="AE65" s="269">
        <v>2</v>
      </c>
      <c r="AF65" s="269">
        <v>1</v>
      </c>
      <c r="AG65" s="269">
        <v>6312</v>
      </c>
      <c r="AH65" s="269">
        <v>6312</v>
      </c>
      <c r="AI65" s="269">
        <v>6323</v>
      </c>
      <c r="AJ65" s="269">
        <f t="shared" si="2"/>
        <v>75755</v>
      </c>
      <c r="AK65" s="269">
        <v>75755</v>
      </c>
      <c r="AL65" s="311"/>
      <c r="AM65" s="311"/>
      <c r="AN65" s="311"/>
      <c r="AO65" s="311"/>
      <c r="AP65" s="330" t="s">
        <v>101</v>
      </c>
      <c r="AQ65" s="40" t="s">
        <v>294</v>
      </c>
      <c r="AR65" s="33"/>
    </row>
    <row r="66" spans="1:44" s="262" customFormat="1" ht="60" x14ac:dyDescent="0.2">
      <c r="A66" s="37" t="s">
        <v>93</v>
      </c>
      <c r="B66" s="37" t="s">
        <v>94</v>
      </c>
      <c r="C66" s="37" t="s">
        <v>340</v>
      </c>
      <c r="D66" s="38" t="s">
        <v>111</v>
      </c>
      <c r="E66" s="41">
        <v>4</v>
      </c>
      <c r="F66" s="295" t="s">
        <v>98</v>
      </c>
      <c r="G66" s="331" t="s">
        <v>112</v>
      </c>
      <c r="H66" s="29" t="s">
        <v>49</v>
      </c>
      <c r="I66" s="282">
        <v>2</v>
      </c>
      <c r="J66" s="282"/>
      <c r="K66" s="282">
        <v>2</v>
      </c>
      <c r="L66" s="269"/>
      <c r="M66" s="269"/>
      <c r="N66" s="269">
        <v>1</v>
      </c>
      <c r="O66" s="277"/>
      <c r="P66" s="277"/>
      <c r="Q66" s="277">
        <v>22902</v>
      </c>
      <c r="R66" s="269"/>
      <c r="S66" s="269"/>
      <c r="T66" s="269">
        <v>1</v>
      </c>
      <c r="U66" s="277"/>
      <c r="V66" s="277"/>
      <c r="W66" s="277">
        <v>22902</v>
      </c>
      <c r="X66" s="269"/>
      <c r="Y66" s="269"/>
      <c r="Z66" s="269">
        <v>1</v>
      </c>
      <c r="AA66" s="277"/>
      <c r="AB66" s="277"/>
      <c r="AC66" s="277">
        <v>22902</v>
      </c>
      <c r="AD66" s="269"/>
      <c r="AE66" s="269"/>
      <c r="AF66" s="269">
        <v>1</v>
      </c>
      <c r="AG66" s="277"/>
      <c r="AH66" s="277"/>
      <c r="AI66" s="277">
        <v>22902</v>
      </c>
      <c r="AJ66" s="269">
        <f t="shared" si="2"/>
        <v>91608</v>
      </c>
      <c r="AK66" s="269">
        <v>91608</v>
      </c>
      <c r="AL66" s="303"/>
      <c r="AM66" s="303"/>
      <c r="AN66" s="303"/>
      <c r="AO66" s="303"/>
      <c r="AP66" s="329" t="s">
        <v>101</v>
      </c>
      <c r="AQ66" s="38" t="s">
        <v>295</v>
      </c>
      <c r="AR66" s="34"/>
    </row>
    <row r="67" spans="1:44" s="262" customFormat="1" ht="90" x14ac:dyDescent="0.2">
      <c r="A67" s="37" t="s">
        <v>93</v>
      </c>
      <c r="B67" s="37" t="s">
        <v>94</v>
      </c>
      <c r="C67" s="37" t="s">
        <v>341</v>
      </c>
      <c r="D67" s="40" t="s">
        <v>113</v>
      </c>
      <c r="E67" s="41">
        <v>12</v>
      </c>
      <c r="F67" s="18" t="s">
        <v>49</v>
      </c>
      <c r="G67" s="332" t="s">
        <v>114</v>
      </c>
      <c r="H67" s="32" t="s">
        <v>49</v>
      </c>
      <c r="I67" s="27">
        <v>2</v>
      </c>
      <c r="J67" s="27"/>
      <c r="K67" s="27">
        <v>2</v>
      </c>
      <c r="L67" s="269">
        <v>1</v>
      </c>
      <c r="M67" s="269">
        <v>1</v>
      </c>
      <c r="N67" s="269">
        <v>1</v>
      </c>
      <c r="O67" s="277">
        <v>10257</v>
      </c>
      <c r="P67" s="277">
        <v>10257</v>
      </c>
      <c r="Q67" s="277">
        <v>10257</v>
      </c>
      <c r="R67" s="269">
        <v>1</v>
      </c>
      <c r="S67" s="269">
        <v>1</v>
      </c>
      <c r="T67" s="269">
        <v>1</v>
      </c>
      <c r="U67" s="277">
        <v>10257</v>
      </c>
      <c r="V67" s="277">
        <v>10257</v>
      </c>
      <c r="W67" s="277">
        <v>10257</v>
      </c>
      <c r="X67" s="269">
        <v>1</v>
      </c>
      <c r="Y67" s="269">
        <v>1</v>
      </c>
      <c r="Z67" s="269">
        <v>1</v>
      </c>
      <c r="AA67" s="277">
        <v>10257</v>
      </c>
      <c r="AB67" s="277">
        <v>10257</v>
      </c>
      <c r="AC67" s="277">
        <v>10257</v>
      </c>
      <c r="AD67" s="269">
        <v>1</v>
      </c>
      <c r="AE67" s="269">
        <v>1</v>
      </c>
      <c r="AF67" s="269">
        <v>1</v>
      </c>
      <c r="AG67" s="277">
        <v>10257</v>
      </c>
      <c r="AH67" s="277">
        <v>10257</v>
      </c>
      <c r="AI67" s="277">
        <v>10259</v>
      </c>
      <c r="AJ67" s="269">
        <f t="shared" si="2"/>
        <v>123086</v>
      </c>
      <c r="AK67" s="269">
        <v>123086</v>
      </c>
      <c r="AL67" s="311"/>
      <c r="AM67" s="311"/>
      <c r="AN67" s="311"/>
      <c r="AO67" s="311"/>
      <c r="AP67" s="330" t="s">
        <v>101</v>
      </c>
      <c r="AQ67" s="40" t="s">
        <v>296</v>
      </c>
      <c r="AR67" s="33"/>
    </row>
    <row r="68" spans="1:44" s="262" customFormat="1" ht="75" x14ac:dyDescent="0.2">
      <c r="A68" s="37" t="s">
        <v>93</v>
      </c>
      <c r="B68" s="37" t="s">
        <v>94</v>
      </c>
      <c r="C68" s="37" t="s">
        <v>342</v>
      </c>
      <c r="D68" s="40" t="s">
        <v>115</v>
      </c>
      <c r="E68" s="41">
        <v>12</v>
      </c>
      <c r="F68" s="18" t="s">
        <v>49</v>
      </c>
      <c r="G68" s="332" t="s">
        <v>116</v>
      </c>
      <c r="H68" s="32" t="s">
        <v>49</v>
      </c>
      <c r="I68" s="27">
        <v>15</v>
      </c>
      <c r="J68" s="27"/>
      <c r="K68" s="27">
        <v>15</v>
      </c>
      <c r="L68" s="269">
        <v>1</v>
      </c>
      <c r="M68" s="269">
        <v>1</v>
      </c>
      <c r="N68" s="269">
        <v>1</v>
      </c>
      <c r="O68" s="277">
        <v>74898</v>
      </c>
      <c r="P68" s="277">
        <v>63995</v>
      </c>
      <c r="Q68" s="277">
        <v>63996</v>
      </c>
      <c r="R68" s="269">
        <v>1</v>
      </c>
      <c r="S68" s="269">
        <v>1</v>
      </c>
      <c r="T68" s="269">
        <v>1</v>
      </c>
      <c r="U68" s="277">
        <v>74898</v>
      </c>
      <c r="V68" s="277">
        <v>63995</v>
      </c>
      <c r="W68" s="277">
        <v>63996</v>
      </c>
      <c r="X68" s="269">
        <v>1</v>
      </c>
      <c r="Y68" s="269">
        <v>1</v>
      </c>
      <c r="Z68" s="269">
        <v>1</v>
      </c>
      <c r="AA68" s="277">
        <v>74898</v>
      </c>
      <c r="AB68" s="277">
        <v>63995</v>
      </c>
      <c r="AC68" s="277">
        <v>63996</v>
      </c>
      <c r="AD68" s="269">
        <v>1</v>
      </c>
      <c r="AE68" s="269">
        <v>1</v>
      </c>
      <c r="AF68" s="269">
        <v>1</v>
      </c>
      <c r="AG68" s="277">
        <v>74901</v>
      </c>
      <c r="AH68" s="277">
        <v>63995</v>
      </c>
      <c r="AI68" s="277">
        <v>62081</v>
      </c>
      <c r="AJ68" s="269">
        <f t="shared" si="2"/>
        <v>809644</v>
      </c>
      <c r="AK68" s="269">
        <v>510049</v>
      </c>
      <c r="AL68" s="311"/>
      <c r="AM68" s="311">
        <v>299595</v>
      </c>
      <c r="AN68" s="311"/>
      <c r="AO68" s="311"/>
      <c r="AP68" s="330" t="s">
        <v>101</v>
      </c>
      <c r="AQ68" s="40" t="s">
        <v>297</v>
      </c>
      <c r="AR68" s="33"/>
    </row>
    <row r="69" spans="1:44" s="262" customFormat="1" ht="135" x14ac:dyDescent="0.2">
      <c r="A69" s="37" t="s">
        <v>93</v>
      </c>
      <c r="B69" s="37" t="s">
        <v>94</v>
      </c>
      <c r="C69" s="37" t="s">
        <v>343</v>
      </c>
      <c r="D69" s="40" t="s">
        <v>117</v>
      </c>
      <c r="E69" s="41">
        <v>11</v>
      </c>
      <c r="F69" s="18" t="s">
        <v>49</v>
      </c>
      <c r="G69" s="332" t="s">
        <v>118</v>
      </c>
      <c r="H69" s="32" t="s">
        <v>49</v>
      </c>
      <c r="I69" s="27">
        <v>2</v>
      </c>
      <c r="J69" s="27"/>
      <c r="K69" s="27">
        <v>2</v>
      </c>
      <c r="L69" s="269">
        <v>1</v>
      </c>
      <c r="M69" s="269">
        <v>1</v>
      </c>
      <c r="N69" s="269">
        <v>1</v>
      </c>
      <c r="O69" s="277">
        <v>9708</v>
      </c>
      <c r="P69" s="277">
        <v>9708</v>
      </c>
      <c r="Q69" s="277">
        <v>9708</v>
      </c>
      <c r="R69" s="269">
        <v>1</v>
      </c>
      <c r="S69" s="269">
        <v>1</v>
      </c>
      <c r="T69" s="269">
        <v>1</v>
      </c>
      <c r="U69" s="277">
        <v>9708</v>
      </c>
      <c r="V69" s="277">
        <v>9708</v>
      </c>
      <c r="W69" s="277">
        <v>9708</v>
      </c>
      <c r="X69" s="269">
        <v>1</v>
      </c>
      <c r="Y69" s="269">
        <v>1</v>
      </c>
      <c r="Z69" s="269">
        <v>1</v>
      </c>
      <c r="AA69" s="277">
        <v>9708</v>
      </c>
      <c r="AB69" s="277">
        <v>9708</v>
      </c>
      <c r="AC69" s="277">
        <v>9708</v>
      </c>
      <c r="AD69" s="269">
        <v>1</v>
      </c>
      <c r="AE69" s="269">
        <v>1</v>
      </c>
      <c r="AF69" s="269"/>
      <c r="AG69" s="277">
        <v>9708</v>
      </c>
      <c r="AH69" s="277">
        <v>9708</v>
      </c>
      <c r="AI69" s="277">
        <v>9709</v>
      </c>
      <c r="AJ69" s="269">
        <f t="shared" si="2"/>
        <v>116497</v>
      </c>
      <c r="AK69" s="269">
        <v>116497</v>
      </c>
      <c r="AL69" s="311"/>
      <c r="AM69" s="311"/>
      <c r="AN69" s="311"/>
      <c r="AO69" s="311"/>
      <c r="AP69" s="330" t="s">
        <v>101</v>
      </c>
      <c r="AQ69" s="40" t="s">
        <v>298</v>
      </c>
      <c r="AR69" s="33"/>
    </row>
    <row r="70" spans="1:44" s="262" customFormat="1" ht="60" x14ac:dyDescent="0.2">
      <c r="A70" s="37" t="s">
        <v>93</v>
      </c>
      <c r="B70" s="37" t="s">
        <v>94</v>
      </c>
      <c r="C70" s="37" t="s">
        <v>344</v>
      </c>
      <c r="D70" s="333" t="s">
        <v>119</v>
      </c>
      <c r="E70" s="41">
        <v>12</v>
      </c>
      <c r="F70" s="334" t="s">
        <v>49</v>
      </c>
      <c r="G70" s="333" t="s">
        <v>120</v>
      </c>
      <c r="H70" s="32" t="s">
        <v>49</v>
      </c>
      <c r="I70" s="27">
        <v>2</v>
      </c>
      <c r="J70" s="27"/>
      <c r="K70" s="27">
        <v>2</v>
      </c>
      <c r="L70" s="269">
        <v>1</v>
      </c>
      <c r="M70" s="269">
        <v>1</v>
      </c>
      <c r="N70" s="269">
        <v>1</v>
      </c>
      <c r="O70" s="277">
        <v>11325</v>
      </c>
      <c r="P70" s="277">
        <v>11325</v>
      </c>
      <c r="Q70" s="277">
        <v>11325</v>
      </c>
      <c r="R70" s="269">
        <v>1</v>
      </c>
      <c r="S70" s="269">
        <v>1</v>
      </c>
      <c r="T70" s="269">
        <v>1</v>
      </c>
      <c r="U70" s="277">
        <v>11325</v>
      </c>
      <c r="V70" s="277">
        <v>11325</v>
      </c>
      <c r="W70" s="277">
        <v>11325</v>
      </c>
      <c r="X70" s="269">
        <v>1</v>
      </c>
      <c r="Y70" s="269">
        <v>1</v>
      </c>
      <c r="Z70" s="269">
        <v>1</v>
      </c>
      <c r="AA70" s="277">
        <v>11325</v>
      </c>
      <c r="AB70" s="277">
        <v>11325</v>
      </c>
      <c r="AC70" s="277">
        <v>11325</v>
      </c>
      <c r="AD70" s="269">
        <v>1</v>
      </c>
      <c r="AE70" s="269">
        <v>1</v>
      </c>
      <c r="AF70" s="269">
        <v>1</v>
      </c>
      <c r="AG70" s="277">
        <v>9005</v>
      </c>
      <c r="AH70" s="277">
        <v>11325</v>
      </c>
      <c r="AI70" s="277">
        <v>11323</v>
      </c>
      <c r="AJ70" s="269">
        <f t="shared" si="2"/>
        <v>133578</v>
      </c>
      <c r="AK70" s="269">
        <v>133578</v>
      </c>
      <c r="AL70" s="311"/>
      <c r="AM70" s="311"/>
      <c r="AN70" s="311"/>
      <c r="AO70" s="311"/>
      <c r="AP70" s="330" t="s">
        <v>101</v>
      </c>
      <c r="AQ70" s="40" t="s">
        <v>299</v>
      </c>
      <c r="AR70" s="33"/>
    </row>
    <row r="71" spans="1:44" s="262" customFormat="1" ht="90" x14ac:dyDescent="0.2">
      <c r="A71" s="37" t="s">
        <v>93</v>
      </c>
      <c r="B71" s="37" t="s">
        <v>94</v>
      </c>
      <c r="C71" s="37" t="s">
        <v>345</v>
      </c>
      <c r="D71" s="40" t="s">
        <v>121</v>
      </c>
      <c r="E71" s="15">
        <v>15</v>
      </c>
      <c r="F71" s="18" t="s">
        <v>49</v>
      </c>
      <c r="G71" s="332" t="s">
        <v>122</v>
      </c>
      <c r="H71" s="32" t="s">
        <v>49</v>
      </c>
      <c r="I71" s="27">
        <v>3</v>
      </c>
      <c r="J71" s="27"/>
      <c r="K71" s="27">
        <v>3</v>
      </c>
      <c r="L71" s="269">
        <v>3</v>
      </c>
      <c r="M71" s="269">
        <v>1</v>
      </c>
      <c r="N71" s="269">
        <v>1</v>
      </c>
      <c r="O71" s="269">
        <v>15545</v>
      </c>
      <c r="P71" s="269">
        <v>15545</v>
      </c>
      <c r="Q71" s="269">
        <v>15545</v>
      </c>
      <c r="R71" s="269">
        <v>1</v>
      </c>
      <c r="S71" s="269">
        <v>1</v>
      </c>
      <c r="T71" s="269">
        <v>1</v>
      </c>
      <c r="U71" s="269">
        <v>15545</v>
      </c>
      <c r="V71" s="269">
        <v>15545</v>
      </c>
      <c r="W71" s="269">
        <v>15545</v>
      </c>
      <c r="X71" s="269">
        <v>2</v>
      </c>
      <c r="Y71" s="269">
        <v>1</v>
      </c>
      <c r="Z71" s="269">
        <v>1</v>
      </c>
      <c r="AA71" s="269">
        <v>15545</v>
      </c>
      <c r="AB71" s="269">
        <v>15545</v>
      </c>
      <c r="AC71" s="269">
        <v>15545</v>
      </c>
      <c r="AD71" s="269">
        <v>1</v>
      </c>
      <c r="AE71" s="269">
        <v>1</v>
      </c>
      <c r="AF71" s="269">
        <v>1</v>
      </c>
      <c r="AG71" s="269">
        <v>15545</v>
      </c>
      <c r="AH71" s="269">
        <v>15545</v>
      </c>
      <c r="AI71" s="269">
        <v>15552</v>
      </c>
      <c r="AJ71" s="269">
        <f t="shared" si="2"/>
        <v>186547</v>
      </c>
      <c r="AK71" s="269">
        <v>186547</v>
      </c>
      <c r="AL71" s="311"/>
      <c r="AM71" s="311"/>
      <c r="AN71" s="311"/>
      <c r="AO71" s="311"/>
      <c r="AP71" s="330" t="s">
        <v>101</v>
      </c>
      <c r="AQ71" s="307" t="s">
        <v>300</v>
      </c>
      <c r="AR71" s="33"/>
    </row>
    <row r="72" spans="1:44" s="262" customFormat="1" ht="60" x14ac:dyDescent="0.2">
      <c r="A72" s="37" t="s">
        <v>93</v>
      </c>
      <c r="B72" s="37" t="s">
        <v>94</v>
      </c>
      <c r="C72" s="37" t="s">
        <v>346</v>
      </c>
      <c r="D72" s="42" t="s">
        <v>123</v>
      </c>
      <c r="E72" s="23">
        <v>37</v>
      </c>
      <c r="F72" s="16" t="s">
        <v>98</v>
      </c>
      <c r="G72" s="42" t="s">
        <v>124</v>
      </c>
      <c r="H72" s="42" t="s">
        <v>301</v>
      </c>
      <c r="I72" s="30">
        <v>1</v>
      </c>
      <c r="J72" s="30"/>
      <c r="K72" s="30">
        <v>1</v>
      </c>
      <c r="L72" s="277"/>
      <c r="M72" s="277">
        <v>1</v>
      </c>
      <c r="N72" s="277">
        <v>4</v>
      </c>
      <c r="O72" s="277"/>
      <c r="P72" s="277">
        <v>221</v>
      </c>
      <c r="Q72" s="277">
        <v>884</v>
      </c>
      <c r="R72" s="277">
        <v>2</v>
      </c>
      <c r="S72" s="277">
        <v>1</v>
      </c>
      <c r="T72" s="277">
        <v>1</v>
      </c>
      <c r="U72" s="277">
        <v>441</v>
      </c>
      <c r="V72" s="277">
        <v>221</v>
      </c>
      <c r="W72" s="277">
        <v>221</v>
      </c>
      <c r="X72" s="277">
        <v>2</v>
      </c>
      <c r="Y72" s="277"/>
      <c r="Z72" s="277">
        <v>2</v>
      </c>
      <c r="AA72" s="277">
        <v>441</v>
      </c>
      <c r="AB72" s="277"/>
      <c r="AC72" s="277">
        <v>441</v>
      </c>
      <c r="AD72" s="277">
        <v>3</v>
      </c>
      <c r="AE72" s="269">
        <v>14</v>
      </c>
      <c r="AF72" s="269">
        <v>7</v>
      </c>
      <c r="AG72" s="269">
        <v>662</v>
      </c>
      <c r="AH72" s="269">
        <v>3087</v>
      </c>
      <c r="AI72" s="269">
        <v>1541</v>
      </c>
      <c r="AJ72" s="269">
        <f t="shared" si="2"/>
        <v>8160</v>
      </c>
      <c r="AK72" s="266">
        <v>8160</v>
      </c>
      <c r="AL72" s="303"/>
      <c r="AM72" s="303"/>
      <c r="AN72" s="303"/>
      <c r="AO72" s="303"/>
      <c r="AP72" s="34" t="s">
        <v>50</v>
      </c>
      <c r="AQ72" s="34" t="s">
        <v>302</v>
      </c>
      <c r="AR72" s="34"/>
    </row>
    <row r="73" spans="1:44" s="262" customFormat="1" ht="210" x14ac:dyDescent="0.2">
      <c r="A73" s="37" t="s">
        <v>93</v>
      </c>
      <c r="B73" s="37" t="s">
        <v>94</v>
      </c>
      <c r="C73" s="37" t="s">
        <v>347</v>
      </c>
      <c r="D73" s="335" t="s">
        <v>125</v>
      </c>
      <c r="E73" s="23">
        <v>90</v>
      </c>
      <c r="F73" s="16" t="s">
        <v>126</v>
      </c>
      <c r="G73" s="335" t="s">
        <v>127</v>
      </c>
      <c r="H73" s="335" t="s">
        <v>303</v>
      </c>
      <c r="I73" s="30">
        <v>59</v>
      </c>
      <c r="J73" s="30"/>
      <c r="K73" s="30">
        <v>59</v>
      </c>
      <c r="L73" s="269">
        <v>24</v>
      </c>
      <c r="M73" s="269">
        <v>1</v>
      </c>
      <c r="N73" s="269">
        <v>3</v>
      </c>
      <c r="O73" s="269">
        <v>836038</v>
      </c>
      <c r="P73" s="269">
        <v>42500</v>
      </c>
      <c r="Q73" s="269">
        <v>73227</v>
      </c>
      <c r="R73" s="269">
        <v>1</v>
      </c>
      <c r="S73" s="269">
        <v>17</v>
      </c>
      <c r="T73" s="269">
        <v>18</v>
      </c>
      <c r="U73" s="269">
        <v>42500</v>
      </c>
      <c r="V73" s="269">
        <v>594527</v>
      </c>
      <c r="W73" s="269">
        <v>629029</v>
      </c>
      <c r="X73" s="269">
        <v>13</v>
      </c>
      <c r="Y73" s="269">
        <v>3</v>
      </c>
      <c r="Z73" s="269">
        <v>1</v>
      </c>
      <c r="AA73" s="269">
        <v>422019</v>
      </c>
      <c r="AB73" s="269">
        <v>77002</v>
      </c>
      <c r="AC73" s="269">
        <v>42000</v>
      </c>
      <c r="AD73" s="269">
        <v>5</v>
      </c>
      <c r="AE73" s="269">
        <v>3</v>
      </c>
      <c r="AF73" s="269">
        <v>1</v>
      </c>
      <c r="AG73" s="269">
        <v>172508</v>
      </c>
      <c r="AH73" s="269">
        <v>139622</v>
      </c>
      <c r="AI73" s="269">
        <v>222495</v>
      </c>
      <c r="AJ73" s="269">
        <f t="shared" si="2"/>
        <v>3293467</v>
      </c>
      <c r="AK73" s="266">
        <v>2685000</v>
      </c>
      <c r="AL73" s="303"/>
      <c r="AM73" s="303">
        <v>577740</v>
      </c>
      <c r="AN73" s="303"/>
      <c r="AO73" s="303">
        <v>30727</v>
      </c>
      <c r="AP73" s="34" t="s">
        <v>50</v>
      </c>
      <c r="AQ73" s="34" t="s">
        <v>304</v>
      </c>
      <c r="AR73" s="34" t="s">
        <v>305</v>
      </c>
    </row>
    <row r="74" spans="1:44" s="262" customFormat="1" ht="75" x14ac:dyDescent="0.2">
      <c r="A74" s="37" t="s">
        <v>93</v>
      </c>
      <c r="B74" s="37" t="s">
        <v>94</v>
      </c>
      <c r="C74" s="37" t="s">
        <v>348</v>
      </c>
      <c r="D74" s="42" t="s">
        <v>128</v>
      </c>
      <c r="E74" s="23">
        <v>1</v>
      </c>
      <c r="F74" s="336" t="s">
        <v>129</v>
      </c>
      <c r="G74" s="42" t="s">
        <v>130</v>
      </c>
      <c r="H74" s="42" t="s">
        <v>301</v>
      </c>
      <c r="I74" s="30">
        <v>1</v>
      </c>
      <c r="J74" s="30"/>
      <c r="K74" s="30">
        <v>1</v>
      </c>
      <c r="L74" s="269"/>
      <c r="M74" s="269"/>
      <c r="N74" s="269"/>
      <c r="O74" s="269"/>
      <c r="P74" s="269"/>
      <c r="Q74" s="269"/>
      <c r="R74" s="269"/>
      <c r="S74" s="269"/>
      <c r="T74" s="269"/>
      <c r="U74" s="269"/>
      <c r="V74" s="269"/>
      <c r="W74" s="269"/>
      <c r="X74" s="269"/>
      <c r="Y74" s="269"/>
      <c r="Z74" s="269"/>
      <c r="AA74" s="269"/>
      <c r="AB74" s="269"/>
      <c r="AC74" s="269"/>
      <c r="AD74" s="269">
        <v>1</v>
      </c>
      <c r="AE74" s="269"/>
      <c r="AF74" s="269"/>
      <c r="AG74" s="269">
        <v>3000</v>
      </c>
      <c r="AH74" s="269"/>
      <c r="AI74" s="269"/>
      <c r="AJ74" s="269">
        <f t="shared" si="2"/>
        <v>3000</v>
      </c>
      <c r="AK74" s="269">
        <v>3000</v>
      </c>
      <c r="AL74" s="303"/>
      <c r="AM74" s="303"/>
      <c r="AN74" s="303"/>
      <c r="AO74" s="303"/>
      <c r="AP74" s="34" t="s">
        <v>50</v>
      </c>
      <c r="AQ74" s="34" t="s">
        <v>306</v>
      </c>
      <c r="AR74" s="34"/>
    </row>
    <row r="75" spans="1:44" s="262" customFormat="1" ht="210" x14ac:dyDescent="0.2">
      <c r="A75" s="37" t="s">
        <v>93</v>
      </c>
      <c r="B75" s="37" t="s">
        <v>94</v>
      </c>
      <c r="C75" s="37" t="s">
        <v>349</v>
      </c>
      <c r="D75" s="42" t="s">
        <v>131</v>
      </c>
      <c r="E75" s="23">
        <v>27865</v>
      </c>
      <c r="F75" s="336" t="s">
        <v>132</v>
      </c>
      <c r="G75" s="42" t="s">
        <v>133</v>
      </c>
      <c r="H75" s="42" t="s">
        <v>49</v>
      </c>
      <c r="I75" s="30">
        <v>1</v>
      </c>
      <c r="J75" s="30"/>
      <c r="K75" s="30">
        <v>1</v>
      </c>
      <c r="L75" s="269">
        <v>1850</v>
      </c>
      <c r="M75" s="269">
        <v>2550</v>
      </c>
      <c r="N75" s="269">
        <v>2360</v>
      </c>
      <c r="O75" s="269">
        <v>3778</v>
      </c>
      <c r="P75" s="269">
        <v>5207</v>
      </c>
      <c r="Q75" s="269">
        <v>4819</v>
      </c>
      <c r="R75" s="269">
        <v>2335</v>
      </c>
      <c r="S75" s="269">
        <v>2785</v>
      </c>
      <c r="T75" s="269">
        <v>3260</v>
      </c>
      <c r="U75" s="269">
        <v>4768</v>
      </c>
      <c r="V75" s="269">
        <v>5687</v>
      </c>
      <c r="W75" s="269">
        <v>6657</v>
      </c>
      <c r="X75" s="269">
        <v>1535</v>
      </c>
      <c r="Y75" s="269">
        <v>1535</v>
      </c>
      <c r="Z75" s="269">
        <v>1785</v>
      </c>
      <c r="AA75" s="269">
        <v>3134</v>
      </c>
      <c r="AB75" s="269">
        <v>3134</v>
      </c>
      <c r="AC75" s="269">
        <v>3645</v>
      </c>
      <c r="AD75" s="269">
        <v>4070</v>
      </c>
      <c r="AE75" s="269">
        <v>1950</v>
      </c>
      <c r="AF75" s="269">
        <v>1850</v>
      </c>
      <c r="AG75" s="269">
        <v>8311</v>
      </c>
      <c r="AH75" s="269">
        <v>3982</v>
      </c>
      <c r="AI75" s="269">
        <v>3778</v>
      </c>
      <c r="AJ75" s="269">
        <f t="shared" si="2"/>
        <v>56900</v>
      </c>
      <c r="AK75" s="266">
        <v>56900</v>
      </c>
      <c r="AL75" s="303"/>
      <c r="AM75" s="303"/>
      <c r="AN75" s="303"/>
      <c r="AO75" s="303"/>
      <c r="AP75" s="34" t="s">
        <v>50</v>
      </c>
      <c r="AQ75" s="34" t="s">
        <v>307</v>
      </c>
      <c r="AR75" s="34"/>
    </row>
    <row r="76" spans="1:44" s="262" customFormat="1" ht="15" x14ac:dyDescent="0.2">
      <c r="A76" s="548" t="s">
        <v>134</v>
      </c>
      <c r="B76" s="548"/>
      <c r="C76" s="548"/>
      <c r="D76" s="548"/>
      <c r="E76" s="548"/>
      <c r="F76" s="26"/>
      <c r="G76" s="43"/>
      <c r="H76" s="44"/>
      <c r="I76" s="45">
        <v>100</v>
      </c>
      <c r="J76" s="45">
        <v>100</v>
      </c>
      <c r="K76" s="46"/>
      <c r="L76" s="296"/>
      <c r="M76" s="296"/>
      <c r="N76" s="296"/>
      <c r="O76" s="260">
        <f>O59+O54+O52+O49+O47+O40+O45+O42+O36+O32+O27+O23+O17+O11</f>
        <v>1413946</v>
      </c>
      <c r="P76" s="260">
        <f>P59+P54+P52+P49+P47+P40+P45+P42+P36+P32+P27+P23+P17+P11</f>
        <v>643999</v>
      </c>
      <c r="Q76" s="260">
        <f>Q59+Q54+Q52+Q49+Q47+Q40+Q45+Q42+Q36+Q32+Q27+Q23+Q17+Q11</f>
        <v>1351829</v>
      </c>
      <c r="R76" s="296"/>
      <c r="S76" s="296"/>
      <c r="T76" s="296"/>
      <c r="U76" s="260">
        <f>U59+U54+U52+U49+U47+U40+U45+U42+U36+U32+U27+U23+U17+U11</f>
        <v>607919</v>
      </c>
      <c r="V76" s="260">
        <f>V59+V54+V52+V49+V47+V40+V45+V42+V36+V32+V27+V23+V17+V11</f>
        <v>1147495</v>
      </c>
      <c r="W76" s="260">
        <f>W59+W54+W52+W49+W47+W40+W45+W42+W36+W32+W27+W23+W17+W11</f>
        <v>3195093</v>
      </c>
      <c r="X76" s="296"/>
      <c r="Y76" s="296"/>
      <c r="Z76" s="296"/>
      <c r="AA76" s="260">
        <f>AA59+AA54+AA52+AA49+AA47+AA40+AA45+AA42+AA36+AA32+AA27+AA23+AA17+AA11</f>
        <v>8100309</v>
      </c>
      <c r="AB76" s="260">
        <f>AB59+AB54+AB52+AB49+AB47+AB40+AB45+AB42+AB36+AB32+AB27+AB23+AB17+AB11</f>
        <v>923443</v>
      </c>
      <c r="AC76" s="260">
        <f>AC59+AC54+AC52+AC49+AC47+AC40+AC45+AC42+AC36+AC32+AC27+AC23+AC17+AC11</f>
        <v>1548277</v>
      </c>
      <c r="AD76" s="296"/>
      <c r="AE76" s="296"/>
      <c r="AF76" s="296"/>
      <c r="AG76" s="260">
        <f t="shared" ref="AG76:AO76" si="41">AG59+AG54+AG52+AG49+AG47+AG40+AG45+AG42+AG36+AG32+AG27+AG23+AG17+AG11</f>
        <v>1031711</v>
      </c>
      <c r="AH76" s="260">
        <f t="shared" si="41"/>
        <v>913192</v>
      </c>
      <c r="AI76" s="260">
        <f t="shared" si="41"/>
        <v>2049912</v>
      </c>
      <c r="AJ76" s="260">
        <f t="shared" si="41"/>
        <v>22927125</v>
      </c>
      <c r="AK76" s="260">
        <f t="shared" si="41"/>
        <v>11322605</v>
      </c>
      <c r="AL76" s="260"/>
      <c r="AM76" s="260">
        <f t="shared" si="41"/>
        <v>1345950</v>
      </c>
      <c r="AN76" s="260">
        <f t="shared" si="41"/>
        <v>1457310</v>
      </c>
      <c r="AO76" s="260">
        <f t="shared" si="41"/>
        <v>8801260.4199999999</v>
      </c>
      <c r="AP76" s="337"/>
      <c r="AQ76" s="338"/>
      <c r="AR76" s="306"/>
    </row>
    <row r="77" spans="1:44" ht="12.75" customHeight="1" x14ac:dyDescent="0.2">
      <c r="A77" s="544" t="s">
        <v>308</v>
      </c>
      <c r="B77" s="544"/>
      <c r="C77" s="544"/>
      <c r="D77" s="544"/>
      <c r="E77" s="544"/>
      <c r="F77" s="544"/>
      <c r="G77" s="544"/>
      <c r="H77" s="544"/>
      <c r="I77" s="544"/>
      <c r="J77" s="544"/>
      <c r="K77" s="544"/>
      <c r="L77" s="544"/>
      <c r="M77" s="544"/>
      <c r="N77" s="544"/>
      <c r="O77" s="544"/>
      <c r="P77" s="544"/>
      <c r="Q77" s="544"/>
      <c r="R77" s="544"/>
      <c r="S77" s="544"/>
      <c r="T77" s="544"/>
      <c r="U77" s="544"/>
      <c r="V77" s="544"/>
      <c r="W77" s="544"/>
      <c r="X77" s="544"/>
      <c r="Y77" s="544"/>
      <c r="Z77" s="544"/>
      <c r="AA77" s="544"/>
      <c r="AB77" s="544"/>
      <c r="AC77" s="544"/>
      <c r="AD77" s="544"/>
      <c r="AE77" s="544"/>
      <c r="AF77" s="544"/>
      <c r="AG77" s="544"/>
      <c r="AH77" s="544"/>
      <c r="AI77" s="544"/>
      <c r="AJ77" s="544"/>
      <c r="AK77" s="339"/>
    </row>
    <row r="78" spans="1:44" ht="15.75" x14ac:dyDescent="0.2">
      <c r="A78" s="544" t="s">
        <v>309</v>
      </c>
      <c r="B78" s="544"/>
      <c r="C78" s="544"/>
      <c r="D78" s="544"/>
      <c r="E78" s="544"/>
      <c r="F78" s="544"/>
      <c r="G78" s="544"/>
      <c r="H78" s="544"/>
      <c r="I78" s="544"/>
      <c r="J78" s="544"/>
      <c r="K78" s="544"/>
      <c r="L78" s="544"/>
      <c r="M78" s="544"/>
      <c r="N78" s="544"/>
      <c r="O78" s="544"/>
      <c r="P78" s="544"/>
      <c r="Q78" s="544"/>
      <c r="R78" s="544"/>
      <c r="S78" s="544"/>
      <c r="T78" s="544"/>
      <c r="U78" s="544"/>
      <c r="V78" s="544"/>
      <c r="W78" s="544"/>
      <c r="X78" s="544"/>
      <c r="Y78" s="544"/>
      <c r="Z78" s="544"/>
      <c r="AA78" s="544"/>
      <c r="AB78" s="544"/>
      <c r="AC78" s="544"/>
      <c r="AD78" s="544"/>
      <c r="AE78" s="544"/>
      <c r="AF78" s="544"/>
      <c r="AG78" s="544"/>
      <c r="AH78" s="544"/>
      <c r="AI78" s="544"/>
      <c r="AJ78" s="544"/>
      <c r="AK78" s="339"/>
    </row>
    <row r="79" spans="1:44" ht="15.75" x14ac:dyDescent="0.2">
      <c r="A79" s="544" t="s">
        <v>310</v>
      </c>
      <c r="B79" s="544"/>
      <c r="C79" s="544"/>
      <c r="D79" s="544"/>
      <c r="E79" s="544"/>
      <c r="F79" s="544"/>
      <c r="G79" s="544"/>
      <c r="H79" s="544"/>
      <c r="I79" s="544"/>
      <c r="J79" s="544"/>
      <c r="K79" s="544"/>
      <c r="L79" s="544"/>
      <c r="M79" s="544"/>
      <c r="N79" s="544"/>
      <c r="O79" s="544"/>
      <c r="P79" s="544"/>
      <c r="Q79" s="544"/>
      <c r="R79" s="544"/>
      <c r="S79" s="544"/>
      <c r="T79" s="544"/>
      <c r="U79" s="544"/>
      <c r="V79" s="544"/>
      <c r="W79" s="544"/>
      <c r="X79" s="544"/>
      <c r="Y79" s="544"/>
      <c r="Z79" s="544"/>
      <c r="AA79" s="544"/>
      <c r="AB79" s="544"/>
      <c r="AC79" s="544"/>
      <c r="AD79" s="544"/>
      <c r="AE79" s="544"/>
      <c r="AF79" s="544"/>
      <c r="AG79" s="544"/>
      <c r="AH79" s="544"/>
      <c r="AI79" s="544"/>
      <c r="AJ79" s="544"/>
    </row>
    <row r="80" spans="1:44" ht="15.75" x14ac:dyDescent="0.2">
      <c r="A80" s="544" t="s">
        <v>311</v>
      </c>
      <c r="B80" s="544"/>
      <c r="C80" s="544"/>
      <c r="D80" s="544"/>
      <c r="E80" s="544"/>
      <c r="F80" s="544"/>
      <c r="G80" s="544"/>
      <c r="H80" s="544"/>
      <c r="I80" s="544"/>
      <c r="J80" s="544"/>
      <c r="K80" s="544"/>
      <c r="L80" s="544"/>
      <c r="M80" s="544"/>
      <c r="N80" s="544"/>
      <c r="O80" s="544"/>
      <c r="P80" s="544"/>
      <c r="Q80" s="544"/>
      <c r="R80" s="544"/>
      <c r="S80" s="544"/>
      <c r="T80" s="544"/>
      <c r="U80" s="544"/>
      <c r="V80" s="544"/>
      <c r="W80" s="544"/>
      <c r="X80" s="544"/>
      <c r="Y80" s="544"/>
      <c r="Z80" s="544"/>
      <c r="AA80" s="544"/>
      <c r="AB80" s="544"/>
      <c r="AC80" s="544"/>
      <c r="AD80" s="544"/>
      <c r="AE80" s="544"/>
      <c r="AF80" s="544"/>
      <c r="AG80" s="544"/>
      <c r="AH80" s="544"/>
      <c r="AI80" s="544"/>
      <c r="AJ80" s="544"/>
    </row>
    <row r="81" spans="1:36" ht="15.75" x14ac:dyDescent="0.2">
      <c r="A81" s="544" t="s">
        <v>312</v>
      </c>
      <c r="B81" s="544"/>
      <c r="C81" s="544"/>
      <c r="D81" s="544"/>
      <c r="E81" s="544"/>
      <c r="F81" s="544"/>
      <c r="G81" s="544"/>
      <c r="H81" s="544"/>
      <c r="I81" s="544"/>
      <c r="J81" s="544"/>
      <c r="K81" s="544"/>
      <c r="L81" s="544"/>
      <c r="M81" s="544"/>
      <c r="N81" s="544"/>
      <c r="O81" s="544"/>
      <c r="P81" s="544"/>
      <c r="Q81" s="544"/>
      <c r="R81" s="544"/>
      <c r="S81" s="544"/>
      <c r="T81" s="544"/>
      <c r="U81" s="544"/>
      <c r="V81" s="544"/>
      <c r="W81" s="544"/>
      <c r="X81" s="544"/>
      <c r="Y81" s="544"/>
      <c r="Z81" s="544"/>
      <c r="AA81" s="544"/>
      <c r="AB81" s="544"/>
      <c r="AC81" s="544"/>
      <c r="AD81" s="544"/>
      <c r="AE81" s="544"/>
      <c r="AF81" s="544"/>
      <c r="AG81" s="544"/>
      <c r="AH81" s="544"/>
      <c r="AI81" s="544"/>
      <c r="AJ81" s="544"/>
    </row>
    <row r="82" spans="1:36" ht="15.75" x14ac:dyDescent="0.2">
      <c r="A82" s="544" t="s">
        <v>313</v>
      </c>
      <c r="B82" s="544"/>
      <c r="C82" s="544"/>
      <c r="D82" s="544"/>
      <c r="E82" s="544"/>
      <c r="F82" s="544"/>
      <c r="G82" s="544"/>
      <c r="H82" s="544"/>
      <c r="I82" s="544"/>
      <c r="J82" s="544"/>
      <c r="K82" s="544"/>
      <c r="L82" s="544"/>
      <c r="M82" s="544"/>
      <c r="N82" s="544"/>
      <c r="O82" s="544"/>
      <c r="P82" s="544"/>
      <c r="Q82" s="544"/>
      <c r="R82" s="544"/>
      <c r="S82" s="544"/>
      <c r="T82" s="544"/>
      <c r="U82" s="544"/>
      <c r="V82" s="544"/>
      <c r="W82" s="544"/>
      <c r="X82" s="544"/>
      <c r="Y82" s="544"/>
      <c r="Z82" s="544"/>
      <c r="AA82" s="544"/>
      <c r="AB82" s="544"/>
      <c r="AC82" s="544"/>
      <c r="AD82" s="544"/>
      <c r="AE82" s="544"/>
      <c r="AF82" s="544"/>
      <c r="AG82" s="544"/>
      <c r="AH82" s="544"/>
      <c r="AI82" s="544"/>
      <c r="AJ82" s="544"/>
    </row>
    <row r="83" spans="1:36" ht="15.75" x14ac:dyDescent="0.2">
      <c r="A83" s="544" t="s">
        <v>314</v>
      </c>
      <c r="B83" s="544"/>
      <c r="C83" s="544"/>
      <c r="D83" s="544"/>
      <c r="E83" s="544"/>
      <c r="F83" s="544"/>
      <c r="G83" s="544"/>
      <c r="H83" s="544"/>
      <c r="I83" s="544"/>
      <c r="J83" s="544"/>
      <c r="K83" s="544"/>
      <c r="L83" s="544"/>
      <c r="M83" s="544"/>
      <c r="N83" s="544"/>
      <c r="O83" s="544"/>
      <c r="P83" s="544"/>
      <c r="Q83" s="544"/>
      <c r="R83" s="544"/>
      <c r="S83" s="544"/>
      <c r="T83" s="544"/>
      <c r="U83" s="544"/>
      <c r="V83" s="544"/>
      <c r="W83" s="544"/>
      <c r="X83" s="544"/>
      <c r="Y83" s="544"/>
      <c r="Z83" s="544"/>
      <c r="AA83" s="544"/>
      <c r="AB83" s="544"/>
      <c r="AC83" s="544"/>
      <c r="AD83" s="544"/>
      <c r="AE83" s="544"/>
      <c r="AF83" s="544"/>
      <c r="AG83" s="544"/>
      <c r="AH83" s="544"/>
      <c r="AI83" s="544"/>
      <c r="AJ83" s="544"/>
    </row>
    <row r="84" spans="1:36" ht="15.75" x14ac:dyDescent="0.2">
      <c r="A84" s="544" t="s">
        <v>315</v>
      </c>
      <c r="B84" s="544"/>
      <c r="C84" s="544"/>
      <c r="D84" s="544"/>
      <c r="E84" s="544"/>
      <c r="F84" s="544"/>
      <c r="G84" s="544"/>
      <c r="H84" s="544"/>
      <c r="I84" s="544"/>
      <c r="J84" s="544"/>
      <c r="K84" s="544"/>
      <c r="L84" s="544"/>
      <c r="M84" s="544"/>
      <c r="N84" s="544"/>
      <c r="O84" s="544"/>
      <c r="P84" s="544"/>
      <c r="Q84" s="544"/>
      <c r="R84" s="544"/>
      <c r="S84" s="544"/>
      <c r="T84" s="544"/>
      <c r="U84" s="544"/>
      <c r="V84" s="544"/>
      <c r="W84" s="544"/>
      <c r="X84" s="544"/>
      <c r="Y84" s="544"/>
      <c r="Z84" s="544"/>
      <c r="AA84" s="544"/>
      <c r="AB84" s="544"/>
      <c r="AC84" s="544"/>
      <c r="AD84" s="544"/>
      <c r="AE84" s="544"/>
      <c r="AF84" s="544"/>
      <c r="AG84" s="544"/>
      <c r="AH84" s="544"/>
      <c r="AI84" s="544"/>
      <c r="AJ84" s="544"/>
    </row>
    <row r="85" spans="1:36" ht="15.75" x14ac:dyDescent="0.25">
      <c r="A85" s="545" t="s">
        <v>316</v>
      </c>
      <c r="B85" s="545"/>
      <c r="C85" s="545"/>
      <c r="D85" s="545"/>
      <c r="E85" s="545"/>
      <c r="F85" s="262"/>
      <c r="G85" s="262"/>
      <c r="H85" s="262"/>
      <c r="I85" s="262"/>
      <c r="J85" s="262"/>
      <c r="K85" s="262"/>
      <c r="L85" s="262"/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  <c r="AE85" s="262"/>
      <c r="AF85" s="262"/>
      <c r="AG85" s="262"/>
      <c r="AH85" s="262"/>
      <c r="AI85" s="262"/>
      <c r="AJ85" s="262"/>
    </row>
    <row r="86" spans="1:36" ht="15.75" x14ac:dyDescent="0.25">
      <c r="A86" s="546" t="s">
        <v>317</v>
      </c>
      <c r="B86" s="546"/>
      <c r="C86" s="546"/>
      <c r="D86" s="546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  <c r="P86" s="262"/>
      <c r="Q86" s="262"/>
      <c r="R86" s="262"/>
      <c r="S86" s="262"/>
      <c r="T86" s="262"/>
      <c r="U86" s="262"/>
      <c r="V86" s="262"/>
      <c r="W86" s="262"/>
      <c r="X86" s="262"/>
      <c r="Y86" s="262"/>
      <c r="Z86" s="262"/>
      <c r="AA86" s="262"/>
      <c r="AB86" s="262"/>
      <c r="AC86" s="262"/>
      <c r="AD86" s="262"/>
      <c r="AE86" s="262"/>
      <c r="AF86" s="262"/>
      <c r="AG86" s="262"/>
      <c r="AH86" s="262"/>
      <c r="AI86" s="262"/>
      <c r="AJ86" s="262"/>
    </row>
    <row r="88" spans="1:36" x14ac:dyDescent="0.2">
      <c r="A88" s="547" t="s">
        <v>318</v>
      </c>
      <c r="B88" s="547"/>
      <c r="C88" s="547"/>
      <c r="D88" s="241"/>
      <c r="E88" s="241"/>
      <c r="F88" s="241"/>
      <c r="G88" s="241"/>
      <c r="H88" s="241"/>
      <c r="I88" s="241"/>
      <c r="J88" s="241"/>
      <c r="K88" s="241"/>
      <c r="L88" s="241"/>
      <c r="M88" s="241"/>
      <c r="N88" s="241"/>
      <c r="O88" s="241"/>
      <c r="P88" s="241"/>
      <c r="Q88" s="241"/>
      <c r="R88" s="241"/>
    </row>
    <row r="89" spans="1:36" x14ac:dyDescent="0.2">
      <c r="A89" s="543" t="s">
        <v>319</v>
      </c>
      <c r="B89" s="543"/>
      <c r="C89" s="543"/>
      <c r="D89" s="543"/>
      <c r="E89" s="543"/>
      <c r="F89" s="543"/>
      <c r="G89" s="543"/>
      <c r="H89" s="543"/>
      <c r="I89" s="543"/>
      <c r="J89" s="543"/>
      <c r="K89" s="543"/>
      <c r="L89" s="543"/>
      <c r="M89" s="543"/>
      <c r="N89" s="543"/>
      <c r="O89" s="543"/>
      <c r="P89" s="543"/>
      <c r="Q89" s="543"/>
      <c r="R89" s="543"/>
    </row>
    <row r="90" spans="1:36" x14ac:dyDescent="0.2">
      <c r="A90" s="341" t="s">
        <v>320</v>
      </c>
      <c r="B90" s="342"/>
      <c r="C90" s="241"/>
      <c r="D90" s="241"/>
      <c r="E90" s="241"/>
      <c r="F90" s="241"/>
      <c r="G90" s="241"/>
      <c r="H90" s="241"/>
      <c r="I90" s="241"/>
      <c r="J90" s="241"/>
      <c r="K90" s="241"/>
      <c r="L90" s="241"/>
      <c r="M90" s="241"/>
      <c r="N90" s="241"/>
      <c r="O90" s="241"/>
      <c r="P90" s="241"/>
      <c r="Q90" s="241"/>
      <c r="R90" s="241"/>
    </row>
  </sheetData>
  <autoFilter ref="A7:AR76">
    <filterColumn colId="0" showButton="0"/>
    <filterColumn colId="1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</autoFilter>
  <mergeCells count="152">
    <mergeCell ref="A1:AR1"/>
    <mergeCell ref="A2:AR2"/>
    <mergeCell ref="D4:J4"/>
    <mergeCell ref="D5:J5"/>
    <mergeCell ref="D6:J6"/>
    <mergeCell ref="A7:C7"/>
    <mergeCell ref="D7:D10"/>
    <mergeCell ref="E7:E10"/>
    <mergeCell ref="F7:F10"/>
    <mergeCell ref="G7:G10"/>
    <mergeCell ref="AP7:AP10"/>
    <mergeCell ref="AQ7:AQ10"/>
    <mergeCell ref="AR7:AR10"/>
    <mergeCell ref="A8:A10"/>
    <mergeCell ref="B8:B10"/>
    <mergeCell ref="C8:C10"/>
    <mergeCell ref="L8:Q8"/>
    <mergeCell ref="R8:W8"/>
    <mergeCell ref="X8:AC8"/>
    <mergeCell ref="AD8:AI8"/>
    <mergeCell ref="H7:H10"/>
    <mergeCell ref="I7:I10"/>
    <mergeCell ref="J7:J10"/>
    <mergeCell ref="K7:K10"/>
    <mergeCell ref="L7:AI7"/>
    <mergeCell ref="AK7:AO7"/>
    <mergeCell ref="AJ8:AJ10"/>
    <mergeCell ref="AK8:AK10"/>
    <mergeCell ref="AL8:AL10"/>
    <mergeCell ref="AM8:AM10"/>
    <mergeCell ref="AN8:AN10"/>
    <mergeCell ref="AO8:AO10"/>
    <mergeCell ref="L9:N9"/>
    <mergeCell ref="O9:Q9"/>
    <mergeCell ref="R9:T9"/>
    <mergeCell ref="U9:W9"/>
    <mergeCell ref="X9:Z9"/>
    <mergeCell ref="AA9:AC9"/>
    <mergeCell ref="AD9:AF9"/>
    <mergeCell ref="AG9:AI9"/>
    <mergeCell ref="AP12:AP16"/>
    <mergeCell ref="AQ12:AQ16"/>
    <mergeCell ref="A15:A16"/>
    <mergeCell ref="B15:B16"/>
    <mergeCell ref="C15:C16"/>
    <mergeCell ref="D15:D16"/>
    <mergeCell ref="G15:G16"/>
    <mergeCell ref="H15:H16"/>
    <mergeCell ref="I15:I16"/>
    <mergeCell ref="J15:J16"/>
    <mergeCell ref="K15:K16"/>
    <mergeCell ref="AP20:AP21"/>
    <mergeCell ref="AQ20:AQ21"/>
    <mergeCell ref="AR20:AR21"/>
    <mergeCell ref="A24:A25"/>
    <mergeCell ref="B24:B25"/>
    <mergeCell ref="C24:C25"/>
    <mergeCell ref="D24:D25"/>
    <mergeCell ref="G24:G25"/>
    <mergeCell ref="H24:H25"/>
    <mergeCell ref="I24:I25"/>
    <mergeCell ref="J24:J25"/>
    <mergeCell ref="K24:K25"/>
    <mergeCell ref="AP24:AP25"/>
    <mergeCell ref="AQ24:AQ25"/>
    <mergeCell ref="AR24:AR25"/>
    <mergeCell ref="A20:A21"/>
    <mergeCell ref="B20:B21"/>
    <mergeCell ref="C20:C21"/>
    <mergeCell ref="D20:D21"/>
    <mergeCell ref="G20:G21"/>
    <mergeCell ref="H20:H21"/>
    <mergeCell ref="I20:I21"/>
    <mergeCell ref="J20:J21"/>
    <mergeCell ref="K20:K21"/>
    <mergeCell ref="A29:A30"/>
    <mergeCell ref="B29:B30"/>
    <mergeCell ref="C29:C30"/>
    <mergeCell ref="D29:D30"/>
    <mergeCell ref="G29:G30"/>
    <mergeCell ref="AR29:AR30"/>
    <mergeCell ref="A33:A35"/>
    <mergeCell ref="B33:B35"/>
    <mergeCell ref="C33:C35"/>
    <mergeCell ref="D33:D35"/>
    <mergeCell ref="G34:G35"/>
    <mergeCell ref="H34:H35"/>
    <mergeCell ref="I34:I35"/>
    <mergeCell ref="J34:J35"/>
    <mergeCell ref="K34:K35"/>
    <mergeCell ref="H29:H30"/>
    <mergeCell ref="I29:I30"/>
    <mergeCell ref="J29:J30"/>
    <mergeCell ref="K29:K30"/>
    <mergeCell ref="AP29:AP30"/>
    <mergeCell ref="AQ29:AQ30"/>
    <mergeCell ref="AP34:AP35"/>
    <mergeCell ref="AQ34:AQ35"/>
    <mergeCell ref="AR34:AR35"/>
    <mergeCell ref="AP37:AP38"/>
    <mergeCell ref="AQ37:AQ39"/>
    <mergeCell ref="AR37:AR38"/>
    <mergeCell ref="A43:A44"/>
    <mergeCell ref="B43:B44"/>
    <mergeCell ref="C43:C44"/>
    <mergeCell ref="D43:D44"/>
    <mergeCell ref="G43:G44"/>
    <mergeCell ref="AP50:AP51"/>
    <mergeCell ref="AQ50:AQ51"/>
    <mergeCell ref="AR50:AR51"/>
    <mergeCell ref="A37:A39"/>
    <mergeCell ref="B37:B39"/>
    <mergeCell ref="C37:C39"/>
    <mergeCell ref="D37:D39"/>
    <mergeCell ref="G37:G38"/>
    <mergeCell ref="H37:H38"/>
    <mergeCell ref="I37:I38"/>
    <mergeCell ref="J37:J38"/>
    <mergeCell ref="K37:K38"/>
    <mergeCell ref="A55:A58"/>
    <mergeCell ref="B55:B58"/>
    <mergeCell ref="C55:C58"/>
    <mergeCell ref="D55:D58"/>
    <mergeCell ref="AR43:AR44"/>
    <mergeCell ref="A50:A51"/>
    <mergeCell ref="B50:B51"/>
    <mergeCell ref="C50:C51"/>
    <mergeCell ref="D50:D51"/>
    <mergeCell ref="G50:G51"/>
    <mergeCell ref="H50:H51"/>
    <mergeCell ref="I50:I51"/>
    <mergeCell ref="J50:J51"/>
    <mergeCell ref="K50:K51"/>
    <mergeCell ref="H43:H44"/>
    <mergeCell ref="I43:I44"/>
    <mergeCell ref="J43:J44"/>
    <mergeCell ref="K43:K44"/>
    <mergeCell ref="AP43:AP44"/>
    <mergeCell ref="AQ43:AQ44"/>
    <mergeCell ref="A89:R89"/>
    <mergeCell ref="A82:AJ82"/>
    <mergeCell ref="A83:AJ83"/>
    <mergeCell ref="A84:AJ84"/>
    <mergeCell ref="A85:E85"/>
    <mergeCell ref="A86:D86"/>
    <mergeCell ref="A88:C88"/>
    <mergeCell ref="A76:E76"/>
    <mergeCell ref="A77:AJ77"/>
    <mergeCell ref="A78:AJ78"/>
    <mergeCell ref="A79:AJ79"/>
    <mergeCell ref="A80:AJ80"/>
    <mergeCell ref="A81:AJ81"/>
  </mergeCells>
  <printOptions horizontalCentered="1"/>
  <pageMargins left="0.98425196850393704" right="0.78740157480314965" top="0.98425196850393704" bottom="0.78740157480314965" header="0.31496062992125984" footer="0.31496062992125984"/>
  <pageSetup paperSize="5" scale="30" fitToWidth="5" fitToHeight="5" orientation="landscape" horizontalDpi="300" verticalDpi="300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POA CENTA 2017</vt:lpstr>
      <vt:lpstr>RE-POA 2016 CENTA </vt:lpstr>
      <vt:lpstr>'POA CENTA 2017'!Área_de_impresión</vt:lpstr>
      <vt:lpstr>'RE-POA 2016 CENTA '!Área_de_impresión</vt:lpstr>
      <vt:lpstr>'POA CENTA 2017'!Títulos_a_imprimir</vt:lpstr>
      <vt:lpstr>'RE-POA 2016 CENTA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elias.saca</dc:creator>
  <cp:lastModifiedBy>Planificacion</cp:lastModifiedBy>
  <cp:revision/>
  <cp:lastPrinted>2017-04-03T13:48:19Z</cp:lastPrinted>
  <dcterms:created xsi:type="dcterms:W3CDTF">2015-07-21T17:07:17Z</dcterms:created>
  <dcterms:modified xsi:type="dcterms:W3CDTF">2017-05-05T01:28:46Z</dcterms:modified>
</cp:coreProperties>
</file>