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7155"/>
  </bookViews>
  <sheets>
    <sheet name="a GOSTO 2015" sheetId="5" r:id="rId1"/>
  </sheets>
  <definedNames>
    <definedName name="_xlnm.Print_Titles" localSheetId="0">'a GOSTO 2015'!$1:$7</definedName>
  </definedNames>
  <calcPr calcId="145621"/>
</workbook>
</file>

<file path=xl/calcChain.xml><?xml version="1.0" encoding="utf-8"?>
<calcChain xmlns="http://schemas.openxmlformats.org/spreadsheetml/2006/main">
  <c r="F30" i="5"/>
  <c r="I30" s="1"/>
  <c r="I38"/>
  <c r="I35"/>
  <c r="I28"/>
  <c r="I24"/>
  <c r="I21"/>
  <c r="F57"/>
  <c r="I57" s="1"/>
  <c r="F88" l="1"/>
  <c r="I88" s="1"/>
  <c r="F71"/>
  <c r="I71" s="1"/>
  <c r="F72"/>
  <c r="F89"/>
  <c r="I89" s="1"/>
  <c r="F69"/>
  <c r="I69" s="1"/>
  <c r="F68"/>
  <c r="I68" s="1"/>
  <c r="F80"/>
  <c r="I80" s="1"/>
  <c r="F32"/>
  <c r="I32" s="1"/>
  <c r="F46"/>
  <c r="I46" s="1"/>
  <c r="F29"/>
  <c r="I29" s="1"/>
  <c r="F36"/>
  <c r="I36" s="1"/>
  <c r="I34" l="1"/>
  <c r="I27"/>
  <c r="I82"/>
  <c r="I62"/>
  <c r="I60"/>
  <c r="I58"/>
  <c r="I52"/>
  <c r="I53"/>
  <c r="I54"/>
  <c r="I55"/>
  <c r="I56"/>
  <c r="I48"/>
  <c r="I49"/>
  <c r="I50"/>
  <c r="I47"/>
  <c r="I44"/>
  <c r="I45"/>
  <c r="I39"/>
  <c r="I23"/>
  <c r="H91" l="1"/>
  <c r="F91"/>
  <c r="G91" l="1"/>
  <c r="I91"/>
  <c r="C91"/>
</calcChain>
</file>

<file path=xl/sharedStrings.xml><?xml version="1.0" encoding="utf-8"?>
<sst xmlns="http://schemas.openxmlformats.org/spreadsheetml/2006/main" count="209" uniqueCount="120">
  <si>
    <t>No</t>
  </si>
  <si>
    <t>TOTAL</t>
  </si>
  <si>
    <t>ACTIVIDAD SEGÙN PROYECTO</t>
  </si>
  <si>
    <t>ESTADO DEL PROCESO</t>
  </si>
  <si>
    <t>PRESUPUESTO POR ACTIVIDAD</t>
  </si>
  <si>
    <t>AHORRO</t>
  </si>
  <si>
    <t xml:space="preserve">OBSERVACIONES RELEVANTES </t>
  </si>
  <si>
    <t>MONTO INFORMADO (PERÍODO ANTERIOR)</t>
  </si>
  <si>
    <t>Monto del Proyecto: US$ 5,000,000.00</t>
  </si>
  <si>
    <t>COMPONENTE 3 - ESTABLECIMIENTO DE VIVEROS COMUNITARIOS Y AGROFORESTERÍA E IMPLEMENTACIÓN DE OBRAS DE CONSERVACIÓN DE SUELOS Y CAPTACIÓN DE AGUA</t>
  </si>
  <si>
    <t>COMPONENTE 4 - FOMENTO A LA PRODUCCIÓN DE GRANOS BÁSICOS, FRUTAS Y HORTALIZAS EN ZONAS AFECTADAS POR LA SEQUÍA</t>
  </si>
  <si>
    <t>A2R1OE1 Supervisión de obras y prácticas de conservación de Suelos y de Forestería Comunitaria para protección de 1,500 manzanas</t>
  </si>
  <si>
    <t>Sub-componente 1:  Prácticas y  Obras de Conservación de Suelos</t>
  </si>
  <si>
    <t>Sub-componente 2: Captación de Agua Lluvia</t>
  </si>
  <si>
    <t xml:space="preserve">A2R3OE1 Implementación de sistemas agroforestales </t>
  </si>
  <si>
    <t>Subcomponente 1: Producción de semilla mejorada de frijol, maíz y sorgo por CENTA y entrega a productores</t>
  </si>
  <si>
    <t xml:space="preserve">A1R1OE2 Equipamiento de la Unidad de Tecnología de Semilla orientado a la producción de semilla de granos básicos. (Sist. De riego, tractor y montacarga) </t>
  </si>
  <si>
    <t>A2R1OE2 Perforación de pozo en la Unidad de Tecnología de Semillas de CENTA (pozo perforado)</t>
  </si>
  <si>
    <t>A7R1OE2 Asistencia técnica a productores de semilla de granos básicos</t>
  </si>
  <si>
    <t>A9R1OE2 Almacenamiento de reserva estratégica de semilla (quintales)</t>
  </si>
  <si>
    <t>Subcomponente 2: Reforestación con especies frutales con demanda en marcados competitivos</t>
  </si>
  <si>
    <t>A1R2OE2 Selección de beneficiarios y entrega de plantas de frutales e insumos para establecimiento de cultivos (manzanas)</t>
  </si>
  <si>
    <t>A2R2OE2 Asistencia técnica especializada en frutales (productores)</t>
  </si>
  <si>
    <t>Subcomponente 3: Incentivo a la producción de pequeñas áreas de hortalizas a campo abierto y en condiciones protegidas</t>
  </si>
  <si>
    <t xml:space="preserve">A1R3OE2 Entrega de incentivos a 300 productores afectados por el cambio climático para la producción de hortalizas </t>
  </si>
  <si>
    <t>Subcomponente 4: Fortalecimiento de las capacidades en almacenamiento y conservación de grano de maíz, frijol y sorgo</t>
  </si>
  <si>
    <t>Subcomponente 5: Apoyo a productores en comercialización de granos básicos, hortalizas y frutas</t>
  </si>
  <si>
    <t>A2R2OE3 Diagnostico socioempresarial en frutas y hortalizas</t>
  </si>
  <si>
    <t>A3R2OE3 Desarrollar talleres con objetivo de fomentar Asociatividad y fortalecer a organizaciones ya establecidas en hortalizas y frutas</t>
  </si>
  <si>
    <t xml:space="preserve">A4R2OE3  giras de intercambio de experiencias en frutas y hortalizas </t>
  </si>
  <si>
    <t>A5R2OE3 Eventos de comercialización en frutas y hortalizas</t>
  </si>
  <si>
    <t>A7R2OE3 Desarrollar talleres organizacionales en cadenas de valor de hortalizas y frutas</t>
  </si>
  <si>
    <t>Auditorias</t>
  </si>
  <si>
    <t>A8R20E3 Asistencia técnica en comercialización y desarrollo Empresarial en granos básicos</t>
  </si>
  <si>
    <t xml:space="preserve">A9R20E3 Giras para intercambio de experiencias en comercialización de granos básicos </t>
  </si>
  <si>
    <t>A10R20E3 Material informativo y/o publicitario para capacitar a los productores en materia de comercialización y gestión empresarial en granos básicos</t>
  </si>
  <si>
    <t>A11R20E3 Desarrollar talleres organizacionales en cadenas de valor en granos básicos</t>
  </si>
  <si>
    <t>PROCESO</t>
  </si>
  <si>
    <t xml:space="preserve">Supervision </t>
  </si>
  <si>
    <t>Concurso Público "Servicios de consultoría para la forestería comunitaria en la zona oriental de El Salvador"</t>
  </si>
  <si>
    <t>Concurso Público "Supervisión para los servicios de consultoría comunitaria en la zona oriental de El Salvador"</t>
  </si>
  <si>
    <t>Libre Gestión Publicación de procesos en prensa escrita</t>
  </si>
  <si>
    <t>Semilla de Frijol</t>
  </si>
  <si>
    <t>Libre Gestion Servicios de siembra para frijol</t>
  </si>
  <si>
    <t>Licitación Pública "Suministro de agroquimicos"</t>
  </si>
  <si>
    <t>Libre Gestion suministro de Biofertilizante</t>
  </si>
  <si>
    <t>Libre Gestion Servicios de siembra para maiz</t>
  </si>
  <si>
    <t>Semilla de Sorgo</t>
  </si>
  <si>
    <t>Libre Gestion Servicios de siembra para sorgo</t>
  </si>
  <si>
    <t>Libre Gestión contratación de Coordinador Componente 4</t>
  </si>
  <si>
    <t>Libre Gestion "Suministro de hilo-polyester"</t>
  </si>
  <si>
    <t>Libre Gestión "Suministro de bolsas de papel kraft para semillas"</t>
  </si>
  <si>
    <t>Libre Gestión "Suministro de esquejes de jocote variedad Barón Rojo"</t>
  </si>
  <si>
    <t>Licbre Gestión "Suministro de árboles de anona, aguacate y mango"</t>
  </si>
  <si>
    <t>Libre Gestión "Contratación en asistencia técnica en cultivos de anona"</t>
  </si>
  <si>
    <t>Libre Gestión "Contratación en asistencia técnica en cultivos de mango"</t>
  </si>
  <si>
    <t>Libre Gestión "Contratación en asistencia técnica en cultivos de aguacate"</t>
  </si>
  <si>
    <t>Libre Gestión "Contratación en asistencia técnica en cultivos de jocote"</t>
  </si>
  <si>
    <t>Libre Gestión "Suministro de malla agril y antivirus"</t>
  </si>
  <si>
    <t>Libe Gestión "Suministro de semilla de hortalizas"</t>
  </si>
  <si>
    <t>Libre Gestión "Suministro de sustrato comercial"</t>
  </si>
  <si>
    <t>Libre Gestion "Suministro de Biofertilizante"</t>
  </si>
  <si>
    <t>Libre Gestión "Suministro de alambre galvanizado</t>
  </si>
  <si>
    <t>Libre Gestión "Suministro de cintas de riego"</t>
  </si>
  <si>
    <t>Libre Gestión Suministro de bombas asperjadoras de mochila"</t>
  </si>
  <si>
    <t>Libre Gestión "Suministro e instalacion de macrotuneles"</t>
  </si>
  <si>
    <t>Libre Gestión "Contratación de 2 consultores para asistencia tecnica en hortalizas"</t>
  </si>
  <si>
    <t>Licitación Pública "Suministro de silos metálicos"</t>
  </si>
  <si>
    <t xml:space="preserve">Papel </t>
  </si>
  <si>
    <t>Materiales de oficina</t>
  </si>
  <si>
    <t>Alquiler de transporte para personas</t>
  </si>
  <si>
    <t>Local para evento</t>
  </si>
  <si>
    <t>Contratación de consultores para asistencia técnica en comercialización de granos básicos</t>
  </si>
  <si>
    <t>Contratación de consultores para asistencia técnica en comercialización de frutales y hortalizas</t>
  </si>
  <si>
    <t>A1R2OE3 Asistencia Técnica en Comercialización y Desarrollo Empresarial en Hortalizas y Frutas</t>
  </si>
  <si>
    <t>Auditoria Externa</t>
  </si>
  <si>
    <t>Año: 2015</t>
  </si>
  <si>
    <t>A2R2OE1: Supervision de la construccion de 80 reservorios e instalacion de móduloc de riego</t>
  </si>
  <si>
    <t>Libre Gestión "Servicio de consultoría para  supervision del establecimiento de prácticas y obras de conservación de suelos"</t>
  </si>
  <si>
    <t>A1R1OE1 Ejecución de obras y prácticas de conservación de Suelos para protección de 1500 manzanas,  A1R4OE1   capacitación dirigido a comunidades locales y unidades ambientales de alcaldías beneficiadas, en manejo de cuencas, sub cuencas y micro cuencas hidrográficas y A2R6OE1  capacitación en medidas de adaptación de agricultura local a efectos del cambio climático.</t>
  </si>
  <si>
    <t>Libre Gestion "Contrtación de consultores para asistencia técnica especializada en producción de semilla de maíz, frijol y sorgo</t>
  </si>
  <si>
    <t>servicios de alimentación</t>
  </si>
  <si>
    <t>A1R2OE1: Ejecución de 80 reservorios con captación promedio de 45  M³ con sus respectivos módulos de riego para un área de 400  M², A1R5OE1: capacitación dirigido a productores, organizaciones sociales y unidades ambientales en   captura y almacenamiento de agua, mantenimiento y prevención de azolvamiento de reservorios y conducción de agua para riego y A2R6OE1   capacitación en medidas de adaptación de agricultura local a  efectos del cambio climático.</t>
  </si>
  <si>
    <t xml:space="preserve">Libre Gestión Publicación de procesos en prensa </t>
  </si>
  <si>
    <t>Licitación Pública "Suministro, instalación y puesta en marcha de  sistema de riego para  unidad de tecnologia de semillas"</t>
  </si>
  <si>
    <t>Contratación Directa CENTA-FANTEL No. 03/2015 "Servicio de consultoría para el establecimiento de prácticas y obras de conservación de suelos"</t>
  </si>
  <si>
    <t>Adquisicion de tractor asperjador</t>
  </si>
  <si>
    <t>Adquisicion de montacagas eléctrico</t>
  </si>
  <si>
    <t>Productos almenticios para personas</t>
  </si>
  <si>
    <t>Impresiones publicaciones y reproducciones</t>
  </si>
  <si>
    <t>Impresiones,Publicaciones y reproducciones</t>
  </si>
  <si>
    <t>Servicios de publicidad</t>
  </si>
  <si>
    <t>TOTAL CONTRATADO AL MES INFORMADO</t>
  </si>
  <si>
    <t xml:space="preserve">A1R1OE3 Entrega  incentivos a productores para almacenamiento y conservación de grano de maíz, frijol y sorgo </t>
  </si>
  <si>
    <t xml:space="preserve">A2R3OE2 Asistencia técnica a 300 productores de hortalizas </t>
  </si>
  <si>
    <t>ANEXO N°1.  SEGUIMIENTO ADMINISTRATIVO DEL PROYECTO</t>
  </si>
  <si>
    <t>Licitación Pública "Perforación de pozo profundo para la unidad de tecnologia de semillas"</t>
  </si>
  <si>
    <t>ESTADO DEL PROCESO: 1- Elaboración de terminos de referencia,  2- Elaboración bases de licitación, 3- Publicación, 4- Elaboración de ofertas, 5- Apertura de ofertas,                                                                                                                6- Evaluación de ofertas, 7- Adjudicación, 8- Declaratoria de desierto, 9- Contratado</t>
  </si>
  <si>
    <t>Sumininistro e implementación de  reservorios</t>
  </si>
  <si>
    <t>Se corrigieron TDR, se redujeron metas</t>
  </si>
  <si>
    <t>No hay requerimiento</t>
  </si>
  <si>
    <t>Aprobacion de bases</t>
  </si>
  <si>
    <t>Según necesidad</t>
  </si>
  <si>
    <t>Adjudicado</t>
  </si>
  <si>
    <t>a espera del acuerdo de adjudicacion</t>
  </si>
  <si>
    <t>Contratado</t>
  </si>
  <si>
    <t>A espera de ser suministrado</t>
  </si>
  <si>
    <t>JULIO</t>
  </si>
  <si>
    <t>AGOSTO</t>
  </si>
  <si>
    <t>Suministro de semilla de pipian</t>
  </si>
  <si>
    <t>Evaluacion de ofertas</t>
  </si>
  <si>
    <t>pendiente de adjudicar una consultoria , se solicito que complete la documentación solicitada.</t>
  </si>
  <si>
    <t>Sub-componente 3: Restauración forestal en 32 municipios del corredor seco en la zona oriental de El Salvador</t>
  </si>
  <si>
    <t>A1R3OE1 Establecimiento de 32 viveros comunales para producción de plantas de diversas especies Viveros, A1R6OE1 capacitación en producción de plantas de diversas especies para  reforestación y agroforestería a través de viveros comunales y A2R6OE1 capacitación en medidas de adaptación de  agricultura local a efectos del cambio climático.</t>
  </si>
  <si>
    <r>
      <t xml:space="preserve">A5R1OE2 Producción de semilla de </t>
    </r>
    <r>
      <rPr>
        <b/>
        <sz val="11"/>
        <color theme="1"/>
        <rFont val="Arial"/>
        <family val="2"/>
      </rPr>
      <t>sorgo</t>
    </r>
    <r>
      <rPr>
        <sz val="11"/>
        <color theme="1"/>
        <rFont val="Arial"/>
        <family val="2"/>
      </rPr>
      <t xml:space="preserve"> por la Unidad de Tecnología de Semilla Básica del CENTA (manzanas)</t>
    </r>
  </si>
  <si>
    <r>
      <t xml:space="preserve">A4R1OE2 Producción de semilla de </t>
    </r>
    <r>
      <rPr>
        <b/>
        <sz val="11"/>
        <color theme="1"/>
        <rFont val="Arial"/>
        <family val="2"/>
      </rPr>
      <t>maíz</t>
    </r>
    <r>
      <rPr>
        <sz val="11"/>
        <color theme="1"/>
        <rFont val="Arial"/>
        <family val="2"/>
      </rPr>
      <t xml:space="preserve"> por la Unidad de Tecnología de Semilla Básica del CENTA (manzanas)</t>
    </r>
  </si>
  <si>
    <r>
      <t>A3R1OE2 Producción de semilla mejorada de</t>
    </r>
    <r>
      <rPr>
        <b/>
        <sz val="11"/>
        <color theme="1"/>
        <rFont val="Arial"/>
        <family val="2"/>
      </rPr>
      <t xml:space="preserve"> frijol</t>
    </r>
    <r>
      <rPr>
        <sz val="11"/>
        <color theme="1"/>
        <rFont val="Arial"/>
        <family val="2"/>
      </rPr>
      <t xml:space="preserve"> por la Unidad de Tecnología de Semilla Básica del CENTA. </t>
    </r>
  </si>
  <si>
    <t>TDR elaborados</t>
  </si>
  <si>
    <t>mes informado: Al mes de agosto de 2015</t>
  </si>
  <si>
    <t>Raevision de TDR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</si>
</sst>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quotePrefix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165" fontId="3" fillId="0" borderId="0" xfId="0" quotePrefix="1" applyNumberFormat="1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vertical="center" wrapText="1"/>
    </xf>
    <xf numFmtId="165" fontId="7" fillId="3" borderId="1" xfId="4" applyNumberFormat="1" applyFont="1" applyFill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49" fontId="7" fillId="2" borderId="1" xfId="2" applyNumberFormat="1" applyFont="1" applyFill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165" fontId="6" fillId="3" borderId="1" xfId="4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5" fontId="0" fillId="0" borderId="1" xfId="0" applyNumberForma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5" fontId="0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165" fontId="0" fillId="0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1" xfId="0" applyFont="1" applyBorder="1" applyAlignment="1">
      <alignment vertical="center" wrapText="1"/>
    </xf>
    <xf numFmtId="49" fontId="7" fillId="0" borderId="1" xfId="2" applyNumberFormat="1" applyFont="1" applyFill="1" applyBorder="1" applyAlignment="1">
      <alignment horizontal="left" vertical="center" wrapText="1"/>
    </xf>
    <xf numFmtId="165" fontId="0" fillId="0" borderId="8" xfId="0" applyNumberFormat="1" applyFill="1" applyBorder="1" applyAlignment="1">
      <alignment vertical="center" wrapText="1"/>
    </xf>
    <xf numFmtId="165" fontId="0" fillId="3" borderId="8" xfId="0" applyNumberFormat="1" applyFill="1" applyBorder="1" applyAlignment="1">
      <alignment vertical="center" wrapText="1"/>
    </xf>
    <xf numFmtId="165" fontId="0" fillId="0" borderId="8" xfId="0" applyNumberFormat="1" applyFont="1" applyFill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49" fontId="7" fillId="2" borderId="4" xfId="2" applyNumberFormat="1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>
      <alignment vertical="center"/>
    </xf>
    <xf numFmtId="49" fontId="6" fillId="0" borderId="1" xfId="2" applyNumberFormat="1" applyFont="1" applyFill="1" applyBorder="1" applyAlignment="1">
      <alignment vertical="center" wrapText="1"/>
    </xf>
    <xf numFmtId="49" fontId="6" fillId="0" borderId="8" xfId="2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65" fontId="0" fillId="0" borderId="3" xfId="0" applyNumberForma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6" fillId="0" borderId="1" xfId="2" applyNumberFormat="1" applyFont="1" applyFill="1" applyBorder="1" applyAlignment="1">
      <alignment vertical="center" wrapText="1"/>
    </xf>
    <xf numFmtId="165" fontId="7" fillId="0" borderId="1" xfId="2" applyNumberFormat="1" applyFont="1" applyFill="1" applyBorder="1" applyAlignment="1">
      <alignment horizontal="left" vertical="center" wrapText="1"/>
    </xf>
    <xf numFmtId="49" fontId="6" fillId="0" borderId="8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quotePrefix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0" fillId="5" borderId="8" xfId="0" applyNumberFormat="1" applyFill="1" applyBorder="1" applyAlignment="1">
      <alignment vertical="center" wrapText="1"/>
    </xf>
    <xf numFmtId="165" fontId="0" fillId="5" borderId="1" xfId="0" applyNumberFormat="1" applyFont="1" applyFill="1" applyBorder="1" applyAlignment="1">
      <alignment vertical="center" wrapText="1"/>
    </xf>
    <xf numFmtId="165" fontId="0" fillId="5" borderId="1" xfId="0" applyNumberFormat="1" applyFill="1" applyBorder="1" applyAlignment="1">
      <alignment vertical="center" wrapText="1"/>
    </xf>
    <xf numFmtId="165" fontId="15" fillId="5" borderId="8" xfId="0" applyNumberFormat="1" applyFont="1" applyFill="1" applyBorder="1" applyAlignment="1">
      <alignment vertical="center" wrapText="1"/>
    </xf>
    <xf numFmtId="165" fontId="6" fillId="3" borderId="8" xfId="0" applyNumberFormat="1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3" xfId="2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6" fillId="3" borderId="1" xfId="4" applyNumberFormat="1" applyFont="1" applyFill="1" applyBorder="1" applyAlignment="1">
      <alignment horizontal="center" vertical="center" wrapText="1"/>
    </xf>
    <xf numFmtId="165" fontId="7" fillId="3" borderId="1" xfId="4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3" borderId="1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65" fontId="3" fillId="0" borderId="0" xfId="0" quotePrefix="1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165" fontId="6" fillId="0" borderId="6" xfId="2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quotePrefix="1" applyFont="1" applyFill="1" applyBorder="1" applyAlignment="1">
      <alignment horizontal="left" vertical="center" wrapText="1"/>
    </xf>
    <xf numFmtId="49" fontId="7" fillId="0" borderId="6" xfId="2" applyNumberFormat="1" applyFont="1" applyFill="1" applyBorder="1" applyAlignment="1">
      <alignment horizontal="left" vertical="center" wrapText="1"/>
    </xf>
    <xf numFmtId="49" fontId="7" fillId="0" borderId="7" xfId="2" applyNumberFormat="1" applyFont="1" applyFill="1" applyBorder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left" vertical="center" wrapText="1"/>
    </xf>
    <xf numFmtId="49" fontId="7" fillId="0" borderId="8" xfId="2" applyNumberFormat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165" fontId="0" fillId="0" borderId="0" xfId="0" applyNumberFormat="1" applyBorder="1" applyAlignment="1">
      <alignment horizontal="center" vertical="center" wrapText="1"/>
    </xf>
    <xf numFmtId="49" fontId="7" fillId="0" borderId="11" xfId="2" applyNumberFormat="1" applyFont="1" applyFill="1" applyBorder="1" applyAlignment="1">
      <alignment horizontal="left" vertical="center" wrapText="1"/>
    </xf>
    <xf numFmtId="49" fontId="7" fillId="0" borderId="9" xfId="2" applyNumberFormat="1" applyFont="1" applyFill="1" applyBorder="1" applyAlignment="1">
      <alignment horizontal="left" vertical="center" wrapText="1"/>
    </xf>
    <xf numFmtId="49" fontId="7" fillId="0" borderId="12" xfId="2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left" vertical="center" wrapText="1"/>
    </xf>
    <xf numFmtId="165" fontId="13" fillId="4" borderId="3" xfId="0" applyNumberFormat="1" applyFont="1" applyFill="1" applyBorder="1" applyAlignment="1">
      <alignment horizontal="center" vertical="center" wrapText="1"/>
    </xf>
    <xf numFmtId="165" fontId="13" fillId="4" borderId="4" xfId="0" applyNumberFormat="1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49" fontId="7" fillId="0" borderId="5" xfId="2" applyNumberFormat="1" applyFont="1" applyFill="1" applyBorder="1" applyAlignment="1">
      <alignment horizontal="left" vertical="center"/>
    </xf>
    <xf numFmtId="49" fontId="7" fillId="0" borderId="2" xfId="2" applyNumberFormat="1" applyFont="1" applyFill="1" applyBorder="1" applyAlignment="1">
      <alignment horizontal="left" vertical="center"/>
    </xf>
    <xf numFmtId="49" fontId="7" fillId="0" borderId="10" xfId="2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65" fontId="7" fillId="0" borderId="9" xfId="0" applyNumberFormat="1" applyFont="1" applyFill="1" applyBorder="1" applyAlignment="1">
      <alignment horizontal="center" vertical="center" wrapText="1"/>
    </xf>
  </cellXfs>
  <cellStyles count="6">
    <cellStyle name="Euro" xfId="1"/>
    <cellStyle name="Millares" xfId="2" builtinId="3"/>
    <cellStyle name="Millares 2" xfId="5"/>
    <cellStyle name="Moneda" xfId="4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"/>
  <sheetViews>
    <sheetView showGridLines="0" tabSelected="1" topLeftCell="B1" zoomScale="70" zoomScaleNormal="70" zoomScaleSheetLayoutView="80" zoomScalePageLayoutView="60" workbookViewId="0">
      <selection activeCell="M82" sqref="M82"/>
    </sheetView>
  </sheetViews>
  <sheetFormatPr baseColWidth="10" defaultRowHeight="15"/>
  <cols>
    <col min="1" max="1" width="4.42578125" style="20" customWidth="1"/>
    <col min="2" max="2" width="38.7109375" style="37" customWidth="1"/>
    <col min="3" max="3" width="19" style="114" customWidth="1"/>
    <col min="4" max="4" width="34.7109375" style="9" customWidth="1"/>
    <col min="5" max="5" width="15.7109375" style="51" customWidth="1"/>
    <col min="6" max="6" width="16.5703125" style="51" customWidth="1"/>
    <col min="7" max="7" width="16.7109375" style="51" customWidth="1"/>
    <col min="8" max="8" width="18.85546875" style="100" customWidth="1"/>
    <col min="9" max="9" width="18.28515625" style="51" customWidth="1"/>
    <col min="10" max="10" width="15.7109375" style="51" customWidth="1"/>
    <col min="11" max="11" width="39.42578125" style="37" customWidth="1"/>
  </cols>
  <sheetData>
    <row r="1" spans="1:11" s="27" customFormat="1" ht="25.5" customHeight="1">
      <c r="A1" s="152" t="s">
        <v>95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s="27" customFormat="1" ht="6.75" customHeight="1">
      <c r="A2" s="69"/>
      <c r="B2" s="68"/>
      <c r="C2" s="71"/>
      <c r="D2" s="68"/>
      <c r="E2" s="68"/>
      <c r="F2" s="68"/>
      <c r="G2" s="68"/>
      <c r="H2" s="71"/>
      <c r="I2" s="68"/>
      <c r="J2" s="74"/>
      <c r="K2" s="68"/>
    </row>
    <row r="3" spans="1:11" s="27" customForma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s="27" customFormat="1" ht="5.25" hidden="1" customHeight="1">
      <c r="A4" s="69"/>
      <c r="B4" s="68"/>
      <c r="C4" s="71"/>
      <c r="D4" s="68"/>
      <c r="E4" s="68"/>
      <c r="F4" s="68"/>
      <c r="G4" s="68"/>
      <c r="H4" s="71"/>
      <c r="I4" s="68"/>
      <c r="J4" s="74"/>
      <c r="K4" s="68"/>
    </row>
    <row r="5" spans="1:11" s="27" customFormat="1" ht="21" customHeight="1">
      <c r="A5" s="155" t="s">
        <v>8</v>
      </c>
      <c r="B5" s="155"/>
      <c r="C5" s="155"/>
      <c r="D5" s="155"/>
      <c r="E5" s="155"/>
      <c r="F5" s="156" t="s">
        <v>118</v>
      </c>
      <c r="G5" s="156"/>
      <c r="H5" s="156"/>
      <c r="I5" s="156"/>
      <c r="J5" s="76"/>
      <c r="K5" s="71" t="s">
        <v>76</v>
      </c>
    </row>
    <row r="6" spans="1:11" s="39" customFormat="1" ht="26.25" customHeight="1">
      <c r="A6" s="148" t="s">
        <v>0</v>
      </c>
      <c r="B6" s="150" t="s">
        <v>37</v>
      </c>
      <c r="C6" s="137" t="s">
        <v>4</v>
      </c>
      <c r="D6" s="146" t="s">
        <v>2</v>
      </c>
      <c r="E6" s="137" t="s">
        <v>3</v>
      </c>
      <c r="F6" s="135" t="s">
        <v>7</v>
      </c>
      <c r="G6" s="135" t="s">
        <v>107</v>
      </c>
      <c r="H6" s="137" t="s">
        <v>108</v>
      </c>
      <c r="I6" s="137" t="s">
        <v>92</v>
      </c>
      <c r="J6" s="135" t="s">
        <v>5</v>
      </c>
      <c r="K6" s="146" t="s">
        <v>6</v>
      </c>
    </row>
    <row r="7" spans="1:11" s="39" customFormat="1" ht="32.25" customHeight="1">
      <c r="A7" s="149"/>
      <c r="B7" s="151"/>
      <c r="C7" s="137"/>
      <c r="D7" s="146"/>
      <c r="E7" s="137"/>
      <c r="F7" s="136"/>
      <c r="G7" s="136"/>
      <c r="H7" s="137"/>
      <c r="I7" s="137"/>
      <c r="J7" s="136"/>
      <c r="K7" s="146"/>
    </row>
    <row r="8" spans="1:11" s="27" customFormat="1" ht="19.5" customHeight="1">
      <c r="A8" s="147" t="s">
        <v>9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</row>
    <row r="9" spans="1:11" s="27" customFormat="1" ht="21.75" customHeight="1">
      <c r="A9" s="138" t="s">
        <v>12</v>
      </c>
      <c r="B9" s="139"/>
      <c r="C9" s="139"/>
      <c r="D9" s="139"/>
      <c r="E9" s="139"/>
      <c r="F9" s="139"/>
      <c r="G9" s="139"/>
      <c r="H9" s="139"/>
      <c r="I9" s="139"/>
      <c r="J9" s="139"/>
      <c r="K9" s="140"/>
    </row>
    <row r="10" spans="1:11" s="27" customFormat="1" ht="195.75" customHeight="1">
      <c r="A10" s="22"/>
      <c r="B10" s="62" t="s">
        <v>85</v>
      </c>
      <c r="C10" s="87">
        <v>115000</v>
      </c>
      <c r="D10" s="101" t="s">
        <v>79</v>
      </c>
      <c r="E10" s="84" t="s">
        <v>103</v>
      </c>
      <c r="F10" s="56"/>
      <c r="G10" s="56"/>
      <c r="H10" s="90">
        <v>71105</v>
      </c>
      <c r="I10" s="57"/>
      <c r="J10" s="57"/>
      <c r="K10" s="24" t="s">
        <v>111</v>
      </c>
    </row>
    <row r="11" spans="1:11" s="27" customFormat="1" ht="80.25" customHeight="1">
      <c r="A11" s="22"/>
      <c r="B11" s="23" t="s">
        <v>78</v>
      </c>
      <c r="C11" s="86">
        <v>35000</v>
      </c>
      <c r="D11" s="23" t="s">
        <v>11</v>
      </c>
      <c r="E11" s="84" t="s">
        <v>103</v>
      </c>
      <c r="F11" s="21"/>
      <c r="G11" s="21"/>
      <c r="H11" s="90">
        <v>33204.04</v>
      </c>
      <c r="I11" s="57"/>
      <c r="J11" s="28"/>
      <c r="K11" s="25"/>
    </row>
    <row r="12" spans="1:11" s="27" customFormat="1" ht="19.5" customHeight="1">
      <c r="A12" s="117" t="s">
        <v>13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20"/>
    </row>
    <row r="13" spans="1:11" s="27" customFormat="1" ht="252.75" customHeight="1">
      <c r="A13" s="22"/>
      <c r="B13" s="23" t="s">
        <v>98</v>
      </c>
      <c r="C13" s="89">
        <v>35000</v>
      </c>
      <c r="D13" s="23" t="s">
        <v>82</v>
      </c>
      <c r="E13" s="89" t="s">
        <v>119</v>
      </c>
      <c r="F13" s="24"/>
      <c r="G13" s="24"/>
      <c r="H13" s="90">
        <v>35000</v>
      </c>
      <c r="I13" s="26"/>
      <c r="J13" s="26"/>
      <c r="K13" s="16"/>
    </row>
    <row r="14" spans="1:11" s="27" customFormat="1" ht="66.75" customHeight="1">
      <c r="A14" s="22"/>
      <c r="B14" s="23" t="s">
        <v>38</v>
      </c>
      <c r="C14" s="89">
        <v>5000</v>
      </c>
      <c r="D14" s="65" t="s">
        <v>77</v>
      </c>
      <c r="E14" s="89" t="s">
        <v>119</v>
      </c>
      <c r="F14" s="24"/>
      <c r="G14" s="24"/>
      <c r="H14" s="90">
        <v>5000</v>
      </c>
      <c r="I14" s="26"/>
      <c r="J14" s="26"/>
      <c r="K14" s="16"/>
    </row>
    <row r="15" spans="1:11" s="27" customFormat="1" ht="26.25" customHeight="1">
      <c r="A15" s="117" t="s">
        <v>112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20"/>
    </row>
    <row r="16" spans="1:11" s="27" customFormat="1" ht="174.75" customHeight="1">
      <c r="A16" s="41"/>
      <c r="B16" s="47" t="s">
        <v>39</v>
      </c>
      <c r="C16" s="85">
        <v>289521.7</v>
      </c>
      <c r="D16" s="102" t="s">
        <v>113</v>
      </c>
      <c r="E16" s="49" t="s">
        <v>101</v>
      </c>
      <c r="F16" s="60"/>
      <c r="G16" s="60"/>
      <c r="H16" s="91">
        <v>289521.7</v>
      </c>
      <c r="I16" s="60"/>
      <c r="J16" s="60"/>
      <c r="K16" s="47" t="s">
        <v>99</v>
      </c>
    </row>
    <row r="17" spans="1:11" s="27" customFormat="1" ht="65.25" customHeight="1">
      <c r="A17" s="41"/>
      <c r="B17" s="47" t="s">
        <v>40</v>
      </c>
      <c r="C17" s="85">
        <v>40000</v>
      </c>
      <c r="D17" s="102" t="s">
        <v>14</v>
      </c>
      <c r="E17" s="49" t="s">
        <v>101</v>
      </c>
      <c r="F17" s="60"/>
      <c r="G17" s="60"/>
      <c r="H17" s="91">
        <v>40000</v>
      </c>
      <c r="I17" s="60"/>
      <c r="J17" s="60"/>
      <c r="K17" s="47" t="s">
        <v>99</v>
      </c>
    </row>
    <row r="18" spans="1:11" s="27" customFormat="1" ht="42.75" customHeight="1">
      <c r="A18" s="41"/>
      <c r="B18" s="47" t="s">
        <v>81</v>
      </c>
      <c r="C18" s="92">
        <v>2000</v>
      </c>
      <c r="D18" s="64"/>
      <c r="E18" s="61" t="s">
        <v>100</v>
      </c>
      <c r="F18" s="60"/>
      <c r="G18" s="60"/>
      <c r="H18" s="91"/>
      <c r="I18" s="60"/>
      <c r="J18" s="60"/>
      <c r="K18" s="47"/>
    </row>
    <row r="19" spans="1:11" s="27" customFormat="1" ht="26.25" customHeight="1">
      <c r="A19" s="141" t="s">
        <v>10</v>
      </c>
      <c r="B19" s="141"/>
      <c r="C19" s="141"/>
      <c r="D19" s="142"/>
      <c r="E19" s="141"/>
      <c r="F19" s="141"/>
      <c r="G19" s="141"/>
      <c r="H19" s="141"/>
      <c r="I19" s="141"/>
      <c r="J19" s="141"/>
      <c r="K19" s="141"/>
    </row>
    <row r="20" spans="1:11" s="27" customFormat="1" ht="28.5" customHeight="1">
      <c r="A20" s="143" t="s">
        <v>15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 s="27" customFormat="1" ht="39.75" customHeight="1">
      <c r="A21" s="48"/>
      <c r="B21" s="49" t="s">
        <v>83</v>
      </c>
      <c r="C21" s="103">
        <v>1200</v>
      </c>
      <c r="D21" s="121" t="s">
        <v>16</v>
      </c>
      <c r="E21" s="49" t="s">
        <v>102</v>
      </c>
      <c r="F21" s="59"/>
      <c r="G21" s="59"/>
      <c r="H21" s="92"/>
      <c r="I21" s="59">
        <f>SUM(F21:H21)</f>
        <v>0</v>
      </c>
      <c r="J21" s="59"/>
      <c r="K21" s="49" t="s">
        <v>102</v>
      </c>
    </row>
    <row r="22" spans="1:11" s="27" customFormat="1" ht="69.75" customHeight="1">
      <c r="A22" s="48"/>
      <c r="B22" s="49" t="s">
        <v>84</v>
      </c>
      <c r="C22" s="104">
        <v>150000</v>
      </c>
      <c r="D22" s="122"/>
      <c r="E22" s="50" t="s">
        <v>103</v>
      </c>
      <c r="F22" s="59"/>
      <c r="G22" s="59"/>
      <c r="H22" s="92">
        <v>131080</v>
      </c>
      <c r="I22" s="59"/>
      <c r="J22" s="59"/>
      <c r="K22" s="49" t="s">
        <v>104</v>
      </c>
    </row>
    <row r="23" spans="1:11" s="27" customFormat="1" ht="28.5" customHeight="1">
      <c r="A23" s="48"/>
      <c r="B23" s="49" t="s">
        <v>86</v>
      </c>
      <c r="C23" s="104">
        <v>35000</v>
      </c>
      <c r="D23" s="122"/>
      <c r="E23" s="50" t="s">
        <v>105</v>
      </c>
      <c r="F23" s="59"/>
      <c r="G23" s="59">
        <v>32867.279999999999</v>
      </c>
      <c r="H23" s="92"/>
      <c r="I23" s="59">
        <f>G23</f>
        <v>32867.279999999999</v>
      </c>
      <c r="J23" s="59"/>
      <c r="K23" s="49" t="s">
        <v>106</v>
      </c>
    </row>
    <row r="24" spans="1:11" s="27" customFormat="1" ht="29.25" customHeight="1">
      <c r="A24" s="48"/>
      <c r="B24" s="49" t="s">
        <v>87</v>
      </c>
      <c r="C24" s="104">
        <v>35000</v>
      </c>
      <c r="D24" s="123"/>
      <c r="E24" s="50" t="s">
        <v>105</v>
      </c>
      <c r="F24" s="59"/>
      <c r="G24" s="59">
        <v>33931</v>
      </c>
      <c r="H24" s="92"/>
      <c r="I24" s="59">
        <f>G24</f>
        <v>33931</v>
      </c>
      <c r="J24" s="59"/>
      <c r="K24" s="49" t="s">
        <v>106</v>
      </c>
    </row>
    <row r="25" spans="1:11" s="27" customFormat="1" ht="37.5" customHeight="1">
      <c r="A25" s="22"/>
      <c r="B25" s="49" t="s">
        <v>41</v>
      </c>
      <c r="C25" s="103">
        <v>600</v>
      </c>
      <c r="D25" s="121" t="s">
        <v>17</v>
      </c>
      <c r="E25" s="44" t="s">
        <v>102</v>
      </c>
      <c r="F25" s="26"/>
      <c r="G25" s="24"/>
      <c r="H25" s="93"/>
      <c r="I25" s="24"/>
      <c r="J25" s="24"/>
      <c r="K25" s="49"/>
    </row>
    <row r="26" spans="1:11" s="27" customFormat="1" ht="53.25" customHeight="1">
      <c r="A26" s="22"/>
      <c r="B26" s="49" t="s">
        <v>96</v>
      </c>
      <c r="C26" s="105">
        <v>110000</v>
      </c>
      <c r="D26" s="123"/>
      <c r="E26" s="42" t="s">
        <v>101</v>
      </c>
      <c r="F26" s="26"/>
      <c r="G26" s="24"/>
      <c r="H26" s="93">
        <v>110000</v>
      </c>
      <c r="I26" s="24"/>
      <c r="J26" s="24"/>
      <c r="K26" s="16"/>
    </row>
    <row r="27" spans="1:11" s="27" customFormat="1">
      <c r="A27" s="22"/>
      <c r="B27" s="23" t="s">
        <v>42</v>
      </c>
      <c r="C27" s="105">
        <v>3000</v>
      </c>
      <c r="D27" s="121" t="s">
        <v>116</v>
      </c>
      <c r="E27" s="42" t="s">
        <v>105</v>
      </c>
      <c r="F27" s="26">
        <v>2970</v>
      </c>
      <c r="G27" s="24"/>
      <c r="H27" s="93"/>
      <c r="I27" s="24">
        <f>F27</f>
        <v>2970</v>
      </c>
      <c r="J27" s="24"/>
      <c r="K27" s="16"/>
    </row>
    <row r="28" spans="1:11" s="27" customFormat="1" ht="37.5" customHeight="1">
      <c r="A28" s="22"/>
      <c r="B28" s="23" t="s">
        <v>45</v>
      </c>
      <c r="C28" s="105">
        <v>1000</v>
      </c>
      <c r="D28" s="122"/>
      <c r="E28" s="42" t="s">
        <v>105</v>
      </c>
      <c r="F28" s="26">
        <v>834.98</v>
      </c>
      <c r="G28" s="24"/>
      <c r="H28" s="93"/>
      <c r="I28" s="24">
        <f>F28</f>
        <v>834.98</v>
      </c>
      <c r="J28" s="24"/>
      <c r="K28" s="16"/>
    </row>
    <row r="29" spans="1:11" s="27" customFormat="1" ht="45" customHeight="1">
      <c r="A29" s="22"/>
      <c r="B29" s="23" t="s">
        <v>44</v>
      </c>
      <c r="C29" s="106">
        <v>22312.25</v>
      </c>
      <c r="D29" s="122"/>
      <c r="E29" s="77" t="s">
        <v>105</v>
      </c>
      <c r="F29" s="78">
        <f>825+565.84+576.1+89.1+397.2+2210+5814.94+317.6+830+1377.2+738.15+97.66+757.2+2779.8</f>
        <v>17375.79</v>
      </c>
      <c r="G29" s="24"/>
      <c r="H29" s="93"/>
      <c r="I29" s="24">
        <f>F29</f>
        <v>17375.79</v>
      </c>
      <c r="J29" s="24"/>
      <c r="K29" s="16"/>
    </row>
    <row r="30" spans="1:11" s="27" customFormat="1" ht="45" customHeight="1">
      <c r="A30" s="22"/>
      <c r="B30" s="49" t="s">
        <v>41</v>
      </c>
      <c r="C30" s="103">
        <v>1200</v>
      </c>
      <c r="D30" s="122"/>
      <c r="E30" s="42" t="s">
        <v>105</v>
      </c>
      <c r="F30" s="5">
        <f>127.13+169.5+339.01</f>
        <v>635.64</v>
      </c>
      <c r="G30" s="24">
        <v>211.88</v>
      </c>
      <c r="H30" s="93">
        <v>169.5</v>
      </c>
      <c r="I30" s="24">
        <f>SUM(F30:H30)</f>
        <v>1017.02</v>
      </c>
      <c r="J30" s="24"/>
      <c r="K30" s="49"/>
    </row>
    <row r="31" spans="1:11" s="27" customFormat="1" ht="39.75" customHeight="1">
      <c r="A31" s="22"/>
      <c r="B31" s="23" t="s">
        <v>43</v>
      </c>
      <c r="C31" s="105">
        <v>20033.75</v>
      </c>
      <c r="D31" s="123"/>
      <c r="E31" s="44" t="s">
        <v>117</v>
      </c>
      <c r="F31" s="26"/>
      <c r="G31" s="24"/>
      <c r="H31" s="93">
        <v>20033.75</v>
      </c>
      <c r="I31" s="24"/>
      <c r="J31" s="24"/>
      <c r="K31" s="16"/>
    </row>
    <row r="32" spans="1:11" s="27" customFormat="1" ht="37.5" customHeight="1">
      <c r="A32" s="22"/>
      <c r="B32" s="23" t="s">
        <v>44</v>
      </c>
      <c r="C32" s="105">
        <v>9822</v>
      </c>
      <c r="D32" s="121" t="s">
        <v>115</v>
      </c>
      <c r="E32" s="77" t="s">
        <v>105</v>
      </c>
      <c r="F32" s="78">
        <f>110+101.75+257.2+222.75+180.4+230+1486.5+765.75+561+185.2+332+469.5+795+555.78+195.32+693+503</f>
        <v>7644.15</v>
      </c>
      <c r="G32" s="24"/>
      <c r="H32" s="93"/>
      <c r="I32" s="24">
        <f>F32</f>
        <v>7644.15</v>
      </c>
      <c r="J32" s="24"/>
      <c r="K32" s="16"/>
    </row>
    <row r="33" spans="1:12" s="27" customFormat="1" ht="36.75" customHeight="1">
      <c r="A33" s="22"/>
      <c r="B33" s="23" t="s">
        <v>46</v>
      </c>
      <c r="C33" s="105">
        <v>10000</v>
      </c>
      <c r="D33" s="123"/>
      <c r="E33" s="42" t="s">
        <v>117</v>
      </c>
      <c r="F33" s="26"/>
      <c r="G33" s="24"/>
      <c r="H33" s="93">
        <v>10000</v>
      </c>
      <c r="I33" s="24"/>
      <c r="J33" s="24"/>
      <c r="K33" s="16"/>
    </row>
    <row r="34" spans="1:12" s="27" customFormat="1" ht="27" customHeight="1">
      <c r="A34" s="22"/>
      <c r="B34" s="23" t="s">
        <v>47</v>
      </c>
      <c r="C34" s="106">
        <v>200</v>
      </c>
      <c r="D34" s="121" t="s">
        <v>114</v>
      </c>
      <c r="E34" s="42" t="s">
        <v>105</v>
      </c>
      <c r="F34" s="26">
        <v>193.7</v>
      </c>
      <c r="G34" s="24"/>
      <c r="H34" s="93"/>
      <c r="I34" s="24">
        <f>F34</f>
        <v>193.7</v>
      </c>
      <c r="J34" s="24"/>
      <c r="K34" s="16"/>
    </row>
    <row r="35" spans="1:12" s="27" customFormat="1" ht="39.75" customHeight="1">
      <c r="A35" s="22"/>
      <c r="B35" s="23" t="s">
        <v>45</v>
      </c>
      <c r="C35" s="106">
        <v>650</v>
      </c>
      <c r="D35" s="122"/>
      <c r="E35" s="42" t="s">
        <v>105</v>
      </c>
      <c r="F35" s="26">
        <v>1080</v>
      </c>
      <c r="G35" s="24"/>
      <c r="H35" s="93"/>
      <c r="I35" s="24">
        <f>F35</f>
        <v>1080</v>
      </c>
      <c r="J35" s="24"/>
      <c r="K35" s="16"/>
    </row>
    <row r="36" spans="1:12" s="27" customFormat="1" ht="39.75" customHeight="1">
      <c r="A36" s="22"/>
      <c r="B36" s="23" t="s">
        <v>44</v>
      </c>
      <c r="C36" s="105">
        <v>4893</v>
      </c>
      <c r="D36" s="122"/>
      <c r="E36" s="77" t="s">
        <v>105</v>
      </c>
      <c r="F36" s="78">
        <f>148.5+1153.2+612.6+561.6+540+92.6+939+926.3+97.66+165.5+300</f>
        <v>5536.96</v>
      </c>
      <c r="G36" s="24"/>
      <c r="H36" s="93"/>
      <c r="I36" s="24">
        <f>F36</f>
        <v>5536.96</v>
      </c>
      <c r="J36" s="24"/>
      <c r="K36" s="16"/>
    </row>
    <row r="37" spans="1:12" s="27" customFormat="1" ht="37.5" customHeight="1">
      <c r="A37" s="22"/>
      <c r="B37" s="23" t="s">
        <v>48</v>
      </c>
      <c r="C37" s="105">
        <v>9009</v>
      </c>
      <c r="D37" s="123"/>
      <c r="E37" s="42" t="s">
        <v>117</v>
      </c>
      <c r="F37" s="26"/>
      <c r="G37" s="24"/>
      <c r="H37" s="93">
        <v>9009</v>
      </c>
      <c r="I37" s="24"/>
      <c r="J37" s="24"/>
      <c r="K37" s="16"/>
    </row>
    <row r="38" spans="1:12" s="27" customFormat="1" ht="40.5" customHeight="1">
      <c r="A38" s="22"/>
      <c r="B38" s="52" t="s">
        <v>49</v>
      </c>
      <c r="C38" s="105">
        <v>20000</v>
      </c>
      <c r="D38" s="121" t="s">
        <v>18</v>
      </c>
      <c r="E38" s="42" t="s">
        <v>105</v>
      </c>
      <c r="F38" s="24">
        <v>19000</v>
      </c>
      <c r="G38" s="24"/>
      <c r="H38" s="90"/>
      <c r="I38" s="26">
        <f>F38</f>
        <v>19000</v>
      </c>
      <c r="J38" s="26"/>
      <c r="K38" s="16"/>
    </row>
    <row r="39" spans="1:12" s="27" customFormat="1" ht="69" customHeight="1">
      <c r="A39" s="54"/>
      <c r="B39" s="55" t="s">
        <v>80</v>
      </c>
      <c r="C39" s="107">
        <v>22500</v>
      </c>
      <c r="D39" s="122"/>
      <c r="E39" s="42" t="s">
        <v>105</v>
      </c>
      <c r="F39" s="56"/>
      <c r="G39" s="56"/>
      <c r="H39" s="28">
        <v>20322.57</v>
      </c>
      <c r="I39" s="57">
        <f>H39</f>
        <v>20322.57</v>
      </c>
      <c r="J39" s="57"/>
      <c r="K39" s="58"/>
    </row>
    <row r="40" spans="1:12" s="27" customFormat="1" ht="44.25" customHeight="1">
      <c r="A40" s="22"/>
      <c r="B40" s="23" t="s">
        <v>50</v>
      </c>
      <c r="C40" s="89">
        <v>360</v>
      </c>
      <c r="D40" s="133" t="s">
        <v>19</v>
      </c>
      <c r="E40" s="24" t="s">
        <v>100</v>
      </c>
      <c r="F40" s="24"/>
      <c r="G40" s="24"/>
      <c r="H40" s="90"/>
      <c r="I40" s="26"/>
      <c r="J40" s="26"/>
      <c r="K40" s="16"/>
    </row>
    <row r="41" spans="1:12" s="27" customFormat="1" ht="43.5" customHeight="1">
      <c r="A41" s="22"/>
      <c r="B41" s="23" t="s">
        <v>51</v>
      </c>
      <c r="C41" s="89">
        <v>9450</v>
      </c>
      <c r="D41" s="133"/>
      <c r="E41" s="24" t="s">
        <v>100</v>
      </c>
      <c r="F41" s="24"/>
      <c r="G41" s="24"/>
      <c r="H41" s="90"/>
      <c r="I41" s="26"/>
      <c r="J41" s="26"/>
      <c r="K41" s="16"/>
    </row>
    <row r="42" spans="1:12" s="27" customFormat="1" ht="43.5" customHeight="1">
      <c r="A42" s="22"/>
      <c r="B42" s="23" t="s">
        <v>44</v>
      </c>
      <c r="C42" s="89">
        <v>11247</v>
      </c>
      <c r="D42" s="133"/>
      <c r="E42" s="77" t="s">
        <v>105</v>
      </c>
      <c r="F42" s="78">
        <v>13836.44</v>
      </c>
      <c r="G42" s="24"/>
      <c r="H42" s="93"/>
      <c r="I42" s="24"/>
      <c r="J42" s="24"/>
      <c r="K42" s="16"/>
    </row>
    <row r="43" spans="1:12" s="27" customFormat="1" ht="27.75" customHeight="1">
      <c r="A43" s="130" t="s">
        <v>20</v>
      </c>
      <c r="B43" s="131"/>
      <c r="C43" s="131"/>
      <c r="D43" s="134"/>
      <c r="E43" s="131"/>
      <c r="F43" s="131"/>
      <c r="G43" s="131"/>
      <c r="H43" s="131"/>
      <c r="I43" s="131"/>
      <c r="J43" s="131"/>
      <c r="K43" s="132"/>
      <c r="L43" s="29"/>
    </row>
    <row r="44" spans="1:12" s="27" customFormat="1" ht="44.25" customHeight="1">
      <c r="A44" s="22"/>
      <c r="B44" s="23" t="s">
        <v>52</v>
      </c>
      <c r="C44" s="89">
        <v>11130</v>
      </c>
      <c r="D44" s="121" t="s">
        <v>21</v>
      </c>
      <c r="E44" s="42" t="s">
        <v>105</v>
      </c>
      <c r="F44" s="24">
        <v>11130</v>
      </c>
      <c r="G44" s="24"/>
      <c r="H44" s="90"/>
      <c r="I44" s="26">
        <f>F44</f>
        <v>11130</v>
      </c>
      <c r="J44" s="26"/>
      <c r="K44" s="16"/>
      <c r="L44" s="29"/>
    </row>
    <row r="45" spans="1:12" s="27" customFormat="1" ht="47.25" customHeight="1">
      <c r="A45" s="22"/>
      <c r="B45" s="23" t="s">
        <v>53</v>
      </c>
      <c r="C45" s="89">
        <v>61680</v>
      </c>
      <c r="D45" s="122"/>
      <c r="E45" s="42" t="s">
        <v>105</v>
      </c>
      <c r="F45" s="24">
        <v>56922.5</v>
      </c>
      <c r="G45" s="24"/>
      <c r="H45" s="90"/>
      <c r="I45" s="26">
        <f>F45</f>
        <v>56922.5</v>
      </c>
      <c r="J45" s="26"/>
      <c r="K45" s="16"/>
      <c r="L45" s="29"/>
    </row>
    <row r="46" spans="1:12" s="27" customFormat="1" ht="45" customHeight="1">
      <c r="A46" s="22"/>
      <c r="B46" s="23" t="s">
        <v>44</v>
      </c>
      <c r="C46" s="89">
        <v>57190</v>
      </c>
      <c r="D46" s="123"/>
      <c r="E46" s="77" t="s">
        <v>105</v>
      </c>
      <c r="F46" s="78">
        <f>15930.2+1287+9734.4+2064.4+4921.8+1820</f>
        <v>35757.800000000003</v>
      </c>
      <c r="G46" s="24"/>
      <c r="H46" s="93"/>
      <c r="I46" s="26">
        <f>F46</f>
        <v>35757.800000000003</v>
      </c>
      <c r="J46" s="24"/>
      <c r="K46" s="16"/>
      <c r="L46" s="29"/>
    </row>
    <row r="47" spans="1:12" s="27" customFormat="1" ht="51" customHeight="1">
      <c r="A47" s="22"/>
      <c r="B47" s="23" t="s">
        <v>54</v>
      </c>
      <c r="C47" s="105">
        <v>15000</v>
      </c>
      <c r="D47" s="121" t="s">
        <v>22</v>
      </c>
      <c r="E47" s="13" t="s">
        <v>105</v>
      </c>
      <c r="F47" s="5">
        <v>12750</v>
      </c>
      <c r="G47" s="5"/>
      <c r="H47" s="94"/>
      <c r="I47" s="15">
        <f>F47</f>
        <v>12750</v>
      </c>
      <c r="J47" s="15"/>
      <c r="K47" s="16"/>
      <c r="L47" s="30"/>
    </row>
    <row r="48" spans="1:12" s="27" customFormat="1" ht="51.75" customHeight="1">
      <c r="A48" s="53"/>
      <c r="B48" s="23" t="s">
        <v>57</v>
      </c>
      <c r="C48" s="108">
        <v>15000</v>
      </c>
      <c r="D48" s="122"/>
      <c r="E48" s="13" t="s">
        <v>105</v>
      </c>
      <c r="F48" s="5">
        <v>12750</v>
      </c>
      <c r="G48" s="5"/>
      <c r="H48" s="94"/>
      <c r="I48" s="15">
        <f t="shared" ref="I48:I50" si="0">F48</f>
        <v>12750</v>
      </c>
      <c r="J48" s="15"/>
      <c r="K48" s="16"/>
      <c r="L48" s="30"/>
    </row>
    <row r="49" spans="1:12" s="27" customFormat="1" ht="54.75" customHeight="1">
      <c r="A49" s="53"/>
      <c r="B49" s="23" t="s">
        <v>56</v>
      </c>
      <c r="C49" s="108">
        <v>30000</v>
      </c>
      <c r="D49" s="122"/>
      <c r="E49" s="13" t="s">
        <v>105</v>
      </c>
      <c r="F49" s="5">
        <v>25500</v>
      </c>
      <c r="G49" s="5"/>
      <c r="H49" s="94"/>
      <c r="I49" s="15">
        <f t="shared" si="0"/>
        <v>25500</v>
      </c>
      <c r="J49" s="15"/>
      <c r="K49" s="16"/>
      <c r="L49" s="30"/>
    </row>
    <row r="50" spans="1:12" s="27" customFormat="1" ht="54" customHeight="1">
      <c r="A50" s="53"/>
      <c r="B50" s="23" t="s">
        <v>55</v>
      </c>
      <c r="C50" s="108">
        <v>15000</v>
      </c>
      <c r="D50" s="123"/>
      <c r="E50" s="13" t="s">
        <v>105</v>
      </c>
      <c r="F50" s="5">
        <v>12750</v>
      </c>
      <c r="G50" s="5"/>
      <c r="H50" s="94"/>
      <c r="I50" s="15">
        <f t="shared" si="0"/>
        <v>12750</v>
      </c>
      <c r="J50" s="15"/>
      <c r="K50" s="16"/>
      <c r="L50" s="30"/>
    </row>
    <row r="51" spans="1:12" s="27" customFormat="1" ht="30" customHeight="1">
      <c r="A51" s="130" t="s">
        <v>23</v>
      </c>
      <c r="B51" s="131"/>
      <c r="C51" s="131"/>
      <c r="D51" s="134"/>
      <c r="E51" s="131"/>
      <c r="F51" s="131"/>
      <c r="G51" s="131"/>
      <c r="H51" s="131"/>
      <c r="I51" s="131"/>
      <c r="J51" s="131"/>
      <c r="K51" s="132"/>
      <c r="L51" s="30"/>
    </row>
    <row r="52" spans="1:12" s="27" customFormat="1" ht="37.5" customHeight="1">
      <c r="A52" s="22"/>
      <c r="B52" s="23" t="s">
        <v>59</v>
      </c>
      <c r="C52" s="109">
        <v>55346.66</v>
      </c>
      <c r="D52" s="121" t="s">
        <v>24</v>
      </c>
      <c r="E52" s="43" t="s">
        <v>105</v>
      </c>
      <c r="F52" s="5">
        <v>51734.51</v>
      </c>
      <c r="G52" s="5"/>
      <c r="H52" s="94"/>
      <c r="I52" s="15">
        <f>F52</f>
        <v>51734.51</v>
      </c>
      <c r="J52" s="15"/>
      <c r="K52" s="16"/>
      <c r="L52" s="30"/>
    </row>
    <row r="53" spans="1:12" s="27" customFormat="1" ht="37.5" customHeight="1">
      <c r="A53" s="22"/>
      <c r="B53" s="23" t="s">
        <v>109</v>
      </c>
      <c r="C53" s="109">
        <v>90</v>
      </c>
      <c r="D53" s="122"/>
      <c r="E53" s="43" t="s">
        <v>105</v>
      </c>
      <c r="F53" s="5"/>
      <c r="G53" s="5"/>
      <c r="H53" s="94">
        <v>96</v>
      </c>
      <c r="I53" s="15">
        <f>H53</f>
        <v>96</v>
      </c>
      <c r="J53" s="15"/>
      <c r="K53" s="16"/>
      <c r="L53" s="30"/>
    </row>
    <row r="54" spans="1:12" s="27" customFormat="1" ht="36" customHeight="1">
      <c r="A54" s="22"/>
      <c r="B54" s="23" t="s">
        <v>60</v>
      </c>
      <c r="C54" s="109">
        <v>836.22</v>
      </c>
      <c r="D54" s="122"/>
      <c r="E54" s="43" t="s">
        <v>105</v>
      </c>
      <c r="F54" s="5">
        <v>905.2</v>
      </c>
      <c r="G54" s="5"/>
      <c r="H54" s="94"/>
      <c r="I54" s="15">
        <f>F54</f>
        <v>905.2</v>
      </c>
      <c r="J54" s="15"/>
      <c r="K54" s="16"/>
      <c r="L54" s="30"/>
    </row>
    <row r="55" spans="1:12" s="27" customFormat="1" ht="35.25" customHeight="1">
      <c r="A55" s="22"/>
      <c r="B55" s="23" t="s">
        <v>61</v>
      </c>
      <c r="C55" s="109">
        <v>107.2</v>
      </c>
      <c r="D55" s="122"/>
      <c r="E55" s="43" t="s">
        <v>105</v>
      </c>
      <c r="F55" s="5">
        <v>160</v>
      </c>
      <c r="G55" s="5"/>
      <c r="H55" s="94"/>
      <c r="I55" s="15">
        <f>F55</f>
        <v>160</v>
      </c>
      <c r="J55" s="15"/>
      <c r="K55" s="16"/>
      <c r="L55" s="30"/>
    </row>
    <row r="56" spans="1:12" s="27" customFormat="1" ht="39.75" customHeight="1">
      <c r="A56" s="22"/>
      <c r="B56" s="23" t="s">
        <v>58</v>
      </c>
      <c r="C56" s="109">
        <v>10749.21</v>
      </c>
      <c r="D56" s="122"/>
      <c r="E56" s="43" t="s">
        <v>105</v>
      </c>
      <c r="F56" s="5"/>
      <c r="G56" s="5"/>
      <c r="H56" s="94">
        <v>12996.28</v>
      </c>
      <c r="I56" s="15">
        <f>H56</f>
        <v>12996.28</v>
      </c>
      <c r="J56" s="15"/>
      <c r="K56" s="16"/>
      <c r="L56" s="30"/>
    </row>
    <row r="57" spans="1:12" s="27" customFormat="1" ht="44.25" customHeight="1">
      <c r="A57" s="22"/>
      <c r="B57" s="23" t="s">
        <v>44</v>
      </c>
      <c r="C57" s="109">
        <v>29344.36</v>
      </c>
      <c r="D57" s="122"/>
      <c r="E57" s="77" t="s">
        <v>105</v>
      </c>
      <c r="F57" s="78">
        <f>2078.27+988.68+1567.5+755.7+993+1383+1210+152+9037.92+1660+1288+1483.52</f>
        <v>22597.59</v>
      </c>
      <c r="G57" s="24"/>
      <c r="H57" s="93"/>
      <c r="I57" s="15">
        <f>F57</f>
        <v>22597.59</v>
      </c>
      <c r="J57" s="24"/>
      <c r="K57" s="16"/>
      <c r="L57" s="30"/>
    </row>
    <row r="58" spans="1:12" s="27" customFormat="1" ht="43.5" customHeight="1">
      <c r="A58" s="22"/>
      <c r="B58" s="23" t="s">
        <v>62</v>
      </c>
      <c r="C58" s="89">
        <v>2133.33</v>
      </c>
      <c r="D58" s="122"/>
      <c r="E58" s="43" t="s">
        <v>105</v>
      </c>
      <c r="F58" s="5"/>
      <c r="G58" s="5"/>
      <c r="H58" s="94">
        <v>2028</v>
      </c>
      <c r="I58" s="15">
        <f>H58</f>
        <v>2028</v>
      </c>
      <c r="J58" s="15"/>
      <c r="K58" s="16"/>
      <c r="L58" s="30"/>
    </row>
    <row r="59" spans="1:12" s="27" customFormat="1" ht="46.5" customHeight="1">
      <c r="A59" s="22"/>
      <c r="B59" s="23" t="s">
        <v>63</v>
      </c>
      <c r="C59" s="109">
        <v>3939.66</v>
      </c>
      <c r="D59" s="122"/>
      <c r="E59" s="81" t="s">
        <v>105</v>
      </c>
      <c r="F59" s="5"/>
      <c r="G59" s="5">
        <v>4017.72</v>
      </c>
      <c r="H59" s="95"/>
      <c r="I59" s="15">
        <v>4017.72</v>
      </c>
      <c r="J59" s="15"/>
      <c r="K59" s="16"/>
      <c r="L59" s="30"/>
    </row>
    <row r="60" spans="1:12" s="27" customFormat="1" ht="44.25" customHeight="1">
      <c r="A60" s="22"/>
      <c r="B60" s="23" t="s">
        <v>64</v>
      </c>
      <c r="C60" s="109">
        <v>1360</v>
      </c>
      <c r="D60" s="122"/>
      <c r="E60" s="43" t="s">
        <v>105</v>
      </c>
      <c r="F60" s="5">
        <v>894.72</v>
      </c>
      <c r="G60" s="5"/>
      <c r="H60" s="94"/>
      <c r="I60" s="15">
        <f>F60</f>
        <v>894.72</v>
      </c>
      <c r="J60" s="15"/>
      <c r="K60" s="16"/>
      <c r="L60" s="30"/>
    </row>
    <row r="61" spans="1:12" s="27" customFormat="1" ht="45.75" customHeight="1">
      <c r="A61" s="22"/>
      <c r="B61" s="23" t="s">
        <v>65</v>
      </c>
      <c r="C61" s="109">
        <v>34050</v>
      </c>
      <c r="D61" s="123"/>
      <c r="E61" s="81" t="s">
        <v>105</v>
      </c>
      <c r="F61" s="5">
        <v>32479.040000000001</v>
      </c>
      <c r="G61" s="5"/>
      <c r="H61" s="94"/>
      <c r="I61" s="15">
        <v>32479.040000000001</v>
      </c>
      <c r="J61" s="15"/>
      <c r="K61" s="16"/>
      <c r="L61" s="30"/>
    </row>
    <row r="62" spans="1:12" s="27" customFormat="1" ht="57.75" customHeight="1">
      <c r="A62" s="22"/>
      <c r="B62" s="23" t="s">
        <v>66</v>
      </c>
      <c r="C62" s="89">
        <v>30000</v>
      </c>
      <c r="D62" s="70" t="s">
        <v>94</v>
      </c>
      <c r="E62" s="43" t="s">
        <v>105</v>
      </c>
      <c r="F62" s="5">
        <v>25500</v>
      </c>
      <c r="G62" s="5"/>
      <c r="H62" s="94"/>
      <c r="I62" s="15">
        <f>F62</f>
        <v>25500</v>
      </c>
      <c r="J62" s="15"/>
      <c r="K62" s="16"/>
      <c r="L62" s="30"/>
    </row>
    <row r="63" spans="1:12" s="27" customFormat="1" ht="24" customHeight="1">
      <c r="A63" s="130" t="s">
        <v>25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2"/>
      <c r="L63" s="30"/>
    </row>
    <row r="64" spans="1:12" s="27" customFormat="1" ht="58.5" customHeight="1">
      <c r="A64" s="22"/>
      <c r="B64" s="23" t="s">
        <v>67</v>
      </c>
      <c r="C64" s="89">
        <v>107824</v>
      </c>
      <c r="D64" s="73" t="s">
        <v>93</v>
      </c>
      <c r="E64" s="13" t="s">
        <v>110</v>
      </c>
      <c r="F64" s="5"/>
      <c r="G64" s="5"/>
      <c r="H64" s="95">
        <v>107824</v>
      </c>
      <c r="I64" s="15"/>
      <c r="J64" s="15"/>
      <c r="K64" s="16"/>
      <c r="L64" s="30"/>
    </row>
    <row r="65" spans="1:12" s="27" customFormat="1" ht="24.75" customHeight="1">
      <c r="A65" s="117" t="s">
        <v>26</v>
      </c>
      <c r="B65" s="118"/>
      <c r="C65" s="118"/>
      <c r="D65" s="119"/>
      <c r="E65" s="118"/>
      <c r="F65" s="118"/>
      <c r="G65" s="118"/>
      <c r="H65" s="118"/>
      <c r="I65" s="118"/>
      <c r="J65" s="118"/>
      <c r="K65" s="120"/>
      <c r="L65" s="30"/>
    </row>
    <row r="66" spans="1:12" s="27" customFormat="1" ht="69.75" customHeight="1">
      <c r="A66" s="41"/>
      <c r="B66" s="47" t="s">
        <v>73</v>
      </c>
      <c r="C66" s="110">
        <v>21000</v>
      </c>
      <c r="D66" s="47" t="s">
        <v>74</v>
      </c>
      <c r="E66" s="47" t="s">
        <v>103</v>
      </c>
      <c r="F66" s="60"/>
      <c r="G66" s="60"/>
      <c r="H66" s="91">
        <v>15000</v>
      </c>
      <c r="I66" s="60"/>
      <c r="J66" s="60"/>
      <c r="K66" s="41"/>
      <c r="L66" s="30"/>
    </row>
    <row r="67" spans="1:12" s="27" customFormat="1" ht="30">
      <c r="A67" s="22"/>
      <c r="B67" s="23" t="s">
        <v>88</v>
      </c>
      <c r="C67" s="109">
        <v>160</v>
      </c>
      <c r="D67" s="121" t="s">
        <v>27</v>
      </c>
      <c r="E67" s="43" t="s">
        <v>100</v>
      </c>
      <c r="F67" s="5"/>
      <c r="G67" s="5"/>
      <c r="H67" s="95"/>
      <c r="I67" s="15"/>
      <c r="J67" s="15"/>
      <c r="K67" s="16"/>
      <c r="L67" s="30"/>
    </row>
    <row r="68" spans="1:12" s="27" customFormat="1" ht="23.25" customHeight="1">
      <c r="A68" s="22"/>
      <c r="B68" s="23" t="s">
        <v>68</v>
      </c>
      <c r="C68" s="109">
        <v>10</v>
      </c>
      <c r="D68" s="122"/>
      <c r="E68" s="80" t="s">
        <v>105</v>
      </c>
      <c r="F68" s="78">
        <f>10</f>
        <v>10</v>
      </c>
      <c r="G68" s="5"/>
      <c r="H68" s="95"/>
      <c r="I68" s="15">
        <f>F68</f>
        <v>10</v>
      </c>
      <c r="J68" s="15"/>
      <c r="K68" s="16"/>
      <c r="L68" s="30"/>
    </row>
    <row r="69" spans="1:12" s="27" customFormat="1" ht="24.75" customHeight="1">
      <c r="A69" s="22"/>
      <c r="B69" s="23" t="s">
        <v>69</v>
      </c>
      <c r="C69" s="109">
        <v>38</v>
      </c>
      <c r="D69" s="123"/>
      <c r="E69" s="77" t="s">
        <v>105</v>
      </c>
      <c r="F69" s="78">
        <f>42.32+4.2</f>
        <v>46.52</v>
      </c>
      <c r="G69" s="5"/>
      <c r="H69" s="95"/>
      <c r="I69" s="15">
        <f>F69</f>
        <v>46.52</v>
      </c>
      <c r="J69" s="15"/>
      <c r="K69" s="16"/>
      <c r="L69" s="30"/>
    </row>
    <row r="70" spans="1:12" s="27" customFormat="1" ht="30.75" customHeight="1">
      <c r="A70" s="22"/>
      <c r="B70" s="23" t="s">
        <v>88</v>
      </c>
      <c r="C70" s="109">
        <v>800</v>
      </c>
      <c r="D70" s="121" t="s">
        <v>28</v>
      </c>
      <c r="E70" s="43" t="s">
        <v>100</v>
      </c>
      <c r="F70" s="5"/>
      <c r="G70" s="5"/>
      <c r="H70" s="95"/>
      <c r="I70" s="15"/>
      <c r="J70" s="15"/>
      <c r="K70" s="16"/>
      <c r="L70" s="30"/>
    </row>
    <row r="71" spans="1:12" s="27" customFormat="1" ht="26.25" customHeight="1">
      <c r="A71" s="22"/>
      <c r="B71" s="23" t="s">
        <v>68</v>
      </c>
      <c r="C71" s="109">
        <v>120</v>
      </c>
      <c r="D71" s="122"/>
      <c r="E71" s="77" t="s">
        <v>105</v>
      </c>
      <c r="F71" s="78">
        <f>20+14+44</f>
        <v>78</v>
      </c>
      <c r="G71" s="5"/>
      <c r="H71" s="95"/>
      <c r="I71" s="15">
        <f>F71</f>
        <v>78</v>
      </c>
      <c r="J71" s="15"/>
      <c r="K71" s="16"/>
      <c r="L71" s="30"/>
    </row>
    <row r="72" spans="1:12" s="27" customFormat="1" ht="25.5" customHeight="1">
      <c r="A72" s="22"/>
      <c r="B72" s="23" t="s">
        <v>69</v>
      </c>
      <c r="C72" s="109">
        <v>109</v>
      </c>
      <c r="D72" s="123"/>
      <c r="E72" s="77" t="s">
        <v>105</v>
      </c>
      <c r="F72" s="78">
        <f>63.48+4.2+13.6+47.5</f>
        <v>128.77999999999997</v>
      </c>
      <c r="G72" s="5"/>
      <c r="H72" s="95"/>
      <c r="I72" s="15"/>
      <c r="J72" s="15"/>
      <c r="K72" s="16"/>
      <c r="L72" s="30"/>
    </row>
    <row r="73" spans="1:12" s="27" customFormat="1" ht="33.75" customHeight="1">
      <c r="A73" s="22"/>
      <c r="B73" s="23" t="s">
        <v>88</v>
      </c>
      <c r="C73" s="90">
        <v>175</v>
      </c>
      <c r="D73" s="124" t="s">
        <v>29</v>
      </c>
      <c r="E73" s="42" t="s">
        <v>100</v>
      </c>
      <c r="F73" s="24"/>
      <c r="G73" s="24"/>
      <c r="H73" s="90"/>
      <c r="I73" s="26"/>
      <c r="J73" s="26"/>
      <c r="K73" s="16"/>
      <c r="L73" s="30"/>
    </row>
    <row r="74" spans="1:12" s="27" customFormat="1" ht="30.75" customHeight="1">
      <c r="A74" s="22"/>
      <c r="B74" s="23" t="s">
        <v>70</v>
      </c>
      <c r="C74" s="90">
        <v>466</v>
      </c>
      <c r="D74" s="125"/>
      <c r="E74" s="42" t="s">
        <v>100</v>
      </c>
      <c r="F74" s="24"/>
      <c r="G74" s="24"/>
      <c r="H74" s="90"/>
      <c r="I74" s="26"/>
      <c r="J74" s="26"/>
      <c r="K74" s="16"/>
      <c r="L74" s="30"/>
    </row>
    <row r="75" spans="1:12" s="27" customFormat="1" ht="27.75" customHeight="1">
      <c r="A75" s="22"/>
      <c r="B75" s="23" t="s">
        <v>88</v>
      </c>
      <c r="C75" s="89">
        <v>395</v>
      </c>
      <c r="D75" s="121" t="s">
        <v>30</v>
      </c>
      <c r="E75" s="42" t="s">
        <v>100</v>
      </c>
      <c r="F75" s="24"/>
      <c r="G75" s="24"/>
      <c r="H75" s="90"/>
      <c r="I75" s="26"/>
      <c r="J75" s="26"/>
      <c r="K75" s="40"/>
    </row>
    <row r="76" spans="1:12" s="27" customFormat="1" ht="30.75" customHeight="1">
      <c r="A76" s="31"/>
      <c r="B76" s="23" t="s">
        <v>70</v>
      </c>
      <c r="C76" s="93">
        <v>400</v>
      </c>
      <c r="D76" s="122"/>
      <c r="E76" s="42" t="s">
        <v>100</v>
      </c>
      <c r="F76" s="24"/>
      <c r="G76" s="7"/>
      <c r="H76" s="96"/>
      <c r="I76" s="7"/>
      <c r="J76" s="7"/>
      <c r="K76" s="16"/>
      <c r="L76" s="29"/>
    </row>
    <row r="77" spans="1:12" s="27" customFormat="1" ht="30">
      <c r="A77" s="31"/>
      <c r="B77" s="23" t="s">
        <v>90</v>
      </c>
      <c r="C77" s="93">
        <v>60</v>
      </c>
      <c r="D77" s="122"/>
      <c r="E77" s="42" t="s">
        <v>100</v>
      </c>
      <c r="F77" s="24"/>
      <c r="G77" s="7"/>
      <c r="H77" s="96"/>
      <c r="I77" s="7"/>
      <c r="J77" s="7"/>
      <c r="K77" s="16"/>
      <c r="L77" s="29"/>
    </row>
    <row r="78" spans="1:12" s="27" customFormat="1" ht="30">
      <c r="A78" s="31"/>
      <c r="B78" s="23" t="s">
        <v>91</v>
      </c>
      <c r="C78" s="93">
        <v>36</v>
      </c>
      <c r="D78" s="122"/>
      <c r="E78" s="42" t="s">
        <v>100</v>
      </c>
      <c r="F78" s="24"/>
      <c r="G78" s="7"/>
      <c r="H78" s="96"/>
      <c r="I78" s="7"/>
      <c r="J78" s="7"/>
      <c r="K78" s="16"/>
      <c r="L78" s="29"/>
    </row>
    <row r="79" spans="1:12" s="27" customFormat="1" ht="30">
      <c r="A79" s="31"/>
      <c r="B79" s="23" t="s">
        <v>71</v>
      </c>
      <c r="C79" s="93">
        <v>200</v>
      </c>
      <c r="D79" s="123"/>
      <c r="E79" s="42" t="s">
        <v>100</v>
      </c>
      <c r="F79" s="24"/>
      <c r="G79" s="7"/>
      <c r="H79" s="96"/>
      <c r="I79" s="7"/>
      <c r="J79" s="7"/>
      <c r="K79" s="16"/>
      <c r="L79" s="29"/>
    </row>
    <row r="80" spans="1:12" s="27" customFormat="1" ht="21" customHeight="1">
      <c r="A80" s="31"/>
      <c r="B80" s="23" t="s">
        <v>68</v>
      </c>
      <c r="C80" s="93">
        <v>70</v>
      </c>
      <c r="D80" s="121" t="s">
        <v>31</v>
      </c>
      <c r="E80" s="77" t="s">
        <v>105</v>
      </c>
      <c r="F80" s="79">
        <f>40+28</f>
        <v>68</v>
      </c>
      <c r="G80" s="7"/>
      <c r="H80" s="96"/>
      <c r="I80" s="7">
        <f>F80</f>
        <v>68</v>
      </c>
      <c r="J80" s="7"/>
      <c r="K80" s="16"/>
    </row>
    <row r="81" spans="1:12" s="27" customFormat="1" ht="32.25" customHeight="1">
      <c r="A81" s="31"/>
      <c r="B81" s="23" t="s">
        <v>88</v>
      </c>
      <c r="C81" s="93">
        <v>1200</v>
      </c>
      <c r="D81" s="123"/>
      <c r="E81" s="45" t="s">
        <v>100</v>
      </c>
      <c r="F81" s="7"/>
      <c r="G81" s="7"/>
      <c r="H81" s="96"/>
      <c r="I81" s="7"/>
      <c r="J81" s="7"/>
      <c r="K81" s="16"/>
    </row>
    <row r="82" spans="1:12" s="27" customFormat="1" ht="45.75" customHeight="1">
      <c r="A82" s="31"/>
      <c r="B82" s="23" t="s">
        <v>72</v>
      </c>
      <c r="C82" s="93">
        <v>30000</v>
      </c>
      <c r="D82" s="63" t="s">
        <v>33</v>
      </c>
      <c r="E82" s="82" t="s">
        <v>105</v>
      </c>
      <c r="F82" s="83">
        <v>24000</v>
      </c>
      <c r="G82" s="7"/>
      <c r="H82" s="96"/>
      <c r="I82" s="7">
        <f>F82</f>
        <v>24000</v>
      </c>
      <c r="J82" s="7"/>
      <c r="K82" s="16"/>
    </row>
    <row r="83" spans="1:12" s="27" customFormat="1" ht="37.5" customHeight="1">
      <c r="A83" s="31"/>
      <c r="B83" s="23" t="s">
        <v>88</v>
      </c>
      <c r="C83" s="93">
        <v>250</v>
      </c>
      <c r="D83" s="124" t="s">
        <v>34</v>
      </c>
      <c r="E83" s="45" t="s">
        <v>100</v>
      </c>
      <c r="F83" s="7"/>
      <c r="G83" s="7"/>
      <c r="H83" s="96"/>
      <c r="I83" s="7"/>
      <c r="J83" s="7"/>
      <c r="K83" s="16"/>
    </row>
    <row r="84" spans="1:12" s="27" customFormat="1" ht="42" customHeight="1">
      <c r="A84" s="22"/>
      <c r="B84" s="23" t="s">
        <v>70</v>
      </c>
      <c r="C84" s="93">
        <v>350</v>
      </c>
      <c r="D84" s="125"/>
      <c r="E84" s="43" t="s">
        <v>100</v>
      </c>
      <c r="F84" s="5"/>
      <c r="G84" s="5"/>
      <c r="H84" s="95"/>
      <c r="I84" s="6"/>
      <c r="J84" s="6"/>
      <c r="K84" s="25"/>
    </row>
    <row r="85" spans="1:12" s="27" customFormat="1" ht="45.75" customHeight="1">
      <c r="A85" s="31"/>
      <c r="B85" s="23" t="s">
        <v>88</v>
      </c>
      <c r="C85" s="89">
        <v>266</v>
      </c>
      <c r="D85" s="124" t="s">
        <v>35</v>
      </c>
      <c r="E85" s="43" t="s">
        <v>100</v>
      </c>
      <c r="F85" s="5"/>
      <c r="G85" s="5"/>
      <c r="H85" s="95"/>
      <c r="I85" s="6"/>
      <c r="J85" s="6"/>
      <c r="K85" s="25"/>
    </row>
    <row r="86" spans="1:12" s="27" customFormat="1" ht="33.75" customHeight="1">
      <c r="A86" s="31"/>
      <c r="B86" s="27" t="s">
        <v>89</v>
      </c>
      <c r="C86" s="89">
        <v>2933</v>
      </c>
      <c r="D86" s="125"/>
      <c r="E86" s="43" t="s">
        <v>100</v>
      </c>
      <c r="F86" s="5"/>
      <c r="G86" s="5"/>
      <c r="H86" s="95"/>
      <c r="I86" s="6"/>
      <c r="J86" s="6"/>
      <c r="K86" s="25"/>
    </row>
    <row r="87" spans="1:12" s="27" customFormat="1" ht="30">
      <c r="A87" s="31"/>
      <c r="B87" s="23" t="s">
        <v>88</v>
      </c>
      <c r="C87" s="97">
        <v>2900</v>
      </c>
      <c r="D87" s="124" t="s">
        <v>36</v>
      </c>
      <c r="E87" s="43" t="s">
        <v>100</v>
      </c>
      <c r="F87" s="5"/>
      <c r="G87" s="5"/>
      <c r="H87" s="95"/>
      <c r="I87" s="6"/>
      <c r="J87" s="6"/>
      <c r="K87" s="25"/>
    </row>
    <row r="88" spans="1:12" s="27" customFormat="1">
      <c r="A88" s="31"/>
      <c r="B88" s="23" t="s">
        <v>68</v>
      </c>
      <c r="C88" s="89">
        <v>680</v>
      </c>
      <c r="D88" s="126"/>
      <c r="E88" s="77" t="s">
        <v>105</v>
      </c>
      <c r="F88" s="78">
        <f>30+35+10.5+220</f>
        <v>295.5</v>
      </c>
      <c r="G88" s="5"/>
      <c r="H88" s="95"/>
      <c r="I88" s="6">
        <f>F88</f>
        <v>295.5</v>
      </c>
      <c r="J88" s="6"/>
      <c r="K88" s="25"/>
    </row>
    <row r="89" spans="1:12" s="27" customFormat="1">
      <c r="A89" s="31"/>
      <c r="B89" s="23" t="s">
        <v>69</v>
      </c>
      <c r="C89" s="89">
        <v>420</v>
      </c>
      <c r="D89" s="125"/>
      <c r="E89" s="77" t="s">
        <v>105</v>
      </c>
      <c r="F89" s="78">
        <f>211.6+35+54.4+190</f>
        <v>491</v>
      </c>
      <c r="G89" s="5"/>
      <c r="H89" s="95"/>
      <c r="I89" s="6">
        <f>F89</f>
        <v>491</v>
      </c>
      <c r="J89" s="6"/>
      <c r="K89" s="25"/>
    </row>
    <row r="90" spans="1:12" s="27" customFormat="1" ht="30">
      <c r="A90" s="22"/>
      <c r="B90" s="2" t="s">
        <v>75</v>
      </c>
      <c r="C90" s="111">
        <v>20000</v>
      </c>
      <c r="D90" s="72" t="s">
        <v>32</v>
      </c>
      <c r="E90" s="44" t="s">
        <v>100</v>
      </c>
      <c r="F90" s="26"/>
      <c r="G90" s="8"/>
      <c r="H90" s="97"/>
      <c r="I90" s="5"/>
      <c r="J90" s="5"/>
      <c r="K90" s="25"/>
    </row>
    <row r="91" spans="1:12" s="27" customFormat="1">
      <c r="A91" s="17"/>
      <c r="B91" s="11" t="s">
        <v>1</v>
      </c>
      <c r="C91" s="112">
        <f>SUM(C10:C90)</f>
        <v>1562817.3399999999</v>
      </c>
      <c r="D91" s="46"/>
      <c r="E91" s="32"/>
      <c r="F91" s="32">
        <f>SUM(F10:F90)</f>
        <v>396056.82000000007</v>
      </c>
      <c r="G91" s="32">
        <f>SUM(G10:G90)</f>
        <v>71027.88</v>
      </c>
      <c r="H91" s="98">
        <f>SUM(H10:H90)</f>
        <v>912389.84</v>
      </c>
      <c r="I91" s="32">
        <f>SUM(I10:I90)</f>
        <v>488731.83</v>
      </c>
      <c r="J91" s="32"/>
      <c r="K91" s="33"/>
    </row>
    <row r="92" spans="1:12" s="27" customFormat="1" ht="36" customHeight="1">
      <c r="A92" s="128" t="s">
        <v>97</v>
      </c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34"/>
    </row>
    <row r="93" spans="1:12" s="27" customFormat="1" ht="18.75">
      <c r="A93" s="19"/>
      <c r="B93" s="10"/>
      <c r="C93" s="88"/>
      <c r="D93" s="10"/>
      <c r="E93" s="10"/>
      <c r="F93" s="12"/>
      <c r="G93" s="12"/>
      <c r="H93" s="88"/>
      <c r="I93" s="12"/>
      <c r="J93" s="12"/>
      <c r="K93" s="14"/>
      <c r="L93" s="34"/>
    </row>
    <row r="94" spans="1:12" s="27" customFormat="1">
      <c r="A94" s="19"/>
      <c r="B94" s="10"/>
      <c r="C94" s="88"/>
      <c r="D94" s="10"/>
      <c r="E94" s="10"/>
      <c r="F94" s="12"/>
      <c r="G94" s="129"/>
      <c r="H94" s="129"/>
      <c r="I94" s="12"/>
      <c r="J94" s="12"/>
      <c r="K94" s="10"/>
      <c r="L94" s="34"/>
    </row>
    <row r="95" spans="1:12" s="27" customFormat="1" ht="26.25" customHeight="1">
      <c r="A95" s="19"/>
      <c r="B95" s="10"/>
      <c r="C95" s="88"/>
      <c r="D95" s="10"/>
      <c r="E95" s="10"/>
      <c r="F95" s="129"/>
      <c r="G95" s="129"/>
      <c r="H95" s="129"/>
      <c r="I95" s="129"/>
      <c r="J95" s="75"/>
      <c r="K95" s="10"/>
      <c r="L95" s="34"/>
    </row>
    <row r="96" spans="1:12" s="27" customFormat="1">
      <c r="A96" s="35"/>
      <c r="B96" s="36"/>
      <c r="C96" s="100"/>
      <c r="D96" s="37"/>
      <c r="E96" s="12"/>
      <c r="F96" s="12"/>
      <c r="G96" s="129"/>
      <c r="H96" s="129"/>
      <c r="I96" s="12"/>
      <c r="J96" s="12"/>
      <c r="K96" s="10"/>
      <c r="L96" s="34"/>
    </row>
    <row r="97" spans="1:12" s="27" customFormat="1">
      <c r="A97" s="38"/>
      <c r="B97" s="10"/>
      <c r="C97" s="88"/>
      <c r="D97" s="10"/>
      <c r="E97" s="12"/>
      <c r="F97" s="12"/>
      <c r="G97" s="12"/>
      <c r="H97" s="88"/>
      <c r="I97" s="12"/>
      <c r="J97" s="12"/>
      <c r="K97" s="10"/>
      <c r="L97" s="34"/>
    </row>
    <row r="98" spans="1:12" s="27" customFormat="1">
      <c r="A98" s="127"/>
      <c r="B98" s="127"/>
      <c r="C98" s="127"/>
      <c r="D98" s="127"/>
      <c r="E98" s="127"/>
      <c r="F98" s="3"/>
      <c r="G98" s="3"/>
      <c r="H98" s="99"/>
      <c r="I98" s="4"/>
      <c r="J98" s="4"/>
      <c r="K98" s="4"/>
      <c r="L98" s="66"/>
    </row>
    <row r="99" spans="1:12" s="27" customFormat="1">
      <c r="A99" s="127"/>
      <c r="B99" s="127"/>
      <c r="C99" s="127"/>
      <c r="D99" s="127"/>
      <c r="E99" s="127"/>
      <c r="F99" s="3"/>
      <c r="G99" s="3"/>
      <c r="H99" s="99"/>
      <c r="I99" s="4"/>
      <c r="J99" s="4"/>
      <c r="K99" s="1"/>
      <c r="L99" s="67"/>
    </row>
    <row r="100" spans="1:12" s="27" customFormat="1">
      <c r="A100" s="18"/>
      <c r="B100" s="66"/>
      <c r="C100" s="113"/>
      <c r="D100" s="66"/>
      <c r="E100" s="3"/>
      <c r="F100" s="3"/>
      <c r="G100" s="3"/>
      <c r="H100" s="99"/>
      <c r="I100" s="4"/>
      <c r="J100" s="4"/>
      <c r="K100" s="1"/>
      <c r="L100" s="67"/>
    </row>
    <row r="101" spans="1:12" s="27" customFormat="1">
      <c r="A101" s="18"/>
      <c r="B101" s="66"/>
      <c r="C101" s="113"/>
      <c r="D101" s="66"/>
      <c r="E101" s="3"/>
      <c r="F101" s="3"/>
      <c r="G101" s="3"/>
      <c r="H101" s="99"/>
      <c r="I101" s="4"/>
      <c r="J101" s="4"/>
      <c r="K101" s="1"/>
      <c r="L101" s="67"/>
    </row>
    <row r="102" spans="1:12" s="27" customFormat="1">
      <c r="A102" s="18"/>
      <c r="B102" s="66"/>
      <c r="C102" s="113"/>
      <c r="D102" s="66"/>
      <c r="E102" s="3"/>
      <c r="F102" s="3"/>
      <c r="G102" s="3"/>
      <c r="H102" s="115"/>
      <c r="I102" s="115"/>
      <c r="J102" s="115"/>
      <c r="K102" s="115"/>
      <c r="L102" s="116"/>
    </row>
  </sheetData>
  <mergeCells count="50">
    <mergeCell ref="E6:E7"/>
    <mergeCell ref="A1:K1"/>
    <mergeCell ref="A3:K3"/>
    <mergeCell ref="A5:E5"/>
    <mergeCell ref="F5:I5"/>
    <mergeCell ref="J6:J7"/>
    <mergeCell ref="D21:D24"/>
    <mergeCell ref="F6:F7"/>
    <mergeCell ref="H6:H7"/>
    <mergeCell ref="I6:I7"/>
    <mergeCell ref="A9:K9"/>
    <mergeCell ref="A12:K12"/>
    <mergeCell ref="A15:K15"/>
    <mergeCell ref="A19:K19"/>
    <mergeCell ref="A20:K20"/>
    <mergeCell ref="K6:K7"/>
    <mergeCell ref="A8:K8"/>
    <mergeCell ref="A6:A7"/>
    <mergeCell ref="B6:B7"/>
    <mergeCell ref="C6:C7"/>
    <mergeCell ref="D6:D7"/>
    <mergeCell ref="G6:G7"/>
    <mergeCell ref="A63:K63"/>
    <mergeCell ref="D25:D26"/>
    <mergeCell ref="D27:D31"/>
    <mergeCell ref="D32:D33"/>
    <mergeCell ref="D34:D37"/>
    <mergeCell ref="D38:D39"/>
    <mergeCell ref="D40:D42"/>
    <mergeCell ref="A43:K43"/>
    <mergeCell ref="D44:D46"/>
    <mergeCell ref="D47:D50"/>
    <mergeCell ref="A51:K51"/>
    <mergeCell ref="D52:D61"/>
    <mergeCell ref="H102:L102"/>
    <mergeCell ref="A65:K65"/>
    <mergeCell ref="D67:D69"/>
    <mergeCell ref="D70:D72"/>
    <mergeCell ref="D73:D74"/>
    <mergeCell ref="D75:D79"/>
    <mergeCell ref="D80:D81"/>
    <mergeCell ref="D83:D84"/>
    <mergeCell ref="D85:D86"/>
    <mergeCell ref="D87:D89"/>
    <mergeCell ref="A98:E98"/>
    <mergeCell ref="A99:E99"/>
    <mergeCell ref="A92:K92"/>
    <mergeCell ref="F95:I95"/>
    <mergeCell ref="G96:H96"/>
    <mergeCell ref="G94:H94"/>
  </mergeCells>
  <pageMargins left="0" right="0" top="0" bottom="0" header="0" footer="0"/>
  <pageSetup scale="55" orientation="landscape" horizontalDpi="4294967295" verticalDpi="4294967295" r:id="rId1"/>
  <headerFooter differentOddEven="1" alignWithMargins="0"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GOSTO 2015</vt:lpstr>
      <vt:lpstr>'a GOSTO 2015'!Títulos_a_imprimir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A. Gutierrez Murga</dc:creator>
  <cp:lastModifiedBy>maria.saravia</cp:lastModifiedBy>
  <cp:lastPrinted>2015-09-23T20:47:35Z</cp:lastPrinted>
  <dcterms:created xsi:type="dcterms:W3CDTF">2011-04-20T00:56:41Z</dcterms:created>
  <dcterms:modified xsi:type="dcterms:W3CDTF">2015-10-05T14:21:31Z</dcterms:modified>
</cp:coreProperties>
</file>