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pez.STPP\AppData\Local\Microsoft\Windows\INetCache\Content.Outlook\GGZL3VJ3\"/>
    </mc:Choice>
  </mc:AlternateContent>
  <bookViews>
    <workbookView xWindow="0" yWindow="0" windowWidth="28800" windowHeight="12300" tabRatio="842" firstSheet="4" activeTab="4"/>
  </bookViews>
  <sheets>
    <sheet name="PROYECTOS" sheetId="11" state="hidden" r:id="rId1"/>
    <sheet name="PDAS CONTABLES" sheetId="6" state="hidden" r:id="rId2"/>
    <sheet name="CONCILIACIONES ACT. FIJO" sheetId="8" state="hidden" r:id="rId3"/>
    <sheet name="CONCILIACIONES BANCARIAS" sheetId="5" state="hidden" r:id="rId4"/>
    <sheet name="40495" sheetId="13" r:id="rId5"/>
    <sheet name="11266" sheetId="14" r:id="rId6"/>
    <sheet name="10002" sheetId="15" r:id="rId7"/>
    <sheet name="11955" sheetId="16" r:id="rId8"/>
    <sheet name="12882" sheetId="17" r:id="rId9"/>
    <sheet name="6400" sheetId="18" r:id="rId10"/>
    <sheet name="10608" sheetId="19" r:id="rId11"/>
    <sheet name="10706" sheetId="20" r:id="rId12"/>
    <sheet name="10943" sheetId="21" r:id="rId13"/>
    <sheet name="1173" sheetId="10" r:id="rId14"/>
    <sheet name="7811" sheetId="23" r:id="rId15"/>
    <sheet name="095841" sheetId="24" r:id="rId16"/>
    <sheet name="092367" sheetId="25" r:id="rId17"/>
    <sheet name="056579" sheetId="26" r:id="rId18"/>
    <sheet name="40615" sheetId="27" r:id="rId19"/>
    <sheet name="021" sheetId="28" r:id="rId20"/>
    <sheet name="40682" sheetId="29" r:id="rId21"/>
    <sheet name="40681" sheetId="30" r:id="rId22"/>
    <sheet name="40593" sheetId="31" r:id="rId23"/>
    <sheet name="40693" sheetId="32" r:id="rId24"/>
    <sheet name="GOES 2009" sheetId="33" r:id="rId25"/>
    <sheet name="GOES 2010" sheetId="34" r:id="rId26"/>
    <sheet name="GOES 2011" sheetId="35" r:id="rId27"/>
    <sheet name="GOES 2012" sheetId="36" r:id="rId28"/>
    <sheet name="GOES 2013" sheetId="37" r:id="rId29"/>
    <sheet name="GOES 2014" sheetId="38" r:id="rId30"/>
  </sheets>
  <definedNames>
    <definedName name="_GoBack" localSheetId="13">'1173'!#REF!</definedName>
    <definedName name="_GoBack" localSheetId="2">'CONCILIACIONES ACT. FIJO'!#REF!</definedName>
    <definedName name="_GoBack" localSheetId="3">'CONCILIACIONES BANCARIAS'!#REF!</definedName>
    <definedName name="_GoBack" localSheetId="1">'PDAS CONTABLES'!#REF!</definedName>
    <definedName name="_GoBack" localSheetId="0">PROYECTOS!#REF!</definedName>
    <definedName name="_xlnm.Print_Area" localSheetId="13">'1173'!$A$1:$D$26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1" i="38" l="1"/>
  <c r="C316" i="38"/>
  <c r="C287" i="38"/>
  <c r="C327" i="36"/>
  <c r="C293" i="36"/>
  <c r="C273" i="36"/>
  <c r="C201" i="36"/>
  <c r="C149" i="36"/>
  <c r="C147" i="36"/>
  <c r="C140" i="36"/>
  <c r="C45" i="36"/>
  <c r="C23" i="36"/>
  <c r="C359" i="35"/>
  <c r="C230" i="35"/>
  <c r="C130" i="35"/>
  <c r="C57" i="35"/>
  <c r="C18" i="35"/>
  <c r="C82" i="34"/>
  <c r="C37" i="34"/>
  <c r="C27" i="34"/>
  <c r="C10" i="34"/>
  <c r="C115" i="33" l="1"/>
  <c r="C88" i="33"/>
  <c r="C84" i="33"/>
  <c r="C78" i="33"/>
  <c r="C69" i="33"/>
  <c r="C63" i="33"/>
  <c r="C49" i="33"/>
  <c r="C38" i="33"/>
  <c r="C22" i="18" l="1"/>
  <c r="C20" i="18"/>
  <c r="C19" i="18"/>
  <c r="C18" i="18"/>
  <c r="C135" i="14" l="1"/>
  <c r="C134" i="14"/>
  <c r="C43" i="14"/>
</calcChain>
</file>

<file path=xl/comments1.xml><?xml version="1.0" encoding="utf-8"?>
<comments xmlns="http://schemas.openxmlformats.org/spreadsheetml/2006/main">
  <authors>
    <author>Carlos Sanchez</author>
  </authors>
  <commentList>
    <comment ref="H11" authorId="0" shapeId="0">
      <text>
        <r>
          <rPr>
            <b/>
            <sz val="9"/>
            <color indexed="81"/>
            <rFont val="Tahoma"/>
            <family val="2"/>
          </rPr>
          <t>Carlos Sanchez:</t>
        </r>
        <r>
          <rPr>
            <sz val="9"/>
            <color indexed="81"/>
            <rFont val="Tahoma"/>
            <family val="2"/>
          </rPr>
          <t xml:space="preserve">
Favor especificar cuando la información es inexistente
</t>
        </r>
      </text>
    </comment>
  </commentList>
</comments>
</file>

<file path=xl/comments2.xml><?xml version="1.0" encoding="utf-8"?>
<comments xmlns="http://schemas.openxmlformats.org/spreadsheetml/2006/main">
  <authors>
    <author>Carlos Sanchez</author>
  </authors>
  <commentList>
    <comment ref="E11" authorId="0" shapeId="0">
      <text>
        <r>
          <rPr>
            <b/>
            <sz val="9"/>
            <color indexed="81"/>
            <rFont val="Tahoma"/>
            <family val="2"/>
          </rPr>
          <t>Carlos Sanchez:</t>
        </r>
        <r>
          <rPr>
            <sz val="9"/>
            <color indexed="81"/>
            <rFont val="Tahoma"/>
            <family val="2"/>
          </rPr>
          <t xml:space="preserve">
Favor especificar cuando la información es inexistente
</t>
        </r>
      </text>
    </comment>
  </commentList>
</comments>
</file>

<file path=xl/comments3.xml><?xml version="1.0" encoding="utf-8"?>
<comments xmlns="http://schemas.openxmlformats.org/spreadsheetml/2006/main">
  <authors>
    <author>Carlos Sanchez</author>
  </authors>
  <commentList>
    <comment ref="D11" authorId="0" shapeId="0">
      <text>
        <r>
          <rPr>
            <b/>
            <sz val="9"/>
            <color indexed="81"/>
            <rFont val="Tahoma"/>
            <family val="2"/>
          </rPr>
          <t>Carlos Sanchez:</t>
        </r>
        <r>
          <rPr>
            <sz val="9"/>
            <color indexed="81"/>
            <rFont val="Tahoma"/>
            <family val="2"/>
          </rPr>
          <t xml:space="preserve">
Favor especificar cuando la información es inexistente
</t>
        </r>
      </text>
    </comment>
  </commentList>
</comments>
</file>

<file path=xl/comments4.xml><?xml version="1.0" encoding="utf-8"?>
<comments xmlns="http://schemas.openxmlformats.org/spreadsheetml/2006/main">
  <authors>
    <author>Carlos Sanchez</author>
  </authors>
  <commentList>
    <comment ref="H11" authorId="0" shapeId="0">
      <text>
        <r>
          <rPr>
            <b/>
            <sz val="9"/>
            <color indexed="81"/>
            <rFont val="Tahoma"/>
            <family val="2"/>
          </rPr>
          <t>Carlos Sanchez:</t>
        </r>
        <r>
          <rPr>
            <sz val="9"/>
            <color indexed="81"/>
            <rFont val="Tahoma"/>
            <family val="2"/>
          </rPr>
          <t xml:space="preserve">
Favor especificar cuando la información es inexistente
</t>
        </r>
      </text>
    </comment>
  </commentList>
</comments>
</file>

<file path=xl/comments5.xml><?xml version="1.0" encoding="utf-8"?>
<comments xmlns="http://schemas.openxmlformats.org/spreadsheetml/2006/main">
  <authors>
    <author>Imartinez</author>
  </authors>
  <commentList>
    <comment ref="C290" authorId="0" shapeId="0">
      <text>
        <r>
          <rPr>
            <b/>
            <sz val="9"/>
            <color indexed="81"/>
            <rFont val="Tahoma"/>
            <family val="2"/>
          </rPr>
          <t>Imartinez:
Este monto representa una prórroga al 31/12/2003</t>
        </r>
      </text>
    </comment>
    <comment ref="C293" authorId="0" shapeId="0">
      <text>
        <r>
          <rPr>
            <b/>
            <sz val="9"/>
            <color indexed="81"/>
            <rFont val="Tahoma"/>
            <family val="2"/>
          </rPr>
          <t>Imartinez:</t>
        </r>
        <r>
          <rPr>
            <sz val="9"/>
            <color indexed="81"/>
            <rFont val="Tahoma"/>
            <family val="2"/>
          </rPr>
          <t xml:space="preserve">
este monto representa una prórroga al 31/12/2001</t>
        </r>
      </text>
    </comment>
    <comment ref="C294" authorId="0" shapeId="0">
      <text>
        <r>
          <rPr>
            <b/>
            <sz val="9"/>
            <color indexed="81"/>
            <rFont val="Tahoma"/>
            <family val="2"/>
          </rPr>
          <t>Imartinez:</t>
        </r>
        <r>
          <rPr>
            <sz val="9"/>
            <color indexed="81"/>
            <rFont val="Tahoma"/>
            <family val="2"/>
          </rPr>
          <t xml:space="preserve">
este monto refleja una extensión al 30/6/2001</t>
        </r>
      </text>
    </comment>
    <comment ref="C295" authorId="0" shapeId="0">
      <text>
        <r>
          <rPr>
            <b/>
            <sz val="9"/>
            <color indexed="81"/>
            <rFont val="Tahoma"/>
            <family val="2"/>
          </rPr>
          <t>Imartinez:</t>
        </r>
        <r>
          <rPr>
            <sz val="9"/>
            <color indexed="81"/>
            <rFont val="Tahoma"/>
            <family val="2"/>
          </rPr>
          <t xml:space="preserve">
este monto refleja una prórroga al 31/12/2001</t>
        </r>
      </text>
    </comment>
    <comment ref="C298" authorId="0" shapeId="0">
      <text>
        <r>
          <rPr>
            <b/>
            <sz val="9"/>
            <color indexed="81"/>
            <rFont val="Tahoma"/>
            <family val="2"/>
          </rPr>
          <t>Imartinez:</t>
        </r>
        <r>
          <rPr>
            <sz val="9"/>
            <color indexed="81"/>
            <rFont val="Tahoma"/>
            <family val="2"/>
          </rPr>
          <t xml:space="preserve">
este monto refleja una prórroga al 31/12/2001</t>
        </r>
      </text>
    </comment>
    <comment ref="C299" authorId="0" shapeId="0">
      <text>
        <r>
          <rPr>
            <b/>
            <sz val="9"/>
            <color indexed="81"/>
            <rFont val="Tahoma"/>
            <family val="2"/>
          </rPr>
          <t>Imartinez:</t>
        </r>
        <r>
          <rPr>
            <sz val="9"/>
            <color indexed="81"/>
            <rFont val="Tahoma"/>
            <family val="2"/>
          </rPr>
          <t xml:space="preserve">
este monto refleja una prórroga al 31/12/2001</t>
        </r>
      </text>
    </comment>
    <comment ref="C302" authorId="0" shapeId="0">
      <text>
        <r>
          <rPr>
            <b/>
            <sz val="9"/>
            <color indexed="81"/>
            <rFont val="Tahoma"/>
            <family val="2"/>
          </rPr>
          <t>Imartinez:</t>
        </r>
        <r>
          <rPr>
            <sz val="9"/>
            <color indexed="81"/>
            <rFont val="Tahoma"/>
            <family val="2"/>
          </rPr>
          <t xml:space="preserve">
este monto refleja un incremento del contrato al 31/12/2003</t>
        </r>
      </text>
    </comment>
    <comment ref="C304" authorId="0" shapeId="0">
      <text>
        <r>
          <rPr>
            <b/>
            <sz val="9"/>
            <color indexed="81"/>
            <rFont val="Tahoma"/>
            <family val="2"/>
          </rPr>
          <t>Imartinez:</t>
        </r>
        <r>
          <rPr>
            <sz val="9"/>
            <color indexed="81"/>
            <rFont val="Tahoma"/>
            <family val="2"/>
          </rPr>
          <t xml:space="preserve">
este monto refleja una prórroga al 31/12/2001</t>
        </r>
      </text>
    </comment>
    <comment ref="C305" authorId="0" shapeId="0">
      <text>
        <r>
          <rPr>
            <b/>
            <sz val="9"/>
            <color indexed="81"/>
            <rFont val="Tahoma"/>
            <family val="2"/>
          </rPr>
          <t>Imartinez:</t>
        </r>
        <r>
          <rPr>
            <sz val="9"/>
            <color indexed="81"/>
            <rFont val="Tahoma"/>
            <family val="2"/>
          </rPr>
          <t xml:space="preserve">
este monto refleja prórroga al 30/6/2001</t>
        </r>
      </text>
    </comment>
    <comment ref="C307" authorId="0" shapeId="0">
      <text>
        <r>
          <rPr>
            <b/>
            <sz val="9"/>
            <color indexed="81"/>
            <rFont val="Tahoma"/>
            <family val="2"/>
          </rPr>
          <t>Imartinez:</t>
        </r>
        <r>
          <rPr>
            <sz val="9"/>
            <color indexed="81"/>
            <rFont val="Tahoma"/>
            <family val="2"/>
          </rPr>
          <t xml:space="preserve">
este monto refleja una prórroga al 31/12/2001</t>
        </r>
      </text>
    </comment>
    <comment ref="C383" authorId="0" shapeId="0">
      <text>
        <r>
          <rPr>
            <b/>
            <sz val="9"/>
            <color indexed="81"/>
            <rFont val="Tahoma"/>
            <family val="2"/>
          </rPr>
          <t>Imartinez:</t>
        </r>
        <r>
          <rPr>
            <sz val="9"/>
            <color indexed="81"/>
            <rFont val="Tahoma"/>
            <family val="2"/>
          </rPr>
          <t xml:space="preserve">
este monto refleja una prórroga al 31/12/2003</t>
        </r>
      </text>
    </comment>
  </commentList>
</comments>
</file>

<file path=xl/sharedStrings.xml><?xml version="1.0" encoding="utf-8"?>
<sst xmlns="http://schemas.openxmlformats.org/spreadsheetml/2006/main" count="2980" uniqueCount="1070">
  <si>
    <t>F_____________________________________</t>
  </si>
  <si>
    <t>Lugar y Fecha.</t>
  </si>
  <si>
    <t xml:space="preserve">TOTAL </t>
  </si>
  <si>
    <t>Co</t>
  </si>
  <si>
    <t xml:space="preserve">LEVANTAMIENTO DE INFORMACIÓN ESTRATÉGICA </t>
  </si>
  <si>
    <t>INSTRUCCIONES: Deberá completarse la información desde el año 1989 al 2015, se deberá  hacer una matriz por fuente de financiamiento, la información que no se encuentre en cada uno de los años, favor especificar.</t>
  </si>
  <si>
    <t>Rango de numeración de partidas contables</t>
  </si>
  <si>
    <t>Observación</t>
  </si>
  <si>
    <t>Año de la partida</t>
  </si>
  <si>
    <t>Fuente de Financiamiento</t>
  </si>
  <si>
    <t>INSTRUCCIONES: Deberá completarse la información desde el año 1989 al 2015, se deberá  hacer una matriz por fuente de financiamiento, la información que no se encuentre en cada uno de los años, favor especificar, se deberá llenar una matriz por cada tipo de partida</t>
  </si>
  <si>
    <t>N° de cuenta bancaria</t>
  </si>
  <si>
    <t>N° de cuenta contable</t>
  </si>
  <si>
    <t>Nombre del banco</t>
  </si>
  <si>
    <t>Tipo de cuenta</t>
  </si>
  <si>
    <t>Mes conciliado</t>
  </si>
  <si>
    <t>Año</t>
  </si>
  <si>
    <t>Existe o no existe</t>
  </si>
  <si>
    <t>INFORMACIÓN QUE DEBE COMPLETARSE: CONCILIACIONES BANCARIAS MENSUALES</t>
  </si>
  <si>
    <t>INFORMACIÓN QUE DEBE COMPLETARSE: CONCILIACIONES ACTIVO FIJO ANUALES</t>
  </si>
  <si>
    <t>INFORMACIÓN QUE DEBE COMPLETARSE: PARTIDAS CONTABLES</t>
  </si>
  <si>
    <t>NOMBRE DEL PROVEEDOR</t>
  </si>
  <si>
    <t>SECRETARÍA TÉCNICA Y DE PLANIFICACIÓN</t>
  </si>
  <si>
    <t>INFORMACIÓN QUE DEBE COMPLETARSE: DETALLE DE PROYECTOS EJECUTADOS</t>
  </si>
  <si>
    <t>Nombre de proyecto</t>
  </si>
  <si>
    <t>Monto del Proyecto</t>
  </si>
  <si>
    <t>Lugar de ejecución del proyecto</t>
  </si>
  <si>
    <t>Año de inicio</t>
  </si>
  <si>
    <t>Año de Finalización</t>
  </si>
  <si>
    <t>Nota: Para cada proyecto deberá completarse la información que se solicita en las siguientes hojas del presente archivo, es decir: Partidas contables, conciliaciones de activo fijo, conciliaciones bancarias y detalle de compras</t>
  </si>
  <si>
    <t>Nombre, cargo y firma de la persona que realizó el inventario</t>
  </si>
  <si>
    <t>RAF, S.A. DE C.V.</t>
  </si>
  <si>
    <t>Año 2009</t>
  </si>
  <si>
    <t>Asociación de Especialistas Certificados en Antilavado de Dinero</t>
  </si>
  <si>
    <t>Blanco Silva Consultoría Informática, S.a.</t>
  </si>
  <si>
    <t>ALPHA IT CORPORATION. S.A. DE C.V.</t>
  </si>
  <si>
    <t>AMATE TRAVEL</t>
  </si>
  <si>
    <t>SEGACORP, S.A. DE C.V.</t>
  </si>
  <si>
    <t>IDS DE CENTROAMERICA, S.A. DE C.V.</t>
  </si>
  <si>
    <t>Mario D. Velásquez Pinto</t>
  </si>
  <si>
    <t>Karen Munguía Aldana</t>
  </si>
  <si>
    <t>GBM de El Salvador, S.A. de C.V.</t>
  </si>
  <si>
    <t>IPESA de El Salvador, S.A. de C.V.</t>
  </si>
  <si>
    <t>IDS de Centroamérica, S.A. de C.V.</t>
  </si>
  <si>
    <t>JMTELCOM, S.A. DE C.V.</t>
  </si>
  <si>
    <t>Documentos y Digitales de El Salvador, S.A. de C.V.</t>
  </si>
  <si>
    <t>Sistemas C &amp; C, S.A. de C.V.</t>
  </si>
  <si>
    <t>RAF, S.A.</t>
  </si>
  <si>
    <t>MONTO US$</t>
  </si>
  <si>
    <t>Grant Thorton El Salvador, Ltda. De C.V.</t>
  </si>
  <si>
    <t>TECNASA ES, S.A. DE C.V.</t>
  </si>
  <si>
    <t>Agencia de Viajes Utravel</t>
  </si>
  <si>
    <t>REQUERIMIENTO DE INFORMACIÓN LAIP 157- 2018</t>
  </si>
  <si>
    <t>HOTEL HOLIDAY INN/ SINAGRI, S.A. DE C.V.</t>
  </si>
  <si>
    <t xml:space="preserve"> SYS Ingenieros, S.A. DE C.V./ Educación Creativa</t>
  </si>
  <si>
    <t>BANQUETES GABYSA/ Carmen Avelar de Avendaño</t>
  </si>
  <si>
    <t>APLICA EL SALVADOR, S.A. DE C.V.</t>
  </si>
  <si>
    <t>Oliver Alberto Cáceres</t>
  </si>
  <si>
    <t>Año 2010</t>
  </si>
  <si>
    <t>GBM DE EL SALVADOR, S.A. DE C.V.</t>
  </si>
  <si>
    <t>AVANTES, S.A. DE C.V.</t>
  </si>
  <si>
    <t>GRUPO HQ, S.A. DE C.V.</t>
  </si>
  <si>
    <t>DOCUMENTOS Y DIGITALES, DE EL SALVADOR, S.A. DE C.V.</t>
  </si>
  <si>
    <t>GRUPO SATELITE, S.A. DE C.V.</t>
  </si>
  <si>
    <t>ITCA-FEPADE</t>
  </si>
  <si>
    <t>Carlos Luis Alas Garay</t>
  </si>
  <si>
    <t>Vicent Ramon Palasi Lallana</t>
  </si>
  <si>
    <t>Grupo Satélite, S.A. de C.V.</t>
  </si>
  <si>
    <t>Año 2011</t>
  </si>
  <si>
    <t>CAMARA DE COMERCIO E INDUSTRIA DE EL SALVADOR</t>
  </si>
  <si>
    <t>DATA &amp; GRAPHICS S.A. DE C.V.</t>
  </si>
  <si>
    <t>INET CONSULTING SERVICES, S.A. DE C.V.</t>
  </si>
  <si>
    <t>GLOBAL SOLUTION LATINOAMERICA, S.A. DE C.V.</t>
  </si>
  <si>
    <t>CORPORACION DIGITAL, S.A. DE C.V.</t>
  </si>
  <si>
    <t>HOTELES Y DESARROLLO, S.A. DE C.V.</t>
  </si>
  <si>
    <t>IMPRESOS MULTIPLES, S.A. DE C.V.</t>
  </si>
  <si>
    <t xml:space="preserve"> RHR CORPORACION INTERNACIONAL, S.A. DE C.V.</t>
  </si>
  <si>
    <t>UTRAVEL SERVICE, S.A. DE C.V.</t>
  </si>
  <si>
    <t>FUSAL</t>
  </si>
  <si>
    <t>AMATE TRAVEL, S.A. DE C.V.</t>
  </si>
  <si>
    <t>PAPELERA EL PROGRESO./ Moises Rivas Zamora</t>
  </si>
  <si>
    <t>Roberto Rubio Fabián</t>
  </si>
  <si>
    <t>José Mauro Brusa Nieto</t>
  </si>
  <si>
    <t>Lucrecia Palacios</t>
  </si>
  <si>
    <t>SISTEMAS C&amp;C, S.A. DE C.V.</t>
  </si>
  <si>
    <t>TURINTER, S.A. DE C.V.</t>
  </si>
  <si>
    <t>Hoteles e Inversiones, S.A. de C.V.</t>
  </si>
  <si>
    <t>PAPELERA EL PROGRESO/ Moises Rivas Zamora</t>
  </si>
  <si>
    <t>SINAGRI, S.A. DE C.V.</t>
  </si>
  <si>
    <t>HOTELES Y DESARROLLO, S.A. DE C.V./ Hotel Sheraton Presidente</t>
  </si>
  <si>
    <t>CG&amp;A TRANSLATIONS/ Frieda María Isabel Castellanos de García</t>
  </si>
  <si>
    <t>HOTELES E INVERSIONES, S.A. de C.V.</t>
  </si>
  <si>
    <t>HOTELES, S.A. DE C.V./ REAL INTERCONTINENTAL</t>
  </si>
  <si>
    <t>HOTELES E INVERSIONES, S.A. DE C.V.</t>
  </si>
  <si>
    <t>Agencia de Viajes Escamilla</t>
  </si>
  <si>
    <t>STM, S.A. DE C.V.</t>
  </si>
  <si>
    <t>CLUB SALINITAS, S.A. DE C.V.</t>
  </si>
  <si>
    <t>ANA PATRICIA SALAVERRÍA DE ESCOBAR</t>
  </si>
  <si>
    <t>AGENCIA DE VIAJES ESCAMILLA, S.A. DE C.V.</t>
  </si>
  <si>
    <t>HOTELES E INVERSIONES, S.A. DE C.V / HILTON</t>
  </si>
  <si>
    <t>Agencia de Viajes Escamilla, S.A. de C.V.</t>
  </si>
  <si>
    <t>COMPAÑÍA HOTELERA SALVADOREÑA, S.A. DE C.V.</t>
  </si>
  <si>
    <t>Moisés Rivas Zamora (Papelera el Progreso)</t>
  </si>
  <si>
    <t>Francisco Javier Melgar</t>
  </si>
  <si>
    <t>Nelson Shack Yalta</t>
  </si>
  <si>
    <t>Adalberto Antonio Arteaga Villacorta</t>
  </si>
  <si>
    <t>Luis Roberto Hernández Márquez</t>
  </si>
  <si>
    <t>Fidel Ernesto Orellana Benavides</t>
  </si>
  <si>
    <t>Mario Enrique Mónico Chavarría</t>
  </si>
  <si>
    <t>Juan Carlos Torres</t>
  </si>
  <si>
    <t>Maynor Beltetón Vargas</t>
  </si>
  <si>
    <t>José Roberto Figueroa Leiva</t>
  </si>
  <si>
    <t>José Cecilio Monge Santos</t>
  </si>
  <si>
    <t>José Roberto Renderos</t>
  </si>
  <si>
    <t>Oscar Omar Pérez Miranda</t>
  </si>
  <si>
    <t>Carlos Alfonso Cortéz Escalante</t>
  </si>
  <si>
    <t>Miltón Alfredo Urbina Andrade</t>
  </si>
  <si>
    <t>Guillermo José Antonio Estrada López</t>
  </si>
  <si>
    <t>Julio César Monterrosa Ramos</t>
  </si>
  <si>
    <t>Juan Carlos Mejía Cruz</t>
  </si>
  <si>
    <t>Julio Antonio de la O</t>
  </si>
  <si>
    <t>Mario Walter Galán Aguilar</t>
  </si>
  <si>
    <t>Gustavo Ismael Ochoa Ruiz</t>
  </si>
  <si>
    <t>Marcial Turcios Gutierréz</t>
  </si>
  <si>
    <t>Henry Bladimir Rojas Jiménez</t>
  </si>
  <si>
    <t>Oscar Alberto Rodríguez Marroquín</t>
  </si>
  <si>
    <t>María Teresa Vázquez Salgado</t>
  </si>
  <si>
    <t>Oscar  Armando Reyes</t>
  </si>
  <si>
    <t>Elí Sigfredo Valle Flores</t>
  </si>
  <si>
    <t>Ferit Zacarias Massis</t>
  </si>
  <si>
    <t>EPYPSA</t>
  </si>
  <si>
    <t>Pérez Mejía, Navas, S.A. de C.V.</t>
  </si>
  <si>
    <t>Año 2012</t>
  </si>
  <si>
    <t>HOTELES, S.A. DE C.V. (REAL INTERCONTINENTAL)</t>
  </si>
  <si>
    <t>JM TELCOM,S.A. DE C.V.</t>
  </si>
  <si>
    <t>RICOH EL SALVADOR, S.A. de C.V.</t>
  </si>
  <si>
    <t>GRUPO EJJE, S.A. DE C.V.</t>
  </si>
  <si>
    <t>HRTC S.A. DE C.V.</t>
  </si>
  <si>
    <t>ACTIVE SYSTEMS, S.A. DE C.V.</t>
  </si>
  <si>
    <t>JOHN MICHAEL ELLIS ROSHARDT</t>
  </si>
  <si>
    <t>Asociación Latinoamericana de Investigadores de Fraudes y Crimenes Financieros</t>
  </si>
  <si>
    <t>ANA PATRICIA SALAVERRÍA DE ESCOBAR (CABAÑAS DE APANECA)</t>
  </si>
  <si>
    <t>AL COMPANY, S.A. DE C.V.</t>
  </si>
  <si>
    <t>ALGIER'S IMPRESORES, S.A. DE C.V.</t>
  </si>
  <si>
    <t xml:space="preserve">STB COMPUTER, S.A. DE C.V. </t>
  </si>
  <si>
    <t xml:space="preserve"> CAMARA DE COMERCIO DE BOGOTÁ</t>
  </si>
  <si>
    <t>AGENCIA INTERNACIONAL DE VIAJES PANAMEX, S.A. DE C.V.</t>
  </si>
  <si>
    <t>Sociedad dominicana de Abogados Siglo XXI/CEDINAPRO</t>
  </si>
  <si>
    <t>CONSORCIO EMPRESARIAL RAMEZA/ CAPACITA</t>
  </si>
  <si>
    <t>SISTEMAS DIGITALES, S.A. DE C.V.</t>
  </si>
  <si>
    <t>DATAPRINT DE EL SALVADOR, S.A. DE C.V.</t>
  </si>
  <si>
    <t>Marcelo Rafael Barrios Arias</t>
  </si>
  <si>
    <t>BYRON GARCIA</t>
  </si>
  <si>
    <t>Carlos Manuel Calcada Marquez</t>
  </si>
  <si>
    <t>Guido Sandleris</t>
  </si>
  <si>
    <t>FLACSO</t>
  </si>
  <si>
    <t xml:space="preserve">Jorge Alberto Donis </t>
  </si>
  <si>
    <t>Francisco Javier Melgar Mejía</t>
  </si>
  <si>
    <t>PRISMA</t>
  </si>
  <si>
    <t>José Humberto Barillas</t>
  </si>
  <si>
    <t>María Teresa Vázquez  Salgado</t>
  </si>
  <si>
    <t>Paola Andrea Cruz Yáñez</t>
  </si>
  <si>
    <t>Hugo Rolando Noé Pino</t>
  </si>
  <si>
    <t>Efraín Peña</t>
  </si>
  <si>
    <t>Franklin Américo Rivera Santos</t>
  </si>
  <si>
    <t>Grant Thornton Pérez Mejía Navas, S.A. de C.V.</t>
  </si>
  <si>
    <t>Rafael Ernesto Góchez Rodríguez</t>
  </si>
  <si>
    <t>Claudia Lissette Argueta</t>
  </si>
  <si>
    <t>Carlos Enrique Perdomo Arias</t>
  </si>
  <si>
    <t>Lic. Mario Francisco Mena Méndez</t>
  </si>
  <si>
    <t>lic. Manuel Enrique Zavaleta Mendoza</t>
  </si>
  <si>
    <t>lic. Jorge Alberto Castro Valle</t>
  </si>
  <si>
    <t>Lic. Luis David Torres Tejada</t>
  </si>
  <si>
    <t>Alger's Impresores, S.A. de C.V.</t>
  </si>
  <si>
    <t>Patricia Yanira Figueroa Guerrero</t>
  </si>
  <si>
    <t>Gilberto Alfaro Luna</t>
  </si>
  <si>
    <t>Grant Thornton El Salvador, Ltda. De C.V.</t>
  </si>
  <si>
    <t>GALAXIA DEPORTES, S.A. DE C.V.</t>
  </si>
  <si>
    <t>DISTRIBUIDORA JAGUAR, S.A. DE C.V.</t>
  </si>
  <si>
    <t>INDUSTRIAS VIKTOR, S.A. DE C.V.</t>
  </si>
  <si>
    <t>JUAN SAMOUR AMAYA</t>
  </si>
  <si>
    <t>Arq. Amanda Méndez Román</t>
  </si>
  <si>
    <t>Arq. Carlos Ferrufino</t>
  </si>
  <si>
    <t>Lic. Rafael E. Góchez</t>
  </si>
  <si>
    <t>Lic. Sergio René Bran Molina</t>
  </si>
  <si>
    <t>Lic. Rafael Nelson Ramos</t>
  </si>
  <si>
    <t>Lic. Celia Luz Trejo</t>
  </si>
  <si>
    <t>RAF S.A. DE C.V.</t>
  </si>
  <si>
    <t>HOTELES E INVERSIONES,S.A. DE C.V. (HILTON PRINCESS)</t>
  </si>
  <si>
    <t>MAURICIO ALBERTO RAMIREZ HERNANDEZ/ BANQUETES COMARICO</t>
  </si>
  <si>
    <t>VENSERVA, S.A. DE C.V.</t>
  </si>
  <si>
    <t>ARQ. FERNANDO MÓNICO RUSCONI</t>
  </si>
  <si>
    <t>INTERLAV, S.A. DE C.V.</t>
  </si>
  <si>
    <t>ROSA MARIA AVELAR HIDALGO</t>
  </si>
  <si>
    <t>HOTELES Y DESARROLLO, S.A. DE C.V. (SHERATON)</t>
  </si>
  <si>
    <t>INVERSIONES RZ, S.A. DE C.V.</t>
  </si>
  <si>
    <t>ESCUELA ESPECIALIZADA EN INGENIERÍA ITCA-FEPADE</t>
  </si>
  <si>
    <t>VERÓNICA BERSABÉ MEJIA DE MARQUEZ/ (REGISTRO GRAFICO)</t>
  </si>
  <si>
    <t>IMPRENTA LA TARJETA, S.A. DE C.V.</t>
  </si>
  <si>
    <t>Westerhausen, S.A. de C.V.</t>
  </si>
  <si>
    <t>Juan Gonzalo Zapata</t>
  </si>
  <si>
    <t>René Alberto Aguiluz</t>
  </si>
  <si>
    <t>Ayansi Verónica Avendaño</t>
  </si>
  <si>
    <t>José Miguel Callejas</t>
  </si>
  <si>
    <t>José Edwin Parada Hernández</t>
  </si>
  <si>
    <t>Erick Abraham Castillo Flores</t>
  </si>
  <si>
    <t>Edgardo Antonio Hernández Ramírez</t>
  </si>
  <si>
    <t>FECHA DE COMPRA</t>
  </si>
  <si>
    <t>TRIPODE, S.A. DE C.V. (PERIODICO DIGITAL EL FARO)</t>
  </si>
  <si>
    <t>Grupo INDESI, S.A. de C.V. (Megavisión)</t>
  </si>
  <si>
    <t xml:space="preserve"> LUIS FERNANDO MANCIA QUINTANILLA/PUBLIARTE SV</t>
  </si>
  <si>
    <t>Digital Media, S.A. de C.V.      (Happy Punk Panda Studios )</t>
  </si>
  <si>
    <t>Asociación de Radios y Programas Participativos de El Salvador ARPAS</t>
  </si>
  <si>
    <t>Año 2013</t>
  </si>
  <si>
    <t>Imprenta La Tarjeta, S.A. de C.V.</t>
  </si>
  <si>
    <t>Econoprint, S.A. de C.V.</t>
  </si>
  <si>
    <t>Radio ABC F.M. S.A. DE C.V.</t>
  </si>
  <si>
    <t>Radio Universidad Tecnológica de El Salvador</t>
  </si>
  <si>
    <t>INDESI, S.A. DE C.V.</t>
  </si>
  <si>
    <t>Utravel Service, S.A. de C.V.</t>
  </si>
  <si>
    <t>Agencia de Viajes Escamilla, S.A, de C.V.</t>
  </si>
  <si>
    <t>Impresos Multiples, S.A. de C.V.</t>
  </si>
  <si>
    <t>Hoteles e Inversiones, S.A. de C.V. (Hilton Princess)</t>
  </si>
  <si>
    <t>Asociación Institución Salesiana -Imprenta Ricaldone</t>
  </si>
  <si>
    <t>Compañía Hotelera Salvadoreña, S.A.</t>
  </si>
  <si>
    <t>OD El Salvador Limitada de Capital Variable (Office Depot)</t>
  </si>
  <si>
    <t>María Elena Enríquez</t>
  </si>
  <si>
    <t>Instituto de Auditoría Interna de El Salvador</t>
  </si>
  <si>
    <t>Año 2014</t>
  </si>
  <si>
    <t>Agencia Internacional de viajes PANAMEX, S.A. de C.V.</t>
  </si>
  <si>
    <t>Asociacion Institución Salesiana (Imprenta Ricaldone)</t>
  </si>
  <si>
    <t xml:space="preserve">Hoteles, S.A. de C.V. (Hotel Real Intercontinental) </t>
  </si>
  <si>
    <t>Grant Thornton Pérez Mejía, Navas, S.A. de C.V.</t>
  </si>
  <si>
    <t>Universidad Centroamericana José Simeón Cañas</t>
  </si>
  <si>
    <t>Ronald Hurtarte</t>
  </si>
  <si>
    <t>Ricardo De Bernardi</t>
  </si>
  <si>
    <t>Soluciones y Sistemas Ingenieros, S.A. de C.V.</t>
  </si>
  <si>
    <t>Lic. Aldo Cáder</t>
  </si>
  <si>
    <t>Lic. José Antonio Martínez</t>
  </si>
  <si>
    <t>Lic. Ricardo Aguilar Chavarría</t>
  </si>
  <si>
    <t>Licda. Margarita de los Angeles Fuentes  de Sanabria</t>
  </si>
  <si>
    <t>Lic. Edgar Morales Joya</t>
  </si>
  <si>
    <t>Dr. Rutilio Díaz Martínez</t>
  </si>
  <si>
    <t>Lic. Julio Enrique Vega Alvarez</t>
  </si>
  <si>
    <t>lic. Enrique Alberto Portillo Peña</t>
  </si>
  <si>
    <t>Lic. Wilson Edgardo Sagastume Galán</t>
  </si>
  <si>
    <t>Lic. Esteban Ramirez Fuentes</t>
  </si>
  <si>
    <t>Asociación de Especialistas Certificados en Antilavado de Dinero (ACAMS)</t>
  </si>
  <si>
    <t>IMPRENTA CRITERIO</t>
  </si>
  <si>
    <t>IPESA DE EL SALVADOR, S.A. DE C.V.</t>
  </si>
  <si>
    <t>Ing. Santiago E. Lemus Martínez</t>
  </si>
  <si>
    <t>Lic. Carlos Romero</t>
  </si>
  <si>
    <t>Ing. José Ricardo Perdomo</t>
  </si>
  <si>
    <t>Lic. Salvador Castellanos</t>
  </si>
  <si>
    <t>CONSISA</t>
  </si>
  <si>
    <t>Rosa Estela Anzora</t>
  </si>
  <si>
    <t>Juan Antonio Montero</t>
  </si>
  <si>
    <t>Grant Thornton El Salvador Ltda de C.V.</t>
  </si>
  <si>
    <t>Correra Consultores Asociados, S.A. de C.V.</t>
  </si>
  <si>
    <t>Hugo Armando Morán Colato</t>
  </si>
  <si>
    <t xml:space="preserve">JARDIN ECOLOGICO RESTAURANTE CAFÉ EL VOLCAN </t>
  </si>
  <si>
    <t xml:space="preserve">GIGA OPTICS, S.A. DE C.V. </t>
  </si>
  <si>
    <t xml:space="preserve">DATA GRAPHICS, S.A DE C.V. </t>
  </si>
  <si>
    <t xml:space="preserve">IMPRESOS MULTIPLES, S.A. DE C.V. </t>
  </si>
  <si>
    <t>Arq. Marta Graciela Peñate de Flores</t>
  </si>
  <si>
    <t xml:space="preserve">Inga. Susana Dolores Lobato de Gonzalez </t>
  </si>
  <si>
    <t xml:space="preserve">DELIBANQUETES, S.A. DE C.V. </t>
  </si>
  <si>
    <t xml:space="preserve">RESTAURANTE BELLA VISTA, S.A. DE C.V. </t>
  </si>
  <si>
    <t>PAMON, S.A. DE C.V. -HOTEL SANTA LETICIA.</t>
  </si>
  <si>
    <t xml:space="preserve">TELEMOVIL EL SALVADOR, S.A. </t>
  </si>
  <si>
    <t xml:space="preserve">INVERSIONES MACHAN, SA. DE C.V. -CHOCHIS BANQUETES Y EVENTOS </t>
  </si>
  <si>
    <t>ENSEÑANZA FORMAL Y RESTAURANTE (ITCA-FEPADE)</t>
  </si>
  <si>
    <t xml:space="preserve"> INVERSIONMES MENDEZ FLOREZ, S.A. DE C.V./HOTEL ALICANTE MONTAÑA APANECA </t>
  </si>
  <si>
    <t>FUNDACION SALVADOREÑA PARA LA SALUD Y DESARROLLO HUMANO/ CENTRO DE CAPACITACION LUIS POMA-FUSAL</t>
  </si>
  <si>
    <t xml:space="preserve">JARDIN ECOLOGICO RESTAURANTE CAFÉ DEL VOLCAN </t>
  </si>
  <si>
    <t xml:space="preserve">SINAGRI, S.A. DE C.V./ HOTLE HOLIDAY INN </t>
  </si>
  <si>
    <t>HOTELES E INVERSIONES, S.A DE C.V. /HILTON PRINCESS SAN SALVADOR.</t>
  </si>
  <si>
    <t xml:space="preserve">AGENCIA INTERNACIONAL DE VIAJES PANAMEX, S.A. DE C.V. </t>
  </si>
  <si>
    <t xml:space="preserve">AGENCIA DE VIAJES ESCAMILLAS, S.A. DE C.V. </t>
  </si>
  <si>
    <t>ESCUELA ESPECIALIZADA EN INGENIERIA -ITCA-FEPADE</t>
  </si>
  <si>
    <t>FUNDACION EMPRESARIAL PARA EL DESARROLLO EDUCATIVO (FEPADE)</t>
  </si>
  <si>
    <t xml:space="preserve">HOTEL HOLIDAY INN SAN SALVADOR/SINAGRI, S.A. DE C.V. </t>
  </si>
  <si>
    <t>REPRESENTACIONES DIVERSAS, S.A. DE C.V.</t>
  </si>
  <si>
    <t xml:space="preserve"> ARISTA DE EL SALVADOR, S.A. DE C.V.</t>
  </si>
  <si>
    <t>LIZ JENNY REYES VARGAS/OFFITODO</t>
  </si>
  <si>
    <t>CONSTRUMARKET, S.A. DE C.V</t>
  </si>
  <si>
    <t>Asociación Latinoamericana de Investigadores de Fraudes y Crimenes Financieros (ALIFC)</t>
  </si>
  <si>
    <t xml:space="preserve">VICTOR ALONSO SANCHEZ DEL CID/ IMAGEN GRAFICA </t>
  </si>
  <si>
    <t>Consortium International de Développement En Educación (CIDE) INC.</t>
  </si>
  <si>
    <t>Rolando Arturo Aguirre Hernández.</t>
  </si>
  <si>
    <t xml:space="preserve">Rafael Artiga Gudiel </t>
  </si>
  <si>
    <t>PEREZ MEJIA NAVAS, SA. DE C.V.</t>
  </si>
  <si>
    <t>Alejandro Javier Barahona Alvarado.</t>
  </si>
  <si>
    <t>SISTEMAS C&amp;C, S.A. DE C.V., apoderado especial Jaun Antonio Nieto Jimenez</t>
  </si>
  <si>
    <t>Nelson Alberto Hernández Martínez</t>
  </si>
  <si>
    <t xml:space="preserve">Francisco Javier Melgar Mejia </t>
  </si>
  <si>
    <t>Dario A. Clemente Finkeltein</t>
  </si>
  <si>
    <t>Jorge Alberto Serra</t>
  </si>
  <si>
    <t xml:space="preserve">Omar de Jesus Rivas Landaverde </t>
  </si>
  <si>
    <t xml:space="preserve">Mario Ernesto Nochez </t>
  </si>
  <si>
    <t>Fundación Salvadoreña para el Desarrollo Económico y Social (FUSADES)</t>
  </si>
  <si>
    <t xml:space="preserve">Grant Thornton Perez Mejia Navas S.A de C.V. </t>
  </si>
  <si>
    <t xml:space="preserve">SINAGRI, S.A. DE C.V./HOTEL HOLIDAY INN </t>
  </si>
  <si>
    <t xml:space="preserve">Universidad Centroamericana de El Salvador Jose Simeon Cañas </t>
  </si>
  <si>
    <t xml:space="preserve">INVERSIONES MENDEZ FLOREZ/ RESORT HOTEL &amp; SPA ALICANTE MONTAÑA </t>
  </si>
  <si>
    <t xml:space="preserve">COMPAÑÍA HOTELERA SALVADOREÑA, S.A. / HOTEL CROWNE PLAZA </t>
  </si>
  <si>
    <t xml:space="preserve">ALIMENTOS LANDAVERDE &amp; MUÑOZ, S.A. DE C.V./MULTIBANQUETES </t>
  </si>
  <si>
    <t xml:space="preserve">ADEN SAN SALVADOR </t>
  </si>
  <si>
    <t xml:space="preserve">TECNOLOSIS, S.A. DE C.V. </t>
  </si>
  <si>
    <t xml:space="preserve">HOTELES E INVERSIONES, S.A. DE C.V./ HOTEL HILTON PRINCESS SAN SALVADOR. </t>
  </si>
  <si>
    <t xml:space="preserve">FUNDACION SALVADOREÑA PARA LA SALUD Y EL DESARROLLO HUMANO-FUSAL </t>
  </si>
  <si>
    <t xml:space="preserve">FUNDACION HENRY DUNANT AMERICA LATINA </t>
  </si>
  <si>
    <t xml:space="preserve">TACA INTERNATIONAL AIRLINES, S.A. </t>
  </si>
  <si>
    <t xml:space="preserve">AGENCIA DE VIAJES ESCAMILLA S.A. DE C.V. </t>
  </si>
  <si>
    <t xml:space="preserve">AGENCIA INTERNACIONAL DE VIAJES PANAMEX, S.A DE C.V. </t>
  </si>
  <si>
    <t>ATM INTERNACIONAL, S.A. DE C.V.</t>
  </si>
  <si>
    <t xml:space="preserve">IMAGEN GRAFICA, S.A. DE C.V. </t>
  </si>
  <si>
    <t xml:space="preserve">ESCUELA ESPECIALIZADA EN INGENIERA ITCA-FEPADE/ MESON DE GOYA </t>
  </si>
  <si>
    <t xml:space="preserve">TELEMOVIL DE EL SALVADOR, S.A. </t>
  </si>
  <si>
    <t xml:space="preserve">JARDIN ECOLOGICO CAFÉ DEL VOLCAN </t>
  </si>
  <si>
    <t xml:space="preserve">OFFITODO </t>
  </si>
  <si>
    <t xml:space="preserve">CONSTRUMARKET, S.A. DE C.V. </t>
  </si>
  <si>
    <t xml:space="preserve">FERROCENTRO, S.A. DE C.V. </t>
  </si>
  <si>
    <t xml:space="preserve">AFAN CENTROAMERICA, S.A. DE C.V. / Manuel Alberto Enriquez Villacorta </t>
  </si>
  <si>
    <t xml:space="preserve">Wilfredo Rivas Campos </t>
  </si>
  <si>
    <t xml:space="preserve">Salvador Amilcar Melendez Giron </t>
  </si>
  <si>
    <t>Franklin Americo Rivera Santos</t>
  </si>
  <si>
    <t xml:space="preserve">Desireé Arteaga de Morales </t>
  </si>
  <si>
    <t>Asocio IDEA INTERNATIONAL, ADEPRO</t>
  </si>
  <si>
    <t xml:space="preserve">Alberto Serra </t>
  </si>
  <si>
    <t xml:space="preserve">ECONOMETRIA S.A CONSULTORES/ Diego Sandoval, Representante Legal </t>
  </si>
  <si>
    <t xml:space="preserve">HOTELES Y DESARROLLO, S.A. DE C.V. / HOTEL SHERATON PRESIDENTE </t>
  </si>
  <si>
    <t xml:space="preserve">COORPORACION DE INVERSIONES TURISTICAS, S.A. DE C.V. / HOTEL VILLA SAN MIGUEL </t>
  </si>
  <si>
    <t xml:space="preserve">CHALATE COUNTRY CLUB, S.A. DE C.V. </t>
  </si>
  <si>
    <t xml:space="preserve">FEPADE / DESARROLLO EMPRESARIAL </t>
  </si>
  <si>
    <t>INVERSIONES MENDES FLOREZ, S.A. DE C.V./ RESORT HOTEL RESTAURANTE &amp; SPA ALICANTE MONTAÑA.</t>
  </si>
  <si>
    <t xml:space="preserve">ESCUELA ESPECIALIZADA DE INGENIERIA ITCA-FEPADE/ RESTAURANTE MESON DE GOYA </t>
  </si>
  <si>
    <t xml:space="preserve">ASOCIACION EQUIPO MAIZ </t>
  </si>
  <si>
    <t xml:space="preserve">OFFITODO, S.A. DE C.V. </t>
  </si>
  <si>
    <t xml:space="preserve">SISTEMAS Y MUEBLES </t>
  </si>
  <si>
    <t xml:space="preserve"> CHALATE COUNTRY CLUB, S.A de C.V</t>
  </si>
  <si>
    <t xml:space="preserve">INVERSIONES MENDEZ FLORES, S.A. DE C.V. / HOTEL ALICANTE MONTAÑA </t>
  </si>
  <si>
    <t xml:space="preserve">REAL EXPRESS S.A DE C.V. / HOTEL COMFORT INN SAN MIGUEL </t>
  </si>
  <si>
    <t xml:space="preserve">HOTELES E INVERSIONES, S.A. DE C.V./ HOTEL HILTON PRINCESS SAN SALVADOR </t>
  </si>
  <si>
    <t xml:space="preserve">HOTEL VILLA MARIA </t>
  </si>
  <si>
    <t xml:space="preserve">FLORENCE ARLETTTE HASBUN BARILLAS / INDUSTRIAS HI </t>
  </si>
  <si>
    <t>ARRENDAMIENTO SALVADOREÑOS, S.A DE C.V. /AVIS DE EL SALVADOR.</t>
  </si>
  <si>
    <t xml:space="preserve">HOTELES INVERSIONES, S.A DE C.V / HOTEL HILTON PRINCESS SAN SALVADOR. </t>
  </si>
  <si>
    <t xml:space="preserve">HOTELES S.A DE C.V. /REAL INTERCONTINENTAL SAN SALVADOR </t>
  </si>
  <si>
    <t>LAS CABAÑAS DE APANECA /ANA PATRICIA SLAVERRIA DE ESCOBAR</t>
  </si>
  <si>
    <t xml:space="preserve">PANADERIA Y PASTELERIA LA DIVINA PROVIDENCIA/SARAH HARMY MIRA SARAVIA </t>
  </si>
  <si>
    <t xml:space="preserve">MARIA AUXILIADORA FLORES DE CHINCHILLA/ HOTEL Y RESTAURANTE VILLA MARIA </t>
  </si>
  <si>
    <t>Imagen Grafica El Salvador, S.A de C.V.</t>
  </si>
  <si>
    <t xml:space="preserve">AGENCIA DE VIAJES ESCAMILLA,  S.A de C.V.   </t>
  </si>
  <si>
    <t xml:space="preserve">U TRAVEL SERVICE, S.A. DE C.V. </t>
  </si>
  <si>
    <t xml:space="preserve">TELEMOVIL EL SALVADOR, S.A. DE C.V. </t>
  </si>
  <si>
    <t xml:space="preserve">ARRENDAMIENTO SALVADOREÑOS, S.A. DE  C.V. / AVIS RENT A CAR </t>
  </si>
  <si>
    <t xml:space="preserve">IMAGEN GRAFICA EL SALVADOR, S.A. DE C.V. </t>
  </si>
  <si>
    <t xml:space="preserve">LANTICO, LTDA DE C.V. </t>
  </si>
  <si>
    <t xml:space="preserve">RAF, S.A. DE C.V. </t>
  </si>
  <si>
    <t xml:space="preserve">SISTEMAS C &amp; C </t>
  </si>
  <si>
    <t>Elsa Clorinda Ramirez de Reyes</t>
  </si>
  <si>
    <t>HOTELES S.A. DE C.V. (Real Intercontinental)</t>
  </si>
  <si>
    <t>Salvador Humberto Cardoza Portillo (C&amp;M SISTEMAS)</t>
  </si>
  <si>
    <t>SHERATON PRESIDENTE HOTEL/ Hoteles y Desarrollo, S.A. de C.V</t>
  </si>
  <si>
    <t>Multinegocios Salvadoreños, S.A. de C.V. (CEFORMA)</t>
  </si>
  <si>
    <t>HOTELES, S.A. DE C.V.</t>
  </si>
  <si>
    <t>Lic. Sonia Ivette Sánchez</t>
  </si>
  <si>
    <t>Ing. Mercedes del Carmen Góchez Rebollo</t>
  </si>
  <si>
    <t>Lic. Nadia Jahayra Carranza</t>
  </si>
  <si>
    <t>UTRAVEL SERVICES, S.A.DE C.V.</t>
  </si>
  <si>
    <t>Luis  Alonso Chévez</t>
  </si>
  <si>
    <t>José David Morán Mendoza</t>
  </si>
  <si>
    <t>Pérez-Mejía, Navas, S.A. de C.V.</t>
  </si>
  <si>
    <t>COMPAÑÍA HOTELERA SALVADOREÑA, S.A. (Radisson)</t>
  </si>
  <si>
    <t>EDUARDO MELINSKY</t>
  </si>
  <si>
    <t>GASTON CONCHA FARIÑA</t>
  </si>
  <si>
    <t>CARIBE HOSPITALITY EL SALVADOR, S.A. DE C.V. (Coutyard Marriott)</t>
  </si>
  <si>
    <t>HOTELES E INVERSIONES, S.A. DE C.V: (Hilton Princess)</t>
  </si>
  <si>
    <t>INNOVACION DIGITAL, S.A. DE C.V.</t>
  </si>
  <si>
    <t xml:space="preserve">COMPAÑÍA HOTELERA SALVADOREÑA, S.A. </t>
  </si>
  <si>
    <t>EQUIPOS ELECRÓNICOS VALDES</t>
  </si>
  <si>
    <t>G.PREMPER, S.A. DE C.V.</t>
  </si>
  <si>
    <t xml:space="preserve">Nelson Eduardo Shack Yalta </t>
  </si>
  <si>
    <t>EQUIPOS ELECTRÓNICOS VALDES, S.A. DE C.V.</t>
  </si>
  <si>
    <t>Héctor Sanín Ángel</t>
  </si>
  <si>
    <t>Escuela de Comunicación Monica Herrera</t>
  </si>
  <si>
    <t>HOTELES E INVERSIONES, S.A. DE C.V. (HILTON PRINCESS)</t>
  </si>
  <si>
    <t>RAF,S.A. DE C.V.</t>
  </si>
  <si>
    <t>AUREA HERVIAS ARAGON</t>
  </si>
  <si>
    <t>Grant Thorton Pérez Mejía, Navas, S.A. de C.V.</t>
  </si>
  <si>
    <t>CASA DE REPRODUCCIONES</t>
  </si>
  <si>
    <t>HOTEL E INVERSIONES, S.A DE C.V.</t>
  </si>
  <si>
    <t>AMATE TRAVEL S.A. DE C.V.</t>
  </si>
  <si>
    <t>AGENCIA DE VIAJES ESCAMILLA</t>
  </si>
  <si>
    <t>HOTELES Y DESARROLLOS TURÍSTICOS, S.A. DE C.V.</t>
  </si>
  <si>
    <t>RZ, S.A. DE C.V.</t>
  </si>
  <si>
    <t>YOLANDA MAYORA DE GAVIDIA</t>
  </si>
  <si>
    <t>CAROLINA ROCA RUANO</t>
  </si>
  <si>
    <t>RENE ALEJANDRO CASTRO CERRITOS</t>
  </si>
  <si>
    <t>JOSE DAVID CORNEJO SANCHEZ</t>
  </si>
  <si>
    <t>Roberto Barriola González</t>
  </si>
  <si>
    <t xml:space="preserve">Dora Beatríz Sánchez de Aponte </t>
  </si>
  <si>
    <t>UNIVERSIDAD FRANCISCO GAVIDIA</t>
  </si>
  <si>
    <t>JOSE MARIA AYALA MUÑOZ</t>
  </si>
  <si>
    <t>Abelardo Octavio Cerecedo Martínez</t>
  </si>
  <si>
    <t>MAURICIO RUANO</t>
  </si>
  <si>
    <t>Carlos Alberto Carcach Molina</t>
  </si>
  <si>
    <t>Omar Gerardo Brizuela Coca</t>
  </si>
  <si>
    <t>Belisario Armando Salazar Dominguez</t>
  </si>
  <si>
    <t>Moises Germán Poyatos Benadero</t>
  </si>
  <si>
    <t>Rafael Ernesto Morales</t>
  </si>
  <si>
    <t>Luis Eduardo García Molina</t>
  </si>
  <si>
    <t>HILTON PRINCESS/ Hoteles e Inversiones, S.A. de C.V.</t>
  </si>
  <si>
    <t>PAPELERA EL PROGRESO/ MOISES RIVAS ZAMORA</t>
  </si>
  <si>
    <t>CARIBE HOSPITALITY EL SALVADOR, S.A. DE C.V. (HOTEL COURTYARD MARRIOTT)</t>
  </si>
  <si>
    <t>PAPELERA SANREY, S.A. DE C.V.</t>
  </si>
  <si>
    <t>RZ S.A. DE C.V.</t>
  </si>
  <si>
    <t>SANDRA ISABEL MIRANDA BOLAÑOS</t>
  </si>
  <si>
    <t>ALFREDO SARMIENTO</t>
  </si>
  <si>
    <t>Luis Alonso Chévez Molina</t>
  </si>
  <si>
    <t>Carolina Roca Ruano</t>
  </si>
  <si>
    <t>Rafael Antonio Parada Menéndez</t>
  </si>
  <si>
    <t>L.CHEVEZ CONSULTORES, S.A. DE C.V.</t>
  </si>
  <si>
    <t>Ricardo Armando Hernández Rivas</t>
  </si>
  <si>
    <t>Balmore Enrique López Ramírez</t>
  </si>
  <si>
    <t>Adan Enrique Rivas</t>
  </si>
  <si>
    <t>Raul Ernesto Torres Paz</t>
  </si>
  <si>
    <t>Jaime Mauricio Salazar</t>
  </si>
  <si>
    <t>Pedro Salamanca</t>
  </si>
  <si>
    <t>Francisco Antonio Perdomo Lino</t>
  </si>
  <si>
    <t>Fredy René Escobar Martínez</t>
  </si>
  <si>
    <t>Jaime Rodríguez- Arana Muñóz</t>
  </si>
  <si>
    <t>Alberto Enríque Villacorta</t>
  </si>
  <si>
    <t>Ricardo Antonio Morales Cardoza</t>
  </si>
  <si>
    <t>Pérez-Mejia, Navas, S.A. de C.V.</t>
  </si>
  <si>
    <t>CLAUDIA MARIA SANDOVAL DE RAMIREZ</t>
  </si>
  <si>
    <t>TELECOMODA, S.A. DE C.V.</t>
  </si>
  <si>
    <t>Carmen Dolores Paredes de Mejía</t>
  </si>
  <si>
    <t>GRUPO DECOARTE, S.A.</t>
  </si>
  <si>
    <t xml:space="preserve">Hoteles y Desarrollos, S.A. de C.V. </t>
  </si>
  <si>
    <t>MADELLYN ALEXIA CASTRO (ESTILUZEVENTSMC)</t>
  </si>
  <si>
    <t>HOTELES E INVERSIONES, S.A. DE C.V. (Hotel Hilton Princess)</t>
  </si>
  <si>
    <t>ESCUELA DE COMUNICACIÓN MONICA HERRERA</t>
  </si>
  <si>
    <t>Hoteles y Desarrollos, S.A. de C.V. (HOTEL SHERATON PRESIDENTE)</t>
  </si>
  <si>
    <t>FUNDACIÓN EMPRESARIAL PARA EL DESARROLLO EDUCATIVO</t>
  </si>
  <si>
    <t>DELIBANQUETES, S.A. DE C.V.</t>
  </si>
  <si>
    <t>CENTRO INTERNACIONAL DE FERIAS Y CONVENCIONES</t>
  </si>
  <si>
    <t>DUTRIZ HERMANOS, S.A. DE C.V.</t>
  </si>
  <si>
    <t>EDITORA EL MUNDO S.A.</t>
  </si>
  <si>
    <t>COLATINO DE R.L.</t>
  </si>
  <si>
    <t xml:space="preserve">Mauren Lyssette Figueroa Ardon </t>
  </si>
  <si>
    <t>Alimentos Landaverde &amp; Muñoz , S.A . De C.V.</t>
  </si>
  <si>
    <t>Hoteles y  Desarrollos, S.A. de C.V. (hotel Sheraron Presidente)</t>
  </si>
  <si>
    <t>Hoteles e Inversiones, S.A. de C.V. (Hotel Hilton Princess)</t>
  </si>
  <si>
    <t>TURISTICAS DE ORIENTE, S.A. DE C.V.</t>
  </si>
  <si>
    <t>IMAGEN GRAFICA EL SALVADOR, S.A. DE C.V.</t>
  </si>
  <si>
    <t>María Angela Rodríguez de Melara</t>
  </si>
  <si>
    <t>SOLUCIONES CONSULTING, S.A. DE C.V.</t>
  </si>
  <si>
    <t>CINTHYA MARIA HUECK MARTINEZ</t>
  </si>
  <si>
    <t>28-04-014</t>
  </si>
  <si>
    <t>ALIMENTOS LANDAVERDE &amp; MUÑOZ, S.A. DE C.V.</t>
  </si>
  <si>
    <t>HACIENDA DE LOS MIRANDA, S.A. DE C.V.</t>
  </si>
  <si>
    <t xml:space="preserve">CLIKDESK Inc. /Harris Farroqui </t>
  </si>
  <si>
    <t>INNOVARTE, S.A. DE C.V.</t>
  </si>
  <si>
    <t>CECILIA IVET ORELLANA GARCIA</t>
  </si>
  <si>
    <t>MONICA DEL SOCORRO AGUIRRE DE LANDAVERDE</t>
  </si>
  <si>
    <t>NELSON ALEXANDER DAVID PÉREZ</t>
  </si>
  <si>
    <t>ROBERTO AUGUSTO GUTIÉRREZ FUNES</t>
  </si>
  <si>
    <t>Soluciones Consulting, S.A. de C.V.</t>
  </si>
  <si>
    <t>Hoteles, S.A. de C.V.</t>
  </si>
  <si>
    <t>ATM INTERNACIONAL</t>
  </si>
  <si>
    <t>GRUPO DECOARTE, S.A. DE C.V.</t>
  </si>
  <si>
    <t>AGENCIA INTERNACIONAL DE VIAJES PANAMEX</t>
  </si>
  <si>
    <t>IMAGEN GRÁFICA EL SALVADOR, S.A. DE C.V.</t>
  </si>
  <si>
    <t>CARLOS ANTONIO MACHUCA AGUILAR (PUBLIDESA)</t>
  </si>
  <si>
    <t>URBANO EXPRESS, S.A. DE C.V.</t>
  </si>
  <si>
    <t>OD EL SALVADOR, LTDA. DE C.V.</t>
  </si>
  <si>
    <t xml:space="preserve">U TRAVEL SERVICE, S.A. DE C..V </t>
  </si>
  <si>
    <t>PAPELERA SANREY</t>
  </si>
  <si>
    <t>Licdo. Carlos Miguel Sáenz Rojas/Consultor</t>
  </si>
  <si>
    <t>Impresos Múltiples, S.A. de C.V.</t>
  </si>
  <si>
    <t>Manuel Alberto Enríquez Villacorta</t>
  </si>
  <si>
    <t>Valdés Data Center, S.A. de C.V.</t>
  </si>
  <si>
    <t>NOE ALBERTO GUILLEN</t>
  </si>
  <si>
    <t>VICTOR HUGO MELGAR MACHUCA</t>
  </si>
  <si>
    <t>SARAH HARMY MIRA SARAVIA (OASIS RECEPCIONES)</t>
  </si>
  <si>
    <t>ANA DEL CARMEN VAQUERANO DE GUZMAN (TRIDIMANIA)</t>
  </si>
  <si>
    <t>ANA LILIAN CAÑAS DE NAVARRO</t>
  </si>
  <si>
    <t>René Gustavo Arévalo (Cafería Gaby)</t>
  </si>
  <si>
    <t xml:space="preserve">CORVERA, S.A. DE C.V. </t>
  </si>
  <si>
    <t xml:space="preserve">ESCUELA ESPECIALIZADA EN INGENIERIA ITCA-FEPADA </t>
  </si>
  <si>
    <t xml:space="preserve"> REAL EXPRESS, S.A. DE C.V. / HOTEL COMFORT INN REAL LA UNION</t>
  </si>
  <si>
    <t>RONY GRISELDA ORTIZ (ADENTRO COJUTEPEQUES SALA DE RECEPCIONES)</t>
  </si>
  <si>
    <t>NOE SERMEÑO MOLINA (LA POSADA DE DON LIONSIO)</t>
  </si>
  <si>
    <t xml:space="preserve">NELSON ARISTIDES MARTINEZ/ EL SOPON ZACAMIL </t>
  </si>
  <si>
    <t xml:space="preserve">MARIA VICTORIA HERNANDEZ DE CORNEJO/ CAFÉ LA CASONA </t>
  </si>
  <si>
    <t xml:space="preserve">MARIA AUDELIA GONZALEZ / BANQUETES BELLA VISTA </t>
  </si>
  <si>
    <t xml:space="preserve">SALINAS ALFARO, S.A. DE C.V./ SALA DE TE BIARRITZ </t>
  </si>
  <si>
    <t xml:space="preserve">VILMA ISABEL MEDRANO DE ALVARENGA/ CAFETERIA PAN DE VIDA </t>
  </si>
  <si>
    <t xml:space="preserve">Inversiones Anthony's, S.A de C.V. </t>
  </si>
  <si>
    <t>DINORA CABEZAS DE PEREZ</t>
  </si>
  <si>
    <t>Vicenta Guillermina Alarcón de Salaverría</t>
  </si>
  <si>
    <t xml:space="preserve">Celestino Diaz Florez </t>
  </si>
  <si>
    <t xml:space="preserve">INVERSIONES RAMIREZ AVELAR, S.A. DE C.V. /SUPER MONDONGO </t>
  </si>
  <si>
    <t>María del Carmen Mendoza de Alfaro</t>
  </si>
  <si>
    <t xml:space="preserve">VICTOR HUGO MELGAR MACHUCA/ PANADERIA ANA VILMA </t>
  </si>
  <si>
    <t xml:space="preserve">DELMY MARGOTH TEJADA </t>
  </si>
  <si>
    <t>RICARDO ERNESTO PAZ LÓPEZ (BANQUETES CRISTABEL)</t>
  </si>
  <si>
    <t>ANA LUCIA RAMIREZ AYALA (GUAZAPA CAFÉ RESTAURANTE)</t>
  </si>
  <si>
    <t>Ruth  Aída González Guerrero</t>
  </si>
  <si>
    <t>ASOCIACIÓN  INSTITUCIÓN SALESIANA/IMPRENTA Y OFFSET RICALDONE</t>
  </si>
  <si>
    <t>Manuel Alberto Enriquez Villacorta</t>
  </si>
  <si>
    <t>Pedro de Jesús Avilés</t>
  </si>
  <si>
    <t xml:space="preserve">HOTELES Y DESARROLLO, S.A. DE C.V. / HOTEL SHERATON PRESIDENTE SAN SALVADOR </t>
  </si>
  <si>
    <t xml:space="preserve">AGENCIA INTERNACIONAL DE VIAJES PANAMEX, S.A.  DE C.V. </t>
  </si>
  <si>
    <t>OSCAR ARMANDO MORALES VELADO</t>
  </si>
  <si>
    <t>DISTRIBUIDORA PAR/ ENMANUEL, S.A. DE C.V.</t>
  </si>
  <si>
    <t xml:space="preserve">EDITORIAL ALTAMIRANO MADRIZ, S.A. </t>
  </si>
  <si>
    <t>QUALITY GRAINS, S.A. DE C.V.</t>
  </si>
  <si>
    <t>PAPELERA EL PROGRESO</t>
  </si>
  <si>
    <t>LIBRERÍA Y PAPELERÍA  LA NUEVA SAN SALVADOR</t>
  </si>
  <si>
    <t>PAPELERA  SANREY</t>
  </si>
  <si>
    <t>CODIN INC, S.A. DE C.V.</t>
  </si>
  <si>
    <t>ANDALUCÍA, S.A. DE C.V.</t>
  </si>
  <si>
    <t>LARROSA, S.A. DE C.V.</t>
  </si>
  <si>
    <t>IPESA S.A. DE C.V.</t>
  </si>
  <si>
    <t>IT SOLUTION SERVICES, S.A. DE C.V.</t>
  </si>
  <si>
    <t>RICOH EL SALVADOR, S.A. DE C.V.</t>
  </si>
  <si>
    <t>DICSASA, S.A. DE C.V.</t>
  </si>
  <si>
    <t>DOCUMENTOS Y DIGITALES DE EL SALVADOR, S.A. DE C.V.</t>
  </si>
  <si>
    <t>TRANS-EXPRESS DE EL SALVADOR, S.A. DE C.V.</t>
  </si>
  <si>
    <t>FRIO SISTEMA INDUSTRIAL, S.A. DE C.V.</t>
  </si>
  <si>
    <t>Limpiezas Modernas Centroamericanas, S.A. de C.V.</t>
  </si>
  <si>
    <t>TRULYN S.A. DE C.V.</t>
  </si>
  <si>
    <t>DIDEA, S.A. DE C.V.</t>
  </si>
  <si>
    <t>INDUSTRIAL "MIGUEL ANGEL" S.A. DE C.V.</t>
  </si>
  <si>
    <t>PULLMANTUR, S.A. DE C.V.</t>
  </si>
  <si>
    <t>REPUESTOS DIDEA, S.A. DE C.V.</t>
  </si>
  <si>
    <t>ICE CORP, S.A. DE C.V.</t>
  </si>
  <si>
    <t>MACROFFICE, S.A. DE C.V.</t>
  </si>
  <si>
    <t>PAPELERA SANREY S.A. DE C.V.</t>
  </si>
  <si>
    <t>ASOCIACION INSTITUCIONAL SALESIANA/ IMPRENTA OFFSET RICALDONE</t>
  </si>
  <si>
    <t>NOE ALBERTO GUILLEN/ Librería y Papelería La Nueva San Salvador</t>
  </si>
  <si>
    <t>COMPUTER TRADING, S.A. DE C.V.</t>
  </si>
  <si>
    <t>AMATE TRAVEL, S,A, DE C.V.</t>
  </si>
  <si>
    <t>DIRECCION GENERAL DE TESORERÍA/ IMPRENTA NACIONAL</t>
  </si>
  <si>
    <t>ALPHA IT CORPORATION, S.A. DE C.V.</t>
  </si>
  <si>
    <t>DHL EXPRESS EL SALVADOR, S.A. DE C.V.</t>
  </si>
  <si>
    <t>SEÑOR TENEDOR, S.A. DE C.V.</t>
  </si>
  <si>
    <t>TALLER DIDEA, S.A .DE C.V.</t>
  </si>
  <si>
    <t>GRUPO AMATE, S.A. DE C.V.</t>
  </si>
  <si>
    <t>ESSO STANDARD OIL S.A. LTDA.</t>
  </si>
  <si>
    <t>GRUPO Q EL SALVADOR, S.A. DE C.V.</t>
  </si>
  <si>
    <t>PINTURA DECORACION Y SERVICIOS, S.A. DE C.V.</t>
  </si>
  <si>
    <t>IPESA DE EL SALVADOR S.A. DE C.V.</t>
  </si>
  <si>
    <t>VIDRIERIA LA ROCA/ Juan Carlos Pascual</t>
  </si>
  <si>
    <t>MAX DE EL SALVADOR, S.A. DE C.V.</t>
  </si>
  <si>
    <t>eBD EL SALVADOR, S.A. DE C.V.</t>
  </si>
  <si>
    <t>ACOASERGRAC DE R.L.</t>
  </si>
  <si>
    <t>FARMIX, S.A. DE C.V.</t>
  </si>
  <si>
    <t>ESCOTO S.A. DE C.V.</t>
  </si>
  <si>
    <t>IMPORTADORA RAMÍREZ, S.A. DE C.V.</t>
  </si>
  <si>
    <t>FERROCENTRO, S.A. DE C.V.</t>
  </si>
  <si>
    <t>JUAN CARLOS CASTRO</t>
  </si>
  <si>
    <t>MARINA INDUSTRIAL, S.A. DE C.V.</t>
  </si>
  <si>
    <t>ZAMI S.A. DE C.V.</t>
  </si>
  <si>
    <t>UNDISA DE C.V.</t>
  </si>
  <si>
    <t>MAPRECO, S.A. DE C.V.</t>
  </si>
  <si>
    <t>EUROPA, S.A. DE C.V.</t>
  </si>
  <si>
    <t>VENSERVA S.A. DE C.V.</t>
  </si>
  <si>
    <t>DPG, S.A. DE C.V.</t>
  </si>
  <si>
    <t>H.C.G. S.A. DE C.V.</t>
  </si>
  <si>
    <t>RICARDO CORDOVA LEMUS</t>
  </si>
  <si>
    <t>INSTALA S.A. DE C.V.</t>
  </si>
  <si>
    <t>STB COMPUTER S.A. DE C.V.</t>
  </si>
  <si>
    <t>Emilio Antonio Córdova</t>
  </si>
  <si>
    <t>Nelson Galdámez Tejada</t>
  </si>
  <si>
    <t>PALCHAR, S.A. DE C.V.</t>
  </si>
  <si>
    <t>CTE DE EL SALVADOR, S.A. DE C.V.</t>
  </si>
  <si>
    <t>ANA GUADALUPE  CAMPOS DE MENDEZ</t>
  </si>
  <si>
    <t xml:space="preserve">EDITORA EL MUNDO, S.A. </t>
  </si>
  <si>
    <t>SERVIPRISA, S.A. DE C.V.</t>
  </si>
  <si>
    <t>ARQ. RICARDO CORDOVA LEMUS</t>
  </si>
  <si>
    <t>e-Business Distribution de El Salvador, S.A. de C.V.</t>
  </si>
  <si>
    <t>DISTRIBUIDORA DE PUBLICACIONES UCA</t>
  </si>
  <si>
    <t>JOSE ARMANDO MARTINEZ GUTIERREZ</t>
  </si>
  <si>
    <t>BERAL, S.A. DE C.V.</t>
  </si>
  <si>
    <t>|</t>
  </si>
  <si>
    <t>N/D</t>
  </si>
  <si>
    <t>INSTALA, S.A. DE C.V.</t>
  </si>
  <si>
    <t>RODAS AVELAR, S.A. DE C.V.</t>
  </si>
  <si>
    <t>JORGE ANTONIO FERNANDEZ MELARA</t>
  </si>
  <si>
    <t>Compañía de Telecomunicaciones de El Salvador, S.A. de C.V.</t>
  </si>
  <si>
    <t>RESTAURANTE LOS OLIVOS, S.A. DE C.V.</t>
  </si>
  <si>
    <t>CHALATE COUNTRY CLUB S.A. DE C.V.</t>
  </si>
  <si>
    <t>FRANKLIN ORLANDO GONZALEZ CORADO</t>
  </si>
  <si>
    <t>TEOKAL, S.A. DE C.V.</t>
  </si>
  <si>
    <t>BMART S.A. DE C.V.</t>
  </si>
  <si>
    <t>ALMACENES VIDRÍ, S.A. DE C.V.</t>
  </si>
  <si>
    <t>ENMANUEL S.A. DE C.V.</t>
  </si>
  <si>
    <t>DOCUMENTOS Y DIGITALES  DE EL SALVADOR, S.A. DE C.V.</t>
  </si>
  <si>
    <t>SPESA, S.A. DE C.V.</t>
  </si>
  <si>
    <t>Comunicaciones IBW EL SALVADOR, S.A. DE C.V.</t>
  </si>
  <si>
    <t>ARQ. RICARDO ANTONIO CORDOVA LEMUS</t>
  </si>
  <si>
    <t>DHL EXPRESS (EL SALVADOR) S.A. DE C.V.</t>
  </si>
  <si>
    <t>DISTRIBUIDORA SALVADOREÑA/ MAGNO GONZALEZ VASQUEZ</t>
  </si>
  <si>
    <t>AD INVERSIONES, S.A. DE C.V.</t>
  </si>
  <si>
    <t>TALLER DIDEA, S.A. DE C.V.</t>
  </si>
  <si>
    <t>AUTOSERVIFRIO DE EL SALVADOR, S.A. DE C.V.</t>
  </si>
  <si>
    <t>NOE ALBERTO GUILLÉN/ LIBRERÍA Y PAPELERÍA LA NUEVA SNA SALVADOR</t>
  </si>
  <si>
    <t>RZ S.A. DE C.V. (PASAL)</t>
  </si>
  <si>
    <t>Telefónica Móviles El Salvador, S.A. de C.V.</t>
  </si>
  <si>
    <t>JOSE RAFAEL RODRÍGUEZ ORTEGA</t>
  </si>
  <si>
    <t>ESSO STANDARD OIL, S.A. LIMITED</t>
  </si>
  <si>
    <t>CALTEC, S.A. DE C.V.</t>
  </si>
  <si>
    <t>JOSE EDUARDO GUZMÁN ARÉVALO</t>
  </si>
  <si>
    <t>U TRAVEL SERVICE, S.A. DE C.V.</t>
  </si>
  <si>
    <t>PINDECOR, S.A. DE C.V.</t>
  </si>
  <si>
    <t>CAJAS Y BOLSAS, S.A.</t>
  </si>
  <si>
    <t>MAGNO ALDEMAR GONZÁLES VASQUEZ</t>
  </si>
  <si>
    <t>FARMACIAS UNO, S.A. DE C.V.</t>
  </si>
  <si>
    <t>EL HOTEL (COMPAÑÍA HOTELERA SALVADOREÑA, S.A.)</t>
  </si>
  <si>
    <t>CTE S.A. DE C.V.</t>
  </si>
  <si>
    <t>ASOCIACION INSTITUCIONAL SALESIANA / Imprenta y Offset Ricaldone</t>
  </si>
  <si>
    <t>OMNISPORT, S.A. DE C.V.</t>
  </si>
  <si>
    <t>CELDAS ESTUDIO, S.A. DE C.V.</t>
  </si>
  <si>
    <t>JOSÉ  GILBERTO JIMÉNEZ BURGOS</t>
  </si>
  <si>
    <t>OFICENTER S.A. DE C.V.</t>
  </si>
  <si>
    <t>EDITORIAL ALTAMIRANO MADRIZ, S.A.</t>
  </si>
  <si>
    <t>MAX DE EL SALVADOR, S.A DE C.V.</t>
  </si>
  <si>
    <t>LIBRERÍA LA NUEVA SAN SALVADOR/ Noe Alberto Guillén</t>
  </si>
  <si>
    <t>PRICESMART DE EL SALVADORM, S.A. DE C.V.</t>
  </si>
  <si>
    <t>FERROCENTRO, S.A. DE C.V</t>
  </si>
  <si>
    <t>CONSTRUMARKET, S.A. DE C.V.</t>
  </si>
  <si>
    <t>DISTRIBUIDORA TAMIRA, S.A. DE C.V.</t>
  </si>
  <si>
    <t>ACERO CENTRO AVILES, S.A. DE C.V.</t>
  </si>
  <si>
    <t>TURÍSTICA DE ORIENTE, S.A. DE C.V.</t>
  </si>
  <si>
    <t>JOSE ALEXANDER SANCHEZ M.</t>
  </si>
  <si>
    <t>LIMAR S.A. DE C.V.</t>
  </si>
  <si>
    <t>COMPAÑÍA HOTELERA SALVADOREÑA, S.A.</t>
  </si>
  <si>
    <t>SALVADOR HUMBERTO CARDOZA PORTILLO/ C&amp;M SISTEMAS</t>
  </si>
  <si>
    <t>Mauricio Roberto Zaldaña</t>
  </si>
  <si>
    <t>AMBIENTE MODULAR S.A. DE C.V.</t>
  </si>
  <si>
    <t>Iglesia Católica Apostólica Romana en El Salvador Arq. de S.S./ IMPRENTA CRITERIO</t>
  </si>
  <si>
    <t>EMIL HENRY OJST</t>
  </si>
  <si>
    <t>JOSE OMAR ALVARENGA</t>
  </si>
  <si>
    <t>DISEÑOS E IMPRESOS PUBLICITACIOS, S.A. DE C.V.</t>
  </si>
  <si>
    <t>ELDER ALEXANDER VARGAS</t>
  </si>
  <si>
    <t>RUBEN ALONSO PÉREZ VASQUEZ</t>
  </si>
  <si>
    <t>PBS DE EL SALVADOR, S.A. DE C.V.</t>
  </si>
  <si>
    <t>FREUND, S.A. DE C.V.</t>
  </si>
  <si>
    <t>Patricia Ivette Navarro de Peraza/ SKY TRAVEL AGENCIA DE VIAJES</t>
  </si>
  <si>
    <t>NOE ALBERTO GUILLÉN/ LIBRERÍA Y PAPELERÍA LA NUEVA SAN SALVADOR</t>
  </si>
  <si>
    <t>INCALSA, S.A. DE C.V.</t>
  </si>
  <si>
    <t>MARIO EDUARDO CHINCHILLA MARTÍNEZ</t>
  </si>
  <si>
    <t>INNOVACION EN TECNOLOGÍA, S.A. DE C.V.</t>
  </si>
  <si>
    <t>LOS OLIVOS, S.A. DE C.V.</t>
  </si>
  <si>
    <t>Fundación Empresarial para el Desarrollo Educativo</t>
  </si>
  <si>
    <t>POLLO CAMPERO, S.A. DE C.V.</t>
  </si>
  <si>
    <t>DIVERSOS, S.A DE C.V.</t>
  </si>
  <si>
    <t>BLANCA DALILA AYALA DE BONILLA</t>
  </si>
  <si>
    <t>HOTELES Y DESARROLLO, S.A. DE C.V./ SHERATON</t>
  </si>
  <si>
    <t>SINTEGRA S.A. DE C.V.</t>
  </si>
  <si>
    <t>ANA SULAY MENDOZA QUINTANA VICENTE</t>
  </si>
  <si>
    <t>Ana Rosa Rosales Torres de Angel</t>
  </si>
  <si>
    <t>ENSEÑANZA FORMAL Y SERVICIOS DE IMPRESIÓN</t>
  </si>
  <si>
    <t>MAGNO ALDEMAR GONZALEZ VASQUEZ</t>
  </si>
  <si>
    <t>LIMOCA, S.A. DE C.V.</t>
  </si>
  <si>
    <t>INVERSIONES TRES PUNTOS, S.A. DE C.V.</t>
  </si>
  <si>
    <t>Centro Internacional de Ferias y Convenciones de El Salvador</t>
  </si>
  <si>
    <t>JOSE FIDENCIO PINEDA UMANZOR</t>
  </si>
  <si>
    <t>TERESA ORELLANA DÍAZ</t>
  </si>
  <si>
    <t>Grupo Decoarte, S.A. de C.V.</t>
  </si>
  <si>
    <t>SEDISAL, S. A. DE C. V.</t>
  </si>
  <si>
    <t>RICOH EL SALVADOR, S. A. DE C.V.</t>
  </si>
  <si>
    <t xml:space="preserve">SIEMENS ENTERPRISE, S.A. </t>
  </si>
  <si>
    <t>TELEFONICA MOVILES EL SALVADOR, S.A. DE C.V.</t>
  </si>
  <si>
    <t>SEDISAL, S.A. DE C.V.</t>
  </si>
  <si>
    <t>JOSE ASCENSION MARINERO CORTES/CONSULTOR</t>
  </si>
  <si>
    <t xml:space="preserve">A) “INMOBILIARIA CAMPESTRE, SOCIEDAD ANONIMA DE CAPITAL VARIABLE”, que puede abreviarse “INCAM, S.A. DE C.V.”; y B)“ARKADE INTERNATIONAL INC.” </t>
  </si>
  <si>
    <t>MARIANA CARMEN HERNANDEZ BATLLE</t>
  </si>
  <si>
    <t>TEOKAL, SA. DE C.V.</t>
  </si>
  <si>
    <t>LARROSA, S.A. DE C.V</t>
  </si>
  <si>
    <t>SERVICIOS Y PRODUCTOS DE SEGURIDAD ELECTRÓNICA, S.A. DE C.V.</t>
  </si>
  <si>
    <t>Iglesia Católica Apostólica y Romana, Arq. S. S.</t>
  </si>
  <si>
    <t>SERMESAL S.A. DE C.V.</t>
  </si>
  <si>
    <t>INDUSTRIAZ TOPAZ, S.A.</t>
  </si>
  <si>
    <t>ALMACENES SIMAN, S.A. DE C.V.</t>
  </si>
  <si>
    <t>EXCLUSIVE BRAND S.A. DE C.V.</t>
  </si>
  <si>
    <t>LA PAMPA ARGENTINA, S.A. DE C.V.</t>
  </si>
  <si>
    <t>MY DREAM, S.A. DE C.V.</t>
  </si>
  <si>
    <t>EMPRESAS ADOC, S.A. DE C.V.</t>
  </si>
  <si>
    <t>SINTEGRAL, S.A. DE C.V.</t>
  </si>
  <si>
    <t>TRULYN, S.A DE C.V.</t>
  </si>
  <si>
    <t>ANDALUCIA, S.A. DE C.V.</t>
  </si>
  <si>
    <t>R.D. UNIFORMES, S.A. DE C.V.</t>
  </si>
  <si>
    <t>ROBINSON AUDIA CARIAS</t>
  </si>
  <si>
    <t>RAFAEL QUIJANO</t>
  </si>
  <si>
    <t>ESCUELA ESPECIALIZADA EN INGENIERÍA ITCA FEPADE</t>
  </si>
  <si>
    <t xml:space="preserve"> e-Business Distribution de El Salvador, S.A. de C.V.</t>
  </si>
  <si>
    <t>CEK DE CENTROAMERICA (EL Salvador), S.A.</t>
  </si>
  <si>
    <t>Distribuidora Salvadoreña/ Sr. Magno Aldemar González Vásquez</t>
  </si>
  <si>
    <t>MARIA GUILLERMINA AGUILAR</t>
  </si>
  <si>
    <t>ALIMENTOS LANDAVERDE Y MUÑOZ, S.A. DE C.V.</t>
  </si>
  <si>
    <t>COMUNICACIONES IBW EL SALVADOR, S.A. DE C.V.</t>
  </si>
  <si>
    <t>Hoteles y Desarrollo, S.A. de C.V.</t>
  </si>
  <si>
    <t>ICE CORP S.A. DE C.V.</t>
  </si>
  <si>
    <t>ENMANUEL, S.A. DE C.V.</t>
  </si>
  <si>
    <t>LUIS ROBERTO FLORES FLORES</t>
  </si>
  <si>
    <t>FUNDACION EMPRESARIAL PARA EL DESARROLLO EDUCATIVO</t>
  </si>
  <si>
    <t>CODIN INC. S.A. DE C.V.</t>
  </si>
  <si>
    <t>LIMAR, S.A. DE C.V.</t>
  </si>
  <si>
    <t>TURISTICAS DE ORIENTE, SA. DE C.V.</t>
  </si>
  <si>
    <t>BUSINESS CENTER S.A. DE C.V.</t>
  </si>
  <si>
    <t>EDITORIAL ALTAMIRANO MADRIZ, S.A. DE C.V.</t>
  </si>
  <si>
    <t>TELESIS S.A. DE C.V.</t>
  </si>
  <si>
    <t>ALBA PETROLEOS DE EL SALVADOR, S.A. DE C.V.</t>
  </si>
  <si>
    <t>ALEJANDRO VALENCIA CHILISEO</t>
  </si>
  <si>
    <t>LA RED UNION DE MUJERES DE R.L.</t>
  </si>
  <si>
    <t>BORIS OMAR CAMPOS LEMUS</t>
  </si>
  <si>
    <t>MUDANZAS SUAREZ, S.A. DE C.V.</t>
  </si>
  <si>
    <t>PROSECA S.A. DE C.V.</t>
  </si>
  <si>
    <t>JOSÉ LEÓN CRUZ PÉREZ</t>
  </si>
  <si>
    <t>e-BUSINESS DISTRIBUTION DE EL SALVADOR, S.A. DE C.V.</t>
  </si>
  <si>
    <t>FELIX ALFONSO CASTILLO</t>
  </si>
  <si>
    <t>CARLOS HERIBERTO ALDANA ESQUIVEL</t>
  </si>
  <si>
    <t>RILO S.A. DE C.V.</t>
  </si>
  <si>
    <t>REDI, S.A. DE C.V.</t>
  </si>
  <si>
    <t>ARISTA S.A. DE C.V.</t>
  </si>
  <si>
    <t>D'CORA SERVI ASOCIADOS, S.A. DE C.V.</t>
  </si>
  <si>
    <t>WILLIAM EDUARDO ARENIVAR GÓMEZ</t>
  </si>
  <si>
    <t>OFICENTER, S.A. DE C.V.</t>
  </si>
  <si>
    <t>JOSE FERNANDO VALLADARES / EL RINCON VIDRIERO</t>
  </si>
  <si>
    <t>DHL  EXPRESS (EL SALVADOR) S.A. DE C.V.</t>
  </si>
  <si>
    <t>RIO VERDE, S.A. DE C.V.</t>
  </si>
  <si>
    <t>CHEVRON CARIBBEAN INC.</t>
  </si>
  <si>
    <t>EDITORA EL MUNDO, S.A.</t>
  </si>
  <si>
    <t>CO-LATINO DE  R.L.</t>
  </si>
  <si>
    <t>PUBLIMEDIA S.A. DE C.V.</t>
  </si>
  <si>
    <t>ESPACIOS Y ERGONOMÍA, S.A. DE C.V.</t>
  </si>
  <si>
    <t>HARRISON PARKER, S.A. DE C.V.</t>
  </si>
  <si>
    <t>OD EL SALVADOR LTDA. DE C.V.</t>
  </si>
  <si>
    <t>LINEA EJECUTIVA, S.A. DE C.V.</t>
  </si>
  <si>
    <t xml:space="preserve">INNOVACION DIGITAL, S.A DE C.V. </t>
  </si>
  <si>
    <t xml:space="preserve"> LIZ JENNY REYES VARGAS</t>
  </si>
  <si>
    <t>PATRICIA DE PERAZA/ SKY TRAVEL</t>
  </si>
  <si>
    <t>RICARDO ANTONIO CORDOVA LEMUS</t>
  </si>
  <si>
    <t>ASOCIACION DE AUDITORES GUBERNAMENTALES DE EL SALVADOR</t>
  </si>
  <si>
    <t>DADA ARQUITECTOS, S.A. DE C.V.</t>
  </si>
  <si>
    <t>CERAMICA DEL PACÍFICO, S.A. DE C.V.</t>
  </si>
  <si>
    <t>CENTRO DE SERVICIO DOÑO S.A. DE C.V.</t>
  </si>
  <si>
    <t>MASTER LEX, S.A. DE C.V.</t>
  </si>
  <si>
    <t>NEGOCIOS DE ORIENTE, S.A. DE C.V.</t>
  </si>
  <si>
    <t>SAUL ABRAHAM ROMERO IRIAS</t>
  </si>
  <si>
    <t>JOSE LEON CRUZ PEREZ</t>
  </si>
  <si>
    <t>JORGE ROBERTO FERNANDO SILIS CAMPOS</t>
  </si>
  <si>
    <t xml:space="preserve">INNOVACIONES DE METAL, S.A. DE C.V. </t>
  </si>
  <si>
    <t>DR. FRANCISCO LARA ASCENCIO</t>
  </si>
  <si>
    <t>INNOVACION EN TECNOLOGÍA, S.A. DE C.V.(HOTEL PERKIN LENCA)</t>
  </si>
  <si>
    <t xml:space="preserve">ECOTUR, S.A. DE C.V. </t>
  </si>
  <si>
    <t>CORPORACION PRIMAVERA, S.A. DE C.V.</t>
  </si>
  <si>
    <t>COSASE, S.A. DE C.V.</t>
  </si>
  <si>
    <t>Asociación SVNet</t>
  </si>
  <si>
    <t>HOTESA S.A. DE C.V.</t>
  </si>
  <si>
    <t>PAMON, S.A. DE C.V./ HOTEL SANTA LETICIA</t>
  </si>
  <si>
    <t>CARLOS HERNAN PORTILLO TORRES</t>
  </si>
  <si>
    <t>CONTRATACIONES EMPRESARIALES, S.A. DE C.V.</t>
  </si>
  <si>
    <t>CIRCULO MILITAR</t>
  </si>
  <si>
    <t>KUBI-K S.A. DE C.V.</t>
  </si>
  <si>
    <t>COMPAÑÍA INTERNACIONAL DE DESARROLLOS, S.A. DE C.V.</t>
  </si>
  <si>
    <t>MANUEL ALEJANDRO VALENCIA CHILISEO</t>
  </si>
  <si>
    <t xml:space="preserve">REPRESENTACIONES DIVERSAS, S.A. DE C.V. </t>
  </si>
  <si>
    <t>ZAMI, S.A. DE C.V.</t>
  </si>
  <si>
    <t>FRANCISCO JOSE NOVELO VILLALTA</t>
  </si>
  <si>
    <t>VIDRI, S.A. DE C.V.</t>
  </si>
  <si>
    <t xml:space="preserve">Montaña Azul, S.A de C.V. </t>
  </si>
  <si>
    <t>STB COMPUTER, S.A. DE C.V.</t>
  </si>
  <si>
    <t>PAPELERIA EL PROGRESO</t>
  </si>
  <si>
    <t>PAPELERA SALVADOREÑA</t>
  </si>
  <si>
    <t>LIBRERÍA Y PAPELERIA NUEVA SAN SALVADOR.</t>
  </si>
  <si>
    <t xml:space="preserve">PURIFASA </t>
  </si>
  <si>
    <t>UNILLANTAS</t>
  </si>
  <si>
    <t>José Marinero Cortés/Consultor</t>
  </si>
  <si>
    <t>JORGE RODRIGUEZ VILLASUSO/consultor</t>
  </si>
  <si>
    <t>GRUPO Q EL SALVADOR, SOCIEDAD ANONIMA DE CAPITAL VARIABLE</t>
  </si>
  <si>
    <t>UNOPETROL EL SALVADOR, S.A.</t>
  </si>
  <si>
    <t>TRULY NOLEN, S.A. DE C.V.</t>
  </si>
  <si>
    <t>PBS EL SALVADOR, S.A. DE C.V.</t>
  </si>
  <si>
    <t>COMPUTER TRADING EL SALVADOR, S.A. DE C.V.</t>
  </si>
  <si>
    <t>JESUS ALBERTO HENRÍQUEZ GRANADOS</t>
  </si>
  <si>
    <t>TECNASA ES S.A. DE C.V.</t>
  </si>
  <si>
    <t>CRISTA FLOOR, S.A. DE C.V.</t>
  </si>
  <si>
    <t>CARLOS DANIEL TURCIOS POCASANGRE</t>
  </si>
  <si>
    <t>INDUSTRIAS TOPAZ, S.A.</t>
  </si>
  <si>
    <t>MOISES RIVAS ZAMORA</t>
  </si>
  <si>
    <t>DIRECCION GENERAL DE TESORERIA/ IMPRENTA NACIONAL</t>
  </si>
  <si>
    <t>SALVADOR DE JESUS MARQUEZ AYALA</t>
  </si>
  <si>
    <t>MUDISA, S.A. DE C.V.</t>
  </si>
  <si>
    <t>FUNDACION EMPRESARIAL PARA EL DESARROLLO -FEPADE</t>
  </si>
  <si>
    <t>CORPORACION DE CONTADORES DE EL SALVADOR</t>
  </si>
  <si>
    <t>TALLER DALEX, S.A. DE C.V.</t>
  </si>
  <si>
    <t>JOSE CECILIO ESCAMILLA CHINCHILLA</t>
  </si>
  <si>
    <t>CALLEJA, S.A. DE C.V.</t>
  </si>
  <si>
    <t>MARIO ANTONIO OSORTO VIDES</t>
  </si>
  <si>
    <t>ASOCIACION AGAPE DE EL SALVADOR</t>
  </si>
  <si>
    <t>CARLOS PARADA ROMERO</t>
  </si>
  <si>
    <t>RESTAURANTE ACAJUTLA</t>
  </si>
  <si>
    <t>FRANCISCO JAVIER MELGAR MEJIA</t>
  </si>
  <si>
    <t>INVERSIMAC, S.A. DE C.V.</t>
  </si>
  <si>
    <t>WALTER NAPOLEON VILLALOBOS GUZMAN</t>
  </si>
  <si>
    <t>EL ARBOL DE DIOS, S.A. DE C.V.</t>
  </si>
  <si>
    <t>MUEBLES MOLINA, S.A. DE C.V.</t>
  </si>
  <si>
    <t>FELIX ALFONSO CASTILLO TEJADA</t>
  </si>
  <si>
    <t>INTELFON, S.A. DE C.V.</t>
  </si>
  <si>
    <t>UNDISA, S.A. DE C.V.</t>
  </si>
  <si>
    <t>RD UNIFORMES, S.A. DE C.V.</t>
  </si>
  <si>
    <t>MARIO ERNESTO MARTÍNEZ LOPEZ</t>
  </si>
  <si>
    <t>ACAVISA DE C.V.</t>
  </si>
  <si>
    <t>INDUSTRIAS PANORAMICAS, S.A. DE C.V.</t>
  </si>
  <si>
    <t>TURISTICAS DE ORIENTE S.A. DE C.V.</t>
  </si>
  <si>
    <t>ANDRES ENRIQUE AVELAR</t>
  </si>
  <si>
    <t>NELLY JEANNETHE APARICIO MALDONADO</t>
  </si>
  <si>
    <t>INDUSTRIAS LONAIRE, S.A. DE C.V.</t>
  </si>
  <si>
    <t>DIPARVEL, SA. DE C.V.</t>
  </si>
  <si>
    <t>UNION COMERCIAL DE EL SALVADOR, S.A. DE C.V.</t>
  </si>
  <si>
    <t>CARLOS EDGARDO CABRERA TRUJILLO</t>
  </si>
  <si>
    <t>ANDRES ENRIQUE AVELAR ORTÍZ</t>
  </si>
  <si>
    <t>MASTERLEX, S.A. DE C.V.</t>
  </si>
  <si>
    <t xml:space="preserve">FERRETERIA EPA, S.A. DE C.V. </t>
  </si>
  <si>
    <t>ALMACENES VIDRI, S.A. DE C.V.</t>
  </si>
  <si>
    <t>TIENDA MORENA, S.A. DE C.V.</t>
  </si>
  <si>
    <t>GESTION E INVERSIONES, S.A. DE C.V.</t>
  </si>
  <si>
    <t>DHL EXPRESS (EL SALVADOR), S.A. DE C.V.</t>
  </si>
  <si>
    <t>CORPORACION FIGUEROA SALAZAR, S.A. DE C.V.</t>
  </si>
  <si>
    <t xml:space="preserve">PUMA EL SALVADOR, S.A. </t>
  </si>
  <si>
    <t>INVERSIONES MACHAN, S.A. DE C.V.</t>
  </si>
  <si>
    <t>HOTELERA SALVADOREÑA, S.A. DE C.V.</t>
  </si>
  <si>
    <t>MONTAÑA AZUL, S.A. DE C.V.</t>
  </si>
  <si>
    <t>Cristina Isabel Peña Ramírez/consultora</t>
  </si>
  <si>
    <t>CLAUDIA MELISSA SALGADO RODRIGUEZ/asesora</t>
  </si>
  <si>
    <t>LUIS ARMANDO GONZALEZ MORALES/ASESOR</t>
  </si>
  <si>
    <t>RAUL ALFREDO SALAMANCA MARTINEZ/ASESOR</t>
  </si>
  <si>
    <t>ENNIO RODRIGUEZ</t>
  </si>
  <si>
    <t>MARIA GUILLERMINA AGUILAR JOVEL</t>
  </si>
  <si>
    <t>RAFAEL QUIJANO ELIAS</t>
  </si>
  <si>
    <t>TORREFACTORA DE CAFÉ LA MAJADA, S.A. DE C.V.</t>
  </si>
  <si>
    <t xml:space="preserve">MASTER LEX, SISTEMAS JURIDICOS </t>
  </si>
  <si>
    <t>PUMA DE EL SALVADOR, S.A. DE C.V.</t>
  </si>
  <si>
    <t>ARISTA DE EL SALVADOR, S.A. de C.V.</t>
  </si>
  <si>
    <t>LIZ JENNY REYES VARGAS (OFFITODO)</t>
  </si>
  <si>
    <t>DIRECCION GENERAL DE TESORERIA</t>
  </si>
  <si>
    <t>RUBEN ALONSO PEREZ VASQUEZ</t>
  </si>
  <si>
    <t>INSERCA SECURITY, S.A. DE C.V.</t>
  </si>
  <si>
    <t xml:space="preserve">LIZ YENNY REYES VARGAS </t>
  </si>
  <si>
    <t>PROFINSA</t>
  </si>
  <si>
    <t>NOÉ ALBERTO GUILLEN</t>
  </si>
  <si>
    <t>DIPARVEL, S.A. DE C.V.</t>
  </si>
  <si>
    <t>BERNARDO ESCOBAR</t>
  </si>
  <si>
    <t xml:space="preserve">SINTEGRAL, S .A. DE C.V. </t>
  </si>
  <si>
    <t>TECNOLOSIS, S.A. DE C.V.</t>
  </si>
  <si>
    <t>JUAN ANTONIO ORTIZ HERNANDEZ</t>
  </si>
  <si>
    <t>ESCUELA ESPECIALIZADA EN INGENIERIA ITCA-FEPADE</t>
  </si>
  <si>
    <t>CALCULADORAS Y TECLADOS, S.A. DE C.V.</t>
  </si>
  <si>
    <t>SINTEGRAL, S. A. de C.V.</t>
  </si>
  <si>
    <t>IMPORTADORA RAMIREZ, S.A. DE C.V.</t>
  </si>
  <si>
    <t>Celina Ana Piedad López de Mendoza/ FLORISTERIA CELIFLOR</t>
  </si>
  <si>
    <t>O &amp; M MANTENIMIENTO Y SERVICIOS, S.A. DE C.V.</t>
  </si>
  <si>
    <t>4-6-013</t>
  </si>
  <si>
    <t>CARLOS ALFREDO MONTERROZA LEIVA</t>
  </si>
  <si>
    <t>FELIX BARRERA RIVERA</t>
  </si>
  <si>
    <t>FRIEDA CASTELLANOS DE GARCÍA</t>
  </si>
  <si>
    <t>ALIMENTOS LANDAVERDE, S.A. DE C.V.</t>
  </si>
  <si>
    <t>SARY UNIFORMES, S.A. DE C.V.</t>
  </si>
  <si>
    <t>GLOBAL ESCOM, S.A. DE C.V.</t>
  </si>
  <si>
    <t>SERVICIO DE MANTENIMIENTO AUTOMOTRIZ PARA COMPAÑIAS, S.A. DE C.V.</t>
  </si>
  <si>
    <t>TELESIS, S.A. DE C.V.</t>
  </si>
  <si>
    <t>JOSE CECILIO ESCAMILLA</t>
  </si>
  <si>
    <t>Master LEX, S.A. de C.V.</t>
  </si>
  <si>
    <t>PROFINSA, S.A. DE C.V.</t>
  </si>
  <si>
    <t>VENSERVA  S.A. DE C.V.</t>
  </si>
  <si>
    <t>VALDES DATA CENTER, S.A. DE C.V.</t>
  </si>
  <si>
    <t>VALOR HUMANO, S.A. DE C.V.</t>
  </si>
  <si>
    <t>SPORTLINE AMERICA</t>
  </si>
  <si>
    <t>HENRIQUEZ, S.A. DE C.V. (D'CORA)</t>
  </si>
  <si>
    <t>LIBRERÍA CERVANTES, S.A. DE C.V.</t>
  </si>
  <si>
    <t>LIBRERÍA LA IBERICA, S.A. DE C.V.</t>
  </si>
  <si>
    <t>LIC. ANA PATRICIA VENTURA ARGUETA</t>
  </si>
  <si>
    <t>FERRETERIA EPA, S.A. DE C.V.</t>
  </si>
  <si>
    <t>PASAL, S.A. DE C.V.</t>
  </si>
  <si>
    <t xml:space="preserve"> OD EL SALVADOR LTDA. DE C.V.</t>
  </si>
  <si>
    <t>DOS MIL UNO MUSIC CENTER, S.A. DE C.V.</t>
  </si>
  <si>
    <t xml:space="preserve">JUAN ANTONIO GONZALEZ ESTRADA </t>
  </si>
  <si>
    <t>PUMA EL SALVADOR, S.A. DE C.V.</t>
  </si>
  <si>
    <t>LUIS ALONSO CHEVEZ MOLINA</t>
  </si>
  <si>
    <t>n/d</t>
  </si>
  <si>
    <t>O &amp; M, MANTENINIMIENTO Y SERVICIOS, S.A. DE C.V.</t>
  </si>
  <si>
    <t>INDUSTRIAZ TOPAZ, S.A. DE C.V.</t>
  </si>
  <si>
    <t>MAGNO ALDEMAR GONZÁLEZ VASQUEZ</t>
  </si>
  <si>
    <t xml:space="preserve">FERRETERIA GALILEA </t>
  </si>
  <si>
    <t xml:space="preserve">VIDUC, S.A. DE C.V. </t>
  </si>
  <si>
    <t xml:space="preserve">HIPER FERRETERA </t>
  </si>
  <si>
    <t>Emilio Antonio Córdova Cornejo</t>
  </si>
  <si>
    <t>FREUND DE EL SALVADOR, S.A. DE C.V.</t>
  </si>
  <si>
    <t>INTELSERVI, S.A. DE C..V</t>
  </si>
  <si>
    <t>ASOCIACION INSTITUCION SALESIANA (Imprenta y Offset Ricaldone)</t>
  </si>
  <si>
    <t xml:space="preserve">HOTELES E INVERSIONES, S.A. DE C.V. / HOTEL HILTON PRINCESS </t>
  </si>
  <si>
    <t>ASOCIACION SVNET</t>
  </si>
  <si>
    <t>CTE, S.A. DE C.V.</t>
  </si>
  <si>
    <t xml:space="preserve">U TRAVEL, S.A. DE C.V. </t>
  </si>
  <si>
    <t>GISELA VANESSA RODRÍGUEZ</t>
  </si>
  <si>
    <t>D'OFFICE, S.A. DE C.V.</t>
  </si>
  <si>
    <t>CG&amp;A TRANSLATIONS, S.A. DE C.V.</t>
  </si>
  <si>
    <t>CAMARA SALVADOREÑA DEL LIBRO</t>
  </si>
  <si>
    <t>D'EMPAQUE, S.A. DE C.V.</t>
  </si>
  <si>
    <t>GENERAL DE VEHICULOS, S.A. DE C.V.</t>
  </si>
  <si>
    <t>GRUPO Q, EL SALVADOR, S.A. DE C.V.</t>
  </si>
  <si>
    <t xml:space="preserve">Sara Abigail Bonilla </t>
  </si>
  <si>
    <t>SPSS, S.A. DE C.V.</t>
  </si>
  <si>
    <t>José Nelson Fernández</t>
  </si>
  <si>
    <t>UNO EL SALVADOR, S.A.</t>
  </si>
  <si>
    <t>MORRO INTERNACIONA, S.A. DE C.V. (RESTAURANTE LAS BRUMAS)</t>
  </si>
  <si>
    <t>PRAGI, S.A. DE C.V.</t>
  </si>
  <si>
    <t>OJST HERNANDEZ, S.A. DE C.V. (SUPER REPUESTOS)</t>
  </si>
  <si>
    <t>NESTOR ALFONZO AVALOS CHÁVEZ</t>
  </si>
  <si>
    <t>René Alfredo Velasco Martínez</t>
  </si>
  <si>
    <t>MAURICIO NAPOLEÓN, S.A. DE C.V.</t>
  </si>
  <si>
    <t>REPUESTOS MANARA, S.A. DE C.V.</t>
  </si>
  <si>
    <t>Miguel Ernesto Guerrero Cabrera</t>
  </si>
  <si>
    <t>FRANCISCO ÁNGEL EDUARDO VALLE SEGOVIA</t>
  </si>
  <si>
    <t>ESTER GUADALUPE GOMEZ MOLINA</t>
  </si>
  <si>
    <t>MARLENE ROXANA MARTINEZ ROMERO</t>
  </si>
  <si>
    <t>CLAUDIA AZUCENA CARTAGENA</t>
  </si>
  <si>
    <t>DANIEL OVIDIO GOMEZ GRANDE</t>
  </si>
  <si>
    <t>MAURICIO ERNESTO BATRES REYES</t>
  </si>
  <si>
    <t>NELLY BEATRIZ ABREGO</t>
  </si>
  <si>
    <t>TATIANA MARÍA SOSA RAMÍREZ</t>
  </si>
  <si>
    <t>CLAUDIA CAROLINA MEJÍA DE ALVARADO</t>
  </si>
  <si>
    <t>GLORIA MARÍA SOLÍS DE MENJIVAR</t>
  </si>
  <si>
    <t>HAXEL MOISÉS PALACIOS MARTINEZ</t>
  </si>
  <si>
    <t>NELSON NEFTALY MELARA AGUILAR</t>
  </si>
  <si>
    <t>RAFAEL ANTONIO CORTEZ ARGUETA</t>
  </si>
  <si>
    <t>BORIS ALEXIS FUENTES</t>
  </si>
  <si>
    <t>ELMER RUTILIO DE LEÓN GÓMEZ</t>
  </si>
  <si>
    <t>EVELYN RAQUEL UMAÑA IRAHETA</t>
  </si>
  <si>
    <t>HENRY ANTONIO QUINTANILLA GUTIÉRREZ</t>
  </si>
  <si>
    <t>KEVIN JAVIER ROMERO GONZALEZ</t>
  </si>
  <si>
    <t>JOSÉ LEONIDAS BONILLA</t>
  </si>
  <si>
    <t>TOMAS JOSÉ VILLALTA ALFARO</t>
  </si>
  <si>
    <t>JESSICA REBECA LÓPEZ CRUZ</t>
  </si>
  <si>
    <t>NAOMI ELIZABETH VALDIVIEZO HERRERA</t>
  </si>
  <si>
    <t>NELSON ANTONIO MEJÍA MORENO</t>
  </si>
  <si>
    <t>ROXANA ELIZABETH CHAVEZ MARTINEZ</t>
  </si>
  <si>
    <t xml:space="preserve">JOSELINE ELIZABETH RIVERA RIVERA </t>
  </si>
  <si>
    <t>MOISÉS OSWALDO SÁNCHEZ GARCÍA</t>
  </si>
  <si>
    <t>RAFAEL ROGER REALEGEÑO TOLOZA</t>
  </si>
  <si>
    <t>RICARDO GIOVANNY MONTUFAR CRUZ</t>
  </si>
  <si>
    <t>DORA ALICIA MONCHEZ PÉREZ</t>
  </si>
  <si>
    <t>FRANCISCO ANTONIO RIVERA ROSALES</t>
  </si>
  <si>
    <t>JAIRO JOAQUÍN FLAMENCO JOYA</t>
  </si>
  <si>
    <t>JOSÉ ANTONIO AMAYA ARTIGA</t>
  </si>
  <si>
    <t>KELLY JASSMÍN MERLOS</t>
  </si>
  <si>
    <t>KELVIN JIOVANNY SOTO</t>
  </si>
  <si>
    <t>MARÍA CONCEPCIÓN HERNANDEZ CUBIAS</t>
  </si>
  <si>
    <t>MIGUEL ALEXANDER CHÁVEZ GIRÓN</t>
  </si>
  <si>
    <t>MIGUEL ÁNGEL CRUZ HERNANDEZ</t>
  </si>
  <si>
    <t>ROXANA ELIZABETH MUÑOZ</t>
  </si>
  <si>
    <t>HOLMAN MANUEL LEMUS FLORES</t>
  </si>
  <si>
    <t>KHARLA VANESSA LARIOS DE GUZMÁN</t>
  </si>
  <si>
    <t>RUTH YASMIN ROMERO ROMERO</t>
  </si>
  <si>
    <t>SAMUEL ELÍAS CABEZAS LÓPEZ</t>
  </si>
  <si>
    <t>ADOLFO MATEO RAMÍREZ LÓPEZ</t>
  </si>
  <si>
    <t>CARLOS ROBERTO ALAS EGUIZABAL</t>
  </si>
  <si>
    <t>GLORIA NOHEMY FUNES FLORES</t>
  </si>
  <si>
    <t>JIMMY MARLON CORTEZ MONTES</t>
  </si>
  <si>
    <t>JUDITH SARAI ANDRADE AGUILLON</t>
  </si>
  <si>
    <t>KARLA JOHALMA ESTRADA  QUIJANO</t>
  </si>
  <si>
    <t>MARVIN RAFAEL SOTO LÓPEZ</t>
  </si>
  <si>
    <t>MORIS GERARDO AMAYA FUENTES</t>
  </si>
  <si>
    <t>ABNER NEFTALI ROSA PASASIN</t>
  </si>
  <si>
    <t>ALVARO ENRIQUE MAJANO SANCHEZ</t>
  </si>
  <si>
    <t>CARLOS ROBERTO TORRES HERNANDEZ</t>
  </si>
  <si>
    <t>CECILIA GUADALUPE JIMENEZ DURAN</t>
  </si>
  <si>
    <t>OSCAR ARMANDO MONTOYA ALAS</t>
  </si>
  <si>
    <t>JUAN MIGUEL PEREZ OROZCO</t>
  </si>
  <si>
    <t>JULIO CESAR CHICAS CORNEJO</t>
  </si>
  <si>
    <t>LIGIA BEATRIZ GUEVARA</t>
  </si>
  <si>
    <t>LUIS FELIPE GOMEZ FLORES</t>
  </si>
  <si>
    <t>SIDNEY MORE MORALES CORNEJO</t>
  </si>
  <si>
    <t>DORA LILIAN LOPEZ DE ZAMORA</t>
  </si>
  <si>
    <t>REINA MARITZA VIGIL FLORES</t>
  </si>
  <si>
    <t>ILSIN JUDITH RIVAS SORTO</t>
  </si>
  <si>
    <t>ADALINDA AUXILIADORA PAZ DE ROMANO</t>
  </si>
  <si>
    <t>JUAN ANTONIO MARTINEZ GARCIA</t>
  </si>
  <si>
    <t>SONIA CAROLINA UMAÑA RAMOS</t>
  </si>
  <si>
    <t>BRENDA AZUCENA SEGURA BENITEZ</t>
  </si>
  <si>
    <t xml:space="preserve">DEICI XOCHIL FLORES DE TORRES </t>
  </si>
  <si>
    <t>DINORA PATRICIA MEJICANO ARGUETA</t>
  </si>
  <si>
    <t>REX ALEXANDER JACO DEL CID</t>
  </si>
  <si>
    <t>DANIEL ABRAHAM SERRANO ZAVALETA</t>
  </si>
  <si>
    <t>JUAN CARLOS HERNANDEZ CEAS</t>
  </si>
  <si>
    <t>MARIA IMELDA ARGUETA AMAYA</t>
  </si>
  <si>
    <t>LORENA MARGARITA CRUZ DE HERNANDEZ</t>
  </si>
  <si>
    <t>ALEX ARISTIDES ORANTES CUYO</t>
  </si>
  <si>
    <t>ZULMA ELIZABETH LEMUS DE MORALES</t>
  </si>
  <si>
    <t>SONIA YAMILETH FLORES MORAN</t>
  </si>
  <si>
    <t>YESENIA REBECA NAVARRO LOPEZ</t>
  </si>
  <si>
    <t>JOSE MORLI AREVALO ALEGRIA</t>
  </si>
  <si>
    <t>KAREN IVON PEÑA HENRIQUEZ</t>
  </si>
  <si>
    <t>RENE CASTILLO MENDOZA</t>
  </si>
  <si>
    <t>NELBIN SAUL RIVERA MEJIA</t>
  </si>
  <si>
    <t>SERGIO JOSE LEIVA BARAHONA</t>
  </si>
  <si>
    <t>DORA ALICIA ALVARADO ALVARADO</t>
  </si>
  <si>
    <t>JOSE ELMER GONZALEZ GARCIA</t>
  </si>
  <si>
    <t>YOSELIN BEATRIZ CRUZ MARROQUIN</t>
  </si>
  <si>
    <t>RUDY ANDRÉS REYES PACHECO</t>
  </si>
  <si>
    <t>CARLOS ENRIQUE CALIX</t>
  </si>
  <si>
    <t>PABLO ANTONIO PALACIOS</t>
  </si>
  <si>
    <t>JOSE VITELIO BARRERA ALVARENGA</t>
  </si>
  <si>
    <t>JOSE ANTONIO AMAYA</t>
  </si>
  <si>
    <t>CARLOS HUMBERTO LIEVANO MELENDEZ</t>
  </si>
  <si>
    <t>JORGE ANTONIO CABEZAS</t>
  </si>
  <si>
    <t>JORGE ALBERTO LOPEZ QUIJANO</t>
  </si>
  <si>
    <t>JOSE DANY HERNANDEZ</t>
  </si>
  <si>
    <t xml:space="preserve">ERIK ROMAN BOLAÑOS </t>
  </si>
  <si>
    <t>VICTOR MIGUEL MOLINA MEJIA</t>
  </si>
  <si>
    <t>EVELYN YANETH PEREZ SANCHEZ</t>
  </si>
  <si>
    <t>EDWARD ALEXANDER  SANCHEZ PINTO</t>
  </si>
  <si>
    <t>JOAQUIN PLATERO FLORES</t>
  </si>
  <si>
    <t>ERICK GEOVANNI PEREZ BARAHONA</t>
  </si>
  <si>
    <t>JOSUE SAMUEL HERNANDEZ</t>
  </si>
  <si>
    <t>MOLINA HERMANOS, S.A. DE C.V.</t>
  </si>
  <si>
    <t>UNION COMERCIAL DE EL SALVADOR, S.A. DE C.V. (LA CURACAO)</t>
  </si>
  <si>
    <t>ARISTA DE EL SALVADOR, S.A. DE C.V.</t>
  </si>
  <si>
    <t>TELEMOVIL EL SALVADOR, S.A. DE C.V.</t>
  </si>
  <si>
    <t>AUTOSERVIFRIO EL SALVADOR, S.A. DE C.V.</t>
  </si>
  <si>
    <t>JOSE OMAR ALVARENGA GUEVARA</t>
  </si>
  <si>
    <t>EMILIO ANTONIO CORDOVA CORNEJO</t>
  </si>
  <si>
    <t>HECTOR ALEXANDER GONZALEZ</t>
  </si>
  <si>
    <t>TOROGOZ, S.A. DE C.V.</t>
  </si>
  <si>
    <t>HENRIQUEZ, S.A. DE C.V.</t>
  </si>
  <si>
    <t>LATINO'S BUSSINES, S.A. DE C.V.</t>
  </si>
  <si>
    <t>SERVIRADIADORES, S.A. DE C.V.</t>
  </si>
  <si>
    <t>IMPRESSA TALLERES, S.A. DE C.V.</t>
  </si>
  <si>
    <t>HOTELES Y DESARROLLOS, S.A. DE C.V.</t>
  </si>
  <si>
    <t>PREMIUM BANQUETES, S.A. DE C.V.</t>
  </si>
  <si>
    <t>JOSE DAVID ROMERO PEREZ</t>
  </si>
  <si>
    <t>TELEVISORES ARGUETA, S.A. DE C.V.</t>
  </si>
  <si>
    <t>DADA-DADA &amp; CIA., S.A. DE C.V.</t>
  </si>
  <si>
    <t>FONDO DE ACTIVIDADES ESPECIALES  DEL MINISTERIO DE GOBERNACIÓN                                     (IMPRENTA NACIONAL)</t>
  </si>
  <si>
    <t>JM TELCOM, Jesús Martínez y Asociados, S.A. de C.V.</t>
  </si>
  <si>
    <t>UNDISA, DE C.V.</t>
  </si>
  <si>
    <t>ANGEL EDGARDO ARRIAZA SILVA</t>
  </si>
  <si>
    <t>JUAN ANTONIO GONZALEZ ESTRADA</t>
  </si>
  <si>
    <t xml:space="preserve">HOTELES Y DESARROLLOS S.A. DE C.V./HOTEL SHERATON PRESIDENTE </t>
  </si>
  <si>
    <t>SERVINTEGRA, S.A. DE C.V.</t>
  </si>
  <si>
    <t>María Guillermina Aguilar Jovel</t>
  </si>
  <si>
    <t>Magno Aldemar González Vásquez</t>
  </si>
  <si>
    <t>TORREFACTORA DE CAFÉ SAN JOSE DE LA MAJADA, S.A. DE C.V.</t>
  </si>
  <si>
    <t>RILAZ, S.A. DE C.V.</t>
  </si>
  <si>
    <t>COMPUTER TRADING EL SALVADOR, S.A. DE C.V</t>
  </si>
  <si>
    <t>INMOBILIARIA CAMPESTRE, S.A. DE C.V. y ARKADE INTERNATIONAL INC, S.A.</t>
  </si>
  <si>
    <t>D´QUISA, S.A. DE C.V.</t>
  </si>
  <si>
    <t>TRULYN, S.A. DE C.V.</t>
  </si>
  <si>
    <t>ANA PATRICIA VENTURA ARGUETA</t>
  </si>
  <si>
    <t>IMPRESSA TALLERES, S.A. DE  C.V.</t>
  </si>
  <si>
    <t>CARLOS MIGUEL SÁENZ ROJAS</t>
  </si>
  <si>
    <t>OPERADORA DE BODEGAS, S.A. DE C.V.</t>
  </si>
  <si>
    <t xml:space="preserve">AGENCIA DE VIAJES ESCAMILLA, S.A. DE C.V. </t>
  </si>
  <si>
    <t>Vicent-Ramon Palasí Lallana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</si>
</sst>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0.00_);_(&quot;$&quot;* \(#,##0.00\);_(&quot;$&quot;* &quot;-&quot;??_);_(@_)"/>
    <numFmt numFmtId="165" formatCode="_-[$$-440A]* #,##0.00_ ;_-[$$-440A]* \-#,##0.00\ ;_-[$$-440A]* &quot;-&quot;??_ ;_-@_ "/>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8"/>
      <color rgb="FF000000"/>
      <name val="Calibri"/>
      <family val="2"/>
      <scheme val="minor"/>
    </font>
    <font>
      <b/>
      <sz val="8"/>
      <color rgb="FF000000"/>
      <name val="Calibri"/>
      <family val="2"/>
      <scheme val="minor"/>
    </font>
    <font>
      <b/>
      <sz val="11"/>
      <color rgb="FFFF0000"/>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9"/>
      <color indexed="81"/>
      <name val="Tahoma"/>
      <family val="2"/>
    </font>
    <font>
      <b/>
      <sz val="9"/>
      <color indexed="81"/>
      <name val="Tahoma"/>
      <family val="2"/>
    </font>
    <font>
      <b/>
      <sz val="8"/>
      <color rgb="FF0000FF"/>
      <name val="Calibri"/>
      <family val="2"/>
      <scheme val="minor"/>
    </font>
    <font>
      <sz val="8"/>
      <name val="Arial"/>
      <family val="2"/>
    </font>
    <font>
      <sz val="8"/>
      <color rgb="FF0000FF"/>
      <name val="Calibri"/>
      <family val="2"/>
      <scheme val="minor"/>
    </font>
    <font>
      <sz val="10"/>
      <color theme="1"/>
      <name val="Calibri"/>
      <family val="2"/>
      <scheme val="minor"/>
    </font>
    <font>
      <sz val="8"/>
      <name val="Calibri"/>
      <family val="2"/>
      <scheme val="minor"/>
    </font>
    <font>
      <sz val="10"/>
      <color rgb="FF000000"/>
      <name val="Calibri"/>
      <family val="2"/>
      <scheme val="minor"/>
    </font>
    <font>
      <b/>
      <sz val="11"/>
      <color rgb="FF0000FF"/>
      <name val="Calibri"/>
      <family val="2"/>
      <scheme val="minor"/>
    </font>
    <font>
      <b/>
      <sz val="8"/>
      <name val="Calibri"/>
      <family val="2"/>
      <scheme val="minor"/>
    </font>
    <font>
      <sz val="9"/>
      <name val="Calibri"/>
      <family val="2"/>
      <scheme val="minor"/>
    </font>
    <font>
      <sz val="11"/>
      <name val="Calibri"/>
      <family val="2"/>
      <scheme val="minor"/>
    </font>
    <font>
      <sz val="10"/>
      <name val="Calibri"/>
      <family val="2"/>
      <scheme val="minor"/>
    </font>
    <font>
      <sz val="8"/>
      <color rgb="FFFF0000"/>
      <name val="Calibri"/>
      <family val="2"/>
      <scheme val="minor"/>
    </font>
    <font>
      <sz val="9"/>
      <color indexed="8"/>
      <name val="Calibri"/>
      <family val="2"/>
      <scheme val="minor"/>
    </font>
    <font>
      <sz val="9"/>
      <name val="Arial"/>
      <family val="2"/>
    </font>
    <font>
      <sz val="10"/>
      <name val="Arial"/>
      <family val="2"/>
    </font>
    <font>
      <sz val="9"/>
      <color indexed="8"/>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37">
    <border>
      <left/>
      <right/>
      <top/>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0" fontId="29" fillId="0" borderId="0"/>
  </cellStyleXfs>
  <cellXfs count="293">
    <xf numFmtId="0" fontId="0" fillId="0" borderId="0" xfId="0"/>
    <xf numFmtId="0" fontId="0" fillId="0" borderId="0" xfId="0" applyProtection="1">
      <protection locked="0"/>
    </xf>
    <xf numFmtId="0" fontId="0" fillId="0" borderId="0" xfId="0" applyAlignment="1" applyProtection="1">
      <alignment vertical="center"/>
      <protection locked="0"/>
    </xf>
    <xf numFmtId="0" fontId="6" fillId="0" borderId="0" xfId="0" applyFont="1" applyAlignment="1" applyProtection="1">
      <alignment horizontal="justify" vertical="top" wrapText="1"/>
      <protection locked="0"/>
    </xf>
    <xf numFmtId="0" fontId="5" fillId="0" borderId="0" xfId="0" applyFont="1" applyAlignment="1" applyProtection="1">
      <alignment vertical="center"/>
      <protection locked="0"/>
    </xf>
    <xf numFmtId="0" fontId="0" fillId="0" borderId="0" xfId="0" applyFill="1" applyProtection="1">
      <protection locked="0"/>
    </xf>
    <xf numFmtId="164" fontId="7" fillId="0" borderId="1" xfId="1" applyFont="1" applyFill="1" applyBorder="1" applyAlignment="1" applyProtection="1">
      <alignment horizontal="center" vertical="center"/>
      <protection locked="0"/>
    </xf>
    <xf numFmtId="0" fontId="8" fillId="0" borderId="2"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164" fontId="7" fillId="0" borderId="4" xfId="1" applyFont="1" applyFill="1" applyBorder="1" applyAlignment="1" applyProtection="1">
      <alignment horizontal="center" vertical="center"/>
      <protection locked="0"/>
    </xf>
    <xf numFmtId="0" fontId="7" fillId="0" borderId="5" xfId="0" applyFont="1" applyFill="1" applyBorder="1" applyAlignment="1" applyProtection="1">
      <alignment horizontal="justify" vertical="center" wrapText="1"/>
      <protection locked="0"/>
    </xf>
    <xf numFmtId="0" fontId="0" fillId="0" borderId="6" xfId="0" applyFill="1" applyBorder="1" applyAlignment="1" applyProtection="1">
      <alignment vertical="center"/>
      <protection locked="0"/>
    </xf>
    <xf numFmtId="0" fontId="8" fillId="0" borderId="5" xfId="0" applyFont="1" applyFill="1" applyBorder="1" applyAlignment="1" applyProtection="1">
      <alignment horizontal="justify" vertical="center"/>
      <protection locked="0"/>
    </xf>
    <xf numFmtId="0" fontId="7" fillId="0" borderId="6" xfId="0"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6" xfId="0" applyFont="1" applyFill="1" applyBorder="1" applyAlignment="1" applyProtection="1">
      <alignment horizontal="right" vertical="center"/>
      <protection locked="0"/>
    </xf>
    <xf numFmtId="0" fontId="8" fillId="0" borderId="5" xfId="0" applyFont="1" applyFill="1" applyBorder="1" applyAlignment="1" applyProtection="1">
      <alignment vertical="center" wrapText="1"/>
      <protection locked="0"/>
    </xf>
    <xf numFmtId="0" fontId="8" fillId="0" borderId="5" xfId="0" applyFont="1" applyFill="1" applyBorder="1" applyAlignment="1" applyProtection="1">
      <alignment horizontal="justify"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right" vertical="center"/>
      <protection locked="0"/>
    </xf>
    <xf numFmtId="0" fontId="8" fillId="0" borderId="5"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8" fillId="0" borderId="6" xfId="0" applyFont="1" applyFill="1" applyBorder="1" applyAlignment="1" applyProtection="1">
      <alignment vertical="center"/>
      <protection locked="0"/>
    </xf>
    <xf numFmtId="164" fontId="7" fillId="0" borderId="7" xfId="1" applyFont="1" applyFill="1" applyBorder="1" applyAlignment="1" applyProtection="1">
      <alignment horizontal="center" vertical="center"/>
      <protection locked="0"/>
    </xf>
    <xf numFmtId="0" fontId="8" fillId="0" borderId="8" xfId="0" applyFont="1" applyFill="1" applyBorder="1" applyAlignment="1" applyProtection="1">
      <alignment horizontal="left" vertical="center"/>
      <protection locked="0"/>
    </xf>
    <xf numFmtId="0" fontId="8" fillId="0" borderId="9" xfId="0" applyFont="1" applyFill="1" applyBorder="1" applyAlignment="1" applyProtection="1">
      <alignment horizontal="right"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3" fillId="0" borderId="0" xfId="0" applyFont="1" applyAlignment="1" applyProtection="1">
      <alignment vertical="top"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8" fillId="0" borderId="14"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8" fillId="0" borderId="15" xfId="0" applyFont="1" applyFill="1" applyBorder="1" applyAlignment="1" applyProtection="1">
      <alignment vertical="center"/>
      <protection locked="0"/>
    </xf>
    <xf numFmtId="0" fontId="8" fillId="0" borderId="15" xfId="0" applyFont="1" applyFill="1" applyBorder="1" applyAlignment="1" applyProtection="1">
      <alignment horizontal="justify" vertical="center" wrapText="1"/>
      <protection locked="0"/>
    </xf>
    <xf numFmtId="0" fontId="7" fillId="0" borderId="15" xfId="0" applyFont="1" applyFill="1" applyBorder="1" applyAlignment="1" applyProtection="1">
      <alignment horizontal="justify" vertical="center" wrapText="1"/>
      <protection locked="0"/>
    </xf>
    <xf numFmtId="0" fontId="8" fillId="0" borderId="15" xfId="0" applyFont="1" applyFill="1" applyBorder="1" applyAlignment="1" applyProtection="1">
      <alignment vertical="center" wrapText="1"/>
      <protection locked="0"/>
    </xf>
    <xf numFmtId="0" fontId="8" fillId="0" borderId="15" xfId="0" applyFont="1" applyFill="1" applyBorder="1" applyAlignment="1" applyProtection="1">
      <alignment horizontal="justify" vertical="center"/>
      <protection locked="0"/>
    </xf>
    <xf numFmtId="0" fontId="8" fillId="0" borderId="16" xfId="0" applyFont="1" applyFill="1" applyBorder="1" applyAlignment="1" applyProtection="1">
      <alignment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4" fillId="0" borderId="0" xfId="0" applyFont="1" applyProtection="1">
      <protection locked="0"/>
    </xf>
    <xf numFmtId="0" fontId="4" fillId="0" borderId="0" xfId="0" applyFont="1" applyFill="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2" fillId="0" borderId="0" xfId="0" applyFont="1" applyAlignment="1" applyProtection="1">
      <alignment horizontal="center" vertical="center" wrapText="1"/>
      <protection locked="0"/>
    </xf>
    <xf numFmtId="0" fontId="11" fillId="0" borderId="0" xfId="0" applyFont="1" applyAlignment="1" applyProtection="1">
      <alignment vertical="center"/>
      <protection locked="0"/>
    </xf>
    <xf numFmtId="0" fontId="3" fillId="0" borderId="13"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protection locked="0"/>
    </xf>
    <xf numFmtId="15" fontId="16" fillId="0" borderId="5" xfId="0" applyNumberFormat="1" applyFont="1" applyBorder="1" applyAlignment="1">
      <alignment horizontal="center" vertical="center"/>
    </xf>
    <xf numFmtId="0" fontId="15" fillId="0" borderId="17" xfId="0" applyFont="1" applyFill="1" applyBorder="1" applyAlignment="1" applyProtection="1">
      <alignment horizontal="left" vertical="center"/>
      <protection locked="0"/>
    </xf>
    <xf numFmtId="0" fontId="17" fillId="2" borderId="17" xfId="0" applyFont="1" applyFill="1" applyBorder="1" applyAlignment="1" applyProtection="1">
      <alignment vertical="center"/>
      <protection locked="0"/>
    </xf>
    <xf numFmtId="14" fontId="7" fillId="2" borderId="5" xfId="0" applyNumberFormat="1" applyFont="1" applyFill="1" applyBorder="1" applyAlignment="1" applyProtection="1">
      <alignment vertical="center" wrapText="1"/>
      <protection locked="0"/>
    </xf>
    <xf numFmtId="4" fontId="7" fillId="2" borderId="5" xfId="0" applyNumberFormat="1" applyFont="1" applyFill="1" applyBorder="1" applyAlignment="1" applyProtection="1">
      <alignment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15" fillId="0" borderId="21" xfId="0" applyFont="1" applyFill="1" applyBorder="1" applyAlignment="1" applyProtection="1">
      <alignment horizontal="left" vertical="center"/>
      <protection locked="0"/>
    </xf>
    <xf numFmtId="164" fontId="7" fillId="0" borderId="22" xfId="1" applyFont="1" applyFill="1" applyBorder="1" applyAlignment="1" applyProtection="1">
      <alignment horizontal="center" vertical="center"/>
      <protection locked="0"/>
    </xf>
    <xf numFmtId="164" fontId="7" fillId="0" borderId="24" xfId="1" applyFont="1" applyFill="1" applyBorder="1" applyAlignment="1" applyProtection="1">
      <alignment horizontal="center" vertical="center"/>
      <protection locked="0"/>
    </xf>
    <xf numFmtId="164" fontId="7" fillId="2" borderId="24" xfId="1" applyFont="1" applyFill="1" applyBorder="1" applyAlignment="1" applyProtection="1">
      <alignment horizontal="center" vertical="center"/>
      <protection locked="0"/>
    </xf>
    <xf numFmtId="0" fontId="7" fillId="2" borderId="23" xfId="0" applyFont="1" applyFill="1" applyBorder="1" applyAlignment="1" applyProtection="1">
      <alignment vertical="center"/>
      <protection locked="0"/>
    </xf>
    <xf numFmtId="43" fontId="18" fillId="0" borderId="5" xfId="2" applyFont="1" applyBorder="1" applyAlignment="1">
      <alignment vertical="center"/>
    </xf>
    <xf numFmtId="0" fontId="16" fillId="0" borderId="24" xfId="0" applyFont="1" applyBorder="1" applyAlignment="1">
      <alignment horizontal="center" vertical="center" wrapText="1"/>
    </xf>
    <xf numFmtId="0" fontId="8" fillId="0" borderId="26" xfId="0" applyFont="1" applyFill="1" applyBorder="1" applyAlignment="1" applyProtection="1">
      <alignment horizontal="left" vertical="center"/>
      <protection locked="0"/>
    </xf>
    <xf numFmtId="164" fontId="7" fillId="0" borderId="28" xfId="1"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15" fontId="16" fillId="0" borderId="26" xfId="0" applyNumberFormat="1" applyFont="1" applyBorder="1" applyAlignment="1">
      <alignment horizontal="center" vertical="center"/>
    </xf>
    <xf numFmtId="43" fontId="18" fillId="0" borderId="26" xfId="2" applyFont="1" applyBorder="1" applyAlignment="1">
      <alignment vertical="center"/>
    </xf>
    <xf numFmtId="0" fontId="16" fillId="0" borderId="28" xfId="0" applyFont="1" applyBorder="1" applyAlignment="1">
      <alignment horizontal="center" vertical="center" wrapText="1"/>
    </xf>
    <xf numFmtId="0" fontId="15" fillId="0" borderId="25" xfId="0" applyFont="1" applyFill="1" applyBorder="1" applyAlignment="1" applyProtection="1">
      <alignment horizontal="left" vertical="center"/>
      <protection locked="0"/>
    </xf>
    <xf numFmtId="0" fontId="15" fillId="0" borderId="27" xfId="0" applyFont="1" applyFill="1" applyBorder="1" applyAlignment="1" applyProtection="1">
      <alignment horizontal="left" vertical="center"/>
      <protection locked="0"/>
    </xf>
    <xf numFmtId="0" fontId="15" fillId="2" borderId="25" xfId="0" applyFont="1" applyFill="1" applyBorder="1" applyAlignment="1" applyProtection="1">
      <alignment horizontal="left" vertical="center"/>
      <protection locked="0"/>
    </xf>
    <xf numFmtId="0" fontId="15" fillId="2" borderId="27" xfId="0" applyFont="1" applyFill="1" applyBorder="1" applyAlignment="1" applyProtection="1">
      <alignment horizontal="left" vertical="center"/>
      <protection locked="0"/>
    </xf>
    <xf numFmtId="15" fontId="16" fillId="2" borderId="5" xfId="0" applyNumberFormat="1" applyFont="1" applyFill="1" applyBorder="1" applyAlignment="1">
      <alignment horizontal="center" vertical="center"/>
    </xf>
    <xf numFmtId="43" fontId="18" fillId="2" borderId="5" xfId="2" applyFont="1" applyFill="1" applyBorder="1" applyAlignment="1">
      <alignment vertical="center"/>
    </xf>
    <xf numFmtId="0" fontId="16" fillId="2" borderId="24" xfId="0" applyFont="1" applyFill="1" applyBorder="1" applyAlignment="1">
      <alignment horizontal="center" vertical="center" wrapText="1"/>
    </xf>
    <xf numFmtId="15" fontId="16" fillId="0" borderId="5" xfId="0" applyNumberFormat="1" applyFont="1" applyFill="1" applyBorder="1" applyAlignment="1">
      <alignment horizontal="center" vertical="center"/>
    </xf>
    <xf numFmtId="43" fontId="18" fillId="0" borderId="5" xfId="2" applyFont="1" applyFill="1" applyBorder="1" applyAlignment="1">
      <alignment vertical="center"/>
    </xf>
    <xf numFmtId="0" fontId="16" fillId="0" borderId="24" xfId="0" applyFont="1" applyFill="1" applyBorder="1" applyAlignment="1">
      <alignment horizontal="center" vertical="center" wrapText="1"/>
    </xf>
    <xf numFmtId="0" fontId="15" fillId="0" borderId="25" xfId="0" applyFont="1" applyFill="1" applyBorder="1" applyAlignment="1" applyProtection="1">
      <alignment horizontal="left" vertical="center" wrapText="1"/>
      <protection locked="0"/>
    </xf>
    <xf numFmtId="15" fontId="16" fillId="0" borderId="5" xfId="0" applyNumberFormat="1" applyFont="1" applyBorder="1" applyAlignment="1">
      <alignment horizontal="center" vertical="center" wrapText="1"/>
    </xf>
    <xf numFmtId="165" fontId="18" fillId="0" borderId="5" xfId="2" applyNumberFormat="1" applyFont="1" applyBorder="1" applyAlignment="1">
      <alignment horizontal="right" vertical="center" wrapText="1"/>
    </xf>
    <xf numFmtId="0" fontId="3" fillId="0" borderId="5" xfId="0" applyFont="1" applyBorder="1" applyAlignment="1" applyProtection="1">
      <alignment horizontal="center" vertical="center" wrapText="1"/>
      <protection locked="0"/>
    </xf>
    <xf numFmtId="164" fontId="7" fillId="0" borderId="28" xfId="1" applyFont="1" applyFill="1" applyBorder="1" applyAlignment="1" applyProtection="1">
      <alignment horizontal="center" vertical="center" wrapText="1"/>
      <protection locked="0"/>
    </xf>
    <xf numFmtId="0" fontId="8" fillId="2" borderId="26" xfId="0" applyFont="1" applyFill="1" applyBorder="1" applyAlignment="1" applyProtection="1">
      <alignment horizontal="left" vertical="center"/>
      <protection locked="0"/>
    </xf>
    <xf numFmtId="164" fontId="7" fillId="2" borderId="28" xfId="1" applyFont="1" applyFill="1" applyBorder="1" applyAlignment="1" applyProtection="1">
      <alignment horizontal="center" vertical="center"/>
      <protection locked="0"/>
    </xf>
    <xf numFmtId="165" fontId="18" fillId="0" borderId="5" xfId="2" applyNumberFormat="1" applyFont="1" applyBorder="1" applyAlignment="1">
      <alignment vertical="center"/>
    </xf>
    <xf numFmtId="165" fontId="0" fillId="0" borderId="0" xfId="0" applyNumberFormat="1" applyProtection="1">
      <protection locked="0"/>
    </xf>
    <xf numFmtId="0" fontId="0" fillId="0" borderId="5" xfId="0" applyFont="1" applyBorder="1" applyAlignment="1" applyProtection="1">
      <alignment horizontal="center" vertical="center" wrapText="1"/>
      <protection locked="0"/>
    </xf>
    <xf numFmtId="0" fontId="7" fillId="0" borderId="26"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165" fontId="20" fillId="0" borderId="26" xfId="0" applyNumberFormat="1" applyFont="1" applyFill="1" applyBorder="1" applyAlignment="1" applyProtection="1">
      <alignment horizontal="left" vertical="center"/>
      <protection locked="0"/>
    </xf>
    <xf numFmtId="0" fontId="0" fillId="0" borderId="0" xfId="0" applyFont="1" applyAlignment="1" applyProtection="1">
      <alignment vertical="center"/>
      <protection locked="0"/>
    </xf>
    <xf numFmtId="0" fontId="15" fillId="2" borderId="17" xfId="0" applyFont="1" applyFill="1" applyBorder="1" applyAlignment="1" applyProtection="1">
      <alignment horizontal="left" vertical="center"/>
      <protection locked="0"/>
    </xf>
    <xf numFmtId="0" fontId="8" fillId="0" borderId="23" xfId="0" applyFont="1" applyFill="1" applyBorder="1" applyAlignment="1" applyProtection="1">
      <alignment horizontal="right" vertical="center"/>
      <protection locked="0"/>
    </xf>
    <xf numFmtId="0" fontId="15" fillId="0" borderId="25" xfId="0" applyFont="1" applyFill="1" applyBorder="1" applyAlignment="1" applyProtection="1">
      <alignment horizontal="center" vertical="center"/>
      <protection locked="0"/>
    </xf>
    <xf numFmtId="15" fontId="16" fillId="0" borderId="5" xfId="0" applyNumberFormat="1" applyFont="1" applyFill="1" applyBorder="1" applyAlignment="1">
      <alignment horizontal="center" vertical="center" wrapText="1"/>
    </xf>
    <xf numFmtId="0" fontId="15" fillId="3" borderId="25"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164" fontId="7" fillId="3" borderId="28" xfId="1"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8" fillId="2" borderId="23" xfId="0" applyFont="1" applyFill="1" applyBorder="1" applyAlignment="1" applyProtection="1">
      <alignment horizontal="right" vertical="center"/>
      <protection locked="0"/>
    </xf>
    <xf numFmtId="0" fontId="8" fillId="2" borderId="5" xfId="0" applyFont="1" applyFill="1" applyBorder="1" applyAlignment="1" applyProtection="1">
      <alignment horizontal="left" vertical="center" wrapText="1"/>
      <protection locked="0"/>
    </xf>
    <xf numFmtId="0" fontId="15" fillId="0" borderId="23" xfId="0" applyFont="1" applyFill="1" applyBorder="1" applyAlignment="1" applyProtection="1">
      <alignment vertical="center" wrapText="1"/>
      <protection locked="0"/>
    </xf>
    <xf numFmtId="43" fontId="18" fillId="0" borderId="5" xfId="2" applyFont="1" applyBorder="1" applyAlignment="1">
      <alignment horizontal="right" vertical="center"/>
    </xf>
    <xf numFmtId="0" fontId="8" fillId="2" borderId="5" xfId="0" applyFont="1" applyFill="1" applyBorder="1" applyAlignment="1" applyProtection="1">
      <alignment vertical="center" wrapText="1"/>
      <protection locked="0"/>
    </xf>
    <xf numFmtId="0" fontId="15" fillId="0" borderId="23" xfId="0" applyFont="1" applyFill="1" applyBorder="1" applyAlignment="1" applyProtection="1">
      <alignment vertical="center"/>
      <protection locked="0"/>
    </xf>
    <xf numFmtId="0" fontId="7" fillId="0" borderId="23" xfId="0" applyFont="1" applyFill="1" applyBorder="1" applyAlignment="1" applyProtection="1">
      <alignment vertical="center"/>
      <protection locked="0"/>
    </xf>
    <xf numFmtId="14" fontId="7" fillId="0" borderId="5" xfId="0" applyNumberFormat="1" applyFont="1" applyFill="1" applyBorder="1" applyAlignment="1" applyProtection="1">
      <alignment vertical="center" wrapText="1"/>
      <protection locked="0"/>
    </xf>
    <xf numFmtId="4" fontId="7" fillId="0" borderId="5" xfId="0" applyNumberFormat="1" applyFont="1" applyFill="1" applyBorder="1" applyAlignment="1" applyProtection="1">
      <alignment vertical="center" wrapText="1"/>
      <protection locked="0"/>
    </xf>
    <xf numFmtId="0" fontId="19" fillId="0" borderId="23" xfId="0" applyFont="1" applyFill="1" applyBorder="1" applyAlignment="1" applyProtection="1">
      <alignment horizontal="center" vertical="center"/>
      <protection locked="0"/>
    </xf>
    <xf numFmtId="164" fontId="7" fillId="0" borderId="24" xfId="1" applyFont="1" applyFill="1" applyBorder="1" applyAlignment="1" applyProtection="1">
      <alignment horizontal="center" vertical="center" wrapText="1"/>
      <protection locked="0"/>
    </xf>
    <xf numFmtId="14" fontId="7" fillId="0" borderId="5" xfId="0" applyNumberFormat="1" applyFont="1" applyFill="1" applyBorder="1" applyAlignment="1" applyProtection="1">
      <alignment horizontal="center" vertical="center" wrapText="1"/>
      <protection locked="0"/>
    </xf>
    <xf numFmtId="0" fontId="0" fillId="0" borderId="0" xfId="0" applyFont="1" applyProtection="1">
      <protection locked="0"/>
    </xf>
    <xf numFmtId="0" fontId="21"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wrapText="1"/>
      <protection locked="0"/>
    </xf>
    <xf numFmtId="0" fontId="21" fillId="2" borderId="26"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left" vertical="center"/>
      <protection locked="0"/>
    </xf>
    <xf numFmtId="15" fontId="23" fillId="0" borderId="5" xfId="0" applyNumberFormat="1" applyFont="1" applyBorder="1" applyAlignment="1">
      <alignment horizontal="center" vertical="center" wrapText="1"/>
    </xf>
    <xf numFmtId="165" fontId="23" fillId="0" borderId="5" xfId="2" applyNumberFormat="1" applyFont="1" applyBorder="1" applyAlignment="1">
      <alignment vertical="center"/>
    </xf>
    <xf numFmtId="0" fontId="0" fillId="0" borderId="0" xfId="0" applyFont="1" applyAlignment="1" applyProtection="1">
      <alignment wrapText="1"/>
      <protection locked="0"/>
    </xf>
    <xf numFmtId="0" fontId="22" fillId="0" borderId="5" xfId="0" applyFont="1" applyFill="1" applyBorder="1" applyAlignment="1" applyProtection="1">
      <alignment vertical="center"/>
      <protection locked="0"/>
    </xf>
    <xf numFmtId="15" fontId="23" fillId="4" borderId="5" xfId="0" applyNumberFormat="1" applyFont="1" applyFill="1" applyBorder="1" applyAlignment="1">
      <alignment horizontal="center" vertical="center" wrapText="1"/>
    </xf>
    <xf numFmtId="165" fontId="23" fillId="4" borderId="5" xfId="0" applyNumberFormat="1" applyFont="1" applyFill="1" applyBorder="1" applyAlignment="1">
      <alignment vertical="center" wrapText="1"/>
    </xf>
    <xf numFmtId="0" fontId="0" fillId="0" borderId="0" xfId="0" applyFont="1" applyFill="1" applyProtection="1">
      <protection locked="0"/>
    </xf>
    <xf numFmtId="165" fontId="23" fillId="0" borderId="5" xfId="0" applyNumberFormat="1" applyFont="1" applyFill="1" applyBorder="1" applyAlignment="1">
      <alignment vertical="center" wrapText="1"/>
    </xf>
    <xf numFmtId="15" fontId="23" fillId="0" borderId="5" xfId="0" applyNumberFormat="1" applyFont="1" applyFill="1" applyBorder="1" applyAlignment="1">
      <alignment horizontal="center" vertical="center" wrapText="1"/>
    </xf>
    <xf numFmtId="15" fontId="23" fillId="0" borderId="5" xfId="0" applyNumberFormat="1" applyFont="1" applyFill="1" applyBorder="1" applyAlignment="1">
      <alignment horizontal="center" vertical="center"/>
    </xf>
    <xf numFmtId="15" fontId="23" fillId="4" borderId="5" xfId="0" applyNumberFormat="1" applyFont="1" applyFill="1" applyBorder="1" applyAlignment="1">
      <alignment horizontal="center" vertical="center"/>
    </xf>
    <xf numFmtId="165" fontId="23" fillId="4" borderId="5" xfId="2" applyNumberFormat="1" applyFont="1" applyFill="1" applyBorder="1" applyAlignment="1">
      <alignment horizontal="right" vertical="center"/>
    </xf>
    <xf numFmtId="15" fontId="19" fillId="0" borderId="5" xfId="0" applyNumberFormat="1" applyFont="1" applyFill="1" applyBorder="1" applyAlignment="1">
      <alignment horizontal="center" vertical="center"/>
    </xf>
    <xf numFmtId="165" fontId="23" fillId="4" borderId="5" xfId="0" applyNumberFormat="1" applyFont="1" applyFill="1" applyBorder="1" applyAlignment="1">
      <alignment vertical="center"/>
    </xf>
    <xf numFmtId="165" fontId="23" fillId="0" borderId="5" xfId="2" applyNumberFormat="1" applyFont="1" applyBorder="1" applyAlignment="1">
      <alignment horizontal="right" vertical="center"/>
    </xf>
    <xf numFmtId="165" fontId="23" fillId="0" borderId="5" xfId="0" applyNumberFormat="1" applyFont="1" applyBorder="1" applyAlignment="1">
      <alignment vertical="center" wrapText="1"/>
    </xf>
    <xf numFmtId="15" fontId="19" fillId="4" borderId="5" xfId="0" applyNumberFormat="1" applyFont="1" applyFill="1" applyBorder="1" applyAlignment="1">
      <alignment horizontal="center" vertical="center"/>
    </xf>
    <xf numFmtId="15" fontId="19" fillId="0" borderId="5" xfId="0" applyNumberFormat="1" applyFont="1" applyBorder="1" applyAlignment="1">
      <alignment horizontal="center" vertical="center"/>
    </xf>
    <xf numFmtId="165" fontId="23" fillId="0" borderId="5" xfId="2" applyNumberFormat="1" applyFont="1" applyBorder="1" applyAlignment="1">
      <alignment horizontal="right" vertical="center" wrapText="1"/>
    </xf>
    <xf numFmtId="0" fontId="19" fillId="0" borderId="5" xfId="0" applyFont="1" applyFill="1" applyBorder="1" applyAlignment="1" applyProtection="1">
      <alignment vertical="center"/>
      <protection locked="0"/>
    </xf>
    <xf numFmtId="0" fontId="22" fillId="0" borderId="5" xfId="0" applyFont="1" applyFill="1" applyBorder="1" applyAlignment="1" applyProtection="1">
      <alignment horizontal="right" vertical="center"/>
      <protection locked="0"/>
    </xf>
    <xf numFmtId="0" fontId="22" fillId="0" borderId="5" xfId="0" applyFont="1" applyFill="1" applyBorder="1" applyAlignment="1" applyProtection="1">
      <alignment horizontal="center" vertical="center"/>
      <protection locked="0"/>
    </xf>
    <xf numFmtId="165" fontId="23" fillId="0" borderId="5" xfId="0" applyNumberFormat="1" applyFont="1" applyBorder="1" applyAlignment="1">
      <alignment vertical="center"/>
    </xf>
    <xf numFmtId="165" fontId="23" fillId="0" borderId="5" xfId="2" applyNumberFormat="1" applyFont="1" applyBorder="1" applyAlignment="1">
      <alignment vertical="center" wrapText="1"/>
    </xf>
    <xf numFmtId="0" fontId="24" fillId="0" borderId="5" xfId="0" applyFont="1" applyFill="1" applyBorder="1" applyAlignment="1" applyProtection="1">
      <alignment vertical="center"/>
      <protection locked="0"/>
    </xf>
    <xf numFmtId="165" fontId="23" fillId="4" borderId="5" xfId="2" applyNumberFormat="1" applyFont="1" applyFill="1" applyBorder="1" applyAlignment="1">
      <alignment vertical="center" wrapText="1"/>
    </xf>
    <xf numFmtId="165" fontId="23" fillId="0" borderId="5" xfId="2" applyNumberFormat="1" applyFont="1" applyFill="1" applyBorder="1" applyAlignment="1">
      <alignment vertical="center" wrapText="1"/>
    </xf>
    <xf numFmtId="15" fontId="19" fillId="0" borderId="5" xfId="0" applyNumberFormat="1" applyFont="1" applyBorder="1" applyAlignment="1">
      <alignment horizontal="center" vertical="center" wrapText="1"/>
    </xf>
    <xf numFmtId="165" fontId="25" fillId="0" borderId="5" xfId="0" applyNumberFormat="1" applyFont="1" applyBorder="1" applyAlignment="1">
      <alignment vertical="center" wrapText="1"/>
    </xf>
    <xf numFmtId="0" fontId="22" fillId="2" borderId="5" xfId="0" applyFont="1" applyFill="1" applyBorder="1" applyAlignment="1" applyProtection="1">
      <alignment horizontal="center" vertical="center"/>
      <protection locked="0"/>
    </xf>
    <xf numFmtId="15" fontId="19" fillId="2" borderId="5" xfId="0" applyNumberFormat="1" applyFont="1" applyFill="1" applyBorder="1" applyAlignment="1">
      <alignment horizontal="center" vertical="center" wrapText="1"/>
    </xf>
    <xf numFmtId="165" fontId="23" fillId="2" borderId="5" xfId="0" applyNumberFormat="1" applyFont="1" applyFill="1" applyBorder="1" applyAlignment="1">
      <alignment horizontal="right" vertical="center" wrapText="1"/>
    </xf>
    <xf numFmtId="14" fontId="7" fillId="0" borderId="0" xfId="0" applyNumberFormat="1" applyFont="1" applyFill="1" applyBorder="1" applyAlignment="1" applyProtection="1">
      <alignment horizontal="center" vertical="center" wrapText="1"/>
      <protection locked="0"/>
    </xf>
    <xf numFmtId="4" fontId="7" fillId="0" borderId="0" xfId="0" applyNumberFormat="1" applyFont="1" applyFill="1" applyBorder="1" applyAlignment="1" applyProtection="1">
      <alignment horizontal="right" vertical="center" wrapText="1"/>
      <protection locked="0"/>
    </xf>
    <xf numFmtId="164" fontId="7" fillId="0" borderId="0" xfId="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15" fillId="0" borderId="0" xfId="0" applyFont="1" applyFill="1" applyBorder="1" applyAlignment="1" applyProtection="1">
      <alignment horizontal="left" vertical="center"/>
      <protection locked="0"/>
    </xf>
    <xf numFmtId="4" fontId="25" fillId="0" borderId="0" xfId="0" applyNumberFormat="1" applyFont="1" applyFill="1" applyBorder="1" applyAlignment="1">
      <alignment vertical="center" wrapText="1"/>
    </xf>
    <xf numFmtId="0" fontId="19" fillId="0" borderId="0" xfId="0" applyFont="1" applyFill="1" applyBorder="1" applyAlignment="1">
      <alignment horizontal="center" vertical="center" wrapText="1"/>
    </xf>
    <xf numFmtId="14" fontId="7" fillId="0"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vertical="center"/>
      <protection locked="0"/>
    </xf>
    <xf numFmtId="4" fontId="8" fillId="0" borderId="0" xfId="0" applyNumberFormat="1"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protection locked="0"/>
    </xf>
    <xf numFmtId="0" fontId="0" fillId="0" borderId="0" xfId="0" applyFont="1" applyFill="1" applyBorder="1" applyProtection="1">
      <protection locked="0"/>
    </xf>
    <xf numFmtId="0" fontId="22" fillId="0" borderId="23" xfId="0" applyFont="1" applyFill="1" applyBorder="1" applyAlignment="1" applyProtection="1">
      <alignment horizontal="center" vertical="center"/>
      <protection locked="0"/>
    </xf>
    <xf numFmtId="0" fontId="19" fillId="0" borderId="24"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0" borderId="24" xfId="0" applyFont="1" applyBorder="1" applyAlignment="1">
      <alignment horizontal="center" vertical="center" wrapText="1"/>
    </xf>
    <xf numFmtId="1" fontId="19" fillId="0" borderId="24" xfId="0" applyNumberFormat="1" applyFont="1" applyFill="1" applyBorder="1" applyAlignment="1">
      <alignment horizontal="center" vertical="center" wrapText="1"/>
    </xf>
    <xf numFmtId="0" fontId="24" fillId="0" borderId="23" xfId="0" applyFont="1" applyFill="1" applyBorder="1" applyAlignment="1" applyProtection="1">
      <alignment vertical="center"/>
      <protection locked="0"/>
    </xf>
    <xf numFmtId="0" fontId="22" fillId="0" borderId="23" xfId="0" applyFont="1" applyFill="1" applyBorder="1" applyAlignment="1" applyProtection="1">
      <alignment horizontal="left" vertical="center"/>
      <protection locked="0"/>
    </xf>
    <xf numFmtId="0" fontId="19" fillId="4" borderId="24" xfId="0" applyFont="1" applyFill="1" applyBorder="1" applyAlignment="1">
      <alignment horizontal="center" vertical="center"/>
    </xf>
    <xf numFmtId="0" fontId="19" fillId="0" borderId="24" xfId="0" applyFont="1" applyBorder="1" applyAlignment="1">
      <alignment horizontal="center" vertical="center"/>
    </xf>
    <xf numFmtId="0" fontId="22" fillId="0" borderId="23" xfId="0" applyFont="1" applyFill="1" applyBorder="1" applyAlignment="1" applyProtection="1">
      <alignment horizontal="right" vertical="center"/>
      <protection locked="0"/>
    </xf>
    <xf numFmtId="0" fontId="24" fillId="0" borderId="23" xfId="0" applyFont="1" applyBorder="1" applyAlignment="1" applyProtection="1">
      <alignment vertical="center"/>
      <protection locked="0"/>
    </xf>
    <xf numFmtId="165" fontId="23" fillId="0" borderId="5" xfId="0" applyNumberFormat="1" applyFont="1" applyBorder="1" applyAlignment="1">
      <alignment horizontal="right" vertical="center"/>
    </xf>
    <xf numFmtId="15" fontId="19" fillId="0" borderId="15" xfId="0" applyNumberFormat="1" applyFont="1" applyBorder="1" applyAlignment="1">
      <alignment horizontal="center" vertical="center"/>
    </xf>
    <xf numFmtId="165" fontId="23" fillId="0" borderId="17" xfId="2" applyNumberFormat="1" applyFont="1" applyBorder="1" applyAlignment="1">
      <alignment vertical="center" wrapText="1"/>
    </xf>
    <xf numFmtId="0" fontId="0" fillId="2" borderId="5" xfId="0" applyFont="1" applyFill="1" applyBorder="1" applyAlignment="1" applyProtection="1">
      <alignment vertical="center"/>
      <protection locked="0"/>
    </xf>
    <xf numFmtId="0" fontId="0" fillId="2" borderId="24" xfId="0" applyFont="1" applyFill="1" applyBorder="1" applyProtection="1">
      <protection locked="0"/>
    </xf>
    <xf numFmtId="0" fontId="0" fillId="0" borderId="23" xfId="0" applyFont="1" applyBorder="1" applyAlignment="1" applyProtection="1">
      <alignment vertical="center"/>
      <protection locked="0"/>
    </xf>
    <xf numFmtId="0" fontId="0" fillId="2" borderId="23" xfId="0" applyFont="1" applyFill="1" applyBorder="1" applyAlignment="1" applyProtection="1">
      <alignment vertical="center"/>
      <protection locked="0"/>
    </xf>
    <xf numFmtId="0" fontId="0" fillId="0" borderId="0" xfId="0" applyFont="1" applyBorder="1" applyProtection="1">
      <protection locked="0"/>
    </xf>
    <xf numFmtId="0" fontId="0" fillId="0" borderId="0" xfId="0" applyFont="1" applyBorder="1" applyAlignment="1" applyProtection="1">
      <alignment vertical="center"/>
      <protection locked="0"/>
    </xf>
    <xf numFmtId="0" fontId="8" fillId="0" borderId="23" xfId="0" applyFont="1" applyFill="1" applyBorder="1" applyAlignment="1" applyProtection="1">
      <alignment horizontal="center" vertical="center"/>
      <protection locked="0"/>
    </xf>
    <xf numFmtId="14" fontId="26" fillId="3" borderId="33" xfId="0" applyNumberFormat="1" applyFont="1" applyFill="1" applyBorder="1" applyAlignment="1" applyProtection="1">
      <alignment horizontal="center" vertical="center" wrapText="1"/>
      <protection locked="0"/>
    </xf>
    <xf numFmtId="4" fontId="26" fillId="3" borderId="33" xfId="0" applyNumberFormat="1" applyFont="1" applyFill="1" applyBorder="1" applyAlignment="1" applyProtection="1">
      <alignment horizontal="right" vertical="center" wrapText="1"/>
      <protection locked="0"/>
    </xf>
    <xf numFmtId="164" fontId="26" fillId="3" borderId="24" xfId="1" applyFont="1" applyFill="1" applyBorder="1" applyAlignment="1" applyProtection="1">
      <alignment horizontal="center" vertical="center" wrapText="1"/>
      <protection locked="0"/>
    </xf>
    <xf numFmtId="0" fontId="21" fillId="3" borderId="32" xfId="0" applyFont="1" applyFill="1" applyBorder="1" applyAlignment="1" applyProtection="1">
      <alignment horizontal="center" vertical="center"/>
      <protection locked="0"/>
    </xf>
    <xf numFmtId="14" fontId="7" fillId="3" borderId="33" xfId="0" applyNumberFormat="1" applyFont="1" applyFill="1" applyBorder="1" applyAlignment="1" applyProtection="1">
      <alignment horizontal="center" vertical="center" wrapText="1"/>
      <protection locked="0"/>
    </xf>
    <xf numFmtId="4" fontId="7" fillId="3" borderId="33" xfId="0" applyNumberFormat="1" applyFont="1" applyFill="1" applyBorder="1" applyAlignment="1" applyProtection="1">
      <alignment horizontal="right" vertical="center" wrapText="1"/>
      <protection locked="0"/>
    </xf>
    <xf numFmtId="164" fontId="7" fillId="3" borderId="24" xfId="1" applyFont="1" applyFill="1" applyBorder="1" applyAlignment="1" applyProtection="1">
      <alignment horizontal="center" vertical="center" wrapText="1"/>
      <protection locked="0"/>
    </xf>
    <xf numFmtId="164" fontId="7" fillId="2" borderId="28" xfId="1" applyFont="1" applyFill="1" applyBorder="1" applyAlignment="1" applyProtection="1">
      <alignment horizontal="center" vertical="center" wrapText="1"/>
      <protection locked="0"/>
    </xf>
    <xf numFmtId="165" fontId="23" fillId="0" borderId="5" xfId="2" applyNumberFormat="1" applyFont="1" applyFill="1" applyBorder="1" applyAlignment="1">
      <alignment vertical="center"/>
    </xf>
    <xf numFmtId="165" fontId="27" fillId="0" borderId="5" xfId="2" applyNumberFormat="1" applyFont="1" applyFill="1" applyBorder="1" applyAlignment="1">
      <alignment horizontal="right" vertical="center"/>
    </xf>
    <xf numFmtId="165" fontId="23" fillId="0" borderId="5" xfId="0" applyNumberFormat="1" applyFont="1" applyFill="1" applyBorder="1" applyAlignment="1">
      <alignment vertical="center"/>
    </xf>
    <xf numFmtId="165" fontId="23" fillId="0" borderId="5" xfId="2" applyNumberFormat="1" applyFont="1" applyFill="1" applyBorder="1" applyAlignment="1">
      <alignment horizontal="right" vertical="center"/>
    </xf>
    <xf numFmtId="0" fontId="0" fillId="0" borderId="23" xfId="0" applyFont="1" applyFill="1" applyBorder="1" applyAlignment="1" applyProtection="1">
      <alignment vertical="center"/>
      <protection locked="0"/>
    </xf>
    <xf numFmtId="0" fontId="15" fillId="0" borderId="23" xfId="0" applyFont="1" applyFill="1" applyBorder="1" applyAlignment="1" applyProtection="1">
      <alignment horizontal="left" vertical="center"/>
      <protection locked="0"/>
    </xf>
    <xf numFmtId="165" fontId="23" fillId="0" borderId="5" xfId="2" applyNumberFormat="1" applyFont="1" applyFill="1" applyBorder="1" applyAlignment="1">
      <alignment horizontal="right" vertical="center" wrapText="1"/>
    </xf>
    <xf numFmtId="0" fontId="19" fillId="0" borderId="24" xfId="0" applyFont="1" applyFill="1" applyBorder="1" applyAlignment="1">
      <alignment horizontal="center" vertical="center"/>
    </xf>
    <xf numFmtId="165" fontId="23" fillId="0" borderId="5" xfId="0" applyNumberFormat="1" applyFont="1" applyFill="1" applyBorder="1" applyAlignment="1">
      <alignment horizontal="right" vertical="center"/>
    </xf>
    <xf numFmtId="15" fontId="19" fillId="0" borderId="34" xfId="0" applyNumberFormat="1" applyFont="1" applyBorder="1" applyAlignment="1">
      <alignment horizontal="center" vertical="center" wrapText="1"/>
    </xf>
    <xf numFmtId="0" fontId="23" fillId="0" borderId="24" xfId="0" applyFont="1" applyBorder="1" applyAlignment="1">
      <alignment horizontal="center" vertical="center" wrapText="1"/>
    </xf>
    <xf numFmtId="164" fontId="7" fillId="3" borderId="28" xfId="1"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21" fillId="2" borderId="25" xfId="0" applyFont="1" applyFill="1" applyBorder="1" applyAlignment="1" applyProtection="1">
      <alignment horizontal="center" vertical="center"/>
      <protection locked="0"/>
    </xf>
    <xf numFmtId="14" fontId="7" fillId="2" borderId="26" xfId="0" applyNumberFormat="1" applyFont="1" applyFill="1" applyBorder="1" applyAlignment="1" applyProtection="1">
      <alignment horizontal="center" vertical="center" wrapText="1"/>
      <protection locked="0"/>
    </xf>
    <xf numFmtId="4" fontId="7" fillId="2" borderId="26" xfId="0" applyNumberFormat="1" applyFont="1" applyFill="1" applyBorder="1" applyAlignment="1" applyProtection="1">
      <alignment horizontal="right" vertical="center" wrapText="1"/>
      <protection locked="0"/>
    </xf>
    <xf numFmtId="165" fontId="28" fillId="0" borderId="5" xfId="2" applyNumberFormat="1" applyFont="1" applyBorder="1" applyAlignment="1">
      <alignment vertical="center"/>
    </xf>
    <xf numFmtId="165" fontId="28" fillId="0" borderId="5" xfId="0" applyNumberFormat="1" applyFont="1" applyFill="1" applyBorder="1" applyAlignment="1">
      <alignment vertical="center" wrapText="1"/>
    </xf>
    <xf numFmtId="165" fontId="28" fillId="4" borderId="5" xfId="0" applyNumberFormat="1" applyFont="1" applyFill="1" applyBorder="1" applyAlignment="1">
      <alignment vertical="center" wrapText="1"/>
    </xf>
    <xf numFmtId="165" fontId="28" fillId="0" borderId="5" xfId="2" applyNumberFormat="1" applyFont="1" applyFill="1" applyBorder="1" applyAlignment="1">
      <alignment horizontal="right" vertical="center"/>
    </xf>
    <xf numFmtId="165" fontId="28" fillId="4" borderId="5" xfId="0" applyNumberFormat="1" applyFont="1" applyFill="1" applyBorder="1" applyAlignment="1">
      <alignment vertical="center"/>
    </xf>
    <xf numFmtId="165" fontId="28" fillId="0" borderId="5" xfId="2" applyNumberFormat="1" applyFont="1" applyBorder="1" applyAlignment="1">
      <alignment horizontal="right" vertical="center"/>
    </xf>
    <xf numFmtId="165" fontId="28" fillId="0" borderId="5" xfId="0" applyNumberFormat="1" applyFont="1" applyBorder="1" applyAlignment="1">
      <alignment vertical="center" wrapText="1"/>
    </xf>
    <xf numFmtId="0" fontId="0" fillId="0" borderId="23" xfId="0" applyFill="1" applyBorder="1" applyAlignment="1" applyProtection="1">
      <alignment vertical="center"/>
      <protection locked="0"/>
    </xf>
    <xf numFmtId="165" fontId="28" fillId="0" borderId="5" xfId="2" applyNumberFormat="1" applyFont="1" applyBorder="1" applyAlignment="1">
      <alignment horizontal="right" vertical="center" wrapText="1"/>
    </xf>
    <xf numFmtId="165" fontId="28" fillId="0" borderId="5" xfId="0" applyNumberFormat="1" applyFont="1" applyBorder="1" applyAlignment="1">
      <alignment vertical="center"/>
    </xf>
    <xf numFmtId="165" fontId="28" fillId="0" borderId="5" xfId="2" applyNumberFormat="1" applyFont="1" applyBorder="1" applyAlignment="1">
      <alignment vertical="center" wrapText="1"/>
    </xf>
    <xf numFmtId="165" fontId="28" fillId="0" borderId="5" xfId="2" applyNumberFormat="1" applyFont="1" applyFill="1" applyBorder="1" applyAlignment="1">
      <alignment vertical="center" wrapText="1"/>
    </xf>
    <xf numFmtId="165" fontId="28" fillId="4" borderId="5" xfId="2" applyNumberFormat="1" applyFont="1" applyFill="1" applyBorder="1" applyAlignment="1">
      <alignment vertical="center" wrapText="1"/>
    </xf>
    <xf numFmtId="165" fontId="28" fillId="0" borderId="5" xfId="0" applyNumberFormat="1" applyFont="1" applyBorder="1" applyAlignment="1">
      <alignment horizontal="right" vertical="center"/>
    </xf>
    <xf numFmtId="15" fontId="16" fillId="0" borderId="15" xfId="0" applyNumberFormat="1" applyFont="1" applyBorder="1" applyAlignment="1">
      <alignment horizontal="center" vertical="center"/>
    </xf>
    <xf numFmtId="165" fontId="28" fillId="0" borderId="17" xfId="2" applyNumberFormat="1" applyFont="1" applyBorder="1" applyAlignment="1">
      <alignment vertical="center" wrapText="1"/>
    </xf>
    <xf numFmtId="0" fontId="0" fillId="2" borderId="5"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0" fillId="2" borderId="24" xfId="0" applyFill="1" applyBorder="1" applyProtection="1">
      <protection locked="0"/>
    </xf>
    <xf numFmtId="0" fontId="21" fillId="3" borderId="25" xfId="0" applyFont="1" applyFill="1" applyBorder="1" applyAlignment="1" applyProtection="1">
      <alignment horizontal="center" vertical="center"/>
      <protection locked="0"/>
    </xf>
    <xf numFmtId="14" fontId="7" fillId="3" borderId="26" xfId="0" applyNumberFormat="1" applyFont="1" applyFill="1" applyBorder="1" applyAlignment="1" applyProtection="1">
      <alignment horizontal="center" vertical="center" wrapText="1"/>
      <protection locked="0"/>
    </xf>
    <xf numFmtId="4" fontId="7" fillId="3" borderId="26" xfId="0" applyNumberFormat="1" applyFont="1" applyFill="1" applyBorder="1" applyAlignment="1" applyProtection="1">
      <alignment horizontal="right" vertical="center" wrapText="1"/>
      <protection locked="0"/>
    </xf>
    <xf numFmtId="0" fontId="21" fillId="2" borderId="36"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wrapText="1"/>
      <protection locked="0"/>
    </xf>
    <xf numFmtId="4" fontId="7" fillId="3" borderId="5" xfId="0" applyNumberFormat="1" applyFont="1" applyFill="1" applyBorder="1" applyAlignment="1" applyProtection="1">
      <alignment horizontal="right" vertical="center" wrapText="1"/>
      <protection locked="0"/>
    </xf>
    <xf numFmtId="165" fontId="30" fillId="0" borderId="5" xfId="2" applyNumberFormat="1" applyFont="1" applyFill="1" applyBorder="1" applyAlignment="1">
      <alignment horizontal="right" vertical="center"/>
    </xf>
    <xf numFmtId="165" fontId="28" fillId="0" borderId="5" xfId="0" applyNumberFormat="1" applyFont="1" applyFill="1" applyBorder="1" applyAlignment="1">
      <alignment vertical="center"/>
    </xf>
    <xf numFmtId="165" fontId="28" fillId="0" borderId="5" xfId="2" applyNumberFormat="1" applyFont="1" applyFill="1" applyBorder="1" applyAlignment="1">
      <alignment horizontal="right" vertical="center" wrapText="1"/>
    </xf>
    <xf numFmtId="165" fontId="29" fillId="0" borderId="5" xfId="0" applyNumberFormat="1" applyFont="1" applyBorder="1" applyAlignment="1">
      <alignment vertical="center" wrapText="1"/>
    </xf>
    <xf numFmtId="0" fontId="3" fillId="2"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23" fillId="0" borderId="24" xfId="0" applyFont="1" applyFill="1" applyBorder="1" applyAlignment="1">
      <alignment horizontal="center" vertical="center" wrapText="1"/>
    </xf>
    <xf numFmtId="0" fontId="0" fillId="0" borderId="0" xfId="0" applyFont="1" applyFill="1" applyAlignment="1" applyProtection="1">
      <alignment wrapText="1"/>
      <protection locked="0"/>
    </xf>
    <xf numFmtId="0" fontId="23" fillId="4" borderId="24" xfId="0" applyFont="1" applyFill="1" applyBorder="1" applyAlignment="1">
      <alignment horizontal="center" vertical="center" wrapText="1"/>
    </xf>
    <xf numFmtId="15" fontId="19" fillId="3" borderId="5" xfId="0" applyNumberFormat="1" applyFont="1" applyFill="1" applyBorder="1" applyAlignment="1">
      <alignment horizontal="center" vertical="center"/>
    </xf>
    <xf numFmtId="165" fontId="23" fillId="3" borderId="5" xfId="0" applyNumberFormat="1" applyFont="1" applyFill="1" applyBorder="1" applyAlignment="1">
      <alignment vertical="center" wrapText="1"/>
    </xf>
    <xf numFmtId="0" fontId="23" fillId="3" borderId="24" xfId="0"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24" xfId="3" applyFont="1" applyBorder="1" applyAlignment="1">
      <alignment horizontal="center" vertical="center" wrapText="1"/>
    </xf>
    <xf numFmtId="0" fontId="0" fillId="0" borderId="24" xfId="0" applyFont="1" applyBorder="1" applyAlignment="1">
      <alignment horizontal="center" vertical="center"/>
    </xf>
    <xf numFmtId="0" fontId="0" fillId="0" borderId="23" xfId="0" applyFont="1" applyFill="1" applyBorder="1" applyAlignment="1" applyProtection="1">
      <alignment vertical="center" wrapText="1"/>
      <protection locked="0"/>
    </xf>
    <xf numFmtId="0" fontId="15" fillId="0" borderId="23" xfId="0" applyFont="1" applyFill="1" applyBorder="1" applyAlignment="1" applyProtection="1">
      <alignment horizontal="left" vertical="center" wrapText="1"/>
      <protection locked="0"/>
    </xf>
    <xf numFmtId="0" fontId="23" fillId="0" borderId="24" xfId="0" applyFont="1" applyBorder="1" applyAlignment="1">
      <alignment horizontal="center" vertical="center"/>
    </xf>
    <xf numFmtId="0" fontId="8" fillId="0" borderId="23" xfId="0" applyFont="1" applyFill="1" applyBorder="1" applyAlignment="1" applyProtection="1">
      <alignment horizontal="right" vertical="center" wrapText="1"/>
      <protection locked="0"/>
    </xf>
    <xf numFmtId="0" fontId="27" fillId="0" borderId="24" xfId="0" applyFont="1" applyFill="1" applyBorder="1" applyAlignment="1">
      <alignment horizontal="center" vertical="center" wrapText="1"/>
    </xf>
    <xf numFmtId="0" fontId="25" fillId="0" borderId="24" xfId="0" applyFont="1" applyBorder="1" applyAlignment="1">
      <alignment horizontal="center" vertical="center" wrapText="1"/>
    </xf>
    <xf numFmtId="0" fontId="3" fillId="0" borderId="24" xfId="0" applyFont="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19" fillId="2" borderId="24" xfId="0" applyFont="1" applyFill="1" applyBorder="1" applyAlignment="1">
      <alignment horizontal="center" vertical="center" wrapText="1"/>
    </xf>
    <xf numFmtId="0" fontId="5" fillId="0" borderId="0" xfId="0" applyFont="1" applyAlignment="1" applyProtection="1">
      <alignment horizontal="justify" vertical="top" wrapText="1"/>
      <protection locked="0"/>
    </xf>
    <xf numFmtId="0" fontId="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cellXfs>
  <cellStyles count="4">
    <cellStyle name="Millares" xfId="2" builtinId="3"/>
    <cellStyle name="Moneda" xfId="1" builtinId="4"/>
    <cellStyle name="Normal" xfId="0" builtinId="0"/>
    <cellStyle name="Normal 2" xfId="3"/>
  </cellStyles>
  <dxfs count="0"/>
  <tableStyles count="0" defaultTableStyle="TableStyleMedium2" defaultPivotStyle="PivotStyleLight16"/>
  <colors>
    <mruColors>
      <color rgb="FF0000F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1009650</xdr:colOff>
      <xdr:row>390</xdr:row>
      <xdr:rowOff>209550</xdr:rowOff>
    </xdr:from>
    <xdr:to>
      <xdr:col>2</xdr:col>
      <xdr:colOff>0</xdr:colOff>
      <xdr:row>390</xdr:row>
      <xdr:rowOff>600075</xdr:rowOff>
    </xdr:to>
    <xdr:sp macro="" textlink="">
      <xdr:nvSpPr>
        <xdr:cNvPr id="2" name="WordArt 219"/>
        <xdr:cNvSpPr>
          <a:spLocks noChangeArrowheads="1" noChangeShapeType="1" noTextEdit="1"/>
        </xdr:cNvSpPr>
      </xdr:nvSpPr>
      <xdr:spPr bwMode="auto">
        <a:xfrm>
          <a:off x="1685925" y="144465675"/>
          <a:ext cx="419100" cy="0"/>
        </a:xfrm>
        <a:prstGeom prst="rect">
          <a:avLst/>
        </a:prstGeom>
      </xdr:spPr>
      <xdr:txBody>
        <a:bodyPr wrap="none" fromWordArt="1">
          <a:prstTxWarp prst="textSlantUp">
            <a:avLst>
              <a:gd name="adj" fmla="val 32056"/>
            </a:avLst>
          </a:prstTxWarp>
        </a:bodyPr>
        <a:lstStyle/>
        <a:p>
          <a:pPr algn="ctr" rtl="0"/>
          <a:r>
            <a:rPr lang="es-SV" sz="1000" kern="10" spc="0">
              <a:ln w="9525">
                <a:solidFill>
                  <a:srgbClr val="CC99FF"/>
                </a:solidFill>
                <a:round/>
                <a:headEnd/>
                <a:tailEnd/>
              </a:ln>
              <a:gradFill rotWithShape="0">
                <a:gsLst>
                  <a:gs pos="0">
                    <a:srgbClr val="6600CC"/>
                  </a:gs>
                  <a:gs pos="100000">
                    <a:srgbClr val="CC00CC"/>
                  </a:gs>
                </a:gsLst>
                <a:lin ang="5400000" scaled="1"/>
              </a:gradFill>
              <a:effectLst>
                <a:outerShdw dist="53882" dir="2700000" algn="ctr" rotWithShape="0">
                  <a:srgbClr val="9999FF">
                    <a:alpha val="80000"/>
                  </a:srgbClr>
                </a:outerShdw>
              </a:effectLst>
              <a:latin typeface="Impact"/>
            </a:rPr>
            <a:t>ANULADA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790575</xdr:colOff>
      <xdr:row>299</xdr:row>
      <xdr:rowOff>200025</xdr:rowOff>
    </xdr:from>
    <xdr:to>
      <xdr:col>3</xdr:col>
      <xdr:colOff>981075</xdr:colOff>
      <xdr:row>302</xdr:row>
      <xdr:rowOff>76200</xdr:rowOff>
    </xdr:to>
    <xdr:sp macro="" textlink="">
      <xdr:nvSpPr>
        <xdr:cNvPr id="2" name="1 Rectángulo"/>
        <xdr:cNvSpPr>
          <a:spLocks noChangeArrowheads="1"/>
        </xdr:cNvSpPr>
      </xdr:nvSpPr>
      <xdr:spPr bwMode="auto">
        <a:xfrm>
          <a:off x="11163300" y="188204475"/>
          <a:ext cx="190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790575</xdr:colOff>
      <xdr:row>293</xdr:row>
      <xdr:rowOff>200025</xdr:rowOff>
    </xdr:from>
    <xdr:to>
      <xdr:col>3</xdr:col>
      <xdr:colOff>790575</xdr:colOff>
      <xdr:row>294</xdr:row>
      <xdr:rowOff>0</xdr:rowOff>
    </xdr:to>
    <xdr:sp macro="" textlink="">
      <xdr:nvSpPr>
        <xdr:cNvPr id="2" name="1 Rectángulo"/>
        <xdr:cNvSpPr>
          <a:spLocks noChangeArrowheads="1"/>
        </xdr:cNvSpPr>
      </xdr:nvSpPr>
      <xdr:spPr bwMode="auto">
        <a:xfrm>
          <a:off x="11801475" y="2376773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790575</xdr:colOff>
      <xdr:row>293</xdr:row>
      <xdr:rowOff>200025</xdr:rowOff>
    </xdr:from>
    <xdr:to>
      <xdr:col>3</xdr:col>
      <xdr:colOff>981075</xdr:colOff>
      <xdr:row>296</xdr:row>
      <xdr:rowOff>161925</xdr:rowOff>
    </xdr:to>
    <xdr:sp macro="" textlink="">
      <xdr:nvSpPr>
        <xdr:cNvPr id="3" name="1 Rectángulo"/>
        <xdr:cNvSpPr>
          <a:spLocks noChangeArrowheads="1"/>
        </xdr:cNvSpPr>
      </xdr:nvSpPr>
      <xdr:spPr bwMode="auto">
        <a:xfrm>
          <a:off x="11801475" y="237677325"/>
          <a:ext cx="1905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790575</xdr:colOff>
      <xdr:row>271</xdr:row>
      <xdr:rowOff>0</xdr:rowOff>
    </xdr:from>
    <xdr:to>
      <xdr:col>3</xdr:col>
      <xdr:colOff>790575</xdr:colOff>
      <xdr:row>271</xdr:row>
      <xdr:rowOff>0</xdr:rowOff>
    </xdr:to>
    <xdr:sp macro="" textlink="">
      <xdr:nvSpPr>
        <xdr:cNvPr id="2" name="1 Rectángulo"/>
        <xdr:cNvSpPr>
          <a:spLocks noChangeArrowheads="1"/>
        </xdr:cNvSpPr>
      </xdr:nvSpPr>
      <xdr:spPr bwMode="auto">
        <a:xfrm>
          <a:off x="11801475" y="2074449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790575</xdr:colOff>
      <xdr:row>271</xdr:row>
      <xdr:rowOff>0</xdr:rowOff>
    </xdr:from>
    <xdr:to>
      <xdr:col>3</xdr:col>
      <xdr:colOff>790575</xdr:colOff>
      <xdr:row>272</xdr:row>
      <xdr:rowOff>0</xdr:rowOff>
    </xdr:to>
    <xdr:sp macro="" textlink="">
      <xdr:nvSpPr>
        <xdr:cNvPr id="3" name="1 Rectángulo"/>
        <xdr:cNvSpPr>
          <a:spLocks noChangeArrowheads="1"/>
        </xdr:cNvSpPr>
      </xdr:nvSpPr>
      <xdr:spPr bwMode="auto">
        <a:xfrm>
          <a:off x="11801475" y="2074449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790575</xdr:colOff>
      <xdr:row>297</xdr:row>
      <xdr:rowOff>200025</xdr:rowOff>
    </xdr:from>
    <xdr:to>
      <xdr:col>3</xdr:col>
      <xdr:colOff>790575</xdr:colOff>
      <xdr:row>298</xdr:row>
      <xdr:rowOff>0</xdr:rowOff>
    </xdr:to>
    <xdr:sp macro="" textlink="">
      <xdr:nvSpPr>
        <xdr:cNvPr id="2" name="1 Rectángulo"/>
        <xdr:cNvSpPr>
          <a:spLocks noChangeArrowheads="1"/>
        </xdr:cNvSpPr>
      </xdr:nvSpPr>
      <xdr:spPr bwMode="auto">
        <a:xfrm>
          <a:off x="11801475" y="204263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790575</xdr:colOff>
      <xdr:row>297</xdr:row>
      <xdr:rowOff>200025</xdr:rowOff>
    </xdr:from>
    <xdr:to>
      <xdr:col>3</xdr:col>
      <xdr:colOff>790575</xdr:colOff>
      <xdr:row>299</xdr:row>
      <xdr:rowOff>0</xdr:rowOff>
    </xdr:to>
    <xdr:sp macro="" textlink="">
      <xdr:nvSpPr>
        <xdr:cNvPr id="3" name="1 Rectángulo"/>
        <xdr:cNvSpPr>
          <a:spLocks noChangeArrowheads="1"/>
        </xdr:cNvSpPr>
      </xdr:nvSpPr>
      <xdr:spPr bwMode="auto">
        <a:xfrm>
          <a:off x="11801475" y="20426362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showGridLines="0" zoomScaleNormal="100" zoomScalePageLayoutView="85" workbookViewId="0">
      <selection sqref="A1:H1"/>
    </sheetView>
  </sheetViews>
  <sheetFormatPr baseColWidth="10" defaultRowHeight="15" x14ac:dyDescent="0.25"/>
  <cols>
    <col min="1" max="1" width="3.7109375" style="2" customWidth="1"/>
    <col min="2" max="2" width="20.5703125" style="2" customWidth="1"/>
    <col min="3" max="3" width="27.42578125" style="2" customWidth="1"/>
    <col min="4" max="4" width="29.140625" style="2" customWidth="1"/>
    <col min="5" max="5" width="23" style="2" customWidth="1"/>
    <col min="6" max="6" width="19.7109375" style="2" customWidth="1"/>
    <col min="7" max="7" width="19.28515625" style="2" customWidth="1"/>
    <col min="8" max="8" width="22.42578125" style="1" customWidth="1"/>
    <col min="9" max="16384" width="11.42578125" style="1"/>
  </cols>
  <sheetData>
    <row r="1" spans="1:16" x14ac:dyDescent="0.25">
      <c r="A1" s="288"/>
      <c r="B1" s="288"/>
      <c r="C1" s="288"/>
      <c r="D1" s="288"/>
      <c r="E1" s="288"/>
      <c r="F1" s="288"/>
      <c r="G1" s="288"/>
      <c r="H1" s="288"/>
    </row>
    <row r="2" spans="1:16" x14ac:dyDescent="0.25">
      <c r="A2" s="56"/>
      <c r="B2" s="56"/>
      <c r="C2" s="56"/>
      <c r="D2" s="56"/>
      <c r="E2" s="56"/>
      <c r="F2" s="56"/>
      <c r="G2" s="56"/>
      <c r="H2" s="56"/>
    </row>
    <row r="3" spans="1:16" ht="18.75" customHeight="1" x14ac:dyDescent="0.25">
      <c r="A3" s="289" t="s">
        <v>4</v>
      </c>
      <c r="B3" s="289"/>
      <c r="C3" s="289"/>
      <c r="D3" s="289"/>
      <c r="E3" s="289"/>
      <c r="F3" s="289"/>
      <c r="G3" s="289"/>
      <c r="H3" s="289"/>
      <c r="I3" s="37"/>
      <c r="J3" s="37"/>
    </row>
    <row r="4" spans="1:16" ht="15.75" x14ac:dyDescent="0.25">
      <c r="A4" s="290" t="s">
        <v>22</v>
      </c>
      <c r="B4" s="290"/>
      <c r="C4" s="290"/>
      <c r="D4" s="290"/>
      <c r="E4" s="290"/>
      <c r="F4" s="290"/>
      <c r="G4" s="290"/>
      <c r="H4" s="290"/>
      <c r="I4" s="61"/>
      <c r="J4" s="61"/>
    </row>
    <row r="5" spans="1:16" x14ac:dyDescent="0.25">
      <c r="H5" s="2"/>
      <c r="I5" s="2"/>
    </row>
    <row r="6" spans="1:16" ht="15" customHeight="1" x14ac:dyDescent="0.25">
      <c r="A6" s="291"/>
      <c r="B6" s="291"/>
      <c r="C6" s="291"/>
      <c r="D6" s="57"/>
      <c r="E6" s="57"/>
      <c r="F6" s="57"/>
      <c r="G6" s="57"/>
      <c r="H6" s="57"/>
      <c r="I6" s="57"/>
      <c r="J6" s="33"/>
    </row>
    <row r="7" spans="1:16" ht="41.25" customHeight="1" x14ac:dyDescent="0.25">
      <c r="A7" s="292" t="s">
        <v>5</v>
      </c>
      <c r="B7" s="292"/>
      <c r="C7" s="292"/>
      <c r="D7" s="292"/>
      <c r="E7" s="292"/>
      <c r="F7" s="292"/>
      <c r="G7" s="292"/>
      <c r="H7" s="292"/>
      <c r="I7" s="2"/>
    </row>
    <row r="8" spans="1:16" x14ac:dyDescent="0.25">
      <c r="A8" s="32" t="s">
        <v>23</v>
      </c>
      <c r="B8" s="32"/>
      <c r="H8" s="2"/>
      <c r="I8" s="2"/>
    </row>
    <row r="9" spans="1:16" x14ac:dyDescent="0.25">
      <c r="A9" s="32"/>
    </row>
    <row r="10" spans="1:16" ht="15.75" thickBot="1" x14ac:dyDescent="0.3">
      <c r="A10" s="31"/>
      <c r="B10" s="30"/>
      <c r="C10" s="30"/>
      <c r="D10" s="30"/>
      <c r="E10" s="30"/>
      <c r="F10" s="30"/>
      <c r="G10" s="30"/>
    </row>
    <row r="11" spans="1:16" s="64" customFormat="1" ht="48" customHeight="1" thickTop="1" thickBot="1" x14ac:dyDescent="0.3">
      <c r="A11" s="63" t="s">
        <v>3</v>
      </c>
      <c r="B11" s="36" t="s">
        <v>24</v>
      </c>
      <c r="C11" s="36" t="s">
        <v>25</v>
      </c>
      <c r="D11" s="36" t="s">
        <v>9</v>
      </c>
      <c r="E11" s="36" t="s">
        <v>26</v>
      </c>
      <c r="F11" s="62" t="s">
        <v>27</v>
      </c>
      <c r="G11" s="62" t="s">
        <v>28</v>
      </c>
      <c r="H11" s="27" t="s">
        <v>7</v>
      </c>
    </row>
    <row r="12" spans="1:16" ht="15.75" thickTop="1" x14ac:dyDescent="0.25">
      <c r="A12" s="26"/>
      <c r="B12" s="25"/>
      <c r="C12" s="25"/>
      <c r="D12" s="25"/>
      <c r="E12" s="25"/>
      <c r="F12" s="38"/>
      <c r="G12" s="38"/>
      <c r="H12" s="24"/>
      <c r="I12" s="5"/>
      <c r="J12" s="5"/>
      <c r="K12" s="5"/>
      <c r="L12" s="5"/>
      <c r="M12" s="5"/>
      <c r="N12" s="5"/>
      <c r="O12" s="5"/>
      <c r="P12" s="5"/>
    </row>
    <row r="13" spans="1:16" x14ac:dyDescent="0.25">
      <c r="A13" s="23"/>
      <c r="B13" s="21"/>
      <c r="C13" s="21"/>
      <c r="D13" s="21"/>
      <c r="E13" s="21"/>
      <c r="F13" s="39"/>
      <c r="G13" s="39"/>
      <c r="H13" s="9"/>
      <c r="I13" s="5"/>
      <c r="J13" s="5"/>
      <c r="K13" s="5"/>
      <c r="L13" s="5"/>
      <c r="M13" s="5"/>
      <c r="N13" s="5"/>
      <c r="O13" s="5"/>
      <c r="P13" s="5"/>
    </row>
    <row r="14" spans="1:16" x14ac:dyDescent="0.25">
      <c r="A14" s="13"/>
      <c r="B14" s="22"/>
      <c r="C14" s="22"/>
      <c r="D14" s="22"/>
      <c r="E14" s="22"/>
      <c r="F14" s="40"/>
      <c r="G14" s="40"/>
      <c r="H14" s="9"/>
      <c r="I14" s="5"/>
      <c r="J14" s="5"/>
      <c r="K14" s="5"/>
      <c r="L14" s="5"/>
      <c r="M14" s="5"/>
      <c r="N14" s="5"/>
      <c r="O14" s="5"/>
      <c r="P14" s="5"/>
    </row>
    <row r="15" spans="1:16" x14ac:dyDescent="0.25">
      <c r="A15" s="15"/>
      <c r="B15" s="21"/>
      <c r="C15" s="21"/>
      <c r="D15" s="21"/>
      <c r="E15" s="21"/>
      <c r="F15" s="39"/>
      <c r="G15" s="39"/>
      <c r="H15" s="9"/>
      <c r="I15" s="5"/>
      <c r="J15" s="5"/>
      <c r="K15" s="5"/>
      <c r="L15" s="5"/>
      <c r="M15" s="5"/>
      <c r="N15" s="5"/>
      <c r="O15" s="5"/>
      <c r="P15" s="5"/>
    </row>
    <row r="16" spans="1:16" x14ac:dyDescent="0.25">
      <c r="A16" s="15"/>
      <c r="B16" s="19"/>
      <c r="C16" s="19"/>
      <c r="D16" s="19"/>
      <c r="E16" s="19"/>
      <c r="F16" s="41"/>
      <c r="G16" s="41"/>
      <c r="H16" s="9"/>
      <c r="I16" s="5"/>
      <c r="J16" s="5"/>
      <c r="K16" s="5"/>
      <c r="L16" s="5"/>
      <c r="M16" s="5"/>
      <c r="N16" s="5"/>
      <c r="O16" s="5"/>
      <c r="P16" s="5"/>
    </row>
    <row r="17" spans="1:16" x14ac:dyDescent="0.25">
      <c r="A17" s="15"/>
      <c r="B17" s="18"/>
      <c r="C17" s="18"/>
      <c r="D17" s="18"/>
      <c r="E17" s="18"/>
      <c r="F17" s="42"/>
      <c r="G17" s="42"/>
      <c r="H17" s="9"/>
      <c r="I17" s="5"/>
      <c r="J17" s="5"/>
      <c r="K17" s="5"/>
      <c r="L17" s="5"/>
      <c r="M17" s="5"/>
      <c r="N17" s="5"/>
      <c r="O17" s="5"/>
      <c r="P17" s="5"/>
    </row>
    <row r="18" spans="1:16" x14ac:dyDescent="0.25">
      <c r="A18" s="15"/>
      <c r="B18" s="19"/>
      <c r="C18" s="19"/>
      <c r="D18" s="19"/>
      <c r="E18" s="19"/>
      <c r="F18" s="41"/>
      <c r="G18" s="41"/>
      <c r="H18" s="9"/>
      <c r="I18" s="5"/>
      <c r="J18" s="5"/>
      <c r="K18" s="5"/>
      <c r="L18" s="5"/>
      <c r="M18" s="5"/>
      <c r="N18" s="5"/>
      <c r="O18" s="5"/>
      <c r="P18" s="5"/>
    </row>
    <row r="19" spans="1:16" x14ac:dyDescent="0.25">
      <c r="A19" s="15"/>
      <c r="B19" s="19"/>
      <c r="C19" s="19"/>
      <c r="D19" s="19"/>
      <c r="E19" s="19"/>
      <c r="F19" s="41"/>
      <c r="G19" s="41"/>
      <c r="H19" s="9"/>
      <c r="I19" s="5"/>
      <c r="J19" s="5"/>
      <c r="K19" s="5"/>
      <c r="L19" s="5"/>
      <c r="M19" s="5"/>
      <c r="N19" s="5"/>
      <c r="O19" s="5"/>
      <c r="P19" s="5"/>
    </row>
    <row r="20" spans="1:16" x14ac:dyDescent="0.25">
      <c r="A20" s="15"/>
      <c r="B20" s="19"/>
      <c r="C20" s="19"/>
      <c r="D20" s="19"/>
      <c r="E20" s="19"/>
      <c r="F20" s="41"/>
      <c r="G20" s="41"/>
      <c r="H20" s="9"/>
      <c r="I20" s="5"/>
      <c r="J20" s="5"/>
      <c r="K20" s="5"/>
      <c r="L20" s="5"/>
      <c r="M20" s="5"/>
      <c r="N20" s="5"/>
      <c r="O20" s="5"/>
      <c r="P20" s="5"/>
    </row>
    <row r="21" spans="1:16" x14ac:dyDescent="0.25">
      <c r="A21" s="15"/>
      <c r="B21" s="18"/>
      <c r="C21" s="18"/>
      <c r="D21" s="18"/>
      <c r="E21" s="18"/>
      <c r="F21" s="42"/>
      <c r="G21" s="42"/>
      <c r="H21" s="9"/>
      <c r="I21" s="5"/>
      <c r="J21" s="5"/>
      <c r="K21" s="5"/>
      <c r="L21" s="5"/>
      <c r="M21" s="5"/>
      <c r="N21" s="5"/>
      <c r="O21" s="5"/>
      <c r="P21" s="5"/>
    </row>
    <row r="22" spans="1:16" x14ac:dyDescent="0.25">
      <c r="A22" s="15"/>
      <c r="B22" s="19"/>
      <c r="C22" s="19"/>
      <c r="D22" s="19"/>
      <c r="E22" s="19"/>
      <c r="F22" s="41"/>
      <c r="G22" s="41"/>
      <c r="H22" s="9"/>
      <c r="I22" s="5"/>
      <c r="J22" s="5"/>
      <c r="K22" s="5"/>
      <c r="L22" s="5"/>
      <c r="M22" s="5"/>
      <c r="N22" s="5"/>
      <c r="O22" s="5"/>
      <c r="P22" s="5"/>
    </row>
    <row r="23" spans="1:16" x14ac:dyDescent="0.25">
      <c r="A23" s="20"/>
      <c r="B23" s="18"/>
      <c r="C23" s="18"/>
      <c r="D23" s="18"/>
      <c r="E23" s="18"/>
      <c r="F23" s="42"/>
      <c r="G23" s="42"/>
      <c r="H23" s="9"/>
      <c r="I23" s="5"/>
      <c r="J23" s="5"/>
      <c r="K23" s="5"/>
      <c r="L23" s="5"/>
      <c r="M23" s="5"/>
      <c r="N23" s="5"/>
      <c r="O23" s="5"/>
      <c r="P23" s="5"/>
    </row>
    <row r="24" spans="1:16" x14ac:dyDescent="0.25">
      <c r="A24" s="15"/>
      <c r="B24" s="19"/>
      <c r="C24" s="19"/>
      <c r="D24" s="19"/>
      <c r="E24" s="19"/>
      <c r="F24" s="41"/>
      <c r="G24" s="41"/>
      <c r="H24" s="9"/>
      <c r="I24" s="5"/>
      <c r="J24" s="5"/>
      <c r="K24" s="5"/>
      <c r="L24" s="5"/>
      <c r="M24" s="5"/>
      <c r="N24" s="5"/>
      <c r="O24" s="5"/>
      <c r="P24" s="5"/>
    </row>
    <row r="25" spans="1:16" x14ac:dyDescent="0.25">
      <c r="A25" s="15"/>
      <c r="B25" s="18"/>
      <c r="C25" s="18"/>
      <c r="D25" s="18"/>
      <c r="E25" s="18"/>
      <c r="F25" s="42"/>
      <c r="G25" s="42"/>
      <c r="H25" s="9"/>
      <c r="I25" s="5"/>
      <c r="J25" s="5"/>
      <c r="K25" s="5"/>
      <c r="L25" s="5"/>
      <c r="M25" s="5"/>
      <c r="N25" s="5"/>
      <c r="O25" s="5"/>
      <c r="P25" s="5"/>
    </row>
    <row r="26" spans="1:16" x14ac:dyDescent="0.25">
      <c r="A26" s="15"/>
      <c r="B26" s="19"/>
      <c r="C26" s="19"/>
      <c r="D26" s="19"/>
      <c r="E26" s="19"/>
      <c r="F26" s="41"/>
      <c r="G26" s="41"/>
      <c r="H26" s="9"/>
      <c r="I26" s="5"/>
      <c r="J26" s="5"/>
      <c r="K26" s="5"/>
      <c r="L26" s="5"/>
      <c r="M26" s="5"/>
      <c r="N26" s="5"/>
      <c r="O26" s="5"/>
      <c r="P26" s="5"/>
    </row>
    <row r="27" spans="1:16" x14ac:dyDescent="0.25">
      <c r="A27" s="15"/>
      <c r="B27" s="18"/>
      <c r="C27" s="18"/>
      <c r="D27" s="18"/>
      <c r="E27" s="18"/>
      <c r="F27" s="42"/>
      <c r="G27" s="42"/>
      <c r="H27" s="9"/>
      <c r="I27" s="5"/>
      <c r="J27" s="5"/>
      <c r="K27" s="5"/>
      <c r="L27" s="5"/>
      <c r="M27" s="5"/>
      <c r="N27" s="5"/>
      <c r="O27" s="5"/>
      <c r="P27" s="5"/>
    </row>
    <row r="28" spans="1:16" x14ac:dyDescent="0.25">
      <c r="A28" s="11"/>
      <c r="B28" s="10"/>
      <c r="C28" s="10"/>
      <c r="D28" s="10"/>
      <c r="E28" s="10"/>
      <c r="F28" s="45"/>
      <c r="G28" s="45"/>
      <c r="H28" s="9"/>
      <c r="I28" s="5"/>
      <c r="J28" s="5"/>
      <c r="K28" s="5"/>
      <c r="L28" s="5"/>
      <c r="M28" s="5"/>
      <c r="N28" s="5"/>
      <c r="O28" s="5"/>
      <c r="P28" s="5"/>
    </row>
    <row r="29" spans="1:16" ht="15.75" thickBot="1" x14ac:dyDescent="0.3">
      <c r="A29" s="8"/>
      <c r="B29" s="7" t="s">
        <v>2</v>
      </c>
      <c r="C29" s="7"/>
      <c r="D29" s="7"/>
      <c r="E29" s="7"/>
      <c r="F29" s="48"/>
      <c r="G29" s="48"/>
      <c r="H29" s="6"/>
      <c r="I29" s="5"/>
      <c r="J29" s="5"/>
      <c r="K29" s="5"/>
      <c r="L29" s="5"/>
      <c r="M29" s="5"/>
      <c r="N29" s="5"/>
      <c r="O29" s="5"/>
      <c r="P29" s="5"/>
    </row>
    <row r="30" spans="1:16" ht="12.75" customHeight="1" thickTop="1" x14ac:dyDescent="0.25">
      <c r="A30" s="4"/>
    </row>
    <row r="31" spans="1:16" ht="37.5" customHeight="1" x14ac:dyDescent="0.25">
      <c r="A31" s="1"/>
      <c r="B31" s="1"/>
      <c r="C31" s="1"/>
      <c r="D31" s="1"/>
      <c r="E31" s="1"/>
      <c r="F31" s="1"/>
      <c r="G31" s="1"/>
    </row>
    <row r="32" spans="1:16" ht="9" customHeight="1" x14ac:dyDescent="0.25">
      <c r="A32" s="3"/>
      <c r="B32" s="3"/>
      <c r="C32" s="3"/>
      <c r="D32" s="3"/>
      <c r="E32" s="3"/>
      <c r="F32" s="3"/>
      <c r="G32" s="3"/>
    </row>
    <row r="34" spans="1:8" x14ac:dyDescent="0.25">
      <c r="A34" s="2" t="s">
        <v>1</v>
      </c>
      <c r="E34" s="2" t="s">
        <v>0</v>
      </c>
    </row>
    <row r="35" spans="1:8" x14ac:dyDescent="0.25">
      <c r="E35" s="2" t="s">
        <v>30</v>
      </c>
    </row>
    <row r="36" spans="1:8" ht="53.25" customHeight="1" x14ac:dyDescent="0.25">
      <c r="A36" s="287" t="s">
        <v>29</v>
      </c>
      <c r="B36" s="287"/>
      <c r="C36" s="287"/>
      <c r="D36" s="287"/>
      <c r="E36" s="287"/>
      <c r="F36" s="287"/>
      <c r="G36" s="287"/>
      <c r="H36" s="287"/>
    </row>
  </sheetData>
  <mergeCells count="6">
    <mergeCell ref="A36:H36"/>
    <mergeCell ref="A1:H1"/>
    <mergeCell ref="A3:H3"/>
    <mergeCell ref="A4:H4"/>
    <mergeCell ref="A6:C6"/>
    <mergeCell ref="A7:H7"/>
  </mergeCells>
  <pageMargins left="0.70866141732283472" right="0.70866141732283472" top="0.74803149606299213" bottom="0.74803149606299213" header="0.31496062992125984" footer="0.31496062992125984"/>
  <pageSetup scale="73" orientation="landscape" r:id="rId1"/>
  <headerFooter>
    <oddHeader>&amp;L&amp;G</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G4" sqref="G4"/>
    </sheetView>
  </sheetViews>
  <sheetFormatPr baseColWidth="10" defaultRowHeight="15" x14ac:dyDescent="0.25"/>
  <cols>
    <col min="1" max="1" width="11.140625" style="2" customWidth="1"/>
    <col min="2" max="2" width="23" style="2" customWidth="1"/>
    <col min="3" max="3" width="17.28515625" style="2" customWidth="1"/>
    <col min="4" max="4" width="35.5703125" style="1" customWidth="1"/>
    <col min="5" max="5" width="11.42578125" style="1"/>
    <col min="6" max="6" width="12.28515625" style="1" bestFit="1" customWidth="1"/>
    <col min="7"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7" customHeight="1" thickBot="1" x14ac:dyDescent="0.3">
      <c r="A4" s="71" t="s">
        <v>16</v>
      </c>
      <c r="B4" s="72" t="s">
        <v>207</v>
      </c>
      <c r="C4" s="72" t="s">
        <v>48</v>
      </c>
      <c r="D4" s="73" t="s">
        <v>21</v>
      </c>
    </row>
    <row r="5" spans="1:12" s="64" customFormat="1" ht="10.5" customHeight="1" thickTop="1" x14ac:dyDescent="0.25">
      <c r="A5" s="74"/>
      <c r="B5" s="25"/>
      <c r="C5" s="25"/>
      <c r="D5" s="75"/>
    </row>
    <row r="6" spans="1:12" s="64" customFormat="1" ht="14.25" customHeight="1" x14ac:dyDescent="0.25">
      <c r="A6" s="90"/>
      <c r="B6" s="103"/>
      <c r="C6" s="103"/>
      <c r="D6" s="104"/>
    </row>
    <row r="7" spans="1:12" x14ac:dyDescent="0.25">
      <c r="A7" s="116" t="s">
        <v>32</v>
      </c>
      <c r="B7" s="117"/>
      <c r="C7" s="117"/>
      <c r="D7" s="118"/>
      <c r="E7" s="5"/>
      <c r="F7" s="5"/>
      <c r="G7" s="5"/>
      <c r="H7" s="5"/>
      <c r="I7" s="5"/>
      <c r="J7" s="5"/>
      <c r="K7" s="5"/>
      <c r="L7" s="5"/>
    </row>
    <row r="8" spans="1:12" x14ac:dyDescent="0.25">
      <c r="A8" s="88"/>
      <c r="B8" s="81"/>
      <c r="C8" s="81"/>
      <c r="D8" s="82"/>
      <c r="E8" s="5"/>
      <c r="F8" s="5"/>
      <c r="G8" s="5"/>
      <c r="H8" s="5"/>
      <c r="I8" s="5"/>
      <c r="J8" s="5"/>
      <c r="K8" s="5"/>
      <c r="L8" s="5"/>
    </row>
    <row r="9" spans="1:12" x14ac:dyDescent="0.25">
      <c r="A9" s="114"/>
      <c r="B9" s="66">
        <v>39834</v>
      </c>
      <c r="C9" s="105">
        <v>7627.5</v>
      </c>
      <c r="D9" s="102" t="s">
        <v>236</v>
      </c>
      <c r="E9" s="5"/>
      <c r="F9" s="5"/>
      <c r="G9" s="5"/>
      <c r="H9" s="5"/>
      <c r="I9" s="5"/>
      <c r="J9" s="5"/>
      <c r="K9" s="5"/>
      <c r="L9" s="5"/>
    </row>
    <row r="10" spans="1:12" x14ac:dyDescent="0.25">
      <c r="A10" s="114"/>
      <c r="B10" s="66">
        <v>39847</v>
      </c>
      <c r="C10" s="105">
        <v>8425.76</v>
      </c>
      <c r="D10" s="80" t="s">
        <v>41</v>
      </c>
      <c r="E10" s="5"/>
      <c r="F10" s="5"/>
      <c r="G10" s="5"/>
      <c r="H10" s="5"/>
      <c r="I10" s="5"/>
      <c r="J10" s="5"/>
      <c r="K10" s="5"/>
      <c r="L10" s="5"/>
    </row>
    <row r="11" spans="1:12" x14ac:dyDescent="0.25">
      <c r="A11" s="114"/>
      <c r="B11" s="66">
        <v>39854</v>
      </c>
      <c r="C11" s="105">
        <v>1497</v>
      </c>
      <c r="D11" s="80" t="s">
        <v>94</v>
      </c>
      <c r="E11" s="5"/>
      <c r="F11" s="5"/>
      <c r="G11" s="5"/>
      <c r="H11" s="5"/>
      <c r="I11" s="5"/>
      <c r="J11" s="5"/>
      <c r="K11" s="5"/>
      <c r="L11" s="5"/>
    </row>
    <row r="12" spans="1:12" x14ac:dyDescent="0.25">
      <c r="A12" s="114"/>
      <c r="B12" s="66">
        <v>39855</v>
      </c>
      <c r="C12" s="105">
        <v>226</v>
      </c>
      <c r="D12" s="80" t="s">
        <v>237</v>
      </c>
      <c r="E12" s="5"/>
      <c r="F12" s="5"/>
      <c r="G12" s="5"/>
      <c r="H12" s="5"/>
      <c r="I12" s="5"/>
      <c r="J12" s="5"/>
      <c r="K12" s="5"/>
      <c r="L12" s="5"/>
    </row>
    <row r="13" spans="1:12" x14ac:dyDescent="0.25">
      <c r="A13" s="114"/>
      <c r="B13" s="66">
        <v>39855</v>
      </c>
      <c r="C13" s="105">
        <v>226</v>
      </c>
      <c r="D13" s="80" t="s">
        <v>238</v>
      </c>
      <c r="E13" s="5"/>
      <c r="F13" s="5"/>
      <c r="G13" s="5"/>
      <c r="H13" s="5"/>
      <c r="I13" s="5"/>
      <c r="J13" s="5"/>
      <c r="K13" s="5"/>
      <c r="L13" s="5"/>
    </row>
    <row r="14" spans="1:12" x14ac:dyDescent="0.25">
      <c r="A14" s="114"/>
      <c r="B14" s="66">
        <v>39855</v>
      </c>
      <c r="C14" s="105">
        <v>226</v>
      </c>
      <c r="D14" s="80" t="s">
        <v>239</v>
      </c>
      <c r="E14" s="5"/>
      <c r="F14" s="5"/>
      <c r="G14" s="5"/>
      <c r="H14" s="5"/>
      <c r="I14" s="5"/>
      <c r="J14" s="5"/>
      <c r="K14" s="5"/>
      <c r="L14" s="5"/>
    </row>
    <row r="15" spans="1:12" ht="22.5" x14ac:dyDescent="0.25">
      <c r="A15" s="114"/>
      <c r="B15" s="66">
        <v>39855</v>
      </c>
      <c r="C15" s="105">
        <v>226</v>
      </c>
      <c r="D15" s="80" t="s">
        <v>240</v>
      </c>
      <c r="E15" s="5"/>
      <c r="F15" s="5"/>
      <c r="G15" s="5"/>
      <c r="H15" s="5"/>
      <c r="I15" s="5"/>
      <c r="J15" s="5"/>
      <c r="K15" s="5"/>
      <c r="L15" s="5"/>
    </row>
    <row r="16" spans="1:12" x14ac:dyDescent="0.25">
      <c r="A16" s="114"/>
      <c r="B16" s="66">
        <v>39855</v>
      </c>
      <c r="C16" s="105">
        <v>113</v>
      </c>
      <c r="D16" s="80" t="s">
        <v>241</v>
      </c>
      <c r="E16" s="5"/>
      <c r="F16" s="5"/>
      <c r="G16" s="5"/>
      <c r="H16" s="5"/>
      <c r="I16" s="5"/>
      <c r="J16" s="5"/>
      <c r="K16" s="5"/>
      <c r="L16" s="5"/>
    </row>
    <row r="17" spans="1:12" x14ac:dyDescent="0.25">
      <c r="A17" s="114"/>
      <c r="B17" s="66">
        <v>39855</v>
      </c>
      <c r="C17" s="105">
        <v>452</v>
      </c>
      <c r="D17" s="80" t="s">
        <v>242</v>
      </c>
      <c r="E17" s="5"/>
      <c r="F17" s="5"/>
      <c r="G17" s="5"/>
      <c r="H17" s="5"/>
      <c r="I17" s="5"/>
      <c r="J17" s="5"/>
      <c r="K17" s="5"/>
      <c r="L17" s="5"/>
    </row>
    <row r="18" spans="1:12" x14ac:dyDescent="0.25">
      <c r="A18" s="114"/>
      <c r="B18" s="66">
        <v>39856</v>
      </c>
      <c r="C18" s="105">
        <f>500*1.13</f>
        <v>565</v>
      </c>
      <c r="D18" s="80" t="s">
        <v>243</v>
      </c>
      <c r="E18" s="5"/>
      <c r="F18" s="5"/>
      <c r="G18" s="5"/>
      <c r="H18" s="5"/>
      <c r="I18" s="5"/>
      <c r="J18" s="5"/>
      <c r="K18" s="5"/>
      <c r="L18" s="5"/>
    </row>
    <row r="19" spans="1:12" x14ac:dyDescent="0.25">
      <c r="A19" s="114"/>
      <c r="B19" s="66">
        <v>39856</v>
      </c>
      <c r="C19" s="105">
        <f>200*1.13</f>
        <v>225.99999999999997</v>
      </c>
      <c r="D19" s="80" t="s">
        <v>244</v>
      </c>
      <c r="E19" s="5"/>
      <c r="F19" s="5"/>
      <c r="G19" s="5"/>
      <c r="H19" s="5"/>
      <c r="I19" s="5"/>
      <c r="J19" s="5"/>
      <c r="K19" s="5"/>
      <c r="L19" s="5"/>
    </row>
    <row r="20" spans="1:12" x14ac:dyDescent="0.25">
      <c r="A20" s="114"/>
      <c r="B20" s="66">
        <v>39856</v>
      </c>
      <c r="C20" s="105">
        <f>600*1.13</f>
        <v>677.99999999999989</v>
      </c>
      <c r="D20" s="80" t="s">
        <v>245</v>
      </c>
    </row>
    <row r="21" spans="1:12" x14ac:dyDescent="0.25">
      <c r="A21" s="114"/>
      <c r="B21" s="66">
        <v>39856</v>
      </c>
      <c r="C21" s="105">
        <v>400</v>
      </c>
      <c r="D21" s="80" t="s">
        <v>246</v>
      </c>
      <c r="F21" s="106"/>
    </row>
    <row r="22" spans="1:12" ht="22.5" x14ac:dyDescent="0.25">
      <c r="A22" s="114"/>
      <c r="B22" s="66">
        <v>39861</v>
      </c>
      <c r="C22" s="105">
        <f>850*14</f>
        <v>11900</v>
      </c>
      <c r="D22" s="80" t="s">
        <v>247</v>
      </c>
    </row>
    <row r="23" spans="1:12" x14ac:dyDescent="0.25">
      <c r="A23" s="114"/>
      <c r="B23" s="66">
        <v>39859</v>
      </c>
      <c r="C23" s="105">
        <v>2984.34</v>
      </c>
      <c r="D23" s="80" t="s">
        <v>94</v>
      </c>
    </row>
    <row r="24" spans="1:12" x14ac:dyDescent="0.25">
      <c r="A24" s="114"/>
      <c r="B24" s="66">
        <v>39891</v>
      </c>
      <c r="C24" s="105">
        <v>679.8</v>
      </c>
      <c r="D24" s="80" t="s">
        <v>248</v>
      </c>
    </row>
    <row r="25" spans="1:12" x14ac:dyDescent="0.25">
      <c r="A25" s="114"/>
      <c r="B25" s="66">
        <v>39899</v>
      </c>
      <c r="C25" s="105">
        <v>12303</v>
      </c>
      <c r="D25" s="80" t="s">
        <v>75</v>
      </c>
    </row>
    <row r="26" spans="1:12" x14ac:dyDescent="0.25">
      <c r="A26" s="114"/>
      <c r="B26" s="66">
        <v>39902</v>
      </c>
      <c r="C26" s="105">
        <v>720</v>
      </c>
      <c r="D26" s="80" t="s">
        <v>74</v>
      </c>
    </row>
    <row r="27" spans="1:12" x14ac:dyDescent="0.25">
      <c r="A27" s="114"/>
      <c r="B27" s="66">
        <v>39904</v>
      </c>
      <c r="C27" s="105">
        <v>5531.36</v>
      </c>
      <c r="D27" s="80" t="s">
        <v>36</v>
      </c>
    </row>
    <row r="28" spans="1:12" x14ac:dyDescent="0.25">
      <c r="A28" s="114"/>
      <c r="B28" s="66">
        <v>39919</v>
      </c>
      <c r="C28" s="105">
        <v>13459.01</v>
      </c>
      <c r="D28" s="80" t="s">
        <v>249</v>
      </c>
    </row>
    <row r="29" spans="1:12" x14ac:dyDescent="0.25">
      <c r="A29" s="114"/>
      <c r="B29" s="66">
        <v>39844</v>
      </c>
      <c r="C29" s="105">
        <v>5876</v>
      </c>
      <c r="D29" s="80" t="s">
        <v>250</v>
      </c>
    </row>
    <row r="30" spans="1:12" x14ac:dyDescent="0.25">
      <c r="A30" s="114"/>
      <c r="B30" s="66">
        <v>39860</v>
      </c>
      <c r="C30" s="105">
        <v>6667</v>
      </c>
      <c r="D30" s="80" t="s">
        <v>251</v>
      </c>
    </row>
    <row r="31" spans="1:12" x14ac:dyDescent="0.25">
      <c r="A31" s="114"/>
      <c r="B31" s="66">
        <v>39868</v>
      </c>
      <c r="C31" s="105">
        <v>13560</v>
      </c>
      <c r="D31" s="80" t="s">
        <v>252</v>
      </c>
    </row>
    <row r="32" spans="1:12" x14ac:dyDescent="0.25">
      <c r="A32" s="114"/>
      <c r="B32" s="66">
        <v>39868</v>
      </c>
      <c r="C32" s="105">
        <v>2260</v>
      </c>
      <c r="D32" s="80" t="s">
        <v>253</v>
      </c>
    </row>
    <row r="33" spans="1:4" x14ac:dyDescent="0.25">
      <c r="A33" s="114"/>
      <c r="B33" s="66">
        <v>39888</v>
      </c>
      <c r="C33" s="105">
        <v>31905.55</v>
      </c>
      <c r="D33" s="80" t="s">
        <v>254</v>
      </c>
    </row>
    <row r="34" spans="1:4" x14ac:dyDescent="0.25">
      <c r="A34" s="83"/>
      <c r="B34" s="66"/>
      <c r="C34" s="79"/>
      <c r="D34" s="80"/>
    </row>
    <row r="35" spans="1:4" x14ac:dyDescent="0.25">
      <c r="A35" s="78"/>
      <c r="B35" s="69"/>
      <c r="C35" s="70"/>
      <c r="D35" s="77"/>
    </row>
  </sheetData>
  <mergeCells count="2">
    <mergeCell ref="A1:D1"/>
    <mergeCell ref="A2:D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F4" sqref="F4"/>
    </sheetView>
  </sheetViews>
  <sheetFormatPr baseColWidth="10" defaultRowHeight="15" x14ac:dyDescent="0.25"/>
  <cols>
    <col min="1" max="1" width="11.140625" style="2" customWidth="1"/>
    <col min="2" max="2" width="23" style="2" customWidth="1"/>
    <col min="3" max="3" width="17.28515625" style="2" customWidth="1"/>
    <col min="4" max="4" width="33.285156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45.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8" customHeight="1" x14ac:dyDescent="0.25">
      <c r="A6" s="78"/>
      <c r="B6" s="69"/>
      <c r="C6" s="70"/>
      <c r="D6" s="77"/>
      <c r="E6" s="5"/>
      <c r="F6" s="5"/>
      <c r="G6" s="5"/>
      <c r="H6" s="5"/>
      <c r="I6" s="5"/>
      <c r="J6" s="5"/>
      <c r="K6" s="5"/>
      <c r="L6" s="5"/>
    </row>
    <row r="7" spans="1:12" ht="19.5" customHeight="1" x14ac:dyDescent="0.25">
      <c r="A7" s="67" t="s">
        <v>32</v>
      </c>
      <c r="B7" s="81"/>
      <c r="C7" s="81"/>
      <c r="D7" s="82"/>
      <c r="E7" s="5"/>
      <c r="F7" s="5"/>
      <c r="G7" s="5"/>
      <c r="H7" s="5"/>
      <c r="I7" s="5"/>
      <c r="J7" s="5"/>
      <c r="K7" s="5"/>
      <c r="L7" s="5"/>
    </row>
    <row r="8" spans="1:12" x14ac:dyDescent="0.25">
      <c r="A8" s="83"/>
      <c r="B8" s="21"/>
      <c r="C8" s="21"/>
      <c r="D8" s="76"/>
      <c r="E8" s="5"/>
      <c r="F8" s="5"/>
      <c r="G8" s="5"/>
      <c r="H8" s="5"/>
      <c r="I8" s="5"/>
      <c r="J8" s="5"/>
      <c r="K8" s="5"/>
      <c r="L8" s="5"/>
    </row>
    <row r="9" spans="1:12" x14ac:dyDescent="0.25">
      <c r="A9" s="83"/>
      <c r="B9" s="66">
        <v>39920</v>
      </c>
      <c r="C9" s="79">
        <v>10418.6</v>
      </c>
      <c r="D9" s="80" t="s">
        <v>255</v>
      </c>
      <c r="E9" s="5"/>
      <c r="F9" s="5"/>
      <c r="G9" s="5"/>
      <c r="H9" s="5"/>
      <c r="I9" s="5"/>
      <c r="J9" s="5"/>
      <c r="K9" s="5"/>
      <c r="L9" s="5"/>
    </row>
    <row r="10" spans="1:12" x14ac:dyDescent="0.25">
      <c r="A10" s="83"/>
      <c r="B10" s="66">
        <v>39924</v>
      </c>
      <c r="C10" s="79">
        <v>23165</v>
      </c>
      <c r="D10" s="80" t="s">
        <v>256</v>
      </c>
      <c r="E10" s="5"/>
      <c r="F10" s="5"/>
      <c r="G10" s="5"/>
      <c r="H10" s="5"/>
      <c r="I10" s="5"/>
      <c r="J10" s="5"/>
      <c r="K10" s="5"/>
      <c r="L10" s="5"/>
    </row>
    <row r="11" spans="1:12" x14ac:dyDescent="0.25">
      <c r="A11" s="83"/>
      <c r="B11" s="66">
        <v>40039</v>
      </c>
      <c r="C11" s="79">
        <v>5424</v>
      </c>
      <c r="D11" s="80" t="s">
        <v>257</v>
      </c>
      <c r="E11" s="5"/>
      <c r="F11" s="5"/>
      <c r="G11" s="5"/>
      <c r="H11" s="5"/>
      <c r="I11" s="5"/>
      <c r="J11" s="5"/>
      <c r="K11" s="5"/>
      <c r="L11" s="5"/>
    </row>
    <row r="12" spans="1:12" x14ac:dyDescent="0.25">
      <c r="A12" s="113"/>
      <c r="B12" s="66"/>
      <c r="C12" s="19"/>
      <c r="D12" s="76"/>
      <c r="E12" s="5"/>
      <c r="F12" s="5"/>
      <c r="G12" s="5"/>
      <c r="H12" s="5"/>
      <c r="I12" s="5"/>
      <c r="J12" s="5"/>
      <c r="K12" s="5"/>
      <c r="L12" s="5"/>
    </row>
    <row r="13" spans="1:12" x14ac:dyDescent="0.25">
      <c r="A13" s="78"/>
      <c r="B13" s="69"/>
      <c r="C13" s="70"/>
      <c r="D13" s="77"/>
      <c r="E13" s="5"/>
      <c r="F13" s="5"/>
      <c r="G13" s="5"/>
      <c r="H13" s="5"/>
      <c r="I13" s="5"/>
      <c r="J13" s="5"/>
      <c r="K13" s="5"/>
      <c r="L13" s="5"/>
    </row>
  </sheetData>
  <mergeCells count="2">
    <mergeCell ref="A1:D1"/>
    <mergeCell ref="A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F4" sqref="F4"/>
    </sheetView>
  </sheetViews>
  <sheetFormatPr baseColWidth="10" defaultRowHeight="15" x14ac:dyDescent="0.25"/>
  <cols>
    <col min="1" max="1" width="11.140625" style="2" customWidth="1"/>
    <col min="2" max="2" width="23" style="2" customWidth="1"/>
    <col min="3" max="3" width="17.28515625" style="2" customWidth="1"/>
    <col min="4" max="4" width="32.425781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45.75" customHeight="1" thickBot="1" x14ac:dyDescent="0.3">
      <c r="A4" s="71" t="s">
        <v>16</v>
      </c>
      <c r="B4" s="72" t="s">
        <v>207</v>
      </c>
      <c r="C4" s="72" t="s">
        <v>48</v>
      </c>
      <c r="D4" s="73" t="s">
        <v>21</v>
      </c>
    </row>
    <row r="5" spans="1:12" ht="18" customHeight="1" thickTop="1" x14ac:dyDescent="0.25">
      <c r="A5" s="74"/>
      <c r="B5" s="25"/>
      <c r="C5" s="25"/>
      <c r="D5" s="75"/>
      <c r="E5" s="5"/>
      <c r="F5" s="5"/>
      <c r="G5" s="5"/>
      <c r="H5" s="5"/>
      <c r="I5" s="5"/>
      <c r="J5" s="5"/>
      <c r="K5" s="5"/>
      <c r="L5" s="5"/>
    </row>
    <row r="6" spans="1:12" ht="18" customHeight="1" x14ac:dyDescent="0.25">
      <c r="A6" s="78"/>
      <c r="B6" s="69"/>
      <c r="C6" s="70"/>
      <c r="D6" s="77"/>
      <c r="E6" s="5"/>
      <c r="F6" s="5"/>
      <c r="G6" s="5"/>
      <c r="H6" s="5"/>
      <c r="I6" s="5"/>
      <c r="J6" s="5"/>
      <c r="K6" s="5"/>
      <c r="L6" s="5"/>
    </row>
    <row r="7" spans="1:12" ht="19.5" customHeight="1" x14ac:dyDescent="0.25">
      <c r="A7" s="67" t="s">
        <v>32</v>
      </c>
      <c r="B7" s="81"/>
      <c r="C7" s="81"/>
      <c r="D7" s="82"/>
      <c r="E7" s="5"/>
      <c r="F7" s="5"/>
      <c r="G7" s="5"/>
      <c r="H7" s="5"/>
      <c r="I7" s="5"/>
      <c r="J7" s="5"/>
      <c r="K7" s="5"/>
      <c r="L7" s="5"/>
    </row>
    <row r="8" spans="1:12" ht="22.5" x14ac:dyDescent="0.25">
      <c r="A8" s="83"/>
      <c r="B8" s="66">
        <v>40065</v>
      </c>
      <c r="C8" s="79">
        <v>166110</v>
      </c>
      <c r="D8" s="80" t="s">
        <v>258</v>
      </c>
      <c r="E8" s="5"/>
      <c r="F8" s="5"/>
      <c r="G8" s="5"/>
      <c r="H8" s="5"/>
      <c r="I8" s="5"/>
      <c r="J8" s="5"/>
      <c r="K8" s="5"/>
      <c r="L8" s="5"/>
    </row>
    <row r="9" spans="1:12" x14ac:dyDescent="0.25">
      <c r="A9" s="89"/>
      <c r="B9" s="81"/>
      <c r="C9" s="81"/>
      <c r="D9" s="82"/>
      <c r="E9" s="5"/>
      <c r="F9" s="5"/>
      <c r="G9" s="5"/>
      <c r="H9" s="5"/>
      <c r="I9" s="5"/>
      <c r="J9" s="5"/>
      <c r="K9" s="5"/>
      <c r="L9" s="5"/>
    </row>
    <row r="10" spans="1:12" x14ac:dyDescent="0.25">
      <c r="A10" s="78"/>
      <c r="B10" s="69"/>
      <c r="C10" s="70"/>
      <c r="D10" s="77"/>
      <c r="E10" s="5"/>
      <c r="F10" s="5"/>
      <c r="G10" s="5"/>
      <c r="H10" s="5"/>
      <c r="I10" s="5"/>
      <c r="J10" s="5"/>
      <c r="K10" s="5"/>
      <c r="L10" s="5"/>
    </row>
    <row r="11" spans="1:12" x14ac:dyDescent="0.25">
      <c r="A11" s="67" t="s">
        <v>58</v>
      </c>
      <c r="B11" s="81"/>
      <c r="C11" s="81"/>
      <c r="D11" s="82"/>
      <c r="E11" s="5"/>
      <c r="F11" s="5"/>
      <c r="G11" s="5"/>
      <c r="H11" s="5"/>
      <c r="I11" s="5"/>
      <c r="J11" s="5"/>
      <c r="K11" s="5"/>
      <c r="L11" s="5"/>
    </row>
    <row r="12" spans="1:12" x14ac:dyDescent="0.25">
      <c r="A12" s="83"/>
      <c r="B12" s="66">
        <v>40332</v>
      </c>
      <c r="C12" s="79">
        <v>2260</v>
      </c>
      <c r="D12" s="80" t="s">
        <v>49</v>
      </c>
      <c r="E12" s="5"/>
      <c r="F12" s="5"/>
      <c r="G12" s="5"/>
      <c r="H12" s="5"/>
      <c r="I12" s="5"/>
      <c r="J12" s="5"/>
      <c r="K12" s="5"/>
      <c r="L12" s="5"/>
    </row>
    <row r="13" spans="1:12" x14ac:dyDescent="0.25">
      <c r="A13" s="113"/>
      <c r="B13" s="66"/>
      <c r="C13" s="19"/>
      <c r="D13" s="76"/>
      <c r="E13" s="5"/>
      <c r="F13" s="5"/>
      <c r="G13" s="5"/>
      <c r="H13" s="5"/>
      <c r="I13" s="5"/>
      <c r="J13" s="5"/>
      <c r="K13" s="5"/>
      <c r="L13" s="5"/>
    </row>
    <row r="14" spans="1:12" x14ac:dyDescent="0.25">
      <c r="A14" s="78"/>
      <c r="B14" s="69"/>
      <c r="C14" s="70"/>
      <c r="D14" s="77"/>
      <c r="E14" s="5"/>
      <c r="F14" s="5"/>
      <c r="G14" s="5"/>
      <c r="H14" s="5"/>
      <c r="I14" s="5"/>
      <c r="J14" s="5"/>
      <c r="K14" s="5"/>
      <c r="L14" s="5"/>
    </row>
  </sheetData>
  <mergeCells count="2">
    <mergeCell ref="A1:D1"/>
    <mergeCell ref="A2: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F4" sqref="F4"/>
    </sheetView>
  </sheetViews>
  <sheetFormatPr baseColWidth="10" defaultRowHeight="15" x14ac:dyDescent="0.25"/>
  <cols>
    <col min="1" max="1" width="11.140625" style="2" customWidth="1"/>
    <col min="2" max="2" width="23" style="2" customWidth="1"/>
    <col min="3" max="3" width="17.28515625" style="2" customWidth="1"/>
    <col min="4" max="4" width="30.710937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42.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78"/>
      <c r="B6" s="69"/>
      <c r="C6" s="70"/>
      <c r="D6" s="77"/>
      <c r="E6" s="5"/>
      <c r="F6" s="5"/>
      <c r="G6" s="5"/>
      <c r="H6" s="5"/>
      <c r="I6" s="5"/>
      <c r="J6" s="5"/>
      <c r="K6" s="5"/>
      <c r="L6" s="5"/>
    </row>
    <row r="7" spans="1:12" ht="19.5" customHeight="1" x14ac:dyDescent="0.25">
      <c r="A7" s="67" t="s">
        <v>68</v>
      </c>
      <c r="B7" s="81"/>
      <c r="C7" s="81"/>
      <c r="D7" s="82"/>
      <c r="E7" s="5"/>
      <c r="F7" s="5"/>
      <c r="G7" s="5"/>
      <c r="H7" s="5"/>
      <c r="I7" s="5"/>
      <c r="J7" s="5"/>
      <c r="K7" s="5"/>
      <c r="L7" s="5"/>
    </row>
    <row r="8" spans="1:12" x14ac:dyDescent="0.25">
      <c r="A8" s="83"/>
      <c r="B8" s="66">
        <v>40563</v>
      </c>
      <c r="C8" s="79">
        <v>28877</v>
      </c>
      <c r="D8" s="80" t="s">
        <v>259</v>
      </c>
      <c r="E8" s="5"/>
      <c r="F8" s="5"/>
      <c r="G8" s="5"/>
      <c r="H8" s="5"/>
      <c r="I8" s="5"/>
      <c r="J8" s="5"/>
      <c r="K8" s="5"/>
      <c r="L8" s="5"/>
    </row>
    <row r="9" spans="1:12" x14ac:dyDescent="0.25">
      <c r="A9" s="83"/>
      <c r="B9" s="66">
        <v>40764</v>
      </c>
      <c r="C9" s="79">
        <v>5000</v>
      </c>
      <c r="D9" s="80" t="s">
        <v>131</v>
      </c>
      <c r="E9" s="5"/>
      <c r="F9" s="5"/>
      <c r="G9" s="5"/>
      <c r="H9" s="5"/>
      <c r="I9" s="5"/>
      <c r="J9" s="5"/>
      <c r="K9" s="5"/>
      <c r="L9" s="5"/>
    </row>
    <row r="10" spans="1:12" x14ac:dyDescent="0.25">
      <c r="A10" s="113"/>
      <c r="B10" s="66"/>
      <c r="C10" s="19"/>
      <c r="D10" s="76"/>
      <c r="E10" s="5"/>
      <c r="F10" s="5"/>
      <c r="G10" s="5"/>
      <c r="H10" s="5"/>
      <c r="I10" s="5"/>
      <c r="J10" s="5"/>
      <c r="K10" s="5"/>
      <c r="L10" s="5"/>
    </row>
    <row r="11" spans="1:12" x14ac:dyDescent="0.25">
      <c r="A11" s="78"/>
      <c r="B11" s="69"/>
      <c r="C11" s="70"/>
      <c r="D11" s="77"/>
      <c r="E11" s="5"/>
      <c r="F11" s="5"/>
      <c r="G11" s="5"/>
      <c r="H11" s="5"/>
      <c r="I11" s="5"/>
      <c r="J11" s="5"/>
      <c r="K11" s="5"/>
      <c r="L11" s="5"/>
    </row>
  </sheetData>
  <mergeCells count="2">
    <mergeCell ref="A1:D1"/>
    <mergeCell ref="A2:D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zoomScalePageLayoutView="85" workbookViewId="0">
      <selection activeCell="G4" sqref="G4"/>
    </sheetView>
  </sheetViews>
  <sheetFormatPr baseColWidth="10" defaultRowHeight="15" x14ac:dyDescent="0.25"/>
  <cols>
    <col min="1" max="1" width="8.85546875" style="2" customWidth="1"/>
    <col min="2" max="2" width="23" style="2" customWidth="1"/>
    <col min="3" max="3" width="17.28515625" style="2" customWidth="1"/>
    <col min="4" max="4" width="25.28515625" style="1" customWidth="1"/>
    <col min="5" max="16384" width="11.42578125" style="1"/>
  </cols>
  <sheetData>
    <row r="1" spans="1:12" ht="18.75" x14ac:dyDescent="0.25">
      <c r="A1" s="289" t="s">
        <v>52</v>
      </c>
      <c r="B1" s="289"/>
      <c r="C1" s="289"/>
      <c r="D1" s="289"/>
    </row>
    <row r="2" spans="1:12" ht="15.75" x14ac:dyDescent="0.25">
      <c r="A2" s="290" t="s">
        <v>22</v>
      </c>
      <c r="B2" s="290"/>
      <c r="C2" s="290"/>
      <c r="D2" s="290"/>
    </row>
    <row r="3" spans="1:12" ht="12" customHeight="1" thickBot="1" x14ac:dyDescent="0.3">
      <c r="A3" s="31"/>
      <c r="B3" s="30"/>
      <c r="C3" s="30"/>
    </row>
    <row r="4" spans="1:12" s="64" customFormat="1" ht="57.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8.75" customHeight="1" x14ac:dyDescent="0.25">
      <c r="A6" s="78"/>
      <c r="B6" s="69"/>
      <c r="C6" s="70"/>
      <c r="D6" s="77"/>
      <c r="E6" s="5"/>
      <c r="F6" s="5"/>
      <c r="G6" s="5"/>
      <c r="H6" s="5"/>
      <c r="I6" s="5"/>
      <c r="J6" s="5"/>
      <c r="K6" s="5"/>
      <c r="L6" s="5"/>
    </row>
    <row r="7" spans="1:12" ht="19.5" customHeight="1" x14ac:dyDescent="0.25">
      <c r="A7" s="67" t="s">
        <v>32</v>
      </c>
      <c r="B7" s="81"/>
      <c r="C7" s="81"/>
      <c r="D7" s="82"/>
      <c r="E7" s="5"/>
      <c r="F7" s="5"/>
      <c r="G7" s="5"/>
      <c r="H7" s="5"/>
      <c r="I7" s="5"/>
      <c r="J7" s="5"/>
      <c r="K7" s="5"/>
      <c r="L7" s="5"/>
    </row>
    <row r="8" spans="1:12" x14ac:dyDescent="0.25">
      <c r="A8" s="83"/>
      <c r="B8" s="66"/>
      <c r="C8" s="79"/>
      <c r="D8" s="80"/>
      <c r="E8" s="5"/>
      <c r="F8" s="5"/>
      <c r="G8" s="5"/>
      <c r="H8" s="5"/>
      <c r="I8" s="5"/>
      <c r="J8" s="5"/>
      <c r="K8" s="5"/>
      <c r="L8" s="5"/>
    </row>
    <row r="9" spans="1:12" ht="33.75" x14ac:dyDescent="0.25">
      <c r="A9" s="83"/>
      <c r="B9" s="66">
        <v>39861</v>
      </c>
      <c r="C9" s="79">
        <v>3400</v>
      </c>
      <c r="D9" s="80" t="s">
        <v>33</v>
      </c>
      <c r="E9" s="5"/>
      <c r="F9" s="5"/>
      <c r="G9" s="5"/>
      <c r="H9" s="5"/>
      <c r="I9" s="5"/>
      <c r="J9" s="5"/>
      <c r="K9" s="5"/>
      <c r="L9" s="5"/>
    </row>
    <row r="10" spans="1:12" ht="22.5" x14ac:dyDescent="0.25">
      <c r="A10" s="83"/>
      <c r="B10" s="66">
        <v>39868</v>
      </c>
      <c r="C10" s="79">
        <v>352.56</v>
      </c>
      <c r="D10" s="80" t="s">
        <v>34</v>
      </c>
      <c r="E10" s="5"/>
      <c r="F10" s="5"/>
      <c r="G10" s="5"/>
      <c r="H10" s="5"/>
      <c r="I10" s="5"/>
      <c r="J10" s="5"/>
      <c r="K10" s="5"/>
      <c r="L10" s="5"/>
    </row>
    <row r="11" spans="1:12" ht="22.5" x14ac:dyDescent="0.25">
      <c r="A11" s="83"/>
      <c r="B11" s="66">
        <v>39891</v>
      </c>
      <c r="C11" s="79">
        <v>4083.54</v>
      </c>
      <c r="D11" s="80" t="s">
        <v>35</v>
      </c>
      <c r="E11" s="5"/>
      <c r="F11" s="5"/>
      <c r="G11" s="5"/>
      <c r="H11" s="5"/>
      <c r="I11" s="5"/>
      <c r="J11" s="5"/>
      <c r="K11" s="5"/>
      <c r="L11" s="5"/>
    </row>
    <row r="12" spans="1:12" x14ac:dyDescent="0.25">
      <c r="A12" s="83"/>
      <c r="B12" s="66">
        <v>39904</v>
      </c>
      <c r="C12" s="79">
        <v>1540.72</v>
      </c>
      <c r="D12" s="80" t="s">
        <v>36</v>
      </c>
      <c r="E12" s="5"/>
      <c r="F12" s="5"/>
      <c r="G12" s="5"/>
      <c r="H12" s="5"/>
      <c r="I12" s="5"/>
      <c r="J12" s="5"/>
      <c r="K12" s="5"/>
      <c r="L12" s="5"/>
    </row>
    <row r="13" spans="1:12" x14ac:dyDescent="0.25">
      <c r="A13" s="83"/>
      <c r="B13" s="66">
        <v>39917</v>
      </c>
      <c r="C13" s="79">
        <v>11241.84</v>
      </c>
      <c r="D13" s="80" t="s">
        <v>37</v>
      </c>
      <c r="E13" s="5"/>
      <c r="F13" s="5"/>
      <c r="G13" s="5"/>
      <c r="H13" s="5"/>
      <c r="I13" s="5"/>
      <c r="J13" s="5"/>
      <c r="K13" s="5"/>
      <c r="L13" s="5"/>
    </row>
    <row r="14" spans="1:12" ht="22.5" x14ac:dyDescent="0.25">
      <c r="A14" s="83"/>
      <c r="B14" s="66">
        <v>39917</v>
      </c>
      <c r="C14" s="79">
        <v>1319.66</v>
      </c>
      <c r="D14" s="80" t="s">
        <v>38</v>
      </c>
      <c r="E14" s="5"/>
      <c r="F14" s="5"/>
      <c r="G14" s="5"/>
      <c r="H14" s="5"/>
      <c r="I14" s="5"/>
      <c r="J14" s="5"/>
      <c r="K14" s="5"/>
      <c r="L14" s="5"/>
    </row>
    <row r="15" spans="1:12" ht="22.5" x14ac:dyDescent="0.25">
      <c r="A15" s="83"/>
      <c r="B15" s="66">
        <v>39931</v>
      </c>
      <c r="C15" s="79">
        <v>1753.6</v>
      </c>
      <c r="D15" s="80" t="s">
        <v>38</v>
      </c>
      <c r="E15" s="5"/>
      <c r="F15" s="5"/>
      <c r="G15" s="5"/>
      <c r="H15" s="5"/>
      <c r="I15" s="5"/>
      <c r="J15" s="5"/>
      <c r="K15" s="5"/>
      <c r="L15" s="5"/>
    </row>
    <row r="16" spans="1:12" x14ac:dyDescent="0.25">
      <c r="A16" s="83"/>
      <c r="B16" s="66">
        <v>39836</v>
      </c>
      <c r="C16" s="79">
        <v>22238.400000000001</v>
      </c>
      <c r="D16" s="80" t="s">
        <v>39</v>
      </c>
      <c r="E16" s="5"/>
      <c r="F16" s="5"/>
      <c r="G16" s="5"/>
      <c r="H16" s="5"/>
      <c r="I16" s="5"/>
      <c r="J16" s="5"/>
      <c r="K16" s="5"/>
      <c r="L16" s="5"/>
    </row>
    <row r="17" spans="1:12" x14ac:dyDescent="0.25">
      <c r="A17" s="83"/>
      <c r="B17" s="66">
        <v>39836</v>
      </c>
      <c r="C17" s="79">
        <v>13899</v>
      </c>
      <c r="D17" s="80" t="s">
        <v>40</v>
      </c>
      <c r="E17" s="5"/>
      <c r="F17" s="5"/>
      <c r="G17" s="5"/>
      <c r="H17" s="5"/>
      <c r="I17" s="5"/>
      <c r="J17" s="5"/>
      <c r="K17" s="5"/>
      <c r="L17" s="5"/>
    </row>
    <row r="18" spans="1:12" ht="22.5" x14ac:dyDescent="0.25">
      <c r="A18" s="83"/>
      <c r="B18" s="66">
        <v>39881</v>
      </c>
      <c r="C18" s="79">
        <v>16693.599999999999</v>
      </c>
      <c r="D18" s="80" t="s">
        <v>41</v>
      </c>
      <c r="E18" s="5"/>
      <c r="F18" s="5"/>
      <c r="G18" s="5"/>
      <c r="H18" s="5"/>
      <c r="I18" s="5"/>
      <c r="J18" s="5"/>
      <c r="K18" s="5"/>
      <c r="L18" s="5"/>
    </row>
    <row r="19" spans="1:12" x14ac:dyDescent="0.25">
      <c r="A19" s="83"/>
      <c r="B19" s="66">
        <v>39881</v>
      </c>
      <c r="C19" s="79">
        <v>7592.74</v>
      </c>
      <c r="D19" s="80" t="s">
        <v>42</v>
      </c>
      <c r="E19" s="5"/>
      <c r="F19" s="5"/>
      <c r="G19" s="5"/>
      <c r="H19" s="5"/>
      <c r="I19" s="5"/>
      <c r="J19" s="5"/>
      <c r="K19" s="5"/>
      <c r="L19" s="5"/>
    </row>
    <row r="20" spans="1:12" ht="22.5" x14ac:dyDescent="0.25">
      <c r="A20" s="83"/>
      <c r="B20" s="66">
        <v>39881</v>
      </c>
      <c r="C20" s="79">
        <v>1153.55</v>
      </c>
      <c r="D20" s="80" t="s">
        <v>43</v>
      </c>
      <c r="E20" s="5"/>
      <c r="F20" s="5"/>
      <c r="G20" s="5"/>
      <c r="H20" s="5"/>
      <c r="I20" s="5"/>
      <c r="J20" s="5"/>
      <c r="K20" s="5"/>
      <c r="L20" s="5"/>
    </row>
    <row r="21" spans="1:12" x14ac:dyDescent="0.25">
      <c r="A21" s="83"/>
      <c r="B21" s="66">
        <v>39881</v>
      </c>
      <c r="C21" s="79">
        <v>8158.37</v>
      </c>
      <c r="D21" s="80" t="s">
        <v>44</v>
      </c>
      <c r="E21" s="5"/>
      <c r="F21" s="5"/>
      <c r="G21" s="5"/>
      <c r="H21" s="5"/>
      <c r="I21" s="5"/>
      <c r="J21" s="5"/>
      <c r="K21" s="5"/>
      <c r="L21" s="5"/>
    </row>
    <row r="22" spans="1:12" ht="22.5" x14ac:dyDescent="0.25">
      <c r="A22" s="83"/>
      <c r="B22" s="66">
        <v>39881</v>
      </c>
      <c r="C22" s="79">
        <v>112431.76</v>
      </c>
      <c r="D22" s="80" t="s">
        <v>45</v>
      </c>
      <c r="E22" s="5"/>
      <c r="F22" s="5"/>
      <c r="G22" s="5"/>
      <c r="H22" s="5"/>
      <c r="I22" s="5"/>
      <c r="J22" s="5"/>
      <c r="K22" s="5"/>
      <c r="L22" s="5"/>
    </row>
    <row r="23" spans="1:12" x14ac:dyDescent="0.25">
      <c r="A23" s="83"/>
      <c r="B23" s="66">
        <v>39881</v>
      </c>
      <c r="C23" s="79">
        <v>10969.4</v>
      </c>
      <c r="D23" s="80" t="s">
        <v>46</v>
      </c>
      <c r="E23" s="5"/>
      <c r="F23" s="5"/>
      <c r="G23" s="5"/>
      <c r="H23" s="5"/>
      <c r="I23" s="5"/>
      <c r="J23" s="5"/>
      <c r="K23" s="5"/>
      <c r="L23" s="5"/>
    </row>
    <row r="24" spans="1:12" x14ac:dyDescent="0.25">
      <c r="A24" s="83"/>
      <c r="B24" s="66">
        <v>39881</v>
      </c>
      <c r="C24" s="79">
        <v>66881</v>
      </c>
      <c r="D24" s="80" t="s">
        <v>47</v>
      </c>
      <c r="E24" s="5"/>
      <c r="F24" s="5"/>
      <c r="G24" s="5"/>
      <c r="H24" s="5"/>
      <c r="I24" s="5"/>
      <c r="J24" s="5"/>
      <c r="K24" s="5"/>
      <c r="L24" s="5"/>
    </row>
    <row r="25" spans="1:12" x14ac:dyDescent="0.25">
      <c r="A25" s="84"/>
      <c r="B25" s="85"/>
      <c r="C25" s="86"/>
      <c r="D25" s="87"/>
      <c r="E25" s="5"/>
      <c r="F25" s="5"/>
      <c r="G25" s="5"/>
      <c r="H25" s="5"/>
      <c r="I25" s="5"/>
      <c r="J25" s="5"/>
      <c r="K25" s="5"/>
      <c r="L25" s="5"/>
    </row>
    <row r="26" spans="1:12" x14ac:dyDescent="0.25">
      <c r="A26" s="78"/>
      <c r="B26" s="69"/>
      <c r="C26" s="70"/>
      <c r="D26" s="77"/>
      <c r="E26" s="5"/>
      <c r="F26" s="5"/>
      <c r="G26" s="5"/>
      <c r="H26" s="5"/>
      <c r="I26" s="5"/>
      <c r="J26" s="5"/>
      <c r="K26" s="5"/>
      <c r="L26" s="5"/>
    </row>
  </sheetData>
  <mergeCells count="2">
    <mergeCell ref="A1:D1"/>
    <mergeCell ref="A2:D2"/>
  </mergeCells>
  <pageMargins left="0.70866141732283472" right="0.70866141732283472" top="0.74803149606299213" bottom="0.74803149606299213" header="0.31496062992125984" footer="0.31496062992125984"/>
  <pageSetup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
  <sheetViews>
    <sheetView workbookViewId="0">
      <selection activeCell="G4" sqref="G4"/>
    </sheetView>
  </sheetViews>
  <sheetFormatPr baseColWidth="10" defaultRowHeight="15" x14ac:dyDescent="0.25"/>
  <cols>
    <col min="1" max="1" width="11.140625" style="2" customWidth="1"/>
    <col min="2" max="2" width="23" style="2" customWidth="1"/>
    <col min="3" max="3" width="17.28515625" style="2" customWidth="1"/>
    <col min="4" max="4" width="35.1406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74.25" customHeight="1" thickBot="1" x14ac:dyDescent="0.3">
      <c r="A4" s="71" t="s">
        <v>16</v>
      </c>
      <c r="B4" s="72" t="s">
        <v>207</v>
      </c>
      <c r="C4" s="72" t="s">
        <v>48</v>
      </c>
      <c r="D4" s="73" t="s">
        <v>21</v>
      </c>
    </row>
    <row r="5" spans="1:12" s="64" customFormat="1" ht="15.75" thickTop="1" x14ac:dyDescent="0.25">
      <c r="A5" s="74"/>
      <c r="B5" s="25"/>
      <c r="C5" s="25"/>
      <c r="D5" s="75"/>
    </row>
    <row r="6" spans="1:12" s="64" customFormat="1" ht="18" customHeight="1" x14ac:dyDescent="0.25">
      <c r="A6" s="120"/>
      <c r="B6" s="92"/>
      <c r="C6" s="121"/>
      <c r="D6" s="77"/>
    </row>
    <row r="7" spans="1:12" ht="19.5" customHeight="1" x14ac:dyDescent="0.25">
      <c r="A7" s="88" t="s">
        <v>68</v>
      </c>
      <c r="B7" s="66"/>
      <c r="C7" s="79"/>
      <c r="D7" s="80"/>
      <c r="E7" s="5"/>
      <c r="F7" s="5"/>
      <c r="G7" s="5"/>
      <c r="H7" s="5"/>
      <c r="I7" s="5"/>
      <c r="J7" s="5"/>
      <c r="K7" s="5"/>
      <c r="L7" s="5"/>
    </row>
    <row r="8" spans="1:12" x14ac:dyDescent="0.25">
      <c r="A8" s="122"/>
      <c r="B8" s="21"/>
      <c r="C8" s="21"/>
      <c r="D8" s="76"/>
      <c r="E8" s="5"/>
      <c r="F8" s="5"/>
      <c r="G8" s="5"/>
      <c r="H8" s="5"/>
      <c r="I8" s="5"/>
      <c r="J8" s="5"/>
      <c r="K8" s="5"/>
      <c r="L8" s="5"/>
    </row>
    <row r="9" spans="1:12" x14ac:dyDescent="0.25">
      <c r="A9" s="119"/>
      <c r="B9" s="66">
        <v>40724</v>
      </c>
      <c r="C9" s="79">
        <v>4088.15</v>
      </c>
      <c r="D9" s="80" t="s">
        <v>98</v>
      </c>
      <c r="E9" s="5"/>
      <c r="F9" s="5"/>
      <c r="G9" s="5"/>
      <c r="H9" s="5"/>
      <c r="I9" s="5"/>
      <c r="J9" s="5"/>
      <c r="K9" s="5"/>
      <c r="L9" s="5"/>
    </row>
    <row r="10" spans="1:12" x14ac:dyDescent="0.25">
      <c r="A10" s="119"/>
      <c r="B10" s="66">
        <v>40737</v>
      </c>
      <c r="C10" s="79">
        <v>1363.65</v>
      </c>
      <c r="D10" s="80" t="s">
        <v>98</v>
      </c>
      <c r="E10" s="5"/>
      <c r="F10" s="5"/>
      <c r="G10" s="5"/>
      <c r="H10" s="5"/>
      <c r="I10" s="5"/>
      <c r="J10" s="5"/>
      <c r="K10" s="5"/>
      <c r="L10" s="5"/>
    </row>
    <row r="11" spans="1:12" ht="22.5" x14ac:dyDescent="0.25">
      <c r="A11" s="119"/>
      <c r="B11" s="66">
        <v>40847</v>
      </c>
      <c r="C11" s="79">
        <v>732.6</v>
      </c>
      <c r="D11" s="80" t="s">
        <v>260</v>
      </c>
      <c r="E11" s="5"/>
      <c r="F11" s="5"/>
      <c r="G11" s="5"/>
      <c r="H11" s="5"/>
      <c r="I11" s="5"/>
      <c r="J11" s="5"/>
      <c r="K11" s="5"/>
      <c r="L11" s="5"/>
    </row>
    <row r="12" spans="1:12" x14ac:dyDescent="0.25">
      <c r="A12" s="119"/>
      <c r="B12" s="66">
        <v>40848</v>
      </c>
      <c r="C12" s="79">
        <v>25000</v>
      </c>
      <c r="D12" s="80" t="s">
        <v>261</v>
      </c>
      <c r="E12" s="5"/>
      <c r="F12" s="5"/>
      <c r="G12" s="5"/>
      <c r="H12" s="5"/>
      <c r="I12" s="5"/>
      <c r="J12" s="5"/>
      <c r="K12" s="5"/>
      <c r="L12" s="5"/>
    </row>
    <row r="13" spans="1:12" x14ac:dyDescent="0.25">
      <c r="A13" s="119"/>
      <c r="B13" s="66">
        <v>40856</v>
      </c>
      <c r="C13" s="79">
        <v>1394.1</v>
      </c>
      <c r="D13" s="80" t="s">
        <v>262</v>
      </c>
      <c r="E13" s="5"/>
      <c r="F13" s="5"/>
      <c r="G13" s="5"/>
      <c r="H13" s="5"/>
      <c r="I13" s="5"/>
      <c r="J13" s="5"/>
      <c r="K13" s="5"/>
      <c r="L13" s="5"/>
    </row>
    <row r="14" spans="1:12" x14ac:dyDescent="0.25">
      <c r="A14" s="119"/>
      <c r="B14" s="66">
        <v>40856</v>
      </c>
      <c r="C14" s="79">
        <v>4430</v>
      </c>
      <c r="D14" s="80" t="s">
        <v>263</v>
      </c>
      <c r="E14" s="5"/>
      <c r="F14" s="5"/>
      <c r="G14" s="5"/>
      <c r="H14" s="5"/>
      <c r="I14" s="5"/>
      <c r="J14" s="5"/>
      <c r="K14" s="5"/>
      <c r="L14" s="5"/>
    </row>
    <row r="15" spans="1:12" x14ac:dyDescent="0.25">
      <c r="A15" s="119"/>
      <c r="B15" s="66">
        <v>40793</v>
      </c>
      <c r="C15" s="79">
        <v>90000</v>
      </c>
      <c r="D15" s="80" t="s">
        <v>264</v>
      </c>
      <c r="E15" s="5"/>
      <c r="F15" s="5"/>
      <c r="G15" s="5"/>
      <c r="H15" s="5"/>
      <c r="I15" s="5"/>
      <c r="J15" s="5"/>
      <c r="K15" s="5"/>
      <c r="L15" s="5"/>
    </row>
    <row r="16" spans="1:12" x14ac:dyDescent="0.25">
      <c r="A16" s="119"/>
      <c r="B16" s="66">
        <v>40840</v>
      </c>
      <c r="C16" s="79">
        <v>97200</v>
      </c>
      <c r="D16" s="80" t="s">
        <v>265</v>
      </c>
      <c r="E16" s="5"/>
      <c r="F16" s="5"/>
      <c r="G16" s="5"/>
      <c r="H16" s="5"/>
      <c r="I16" s="5"/>
      <c r="J16" s="5"/>
      <c r="K16" s="5"/>
      <c r="L16" s="5"/>
    </row>
    <row r="17" spans="1:12" x14ac:dyDescent="0.25">
      <c r="A17" s="113"/>
      <c r="B17" s="66"/>
      <c r="C17" s="19"/>
      <c r="D17" s="76"/>
      <c r="E17" s="5"/>
      <c r="F17" s="5"/>
      <c r="G17" s="5"/>
      <c r="H17" s="5"/>
      <c r="I17" s="5"/>
      <c r="J17" s="5"/>
      <c r="K17" s="5"/>
      <c r="L17" s="5"/>
    </row>
    <row r="18" spans="1:12" x14ac:dyDescent="0.25">
      <c r="A18" s="120"/>
      <c r="B18" s="92"/>
      <c r="C18" s="121"/>
      <c r="D18" s="77"/>
      <c r="E18" s="5"/>
      <c r="F18" s="5"/>
      <c r="G18" s="5"/>
      <c r="H18" s="5"/>
      <c r="I18" s="5"/>
      <c r="J18" s="5"/>
      <c r="K18" s="5"/>
      <c r="L18" s="5"/>
    </row>
    <row r="19" spans="1:12" x14ac:dyDescent="0.25">
      <c r="A19" s="88" t="s">
        <v>132</v>
      </c>
      <c r="B19" s="19"/>
      <c r="C19" s="19"/>
      <c r="D19" s="76"/>
      <c r="E19" s="5"/>
      <c r="F19" s="5"/>
      <c r="G19" s="5"/>
      <c r="H19" s="5"/>
      <c r="I19" s="5"/>
      <c r="J19" s="5"/>
      <c r="K19" s="5"/>
      <c r="L19" s="5"/>
    </row>
    <row r="20" spans="1:12" x14ac:dyDescent="0.25">
      <c r="A20" s="88"/>
      <c r="B20" s="19"/>
      <c r="C20" s="19"/>
      <c r="D20" s="76"/>
      <c r="E20" s="5"/>
      <c r="F20" s="5"/>
      <c r="G20" s="5"/>
      <c r="H20" s="5"/>
      <c r="I20" s="5"/>
      <c r="J20" s="5"/>
      <c r="K20" s="5"/>
      <c r="L20" s="5"/>
    </row>
    <row r="21" spans="1:12" x14ac:dyDescent="0.25">
      <c r="A21" s="119"/>
      <c r="B21" s="66">
        <v>40935</v>
      </c>
      <c r="C21" s="79">
        <v>217.5</v>
      </c>
      <c r="D21" s="80" t="s">
        <v>266</v>
      </c>
      <c r="E21" s="5"/>
      <c r="F21" s="5"/>
      <c r="G21" s="5"/>
      <c r="H21" s="5"/>
      <c r="I21" s="5"/>
      <c r="J21" s="5"/>
      <c r="K21" s="5"/>
      <c r="L21" s="5"/>
    </row>
    <row r="22" spans="1:12" x14ac:dyDescent="0.25">
      <c r="A22" s="119"/>
      <c r="B22" s="66">
        <v>40938</v>
      </c>
      <c r="C22" s="79">
        <v>316.8</v>
      </c>
      <c r="D22" s="80" t="s">
        <v>267</v>
      </c>
      <c r="E22" s="5"/>
      <c r="F22" s="5"/>
      <c r="G22" s="5"/>
      <c r="H22" s="5"/>
      <c r="I22" s="5"/>
      <c r="J22" s="5"/>
      <c r="K22" s="5"/>
      <c r="L22" s="5"/>
    </row>
    <row r="23" spans="1:12" x14ac:dyDescent="0.25">
      <c r="A23" s="119"/>
      <c r="B23" s="66">
        <v>40939</v>
      </c>
      <c r="C23" s="79">
        <v>194.1</v>
      </c>
      <c r="D23" s="80" t="s">
        <v>266</v>
      </c>
      <c r="E23" s="5"/>
      <c r="F23" s="5"/>
      <c r="G23" s="5"/>
      <c r="H23" s="5"/>
      <c r="I23" s="5"/>
      <c r="J23" s="5"/>
      <c r="K23" s="5"/>
      <c r="L23" s="5"/>
    </row>
    <row r="24" spans="1:12" x14ac:dyDescent="0.25">
      <c r="A24" s="119"/>
      <c r="B24" s="66">
        <v>41022</v>
      </c>
      <c r="C24" s="79">
        <v>1237</v>
      </c>
      <c r="D24" s="80" t="s">
        <v>268</v>
      </c>
      <c r="E24" s="5"/>
      <c r="F24" s="5"/>
      <c r="G24" s="5"/>
      <c r="H24" s="5"/>
      <c r="I24" s="5"/>
      <c r="J24" s="5"/>
      <c r="K24" s="5"/>
      <c r="L24" s="5"/>
    </row>
    <row r="25" spans="1:12" x14ac:dyDescent="0.25">
      <c r="A25" s="119"/>
      <c r="B25" s="66">
        <v>41022</v>
      </c>
      <c r="C25" s="79">
        <v>5957.28</v>
      </c>
      <c r="D25" s="80" t="s">
        <v>269</v>
      </c>
      <c r="E25" s="5"/>
      <c r="F25" s="5"/>
      <c r="G25" s="5"/>
      <c r="H25" s="5"/>
      <c r="I25" s="5"/>
      <c r="J25" s="5"/>
      <c r="K25" s="5"/>
      <c r="L25" s="5"/>
    </row>
    <row r="26" spans="1:12" ht="22.5" x14ac:dyDescent="0.25">
      <c r="A26" s="119"/>
      <c r="B26" s="66">
        <v>41029</v>
      </c>
      <c r="C26" s="79">
        <v>390</v>
      </c>
      <c r="D26" s="80" t="s">
        <v>270</v>
      </c>
      <c r="E26" s="5"/>
      <c r="F26" s="5"/>
      <c r="G26" s="5"/>
      <c r="H26" s="5"/>
      <c r="I26" s="5"/>
      <c r="J26" s="5"/>
      <c r="K26" s="5"/>
      <c r="L26" s="5"/>
    </row>
    <row r="27" spans="1:12" x14ac:dyDescent="0.25">
      <c r="A27" s="119"/>
      <c r="B27" s="66">
        <v>41029</v>
      </c>
      <c r="C27" s="79">
        <v>105.6</v>
      </c>
      <c r="D27" s="80" t="s">
        <v>267</v>
      </c>
      <c r="E27" s="5"/>
      <c r="F27" s="5"/>
      <c r="G27" s="5"/>
      <c r="H27" s="5"/>
      <c r="I27" s="5"/>
      <c r="J27" s="5"/>
      <c r="K27" s="5"/>
      <c r="L27" s="5"/>
    </row>
    <row r="28" spans="1:12" x14ac:dyDescent="0.25">
      <c r="A28" s="119"/>
      <c r="B28" s="66">
        <v>41032</v>
      </c>
      <c r="C28" s="79">
        <v>59.4</v>
      </c>
      <c r="D28" s="80" t="s">
        <v>267</v>
      </c>
      <c r="E28" s="5"/>
      <c r="F28" s="5"/>
      <c r="G28" s="5"/>
      <c r="H28" s="5"/>
      <c r="I28" s="5"/>
      <c r="J28" s="5"/>
      <c r="K28" s="5"/>
      <c r="L28" s="5"/>
    </row>
    <row r="29" spans="1:12" x14ac:dyDescent="0.25">
      <c r="A29" s="119"/>
      <c r="B29" s="66">
        <v>41051</v>
      </c>
      <c r="C29" s="79">
        <v>710.5</v>
      </c>
      <c r="D29" s="80" t="s">
        <v>267</v>
      </c>
      <c r="E29" s="5"/>
      <c r="F29" s="5"/>
      <c r="G29" s="5"/>
      <c r="H29" s="5"/>
      <c r="I29" s="5"/>
      <c r="J29" s="5"/>
      <c r="K29" s="5"/>
      <c r="L29" s="5"/>
    </row>
    <row r="30" spans="1:12" ht="22.5" x14ac:dyDescent="0.25">
      <c r="A30" s="119"/>
      <c r="B30" s="66">
        <v>41061</v>
      </c>
      <c r="C30" s="79">
        <v>726.67</v>
      </c>
      <c r="D30" s="80" t="s">
        <v>271</v>
      </c>
      <c r="E30" s="5"/>
      <c r="F30" s="5"/>
      <c r="G30" s="5"/>
      <c r="H30" s="5"/>
      <c r="I30" s="5"/>
      <c r="J30" s="5"/>
      <c r="K30" s="5"/>
      <c r="L30" s="5"/>
    </row>
    <row r="31" spans="1:12" ht="22.5" x14ac:dyDescent="0.25">
      <c r="A31" s="119"/>
      <c r="B31" s="66">
        <v>41071</v>
      </c>
      <c r="C31" s="79">
        <v>477</v>
      </c>
      <c r="D31" s="80" t="s">
        <v>272</v>
      </c>
      <c r="E31" s="5"/>
      <c r="F31" s="5"/>
      <c r="G31" s="5"/>
      <c r="H31" s="5"/>
      <c r="I31" s="5"/>
      <c r="J31" s="5"/>
      <c r="K31" s="5"/>
      <c r="L31" s="5"/>
    </row>
    <row r="32" spans="1:12" ht="33.75" x14ac:dyDescent="0.25">
      <c r="A32" s="119"/>
      <c r="B32" s="66">
        <v>41074</v>
      </c>
      <c r="C32" s="79">
        <v>1530</v>
      </c>
      <c r="D32" s="80" t="s">
        <v>273</v>
      </c>
      <c r="E32" s="5"/>
      <c r="F32" s="5"/>
      <c r="G32" s="5"/>
      <c r="H32" s="5"/>
      <c r="I32" s="5"/>
      <c r="J32" s="5"/>
      <c r="K32" s="5"/>
      <c r="L32" s="5"/>
    </row>
    <row r="33" spans="1:12" ht="22.5" x14ac:dyDescent="0.25">
      <c r="A33" s="119"/>
      <c r="B33" s="66">
        <v>41078</v>
      </c>
      <c r="C33" s="79">
        <v>40.700000000000003</v>
      </c>
      <c r="D33" s="80" t="s">
        <v>274</v>
      </c>
      <c r="E33" s="5"/>
      <c r="F33" s="5"/>
      <c r="G33" s="5"/>
      <c r="H33" s="5"/>
      <c r="I33" s="5"/>
      <c r="J33" s="5"/>
      <c r="K33" s="5"/>
      <c r="L33" s="5"/>
    </row>
    <row r="34" spans="1:12" ht="22.5" x14ac:dyDescent="0.25">
      <c r="A34" s="119"/>
      <c r="B34" s="66">
        <v>41078</v>
      </c>
      <c r="C34" s="79">
        <v>92.09</v>
      </c>
      <c r="D34" s="80" t="s">
        <v>271</v>
      </c>
      <c r="E34" s="5"/>
      <c r="F34" s="5"/>
      <c r="G34" s="5"/>
      <c r="H34" s="5"/>
      <c r="I34" s="5"/>
      <c r="J34" s="5"/>
      <c r="K34" s="5"/>
      <c r="L34" s="5"/>
    </row>
    <row r="35" spans="1:12" x14ac:dyDescent="0.25">
      <c r="A35" s="119"/>
      <c r="B35" s="66">
        <v>41085</v>
      </c>
      <c r="C35" s="79">
        <v>628</v>
      </c>
      <c r="D35" s="80" t="s">
        <v>275</v>
      </c>
      <c r="E35" s="5"/>
      <c r="F35" s="5"/>
      <c r="G35" s="5"/>
      <c r="H35" s="5"/>
      <c r="I35" s="5"/>
      <c r="J35" s="5"/>
      <c r="K35" s="5"/>
      <c r="L35" s="5"/>
    </row>
    <row r="36" spans="1:12" ht="22.5" x14ac:dyDescent="0.25">
      <c r="A36" s="119"/>
      <c r="B36" s="66">
        <v>41088</v>
      </c>
      <c r="C36" s="79">
        <v>540.73</v>
      </c>
      <c r="D36" s="80" t="s">
        <v>276</v>
      </c>
      <c r="E36" s="5"/>
      <c r="F36" s="5"/>
      <c r="G36" s="5"/>
      <c r="H36" s="5"/>
      <c r="I36" s="5"/>
      <c r="J36" s="5"/>
      <c r="K36" s="5"/>
      <c r="L36" s="5"/>
    </row>
    <row r="37" spans="1:12" ht="33.75" x14ac:dyDescent="0.25">
      <c r="A37" s="119"/>
      <c r="B37" s="66">
        <v>41092</v>
      </c>
      <c r="C37" s="79">
        <v>350</v>
      </c>
      <c r="D37" s="80" t="s">
        <v>273</v>
      </c>
      <c r="E37" s="5"/>
      <c r="F37" s="5"/>
      <c r="G37" s="5"/>
      <c r="H37" s="5"/>
      <c r="I37" s="5"/>
      <c r="J37" s="5"/>
      <c r="K37" s="5"/>
      <c r="L37" s="5"/>
    </row>
    <row r="38" spans="1:12" ht="22.5" x14ac:dyDescent="0.25">
      <c r="A38" s="119"/>
      <c r="B38" s="66">
        <v>41093</v>
      </c>
      <c r="C38" s="79">
        <v>196.8</v>
      </c>
      <c r="D38" s="80" t="s">
        <v>276</v>
      </c>
      <c r="E38" s="5"/>
      <c r="F38" s="5"/>
      <c r="G38" s="5"/>
      <c r="H38" s="5"/>
      <c r="I38" s="5"/>
      <c r="J38" s="5"/>
      <c r="K38" s="5"/>
      <c r="L38" s="5"/>
    </row>
    <row r="39" spans="1:12" ht="22.5" x14ac:dyDescent="0.25">
      <c r="A39" s="119"/>
      <c r="B39" s="66">
        <v>41095</v>
      </c>
      <c r="C39" s="79">
        <v>602.72</v>
      </c>
      <c r="D39" s="80" t="s">
        <v>271</v>
      </c>
      <c r="E39" s="5"/>
      <c r="F39" s="5"/>
      <c r="G39" s="5"/>
      <c r="H39" s="5"/>
      <c r="I39" s="5"/>
      <c r="J39" s="5"/>
      <c r="K39" s="5"/>
      <c r="L39" s="5"/>
    </row>
    <row r="40" spans="1:12" x14ac:dyDescent="0.25">
      <c r="A40" s="119"/>
      <c r="B40" s="66">
        <v>41097</v>
      </c>
      <c r="C40" s="79">
        <v>367.5</v>
      </c>
      <c r="D40" s="80" t="s">
        <v>266</v>
      </c>
      <c r="E40" s="5"/>
      <c r="F40" s="5"/>
      <c r="G40" s="5"/>
      <c r="H40" s="5"/>
      <c r="I40" s="5"/>
      <c r="J40" s="5"/>
      <c r="K40" s="5"/>
      <c r="L40" s="5"/>
    </row>
    <row r="41" spans="1:12" ht="22.5" x14ac:dyDescent="0.25">
      <c r="A41" s="119"/>
      <c r="B41" s="66">
        <v>41102</v>
      </c>
      <c r="C41" s="79">
        <v>4337.79</v>
      </c>
      <c r="D41" s="80" t="s">
        <v>276</v>
      </c>
      <c r="E41" s="5"/>
      <c r="F41" s="5"/>
      <c r="G41" s="5"/>
      <c r="H41" s="5"/>
      <c r="I41" s="5"/>
      <c r="J41" s="5"/>
      <c r="K41" s="5"/>
      <c r="L41" s="5"/>
    </row>
    <row r="42" spans="1:12" ht="22.5" x14ac:dyDescent="0.25">
      <c r="A42" s="119"/>
      <c r="B42" s="66">
        <v>41108</v>
      </c>
      <c r="C42" s="79">
        <v>1966.45</v>
      </c>
      <c r="D42" s="80" t="s">
        <v>277</v>
      </c>
      <c r="E42" s="5"/>
      <c r="F42" s="5"/>
      <c r="G42" s="5"/>
      <c r="H42" s="5"/>
      <c r="I42" s="5"/>
      <c r="J42" s="5"/>
      <c r="K42" s="5"/>
      <c r="L42" s="5"/>
    </row>
    <row r="43" spans="1:12" ht="22.5" x14ac:dyDescent="0.25">
      <c r="A43" s="119"/>
      <c r="B43" s="66">
        <v>41108</v>
      </c>
      <c r="C43" s="79">
        <v>570</v>
      </c>
      <c r="D43" s="80" t="s">
        <v>278</v>
      </c>
      <c r="E43" s="5"/>
      <c r="F43" s="5"/>
      <c r="G43" s="5"/>
      <c r="H43" s="5"/>
      <c r="I43" s="5"/>
      <c r="J43" s="5"/>
      <c r="K43" s="5"/>
      <c r="L43" s="5"/>
    </row>
    <row r="44" spans="1:12" ht="22.5" x14ac:dyDescent="0.25">
      <c r="A44" s="119"/>
      <c r="B44" s="66">
        <v>41109</v>
      </c>
      <c r="C44" s="79">
        <v>661.6</v>
      </c>
      <c r="D44" s="80" t="s">
        <v>279</v>
      </c>
      <c r="E44" s="5"/>
      <c r="F44" s="5"/>
      <c r="G44" s="5"/>
      <c r="H44" s="5"/>
      <c r="I44" s="5"/>
      <c r="J44" s="5"/>
      <c r="K44" s="5"/>
      <c r="L44" s="5"/>
    </row>
    <row r="45" spans="1:12" ht="22.5" x14ac:dyDescent="0.25">
      <c r="A45" s="119"/>
      <c r="B45" s="66">
        <v>41113</v>
      </c>
      <c r="C45" s="79">
        <v>2160</v>
      </c>
      <c r="D45" s="80" t="s">
        <v>280</v>
      </c>
      <c r="E45" s="5"/>
      <c r="F45" s="5"/>
      <c r="G45" s="5"/>
      <c r="H45" s="5"/>
      <c r="I45" s="5"/>
      <c r="J45" s="5"/>
      <c r="K45" s="5"/>
      <c r="L45" s="5"/>
    </row>
    <row r="46" spans="1:12" ht="33.75" x14ac:dyDescent="0.25">
      <c r="A46" s="119"/>
      <c r="B46" s="66">
        <v>41136</v>
      </c>
      <c r="C46" s="79">
        <v>211.25</v>
      </c>
      <c r="D46" s="80" t="s">
        <v>273</v>
      </c>
      <c r="E46" s="5"/>
      <c r="F46" s="5"/>
      <c r="G46" s="5"/>
      <c r="H46" s="5"/>
      <c r="I46" s="5"/>
      <c r="J46" s="5"/>
      <c r="K46" s="5"/>
      <c r="L46" s="5"/>
    </row>
    <row r="47" spans="1:12" ht="22.5" x14ac:dyDescent="0.25">
      <c r="A47" s="119"/>
      <c r="B47" s="66">
        <v>41142</v>
      </c>
      <c r="C47" s="79">
        <v>663.21</v>
      </c>
      <c r="D47" s="80" t="s">
        <v>278</v>
      </c>
      <c r="E47" s="5"/>
      <c r="F47" s="5"/>
      <c r="G47" s="5"/>
      <c r="H47" s="5"/>
      <c r="I47" s="5"/>
      <c r="J47" s="5"/>
      <c r="K47" s="5"/>
      <c r="L47" s="5"/>
    </row>
    <row r="48" spans="1:12" ht="22.5" x14ac:dyDescent="0.25">
      <c r="A48" s="119"/>
      <c r="B48" s="66">
        <v>41162</v>
      </c>
      <c r="C48" s="79">
        <v>423</v>
      </c>
      <c r="D48" s="80" t="s">
        <v>281</v>
      </c>
      <c r="E48" s="5"/>
      <c r="F48" s="5"/>
      <c r="G48" s="5"/>
      <c r="H48" s="5"/>
      <c r="I48" s="5"/>
      <c r="J48" s="5"/>
      <c r="K48" s="5"/>
      <c r="L48" s="5"/>
    </row>
    <row r="49" spans="1:12" ht="22.5" x14ac:dyDescent="0.25">
      <c r="A49" s="119"/>
      <c r="B49" s="66">
        <v>41169</v>
      </c>
      <c r="C49" s="79">
        <v>1419</v>
      </c>
      <c r="D49" s="80" t="s">
        <v>281</v>
      </c>
      <c r="E49" s="5"/>
      <c r="F49" s="5"/>
      <c r="G49" s="5"/>
      <c r="H49" s="5"/>
      <c r="I49" s="5"/>
      <c r="J49" s="5"/>
      <c r="K49" s="5"/>
      <c r="L49" s="5"/>
    </row>
    <row r="50" spans="1:12" x14ac:dyDescent="0.25">
      <c r="A50" s="119"/>
      <c r="B50" s="66">
        <v>41177</v>
      </c>
      <c r="C50" s="79">
        <v>327.7</v>
      </c>
      <c r="D50" s="80" t="s">
        <v>282</v>
      </c>
      <c r="E50" s="5"/>
      <c r="F50" s="5"/>
      <c r="G50" s="5"/>
      <c r="H50" s="5"/>
      <c r="I50" s="5"/>
      <c r="J50" s="5"/>
      <c r="K50" s="5"/>
      <c r="L50" s="5"/>
    </row>
    <row r="51" spans="1:12" x14ac:dyDescent="0.25">
      <c r="A51" s="119"/>
      <c r="B51" s="66">
        <v>41177</v>
      </c>
      <c r="C51" s="79">
        <v>824</v>
      </c>
      <c r="D51" s="80" t="s">
        <v>283</v>
      </c>
      <c r="E51" s="5"/>
      <c r="F51" s="5"/>
      <c r="G51" s="5"/>
      <c r="H51" s="5"/>
      <c r="I51" s="5"/>
      <c r="J51" s="5"/>
      <c r="K51" s="5"/>
      <c r="L51" s="5"/>
    </row>
    <row r="52" spans="1:12" x14ac:dyDescent="0.25">
      <c r="A52" s="119"/>
      <c r="B52" s="66">
        <v>41177</v>
      </c>
      <c r="C52" s="79">
        <v>846</v>
      </c>
      <c r="D52" s="80" t="s">
        <v>284</v>
      </c>
      <c r="E52" s="5"/>
      <c r="F52" s="5"/>
      <c r="G52" s="5"/>
      <c r="H52" s="5"/>
      <c r="I52" s="5"/>
      <c r="J52" s="5"/>
      <c r="K52" s="5"/>
      <c r="L52" s="5"/>
    </row>
    <row r="53" spans="1:12" x14ac:dyDescent="0.25">
      <c r="A53" s="119"/>
      <c r="B53" s="66">
        <v>41177</v>
      </c>
      <c r="C53" s="79">
        <v>1590</v>
      </c>
      <c r="D53" s="80" t="s">
        <v>285</v>
      </c>
      <c r="E53" s="5"/>
      <c r="F53" s="5"/>
      <c r="G53" s="5"/>
      <c r="H53" s="5"/>
      <c r="I53" s="5"/>
      <c r="J53" s="5"/>
      <c r="K53" s="5"/>
      <c r="L53" s="5"/>
    </row>
    <row r="54" spans="1:12" x14ac:dyDescent="0.25">
      <c r="A54" s="119"/>
      <c r="B54" s="66">
        <v>41187</v>
      </c>
      <c r="C54" s="79">
        <v>2138.96</v>
      </c>
      <c r="D54" s="80" t="s">
        <v>1068</v>
      </c>
      <c r="E54" s="5"/>
      <c r="F54" s="5"/>
      <c r="G54" s="5"/>
      <c r="H54" s="5"/>
      <c r="I54" s="5"/>
      <c r="J54" s="5"/>
      <c r="K54" s="5"/>
      <c r="L54" s="5"/>
    </row>
    <row r="55" spans="1:12" ht="22.5" x14ac:dyDescent="0.25">
      <c r="A55" s="119"/>
      <c r="B55" s="66">
        <v>41187</v>
      </c>
      <c r="C55" s="79">
        <v>3600</v>
      </c>
      <c r="D55" s="80" t="s">
        <v>286</v>
      </c>
      <c r="E55" s="5"/>
      <c r="F55" s="5"/>
      <c r="G55" s="5"/>
      <c r="H55" s="5"/>
      <c r="I55" s="5"/>
      <c r="J55" s="5"/>
      <c r="K55" s="5"/>
      <c r="L55" s="5"/>
    </row>
    <row r="56" spans="1:12" ht="22.5" x14ac:dyDescent="0.25">
      <c r="A56" s="119"/>
      <c r="B56" s="66">
        <v>41200</v>
      </c>
      <c r="C56" s="79">
        <v>23.5</v>
      </c>
      <c r="D56" s="80" t="s">
        <v>281</v>
      </c>
      <c r="E56" s="5"/>
      <c r="F56" s="5"/>
      <c r="G56" s="5"/>
      <c r="H56" s="5"/>
      <c r="I56" s="5"/>
      <c r="J56" s="5"/>
      <c r="K56" s="5"/>
      <c r="L56" s="5"/>
    </row>
    <row r="57" spans="1:12" ht="22.5" x14ac:dyDescent="0.25">
      <c r="A57" s="119"/>
      <c r="B57" s="66">
        <v>41204</v>
      </c>
      <c r="C57" s="79">
        <v>731</v>
      </c>
      <c r="D57" s="80" t="s">
        <v>281</v>
      </c>
      <c r="E57" s="5"/>
      <c r="F57" s="5"/>
      <c r="G57" s="5"/>
      <c r="H57" s="5"/>
      <c r="I57" s="5"/>
      <c r="J57" s="5"/>
      <c r="K57" s="5"/>
      <c r="L57" s="5"/>
    </row>
    <row r="58" spans="1:12" ht="22.5" x14ac:dyDescent="0.25">
      <c r="A58" s="119"/>
      <c r="B58" s="66">
        <v>41211</v>
      </c>
      <c r="C58" s="79">
        <v>21.5</v>
      </c>
      <c r="D58" s="80" t="s">
        <v>281</v>
      </c>
      <c r="E58" s="5"/>
      <c r="F58" s="5"/>
      <c r="G58" s="5"/>
      <c r="H58" s="5"/>
      <c r="I58" s="5"/>
      <c r="J58" s="5"/>
      <c r="K58" s="5"/>
      <c r="L58" s="5"/>
    </row>
    <row r="59" spans="1:12" ht="33.75" x14ac:dyDescent="0.25">
      <c r="A59" s="119"/>
      <c r="B59" s="66">
        <v>41222</v>
      </c>
      <c r="C59" s="79">
        <v>162.5</v>
      </c>
      <c r="D59" s="80" t="s">
        <v>273</v>
      </c>
      <c r="E59" s="5"/>
      <c r="F59" s="5"/>
      <c r="G59" s="5"/>
      <c r="H59" s="5"/>
      <c r="I59" s="5"/>
      <c r="J59" s="5"/>
      <c r="K59" s="5"/>
      <c r="L59" s="5"/>
    </row>
    <row r="60" spans="1:12" ht="22.5" x14ac:dyDescent="0.25">
      <c r="A60" s="119"/>
      <c r="B60" s="66">
        <v>41232</v>
      </c>
      <c r="C60" s="123">
        <v>11435.5</v>
      </c>
      <c r="D60" s="80" t="s">
        <v>287</v>
      </c>
      <c r="E60" s="5"/>
      <c r="F60" s="5"/>
      <c r="G60" s="5"/>
      <c r="H60" s="5"/>
      <c r="I60" s="5"/>
      <c r="J60" s="5"/>
      <c r="K60" s="5"/>
      <c r="L60" s="5"/>
    </row>
    <row r="61" spans="1:12" x14ac:dyDescent="0.25">
      <c r="A61" s="119"/>
      <c r="B61" s="66">
        <v>41235</v>
      </c>
      <c r="C61" s="79">
        <v>478.1</v>
      </c>
      <c r="D61" s="80" t="s">
        <v>266</v>
      </c>
      <c r="E61" s="5"/>
      <c r="F61" s="5"/>
      <c r="G61" s="5"/>
      <c r="H61" s="5"/>
      <c r="I61" s="5"/>
      <c r="J61" s="5"/>
      <c r="K61" s="5"/>
      <c r="L61" s="5"/>
    </row>
    <row r="62" spans="1:12" ht="22.5" x14ac:dyDescent="0.25">
      <c r="A62" s="119"/>
      <c r="B62" s="66">
        <v>41261</v>
      </c>
      <c r="C62" s="79">
        <v>386.65</v>
      </c>
      <c r="D62" s="80" t="s">
        <v>274</v>
      </c>
      <c r="E62" s="5"/>
      <c r="F62" s="5"/>
      <c r="G62" s="5"/>
      <c r="H62" s="5"/>
      <c r="I62" s="5"/>
      <c r="J62" s="5"/>
      <c r="K62" s="5"/>
      <c r="L62" s="5"/>
    </row>
    <row r="63" spans="1:12" ht="22.5" x14ac:dyDescent="0.25">
      <c r="A63" s="119"/>
      <c r="B63" s="66">
        <v>40997</v>
      </c>
      <c r="C63" s="79">
        <v>313233.75</v>
      </c>
      <c r="D63" s="80" t="s">
        <v>288</v>
      </c>
      <c r="E63" s="5"/>
      <c r="F63" s="5"/>
      <c r="G63" s="5"/>
      <c r="H63" s="5"/>
      <c r="I63" s="5"/>
      <c r="J63" s="5"/>
      <c r="K63" s="5"/>
      <c r="L63" s="5"/>
    </row>
    <row r="64" spans="1:12" x14ac:dyDescent="0.25">
      <c r="A64" s="119"/>
      <c r="B64" s="66">
        <v>41022</v>
      </c>
      <c r="C64" s="79">
        <v>23730</v>
      </c>
      <c r="D64" s="80" t="s">
        <v>289</v>
      </c>
      <c r="E64" s="5"/>
      <c r="F64" s="5"/>
      <c r="G64" s="5"/>
      <c r="H64" s="5"/>
      <c r="I64" s="5"/>
      <c r="J64" s="5"/>
      <c r="K64" s="5"/>
      <c r="L64" s="5"/>
    </row>
    <row r="65" spans="1:12" x14ac:dyDescent="0.25">
      <c r="A65" s="119"/>
      <c r="B65" s="66">
        <v>41026</v>
      </c>
      <c r="C65" s="79">
        <v>12828.9</v>
      </c>
      <c r="D65" s="80" t="s">
        <v>290</v>
      </c>
      <c r="E65" s="5"/>
      <c r="F65" s="5"/>
      <c r="G65" s="5"/>
      <c r="H65" s="5"/>
      <c r="I65" s="5"/>
      <c r="J65" s="5"/>
      <c r="K65" s="5"/>
      <c r="L65" s="5"/>
    </row>
    <row r="66" spans="1:12" x14ac:dyDescent="0.25">
      <c r="A66" s="119"/>
      <c r="B66" s="66">
        <v>41033</v>
      </c>
      <c r="C66" s="79">
        <v>13164.5</v>
      </c>
      <c r="D66" s="80" t="s">
        <v>291</v>
      </c>
      <c r="E66" s="5"/>
      <c r="F66" s="5"/>
      <c r="G66" s="5"/>
      <c r="H66" s="5"/>
      <c r="I66" s="5"/>
      <c r="J66" s="5"/>
      <c r="K66" s="5"/>
      <c r="L66" s="5"/>
    </row>
    <row r="67" spans="1:12" x14ac:dyDescent="0.25">
      <c r="A67" s="119"/>
      <c r="B67" s="66">
        <v>41036</v>
      </c>
      <c r="C67" s="79">
        <v>89750</v>
      </c>
      <c r="D67" s="80" t="s">
        <v>292</v>
      </c>
      <c r="E67" s="5"/>
      <c r="F67" s="5"/>
      <c r="G67" s="5"/>
      <c r="H67" s="5"/>
      <c r="I67" s="5"/>
      <c r="J67" s="5"/>
      <c r="K67" s="5"/>
      <c r="L67" s="5"/>
    </row>
    <row r="68" spans="1:12" ht="22.5" x14ac:dyDescent="0.25">
      <c r="A68" s="119"/>
      <c r="B68" s="66">
        <v>41089</v>
      </c>
      <c r="C68" s="79">
        <v>39206.67</v>
      </c>
      <c r="D68" s="80" t="s">
        <v>293</v>
      </c>
      <c r="E68" s="5"/>
      <c r="F68" s="5"/>
      <c r="G68" s="5"/>
      <c r="H68" s="5"/>
      <c r="I68" s="5"/>
      <c r="J68" s="5"/>
      <c r="K68" s="5"/>
      <c r="L68" s="5"/>
    </row>
    <row r="69" spans="1:12" x14ac:dyDescent="0.25">
      <c r="A69" s="119"/>
      <c r="B69" s="66">
        <v>41114</v>
      </c>
      <c r="C69" s="79">
        <v>25000</v>
      </c>
      <c r="D69" s="80" t="s">
        <v>294</v>
      </c>
      <c r="E69" s="5"/>
      <c r="F69" s="5"/>
      <c r="G69" s="5"/>
      <c r="H69" s="5"/>
      <c r="I69" s="5"/>
      <c r="J69" s="5"/>
      <c r="K69" s="5"/>
      <c r="L69" s="5"/>
    </row>
    <row r="70" spans="1:12" x14ac:dyDescent="0.25">
      <c r="A70" s="119"/>
      <c r="B70" s="66">
        <v>41128</v>
      </c>
      <c r="C70" s="79">
        <v>78400</v>
      </c>
      <c r="D70" s="80" t="s">
        <v>295</v>
      </c>
      <c r="E70" s="5"/>
      <c r="F70" s="5"/>
      <c r="G70" s="5"/>
      <c r="H70" s="5"/>
      <c r="I70" s="5"/>
      <c r="J70" s="5"/>
      <c r="K70" s="5"/>
      <c r="L70" s="5"/>
    </row>
    <row r="71" spans="1:12" x14ac:dyDescent="0.25">
      <c r="A71" s="119"/>
      <c r="B71" s="66">
        <v>41129</v>
      </c>
      <c r="C71" s="79">
        <v>24960</v>
      </c>
      <c r="D71" s="80" t="s">
        <v>296</v>
      </c>
      <c r="E71" s="5"/>
      <c r="F71" s="5"/>
      <c r="G71" s="5"/>
      <c r="H71" s="5"/>
      <c r="I71" s="5"/>
      <c r="J71" s="5"/>
      <c r="K71" s="5"/>
      <c r="L71" s="5"/>
    </row>
    <row r="72" spans="1:12" x14ac:dyDescent="0.25">
      <c r="A72" s="119"/>
      <c r="B72" s="66">
        <v>41131</v>
      </c>
      <c r="C72" s="79">
        <v>24900</v>
      </c>
      <c r="D72" s="80" t="s">
        <v>297</v>
      </c>
      <c r="E72" s="5"/>
      <c r="F72" s="5"/>
      <c r="G72" s="5"/>
      <c r="H72" s="5"/>
      <c r="I72" s="5"/>
      <c r="J72" s="5"/>
      <c r="K72" s="5"/>
      <c r="L72" s="5"/>
    </row>
    <row r="73" spans="1:12" x14ac:dyDescent="0.25">
      <c r="A73" s="119"/>
      <c r="B73" s="66">
        <v>41138</v>
      </c>
      <c r="C73" s="79">
        <v>30000</v>
      </c>
      <c r="D73" s="80" t="s">
        <v>298</v>
      </c>
      <c r="E73" s="5"/>
      <c r="F73" s="5"/>
      <c r="G73" s="5"/>
      <c r="H73" s="5"/>
      <c r="I73" s="5"/>
      <c r="J73" s="5"/>
      <c r="K73" s="5"/>
      <c r="L73" s="5"/>
    </row>
    <row r="74" spans="1:12" x14ac:dyDescent="0.25">
      <c r="A74" s="119"/>
      <c r="B74" s="66">
        <v>41236</v>
      </c>
      <c r="C74" s="79">
        <v>14848.2</v>
      </c>
      <c r="D74" s="80" t="s">
        <v>299</v>
      </c>
      <c r="E74" s="5"/>
      <c r="F74" s="5"/>
      <c r="G74" s="5"/>
      <c r="H74" s="5"/>
      <c r="I74" s="5"/>
      <c r="J74" s="5"/>
      <c r="K74" s="5"/>
      <c r="L74" s="5"/>
    </row>
    <row r="75" spans="1:12" ht="22.5" x14ac:dyDescent="0.25">
      <c r="A75" s="119"/>
      <c r="B75" s="66">
        <v>41256</v>
      </c>
      <c r="C75" s="79">
        <v>82727.14</v>
      </c>
      <c r="D75" s="80" t="s">
        <v>300</v>
      </c>
      <c r="E75" s="5"/>
      <c r="F75" s="5"/>
      <c r="G75" s="5"/>
      <c r="H75" s="5"/>
      <c r="I75" s="5"/>
      <c r="J75" s="5"/>
      <c r="K75" s="5"/>
      <c r="L75" s="5"/>
    </row>
    <row r="76" spans="1:12" x14ac:dyDescent="0.25">
      <c r="A76" s="119"/>
      <c r="B76" s="66">
        <v>41264</v>
      </c>
      <c r="C76" s="79">
        <v>18080</v>
      </c>
      <c r="D76" s="80" t="s">
        <v>301</v>
      </c>
      <c r="E76" s="5"/>
      <c r="F76" s="5"/>
      <c r="G76" s="5"/>
      <c r="H76" s="5"/>
      <c r="I76" s="5"/>
      <c r="J76" s="5"/>
      <c r="K76" s="5"/>
      <c r="L76" s="5"/>
    </row>
    <row r="77" spans="1:12" x14ac:dyDescent="0.25">
      <c r="A77" s="113"/>
      <c r="B77" s="16"/>
      <c r="C77" s="16"/>
      <c r="D77" s="76"/>
      <c r="E77" s="5"/>
      <c r="F77" s="5"/>
      <c r="G77" s="5"/>
      <c r="H77" s="5"/>
      <c r="I77" s="5"/>
      <c r="J77" s="5"/>
      <c r="K77" s="5"/>
      <c r="L77" s="5"/>
    </row>
    <row r="78" spans="1:12" x14ac:dyDescent="0.25">
      <c r="A78" s="120"/>
      <c r="B78" s="124"/>
      <c r="C78" s="124"/>
      <c r="D78" s="77"/>
      <c r="E78" s="5"/>
      <c r="F78" s="5"/>
      <c r="G78" s="5"/>
      <c r="H78" s="5"/>
      <c r="I78" s="5"/>
      <c r="J78" s="5"/>
      <c r="K78" s="5"/>
      <c r="L78" s="5"/>
    </row>
    <row r="79" spans="1:12" x14ac:dyDescent="0.25">
      <c r="A79" s="125" t="s">
        <v>213</v>
      </c>
      <c r="B79" s="16"/>
      <c r="C79" s="16"/>
      <c r="D79" s="76"/>
      <c r="E79" s="5"/>
      <c r="F79" s="5"/>
      <c r="G79" s="5"/>
      <c r="H79" s="5"/>
      <c r="I79" s="5"/>
      <c r="J79" s="5"/>
      <c r="K79" s="5"/>
      <c r="L79" s="5"/>
    </row>
    <row r="80" spans="1:12" x14ac:dyDescent="0.25">
      <c r="A80" s="125"/>
      <c r="B80" s="16"/>
      <c r="C80" s="16"/>
      <c r="D80" s="76"/>
      <c r="E80" s="5"/>
      <c r="F80" s="5"/>
      <c r="G80" s="5"/>
      <c r="H80" s="5"/>
      <c r="I80" s="5"/>
      <c r="J80" s="5"/>
      <c r="K80" s="5"/>
      <c r="L80" s="5"/>
    </row>
    <row r="81" spans="1:12" x14ac:dyDescent="0.25">
      <c r="A81" s="119"/>
      <c r="B81" s="66">
        <v>41295</v>
      </c>
      <c r="C81" s="79">
        <v>7511.75</v>
      </c>
      <c r="D81" s="80" t="s">
        <v>302</v>
      </c>
      <c r="E81" s="5"/>
      <c r="F81" s="5"/>
      <c r="G81" s="5"/>
      <c r="H81" s="5"/>
      <c r="I81" s="5"/>
      <c r="J81" s="5"/>
      <c r="K81" s="5"/>
      <c r="L81" s="5"/>
    </row>
    <row r="82" spans="1:12" x14ac:dyDescent="0.25">
      <c r="A82" s="119"/>
      <c r="B82" s="66">
        <v>41302</v>
      </c>
      <c r="C82" s="79">
        <v>216</v>
      </c>
      <c r="D82" s="80" t="s">
        <v>302</v>
      </c>
      <c r="E82" s="5"/>
      <c r="F82" s="5"/>
      <c r="G82" s="5"/>
      <c r="H82" s="5"/>
      <c r="I82" s="5"/>
      <c r="J82" s="5"/>
      <c r="K82" s="5"/>
      <c r="L82" s="5"/>
    </row>
    <row r="83" spans="1:12" ht="22.5" x14ac:dyDescent="0.25">
      <c r="A83" s="119"/>
      <c r="B83" s="66">
        <v>41312</v>
      </c>
      <c r="C83" s="79">
        <v>1400</v>
      </c>
      <c r="D83" s="80" t="s">
        <v>303</v>
      </c>
      <c r="E83" s="5"/>
      <c r="F83" s="5"/>
      <c r="G83" s="5"/>
      <c r="H83" s="5"/>
      <c r="I83" s="5"/>
      <c r="J83" s="5"/>
      <c r="K83" s="5"/>
      <c r="L83" s="5"/>
    </row>
    <row r="84" spans="1:12" ht="22.5" x14ac:dyDescent="0.25">
      <c r="A84" s="119"/>
      <c r="B84" s="66">
        <v>41313</v>
      </c>
      <c r="C84" s="79">
        <v>1120</v>
      </c>
      <c r="D84" s="80" t="s">
        <v>304</v>
      </c>
      <c r="E84" s="5"/>
      <c r="F84" s="5"/>
      <c r="G84" s="5"/>
      <c r="H84" s="5"/>
      <c r="I84" s="5"/>
      <c r="J84" s="5"/>
      <c r="K84" s="5"/>
      <c r="L84" s="5"/>
    </row>
    <row r="85" spans="1:12" ht="22.5" x14ac:dyDescent="0.25">
      <c r="A85" s="119"/>
      <c r="B85" s="66">
        <v>41316</v>
      </c>
      <c r="C85" s="79">
        <v>3840</v>
      </c>
      <c r="D85" s="80" t="s">
        <v>305</v>
      </c>
      <c r="E85" s="5"/>
      <c r="F85" s="5"/>
      <c r="G85" s="5"/>
      <c r="H85" s="5"/>
      <c r="I85" s="5"/>
      <c r="J85" s="5"/>
      <c r="K85" s="5"/>
      <c r="L85" s="5"/>
    </row>
    <row r="86" spans="1:12" ht="22.5" x14ac:dyDescent="0.25">
      <c r="A86" s="119"/>
      <c r="B86" s="66">
        <v>41324</v>
      </c>
      <c r="C86" s="79">
        <v>1220</v>
      </c>
      <c r="D86" s="80" t="s">
        <v>304</v>
      </c>
      <c r="E86" s="5"/>
      <c r="F86" s="5"/>
      <c r="G86" s="5"/>
      <c r="H86" s="5"/>
      <c r="I86" s="5"/>
      <c r="J86" s="5"/>
      <c r="K86" s="5"/>
      <c r="L86" s="5"/>
    </row>
    <row r="87" spans="1:12" ht="22.5" x14ac:dyDescent="0.25">
      <c r="A87" s="119"/>
      <c r="B87" s="66">
        <v>41330</v>
      </c>
      <c r="C87" s="79">
        <v>4960</v>
      </c>
      <c r="D87" s="80" t="s">
        <v>305</v>
      </c>
      <c r="E87" s="5"/>
      <c r="F87" s="5"/>
      <c r="G87" s="5"/>
      <c r="H87" s="5"/>
      <c r="I87" s="5"/>
      <c r="J87" s="5"/>
      <c r="K87" s="5"/>
      <c r="L87" s="5"/>
    </row>
    <row r="88" spans="1:12" ht="22.5" x14ac:dyDescent="0.25">
      <c r="A88" s="119"/>
      <c r="B88" s="66">
        <v>40972</v>
      </c>
      <c r="C88" s="79">
        <v>621.25</v>
      </c>
      <c r="D88" s="80" t="s">
        <v>306</v>
      </c>
      <c r="E88" s="5"/>
      <c r="F88" s="5"/>
      <c r="G88" s="5"/>
      <c r="H88" s="5"/>
      <c r="I88" s="5"/>
      <c r="J88" s="5"/>
      <c r="K88" s="5"/>
      <c r="L88" s="5"/>
    </row>
    <row r="89" spans="1:12" x14ac:dyDescent="0.25">
      <c r="A89" s="119"/>
      <c r="B89" s="66">
        <v>41368</v>
      </c>
      <c r="C89" s="79">
        <v>2542.5</v>
      </c>
      <c r="D89" s="80" t="s">
        <v>307</v>
      </c>
      <c r="E89" s="5"/>
      <c r="F89" s="5"/>
      <c r="G89" s="5"/>
      <c r="H89" s="5"/>
      <c r="I89" s="5"/>
      <c r="J89" s="5"/>
      <c r="K89" s="5"/>
      <c r="L89" s="5"/>
    </row>
    <row r="90" spans="1:12" ht="22.5" x14ac:dyDescent="0.25">
      <c r="A90" s="119"/>
      <c r="B90" s="66">
        <v>41376</v>
      </c>
      <c r="C90" s="79">
        <v>2950</v>
      </c>
      <c r="D90" s="80" t="s">
        <v>303</v>
      </c>
      <c r="E90" s="5"/>
      <c r="F90" s="5"/>
      <c r="G90" s="5"/>
      <c r="H90" s="5"/>
      <c r="I90" s="5"/>
      <c r="J90" s="5"/>
      <c r="K90" s="5"/>
      <c r="L90" s="5"/>
    </row>
    <row r="91" spans="1:12" x14ac:dyDescent="0.25">
      <c r="A91" s="119"/>
      <c r="B91" s="66">
        <v>41376</v>
      </c>
      <c r="C91" s="79">
        <v>1704.9</v>
      </c>
      <c r="D91" s="80" t="s">
        <v>308</v>
      </c>
      <c r="E91" s="5"/>
      <c r="F91" s="5"/>
      <c r="G91" s="5"/>
      <c r="H91" s="5"/>
      <c r="I91" s="5"/>
      <c r="J91" s="5"/>
      <c r="K91" s="5"/>
      <c r="L91" s="5"/>
    </row>
    <row r="92" spans="1:12" ht="22.5" x14ac:dyDescent="0.25">
      <c r="A92" s="119"/>
      <c r="B92" s="66">
        <v>41401</v>
      </c>
      <c r="C92" s="79">
        <v>1001.25</v>
      </c>
      <c r="D92" s="80" t="s">
        <v>309</v>
      </c>
      <c r="E92" s="5"/>
      <c r="F92" s="5"/>
      <c r="G92" s="5"/>
      <c r="H92" s="5"/>
      <c r="I92" s="5"/>
      <c r="J92" s="5"/>
      <c r="K92" s="5"/>
      <c r="L92" s="5"/>
    </row>
    <row r="93" spans="1:12" ht="22.5" x14ac:dyDescent="0.25">
      <c r="A93" s="119"/>
      <c r="B93" s="66" t="s">
        <v>895</v>
      </c>
      <c r="C93" s="79">
        <v>279</v>
      </c>
      <c r="D93" s="80" t="s">
        <v>310</v>
      </c>
      <c r="E93" s="5"/>
      <c r="F93" s="5"/>
      <c r="G93" s="5"/>
      <c r="H93" s="5"/>
      <c r="I93" s="5"/>
      <c r="J93" s="5"/>
      <c r="K93" s="5"/>
      <c r="L93" s="5"/>
    </row>
    <row r="94" spans="1:12" x14ac:dyDescent="0.25">
      <c r="A94" s="119"/>
      <c r="B94" s="66">
        <v>41423</v>
      </c>
      <c r="C94" s="79">
        <v>1400</v>
      </c>
      <c r="D94" s="80" t="s">
        <v>311</v>
      </c>
      <c r="E94" s="5"/>
      <c r="F94" s="5"/>
      <c r="G94" s="5"/>
      <c r="H94" s="5"/>
      <c r="I94" s="5"/>
      <c r="J94" s="5"/>
      <c r="K94" s="5"/>
      <c r="L94" s="5"/>
    </row>
    <row r="95" spans="1:12" x14ac:dyDescent="0.25">
      <c r="A95" s="119"/>
      <c r="B95" s="66">
        <v>41428</v>
      </c>
      <c r="C95" s="79">
        <v>1242.68</v>
      </c>
      <c r="D95" s="80" t="s">
        <v>312</v>
      </c>
      <c r="E95" s="5"/>
      <c r="F95" s="5"/>
      <c r="G95" s="5"/>
      <c r="H95" s="5"/>
      <c r="I95" s="5"/>
      <c r="J95" s="5"/>
      <c r="K95" s="5"/>
      <c r="L95" s="5"/>
    </row>
    <row r="96" spans="1:12" ht="22.5" x14ac:dyDescent="0.25">
      <c r="A96" s="119"/>
      <c r="B96" s="66">
        <v>41444</v>
      </c>
      <c r="C96" s="79">
        <v>707.25</v>
      </c>
      <c r="D96" s="80" t="s">
        <v>309</v>
      </c>
      <c r="E96" s="5"/>
      <c r="F96" s="5"/>
      <c r="G96" s="5"/>
      <c r="H96" s="5"/>
      <c r="I96" s="5"/>
      <c r="J96" s="5"/>
      <c r="K96" s="5"/>
      <c r="L96" s="5"/>
    </row>
    <row r="97" spans="1:12" x14ac:dyDescent="0.25">
      <c r="A97" s="119"/>
      <c r="B97" s="66">
        <v>41446</v>
      </c>
      <c r="C97" s="79">
        <v>1018.75</v>
      </c>
      <c r="D97" s="80" t="s">
        <v>313</v>
      </c>
      <c r="E97" s="5"/>
      <c r="F97" s="5"/>
      <c r="G97" s="5"/>
      <c r="H97" s="5"/>
      <c r="I97" s="5"/>
      <c r="J97" s="5"/>
      <c r="K97" s="5"/>
      <c r="L97" s="5"/>
    </row>
    <row r="98" spans="1:12" x14ac:dyDescent="0.25">
      <c r="A98" s="119"/>
      <c r="B98" s="66">
        <v>41451</v>
      </c>
      <c r="C98" s="79">
        <v>927.65</v>
      </c>
      <c r="D98" s="80" t="s">
        <v>313</v>
      </c>
      <c r="E98" s="5"/>
      <c r="F98" s="5"/>
      <c r="G98" s="5"/>
      <c r="H98" s="5"/>
      <c r="I98" s="5"/>
      <c r="J98" s="5"/>
      <c r="K98" s="5"/>
      <c r="L98" s="5"/>
    </row>
    <row r="99" spans="1:12" ht="22.5" x14ac:dyDescent="0.25">
      <c r="A99" s="119"/>
      <c r="B99" s="66">
        <v>41451</v>
      </c>
      <c r="C99" s="79">
        <v>1061.1199999999999</v>
      </c>
      <c r="D99" s="80" t="s">
        <v>314</v>
      </c>
      <c r="E99" s="5"/>
      <c r="F99" s="5"/>
      <c r="G99" s="5"/>
      <c r="H99" s="5"/>
      <c r="I99" s="5"/>
      <c r="J99" s="5"/>
      <c r="K99" s="5"/>
      <c r="L99" s="5"/>
    </row>
    <row r="100" spans="1:12" x14ac:dyDescent="0.25">
      <c r="A100" s="119"/>
      <c r="B100" s="66">
        <v>41453</v>
      </c>
      <c r="C100" s="79">
        <v>645.4</v>
      </c>
      <c r="D100" s="80" t="s">
        <v>315</v>
      </c>
      <c r="E100" s="5"/>
      <c r="F100" s="5"/>
      <c r="G100" s="5"/>
      <c r="H100" s="5"/>
      <c r="I100" s="5"/>
      <c r="J100" s="5"/>
      <c r="K100" s="5"/>
      <c r="L100" s="5"/>
    </row>
    <row r="101" spans="1:12" x14ac:dyDescent="0.25">
      <c r="A101" s="119"/>
      <c r="B101" s="66">
        <v>41457</v>
      </c>
      <c r="C101" s="79">
        <v>6520</v>
      </c>
      <c r="D101" s="80" t="s">
        <v>263</v>
      </c>
      <c r="E101" s="5"/>
      <c r="F101" s="5"/>
      <c r="G101" s="5"/>
      <c r="H101" s="5"/>
      <c r="I101" s="5"/>
      <c r="J101" s="5"/>
      <c r="K101" s="5"/>
      <c r="L101" s="5"/>
    </row>
    <row r="102" spans="1:12" x14ac:dyDescent="0.25">
      <c r="A102" s="119"/>
      <c r="B102" s="66">
        <v>41457</v>
      </c>
      <c r="C102" s="79">
        <v>505</v>
      </c>
      <c r="D102" s="80" t="s">
        <v>316</v>
      </c>
      <c r="E102" s="5"/>
      <c r="F102" s="5"/>
      <c r="G102" s="5"/>
      <c r="H102" s="5"/>
      <c r="I102" s="5"/>
      <c r="J102" s="5"/>
      <c r="K102" s="5"/>
      <c r="L102" s="5"/>
    </row>
    <row r="103" spans="1:12" ht="22.5" x14ac:dyDescent="0.25">
      <c r="A103" s="119"/>
      <c r="B103" s="66">
        <v>41459</v>
      </c>
      <c r="C103" s="79">
        <v>1883.15</v>
      </c>
      <c r="D103" s="80" t="s">
        <v>314</v>
      </c>
      <c r="E103" s="5"/>
      <c r="F103" s="5"/>
      <c r="G103" s="5"/>
      <c r="H103" s="5"/>
      <c r="I103" s="5"/>
      <c r="J103" s="5"/>
      <c r="K103" s="5"/>
      <c r="L103" s="5"/>
    </row>
    <row r="104" spans="1:12" x14ac:dyDescent="0.25">
      <c r="A104" s="119"/>
      <c r="B104" s="66">
        <v>41460</v>
      </c>
      <c r="C104" s="79">
        <v>696.63</v>
      </c>
      <c r="D104" s="80" t="s">
        <v>77</v>
      </c>
      <c r="E104" s="5"/>
      <c r="F104" s="5"/>
      <c r="G104" s="5"/>
      <c r="H104" s="5"/>
      <c r="I104" s="5"/>
      <c r="J104" s="5"/>
      <c r="K104" s="5"/>
      <c r="L104" s="5"/>
    </row>
    <row r="105" spans="1:12" x14ac:dyDescent="0.25">
      <c r="A105" s="119"/>
      <c r="B105" s="66">
        <v>41467</v>
      </c>
      <c r="C105" s="79">
        <v>1788.91</v>
      </c>
      <c r="D105" s="80" t="s">
        <v>77</v>
      </c>
      <c r="E105" s="5"/>
      <c r="F105" s="5"/>
      <c r="G105" s="5"/>
      <c r="H105" s="5"/>
      <c r="I105" s="5"/>
      <c r="J105" s="5"/>
      <c r="K105" s="5"/>
      <c r="L105" s="5"/>
    </row>
    <row r="106" spans="1:12" x14ac:dyDescent="0.25">
      <c r="A106" s="119"/>
      <c r="B106" s="66">
        <v>41472</v>
      </c>
      <c r="C106" s="79">
        <v>1300</v>
      </c>
      <c r="D106" s="80" t="s">
        <v>263</v>
      </c>
      <c r="E106" s="5"/>
      <c r="F106" s="5"/>
      <c r="G106" s="5"/>
      <c r="H106" s="5"/>
      <c r="I106" s="5"/>
      <c r="J106" s="5"/>
      <c r="K106" s="5"/>
      <c r="L106" s="5"/>
    </row>
    <row r="107" spans="1:12" ht="22.5" x14ac:dyDescent="0.25">
      <c r="A107" s="119"/>
      <c r="B107" s="66">
        <v>41505</v>
      </c>
      <c r="C107" s="79">
        <v>1660.5</v>
      </c>
      <c r="D107" s="80" t="s">
        <v>309</v>
      </c>
      <c r="E107" s="5"/>
      <c r="F107" s="5"/>
      <c r="G107" s="5"/>
      <c r="H107" s="5"/>
      <c r="I107" s="5"/>
      <c r="J107" s="5"/>
      <c r="K107" s="5"/>
      <c r="L107" s="5"/>
    </row>
    <row r="108" spans="1:12" x14ac:dyDescent="0.25">
      <c r="A108" s="119"/>
      <c r="B108" s="66">
        <v>41505</v>
      </c>
      <c r="C108" s="79">
        <v>3634.75</v>
      </c>
      <c r="D108" s="80" t="s">
        <v>302</v>
      </c>
      <c r="E108" s="5"/>
      <c r="F108" s="5"/>
      <c r="G108" s="5"/>
      <c r="H108" s="5"/>
      <c r="I108" s="5"/>
      <c r="J108" s="5"/>
      <c r="K108" s="5"/>
      <c r="L108" s="5"/>
    </row>
    <row r="109" spans="1:12" x14ac:dyDescent="0.25">
      <c r="A109" s="119"/>
      <c r="B109" s="66">
        <v>41523</v>
      </c>
      <c r="C109" s="79">
        <v>959.5</v>
      </c>
      <c r="D109" s="80" t="s">
        <v>302</v>
      </c>
      <c r="E109" s="5"/>
      <c r="F109" s="5"/>
      <c r="G109" s="5"/>
      <c r="H109" s="5"/>
      <c r="I109" s="5"/>
      <c r="J109" s="5"/>
      <c r="K109" s="5"/>
      <c r="L109" s="5"/>
    </row>
    <row r="110" spans="1:12" ht="22.5" x14ac:dyDescent="0.25">
      <c r="A110" s="119"/>
      <c r="B110" s="66">
        <v>41529</v>
      </c>
      <c r="C110" s="79">
        <v>91.5</v>
      </c>
      <c r="D110" s="80" t="s">
        <v>305</v>
      </c>
      <c r="E110" s="5"/>
      <c r="F110" s="5"/>
      <c r="G110" s="5"/>
      <c r="H110" s="5"/>
      <c r="I110" s="5"/>
      <c r="J110" s="5"/>
      <c r="K110" s="5"/>
      <c r="L110" s="5"/>
    </row>
    <row r="111" spans="1:12" ht="22.5" x14ac:dyDescent="0.25">
      <c r="A111" s="119"/>
      <c r="B111" s="66">
        <v>41540</v>
      </c>
      <c r="C111" s="79">
        <v>393.46</v>
      </c>
      <c r="D111" s="80" t="s">
        <v>317</v>
      </c>
      <c r="E111" s="5"/>
      <c r="F111" s="5"/>
      <c r="G111" s="5"/>
      <c r="H111" s="5"/>
      <c r="I111" s="5"/>
      <c r="J111" s="5"/>
      <c r="K111" s="5"/>
      <c r="L111" s="5"/>
    </row>
    <row r="112" spans="1:12" x14ac:dyDescent="0.25">
      <c r="A112" s="119"/>
      <c r="B112" s="66">
        <v>41558</v>
      </c>
      <c r="C112" s="79">
        <v>4538.88</v>
      </c>
      <c r="D112" s="80" t="s">
        <v>318</v>
      </c>
      <c r="E112" s="5"/>
      <c r="F112" s="5"/>
      <c r="G112" s="5"/>
      <c r="H112" s="5"/>
      <c r="I112" s="5"/>
      <c r="J112" s="5"/>
      <c r="K112" s="5"/>
      <c r="L112" s="5"/>
    </row>
    <row r="113" spans="1:12" ht="22.5" x14ac:dyDescent="0.25">
      <c r="A113" s="119"/>
      <c r="B113" s="66">
        <v>41585</v>
      </c>
      <c r="C113" s="79">
        <v>475.61</v>
      </c>
      <c r="D113" s="80" t="s">
        <v>317</v>
      </c>
      <c r="E113" s="5"/>
      <c r="F113" s="5"/>
      <c r="G113" s="5"/>
      <c r="H113" s="5"/>
      <c r="I113" s="5"/>
      <c r="J113" s="5"/>
      <c r="K113" s="5"/>
      <c r="L113" s="5"/>
    </row>
    <row r="114" spans="1:12" x14ac:dyDescent="0.25">
      <c r="A114" s="119"/>
      <c r="B114" s="66">
        <v>41610</v>
      </c>
      <c r="C114" s="79">
        <v>450</v>
      </c>
      <c r="D114" s="80" t="s">
        <v>319</v>
      </c>
      <c r="E114" s="5"/>
      <c r="F114" s="5"/>
      <c r="G114" s="5"/>
      <c r="H114" s="5"/>
      <c r="I114" s="5"/>
      <c r="J114" s="5"/>
      <c r="K114" s="5"/>
      <c r="L114" s="5"/>
    </row>
    <row r="115" spans="1:12" x14ac:dyDescent="0.25">
      <c r="A115" s="119"/>
      <c r="B115" s="66">
        <v>41619</v>
      </c>
      <c r="C115" s="79">
        <v>450</v>
      </c>
      <c r="D115" s="80" t="s">
        <v>302</v>
      </c>
      <c r="E115" s="5"/>
      <c r="F115" s="5"/>
      <c r="G115" s="5"/>
      <c r="H115" s="5"/>
      <c r="I115" s="5"/>
      <c r="J115" s="5"/>
      <c r="K115" s="5"/>
      <c r="L115" s="5"/>
    </row>
    <row r="116" spans="1:12" x14ac:dyDescent="0.25">
      <c r="A116" s="119"/>
      <c r="B116" s="66">
        <v>41626</v>
      </c>
      <c r="C116" s="79">
        <v>150</v>
      </c>
      <c r="D116" s="80" t="s">
        <v>320</v>
      </c>
      <c r="E116" s="5"/>
      <c r="F116" s="5"/>
      <c r="G116" s="5"/>
      <c r="H116" s="5"/>
      <c r="I116" s="5"/>
      <c r="J116" s="5"/>
      <c r="K116" s="5"/>
      <c r="L116" s="5"/>
    </row>
    <row r="117" spans="1:12" x14ac:dyDescent="0.25">
      <c r="A117" s="119"/>
      <c r="B117" s="66">
        <v>41626</v>
      </c>
      <c r="C117" s="79">
        <v>92</v>
      </c>
      <c r="D117" s="80" t="s">
        <v>321</v>
      </c>
      <c r="E117" s="5"/>
      <c r="F117" s="5"/>
      <c r="G117" s="5"/>
      <c r="H117" s="5"/>
      <c r="I117" s="5"/>
      <c r="J117" s="5"/>
      <c r="K117" s="5"/>
      <c r="L117" s="5"/>
    </row>
    <row r="118" spans="1:12" x14ac:dyDescent="0.25">
      <c r="A118" s="119"/>
      <c r="B118" s="66">
        <v>41626</v>
      </c>
      <c r="C118" s="79">
        <v>26</v>
      </c>
      <c r="D118" s="80" t="s">
        <v>322</v>
      </c>
      <c r="E118" s="5"/>
      <c r="F118" s="5"/>
      <c r="G118" s="5"/>
      <c r="H118" s="5"/>
      <c r="I118" s="5"/>
      <c r="J118" s="5"/>
      <c r="K118" s="5"/>
      <c r="L118" s="5"/>
    </row>
    <row r="119" spans="1:12" ht="22.5" x14ac:dyDescent="0.25">
      <c r="A119" s="119"/>
      <c r="B119" s="66">
        <v>41277</v>
      </c>
      <c r="C119" s="79">
        <v>32534.959999999999</v>
      </c>
      <c r="D119" s="80" t="s">
        <v>323</v>
      </c>
      <c r="E119" s="5"/>
      <c r="F119" s="5"/>
      <c r="G119" s="5"/>
      <c r="H119" s="5"/>
      <c r="I119" s="5"/>
      <c r="J119" s="5"/>
      <c r="K119" s="5"/>
      <c r="L119" s="5"/>
    </row>
    <row r="120" spans="1:12" x14ac:dyDescent="0.25">
      <c r="A120" s="119"/>
      <c r="B120" s="66">
        <v>41416</v>
      </c>
      <c r="C120" s="79">
        <v>30000</v>
      </c>
      <c r="D120" s="80" t="s">
        <v>324</v>
      </c>
      <c r="E120" s="5"/>
      <c r="F120" s="5"/>
      <c r="G120" s="5"/>
      <c r="H120" s="5"/>
      <c r="I120" s="5"/>
      <c r="J120" s="5"/>
      <c r="K120" s="5"/>
      <c r="L120" s="5"/>
    </row>
    <row r="121" spans="1:12" x14ac:dyDescent="0.25">
      <c r="A121" s="119"/>
      <c r="B121" s="66">
        <v>41432</v>
      </c>
      <c r="C121" s="79">
        <v>33377.94</v>
      </c>
      <c r="D121" s="80" t="s">
        <v>325</v>
      </c>
      <c r="E121" s="5"/>
      <c r="F121" s="5"/>
      <c r="G121" s="5"/>
      <c r="H121" s="5"/>
      <c r="I121" s="5"/>
      <c r="J121" s="5"/>
      <c r="K121" s="5"/>
      <c r="L121" s="5"/>
    </row>
    <row r="122" spans="1:12" x14ac:dyDescent="0.25">
      <c r="A122" s="119"/>
      <c r="B122" s="66">
        <v>41443</v>
      </c>
      <c r="C122" s="79">
        <v>13390.5</v>
      </c>
      <c r="D122" s="80" t="s">
        <v>326</v>
      </c>
      <c r="E122" s="5"/>
      <c r="F122" s="5"/>
      <c r="G122" s="5"/>
      <c r="H122" s="5"/>
      <c r="I122" s="5"/>
      <c r="J122" s="5"/>
      <c r="K122" s="5"/>
      <c r="L122" s="5"/>
    </row>
    <row r="123" spans="1:12" x14ac:dyDescent="0.25">
      <c r="A123" s="119"/>
      <c r="B123" s="66">
        <v>41499</v>
      </c>
      <c r="C123" s="79">
        <v>30000</v>
      </c>
      <c r="D123" s="80" t="s">
        <v>327</v>
      </c>
      <c r="E123" s="5"/>
      <c r="F123" s="5"/>
      <c r="G123" s="5"/>
      <c r="H123" s="5"/>
      <c r="I123" s="5"/>
      <c r="J123" s="5"/>
      <c r="K123" s="5"/>
      <c r="L123" s="5"/>
    </row>
    <row r="124" spans="1:12" x14ac:dyDescent="0.25">
      <c r="A124" s="119"/>
      <c r="B124" s="66">
        <v>41551</v>
      </c>
      <c r="C124" s="79">
        <v>167240</v>
      </c>
      <c r="D124" s="80" t="s">
        <v>328</v>
      </c>
      <c r="E124" s="5"/>
      <c r="F124" s="5"/>
      <c r="G124" s="5"/>
      <c r="H124" s="5"/>
      <c r="I124" s="5"/>
      <c r="J124" s="5"/>
      <c r="K124" s="5"/>
      <c r="L124" s="5"/>
    </row>
    <row r="125" spans="1:12" x14ac:dyDescent="0.25">
      <c r="A125" s="119"/>
      <c r="B125" s="66">
        <v>41561</v>
      </c>
      <c r="C125" s="79">
        <v>30000</v>
      </c>
      <c r="D125" s="80" t="s">
        <v>329</v>
      </c>
      <c r="E125" s="5"/>
      <c r="F125" s="5"/>
      <c r="G125" s="5"/>
      <c r="H125" s="5"/>
      <c r="I125" s="5"/>
      <c r="J125" s="5"/>
      <c r="K125" s="5"/>
      <c r="L125" s="5"/>
    </row>
    <row r="126" spans="1:12" ht="22.5" x14ac:dyDescent="0.25">
      <c r="A126" s="119"/>
      <c r="B126" s="66">
        <v>41603</v>
      </c>
      <c r="C126" s="79">
        <v>168743</v>
      </c>
      <c r="D126" s="80" t="s">
        <v>330</v>
      </c>
      <c r="E126" s="5"/>
      <c r="F126" s="5"/>
      <c r="G126" s="5"/>
      <c r="H126" s="5"/>
      <c r="I126" s="5"/>
      <c r="J126" s="5"/>
      <c r="K126" s="5"/>
      <c r="L126" s="5"/>
    </row>
    <row r="127" spans="1:12" x14ac:dyDescent="0.25">
      <c r="A127" s="126"/>
      <c r="B127" s="127"/>
      <c r="C127" s="128"/>
      <c r="D127" s="76"/>
      <c r="E127" s="5"/>
      <c r="F127" s="5"/>
      <c r="G127" s="5"/>
      <c r="H127" s="5"/>
      <c r="I127" s="5"/>
      <c r="J127" s="5"/>
      <c r="K127" s="5"/>
      <c r="L127" s="5"/>
    </row>
    <row r="128" spans="1:12" x14ac:dyDescent="0.25">
      <c r="A128" s="78"/>
      <c r="B128" s="124"/>
      <c r="C128" s="124"/>
      <c r="D128" s="77"/>
      <c r="E128" s="5"/>
      <c r="F128" s="5"/>
      <c r="G128" s="5"/>
      <c r="H128" s="5"/>
      <c r="I128" s="5"/>
      <c r="J128" s="5"/>
      <c r="K128" s="5"/>
      <c r="L128" s="5"/>
    </row>
    <row r="129" spans="1:12" x14ac:dyDescent="0.25">
      <c r="A129" s="125" t="s">
        <v>228</v>
      </c>
      <c r="B129" s="16"/>
      <c r="C129" s="16"/>
      <c r="D129" s="76"/>
      <c r="E129" s="5"/>
      <c r="F129" s="5"/>
      <c r="G129" s="5"/>
      <c r="H129" s="5"/>
      <c r="I129" s="5"/>
      <c r="J129" s="5"/>
      <c r="K129" s="5"/>
      <c r="L129" s="5"/>
    </row>
    <row r="130" spans="1:12" x14ac:dyDescent="0.25">
      <c r="A130" s="125"/>
      <c r="B130" s="16"/>
      <c r="C130" s="16"/>
      <c r="D130" s="76"/>
      <c r="E130" s="5"/>
      <c r="F130" s="5"/>
      <c r="G130" s="5"/>
      <c r="H130" s="5"/>
      <c r="I130" s="5"/>
      <c r="J130" s="5"/>
      <c r="K130" s="5"/>
      <c r="L130" s="5"/>
    </row>
    <row r="131" spans="1:12" ht="22.5" x14ac:dyDescent="0.25">
      <c r="A131" s="119"/>
      <c r="B131" s="66">
        <v>41652</v>
      </c>
      <c r="C131" s="79">
        <v>1216.5</v>
      </c>
      <c r="D131" s="80" t="s">
        <v>331</v>
      </c>
      <c r="E131" s="5"/>
      <c r="F131" s="5"/>
      <c r="G131" s="5"/>
      <c r="H131" s="5"/>
      <c r="I131" s="5"/>
      <c r="J131" s="5"/>
      <c r="K131" s="5"/>
      <c r="L131" s="5"/>
    </row>
    <row r="132" spans="1:12" ht="22.5" x14ac:dyDescent="0.25">
      <c r="A132" s="119"/>
      <c r="B132" s="66">
        <v>41652</v>
      </c>
      <c r="C132" s="79">
        <v>5913</v>
      </c>
      <c r="D132" s="80" t="s">
        <v>331</v>
      </c>
      <c r="E132" s="5"/>
      <c r="F132" s="5"/>
      <c r="G132" s="5"/>
      <c r="H132" s="5"/>
      <c r="I132" s="5"/>
      <c r="J132" s="5"/>
      <c r="K132" s="5"/>
      <c r="L132" s="5"/>
    </row>
    <row r="133" spans="1:12" ht="22.5" x14ac:dyDescent="0.25">
      <c r="A133" s="119"/>
      <c r="B133" s="66">
        <v>41652</v>
      </c>
      <c r="C133" s="79">
        <v>800.25</v>
      </c>
      <c r="D133" s="80" t="s">
        <v>332</v>
      </c>
      <c r="E133" s="5"/>
      <c r="F133" s="5"/>
      <c r="G133" s="5"/>
      <c r="H133" s="5"/>
      <c r="I133" s="5"/>
      <c r="J133" s="5"/>
      <c r="K133" s="5"/>
      <c r="L133" s="5"/>
    </row>
    <row r="134" spans="1:12" x14ac:dyDescent="0.25">
      <c r="A134" s="119"/>
      <c r="B134" s="66">
        <v>41652</v>
      </c>
      <c r="C134" s="79">
        <v>345</v>
      </c>
      <c r="D134" s="80" t="s">
        <v>333</v>
      </c>
      <c r="E134" s="5"/>
      <c r="F134" s="5"/>
      <c r="G134" s="5"/>
      <c r="H134" s="5"/>
      <c r="I134" s="5"/>
      <c r="J134" s="5"/>
      <c r="K134" s="5"/>
      <c r="L134" s="5"/>
    </row>
    <row r="135" spans="1:12" x14ac:dyDescent="0.25">
      <c r="A135" s="119"/>
      <c r="B135" s="66">
        <v>41652</v>
      </c>
      <c r="C135" s="79">
        <v>1290</v>
      </c>
      <c r="D135" s="80" t="s">
        <v>334</v>
      </c>
      <c r="E135" s="5"/>
      <c r="F135" s="5"/>
      <c r="G135" s="5"/>
      <c r="H135" s="5"/>
      <c r="I135" s="5"/>
      <c r="J135" s="5"/>
      <c r="K135" s="5"/>
      <c r="L135" s="5"/>
    </row>
    <row r="136" spans="1:12" ht="33.75" x14ac:dyDescent="0.25">
      <c r="A136" s="119"/>
      <c r="B136" s="66">
        <v>41288</v>
      </c>
      <c r="C136" s="79">
        <v>550</v>
      </c>
      <c r="D136" s="80" t="s">
        <v>335</v>
      </c>
      <c r="E136" s="5"/>
      <c r="F136" s="5"/>
      <c r="G136" s="5"/>
      <c r="H136" s="5"/>
      <c r="I136" s="5"/>
      <c r="J136" s="5"/>
      <c r="K136" s="5"/>
      <c r="L136" s="5"/>
    </row>
    <row r="137" spans="1:12" ht="22.5" x14ac:dyDescent="0.25">
      <c r="A137" s="119"/>
      <c r="B137" s="66">
        <v>41654</v>
      </c>
      <c r="C137" s="79">
        <v>869.66</v>
      </c>
      <c r="D137" s="80" t="s">
        <v>336</v>
      </c>
      <c r="E137" s="5"/>
      <c r="F137" s="5"/>
      <c r="G137" s="5"/>
      <c r="H137" s="5"/>
      <c r="I137" s="5"/>
      <c r="J137" s="5"/>
      <c r="K137" s="5"/>
      <c r="L137" s="5"/>
    </row>
    <row r="138" spans="1:12" x14ac:dyDescent="0.25">
      <c r="A138" s="119"/>
      <c r="B138" s="66">
        <v>41660</v>
      </c>
      <c r="C138" s="79">
        <v>4440</v>
      </c>
      <c r="D138" s="80" t="s">
        <v>337</v>
      </c>
      <c r="E138" s="5"/>
      <c r="F138" s="5"/>
      <c r="G138" s="5"/>
      <c r="H138" s="5"/>
      <c r="I138" s="5"/>
      <c r="J138" s="5"/>
      <c r="K138" s="5"/>
      <c r="L138" s="5"/>
    </row>
    <row r="139" spans="1:12" x14ac:dyDescent="0.25">
      <c r="A139" s="119"/>
      <c r="B139" s="66">
        <v>41660</v>
      </c>
      <c r="C139" s="79">
        <v>1230</v>
      </c>
      <c r="D139" s="80" t="s">
        <v>263</v>
      </c>
      <c r="E139" s="5"/>
      <c r="F139" s="5"/>
      <c r="G139" s="5"/>
      <c r="H139" s="5"/>
      <c r="I139" s="5"/>
      <c r="J139" s="5"/>
      <c r="K139" s="5"/>
      <c r="L139" s="5"/>
    </row>
    <row r="140" spans="1:12" x14ac:dyDescent="0.25">
      <c r="A140" s="119"/>
      <c r="B140" s="66">
        <v>41683</v>
      </c>
      <c r="C140" s="79">
        <v>2100</v>
      </c>
      <c r="D140" s="80" t="s">
        <v>263</v>
      </c>
      <c r="E140" s="5"/>
      <c r="F140" s="5"/>
      <c r="G140" s="5"/>
      <c r="H140" s="5"/>
      <c r="I140" s="5"/>
      <c r="J140" s="5"/>
      <c r="K140" s="5"/>
      <c r="L140" s="5"/>
    </row>
    <row r="141" spans="1:12" x14ac:dyDescent="0.25">
      <c r="A141" s="119"/>
      <c r="B141" s="66"/>
      <c r="C141" s="79">
        <v>1560</v>
      </c>
      <c r="D141" s="80" t="s">
        <v>263</v>
      </c>
      <c r="E141" s="5"/>
      <c r="F141" s="5"/>
      <c r="G141" s="5"/>
      <c r="H141" s="5"/>
      <c r="I141" s="5"/>
      <c r="J141" s="5"/>
      <c r="K141" s="5"/>
      <c r="L141" s="5"/>
    </row>
    <row r="142" spans="1:12" x14ac:dyDescent="0.25">
      <c r="A142" s="119"/>
      <c r="B142" s="66">
        <v>41695</v>
      </c>
      <c r="C142" s="79">
        <v>1350</v>
      </c>
      <c r="D142" s="80" t="s">
        <v>338</v>
      </c>
      <c r="E142" s="5"/>
      <c r="F142" s="5"/>
      <c r="G142" s="5"/>
      <c r="H142" s="5"/>
      <c r="I142" s="5"/>
      <c r="J142" s="5"/>
      <c r="K142" s="5"/>
      <c r="L142" s="5"/>
    </row>
    <row r="143" spans="1:12" x14ac:dyDescent="0.25">
      <c r="A143" s="119"/>
      <c r="B143" s="66">
        <v>41695</v>
      </c>
      <c r="C143" s="79">
        <v>1230</v>
      </c>
      <c r="D143" s="80" t="s">
        <v>339</v>
      </c>
      <c r="E143" s="5"/>
      <c r="F143" s="5"/>
      <c r="G143" s="5"/>
      <c r="H143" s="5"/>
      <c r="I143" s="5"/>
      <c r="J143" s="5"/>
      <c r="K143" s="5"/>
      <c r="L143" s="5"/>
    </row>
    <row r="144" spans="1:12" x14ac:dyDescent="0.25">
      <c r="A144" s="119"/>
      <c r="B144" s="66">
        <v>41703</v>
      </c>
      <c r="C144" s="79">
        <v>160</v>
      </c>
      <c r="D144" s="80" t="s">
        <v>263</v>
      </c>
      <c r="E144" s="5"/>
      <c r="F144" s="5"/>
      <c r="G144" s="5"/>
      <c r="H144" s="5"/>
      <c r="I144" s="5"/>
      <c r="J144" s="5"/>
      <c r="K144" s="5"/>
      <c r="L144" s="5"/>
    </row>
    <row r="145" spans="1:12" x14ac:dyDescent="0.25">
      <c r="A145" s="119"/>
      <c r="B145" s="66">
        <v>41711</v>
      </c>
      <c r="C145" s="79">
        <v>507.5</v>
      </c>
      <c r="D145" s="80" t="s">
        <v>340</v>
      </c>
      <c r="E145" s="5"/>
      <c r="F145" s="5"/>
      <c r="G145" s="5"/>
      <c r="H145" s="5"/>
      <c r="I145" s="5"/>
      <c r="J145" s="5"/>
      <c r="K145" s="5"/>
      <c r="L145" s="5"/>
    </row>
    <row r="146" spans="1:12" ht="22.5" x14ac:dyDescent="0.25">
      <c r="A146" s="119"/>
      <c r="B146" s="66">
        <v>41711</v>
      </c>
      <c r="C146" s="79">
        <v>658</v>
      </c>
      <c r="D146" s="80" t="s">
        <v>341</v>
      </c>
      <c r="E146" s="5"/>
      <c r="F146" s="5"/>
      <c r="G146" s="5"/>
      <c r="H146" s="5"/>
      <c r="I146" s="5"/>
      <c r="J146" s="5"/>
      <c r="K146" s="5"/>
      <c r="L146" s="5"/>
    </row>
    <row r="147" spans="1:12" ht="22.5" x14ac:dyDescent="0.25">
      <c r="A147" s="119"/>
      <c r="B147" s="66">
        <v>41711</v>
      </c>
      <c r="C147" s="79">
        <v>680.8</v>
      </c>
      <c r="D147" s="80" t="s">
        <v>342</v>
      </c>
      <c r="E147" s="5"/>
      <c r="F147" s="5"/>
      <c r="G147" s="5"/>
      <c r="H147" s="5"/>
      <c r="I147" s="5"/>
      <c r="J147" s="5"/>
      <c r="K147" s="5"/>
      <c r="L147" s="5"/>
    </row>
    <row r="148" spans="1:12" ht="22.5" x14ac:dyDescent="0.25">
      <c r="A148" s="119"/>
      <c r="B148" s="66">
        <v>41715</v>
      </c>
      <c r="C148" s="79">
        <v>1012.5</v>
      </c>
      <c r="D148" s="80" t="s">
        <v>274</v>
      </c>
      <c r="E148" s="5"/>
      <c r="F148" s="5"/>
      <c r="G148" s="5"/>
      <c r="H148" s="5"/>
      <c r="I148" s="5"/>
      <c r="J148" s="5"/>
      <c r="K148" s="5"/>
      <c r="L148" s="5"/>
    </row>
    <row r="149" spans="1:12" ht="22.5" x14ac:dyDescent="0.25">
      <c r="A149" s="119"/>
      <c r="B149" s="66">
        <v>41717</v>
      </c>
      <c r="C149" s="79">
        <v>3690</v>
      </c>
      <c r="D149" s="80" t="s">
        <v>343</v>
      </c>
      <c r="E149" s="5"/>
      <c r="F149" s="5"/>
      <c r="G149" s="5"/>
      <c r="H149" s="5"/>
      <c r="I149" s="5"/>
      <c r="J149" s="5"/>
      <c r="K149" s="5"/>
      <c r="L149" s="5"/>
    </row>
    <row r="150" spans="1:12" x14ac:dyDescent="0.25">
      <c r="A150" s="119"/>
      <c r="B150" s="66">
        <v>41718</v>
      </c>
      <c r="C150" s="79">
        <v>305</v>
      </c>
      <c r="D150" s="80" t="s">
        <v>344</v>
      </c>
      <c r="E150" s="5"/>
      <c r="F150" s="5"/>
      <c r="G150" s="5"/>
      <c r="H150" s="5"/>
      <c r="I150" s="5"/>
      <c r="J150" s="5"/>
      <c r="K150" s="5"/>
      <c r="L150" s="5"/>
    </row>
    <row r="151" spans="1:12" x14ac:dyDescent="0.25">
      <c r="A151" s="119"/>
      <c r="B151" s="66">
        <v>41718</v>
      </c>
      <c r="C151" s="79">
        <v>400</v>
      </c>
      <c r="D151" s="80" t="s">
        <v>263</v>
      </c>
      <c r="E151" s="5"/>
      <c r="F151" s="5"/>
      <c r="G151" s="5"/>
      <c r="H151" s="5"/>
      <c r="I151" s="5"/>
      <c r="J151" s="5"/>
      <c r="K151" s="5"/>
      <c r="L151" s="5"/>
    </row>
    <row r="152" spans="1:12" ht="22.5" x14ac:dyDescent="0.25">
      <c r="A152" s="119"/>
      <c r="B152" s="66">
        <v>41724</v>
      </c>
      <c r="C152" s="79">
        <v>131.91999999999999</v>
      </c>
      <c r="D152" s="80" t="s">
        <v>342</v>
      </c>
      <c r="E152" s="5"/>
      <c r="F152" s="5"/>
      <c r="G152" s="5"/>
      <c r="H152" s="5"/>
      <c r="I152" s="5"/>
      <c r="J152" s="5"/>
      <c r="K152" s="5"/>
      <c r="L152" s="5"/>
    </row>
    <row r="153" spans="1:12" x14ac:dyDescent="0.25">
      <c r="A153" s="119"/>
      <c r="B153" s="66">
        <v>41725</v>
      </c>
      <c r="C153" s="79">
        <v>85.5</v>
      </c>
      <c r="D153" s="80" t="s">
        <v>344</v>
      </c>
      <c r="E153" s="5"/>
      <c r="F153" s="5"/>
      <c r="G153" s="5"/>
      <c r="H153" s="5"/>
      <c r="I153" s="5"/>
      <c r="J153" s="5"/>
      <c r="K153" s="5"/>
      <c r="L153" s="5"/>
    </row>
    <row r="154" spans="1:12" x14ac:dyDescent="0.25">
      <c r="A154" s="119"/>
      <c r="B154" s="66">
        <v>41725</v>
      </c>
      <c r="C154" s="79">
        <v>1075</v>
      </c>
      <c r="D154" s="80" t="s">
        <v>78</v>
      </c>
      <c r="E154" s="5"/>
      <c r="F154" s="5"/>
      <c r="G154" s="5"/>
      <c r="H154" s="5"/>
      <c r="I154" s="5"/>
      <c r="J154" s="5"/>
      <c r="K154" s="5"/>
      <c r="L154" s="5"/>
    </row>
    <row r="155" spans="1:12" x14ac:dyDescent="0.25">
      <c r="A155" s="119"/>
      <c r="B155" s="66">
        <v>41732</v>
      </c>
      <c r="C155" s="79">
        <v>230.5</v>
      </c>
      <c r="D155" s="80" t="s">
        <v>266</v>
      </c>
      <c r="E155" s="5"/>
      <c r="F155" s="5"/>
      <c r="G155" s="5"/>
      <c r="H155" s="5"/>
      <c r="I155" s="5"/>
      <c r="J155" s="5"/>
      <c r="K155" s="5"/>
      <c r="L155" s="5"/>
    </row>
    <row r="156" spans="1:12" ht="22.5" x14ac:dyDescent="0.25">
      <c r="A156" s="119"/>
      <c r="B156" s="66">
        <v>41751</v>
      </c>
      <c r="C156" s="79">
        <v>1153.75</v>
      </c>
      <c r="D156" s="80" t="s">
        <v>305</v>
      </c>
      <c r="E156" s="5"/>
      <c r="F156" s="5"/>
      <c r="G156" s="5"/>
      <c r="H156" s="5"/>
      <c r="I156" s="5"/>
      <c r="J156" s="5"/>
      <c r="K156" s="5"/>
      <c r="L156" s="5"/>
    </row>
    <row r="157" spans="1:12" ht="22.5" x14ac:dyDescent="0.25">
      <c r="A157" s="119"/>
      <c r="B157" s="66">
        <v>41751</v>
      </c>
      <c r="C157" s="79">
        <v>2416.6999999999998</v>
      </c>
      <c r="D157" s="80" t="s">
        <v>343</v>
      </c>
      <c r="E157" s="5"/>
      <c r="F157" s="5"/>
      <c r="G157" s="5"/>
      <c r="H157" s="5"/>
      <c r="I157" s="5"/>
      <c r="J157" s="5"/>
      <c r="K157" s="5"/>
      <c r="L157" s="5"/>
    </row>
    <row r="158" spans="1:12" ht="22.5" x14ac:dyDescent="0.25">
      <c r="A158" s="119"/>
      <c r="B158" s="66">
        <v>41764</v>
      </c>
      <c r="C158" s="79">
        <v>6225</v>
      </c>
      <c r="D158" s="80" t="s">
        <v>345</v>
      </c>
      <c r="E158" s="5"/>
      <c r="F158" s="5"/>
      <c r="G158" s="5"/>
      <c r="H158" s="5"/>
      <c r="I158" s="5"/>
      <c r="J158" s="5"/>
      <c r="K158" s="5"/>
      <c r="L158" s="5"/>
    </row>
    <row r="159" spans="1:12" ht="22.5" x14ac:dyDescent="0.25">
      <c r="A159" s="119"/>
      <c r="B159" s="66">
        <v>41766</v>
      </c>
      <c r="C159" s="79">
        <v>505.6</v>
      </c>
      <c r="D159" s="80" t="s">
        <v>346</v>
      </c>
      <c r="E159" s="5"/>
      <c r="F159" s="5"/>
      <c r="G159" s="5"/>
      <c r="H159" s="5"/>
      <c r="I159" s="5"/>
      <c r="J159" s="5"/>
      <c r="K159" s="5"/>
      <c r="L159" s="5"/>
    </row>
    <row r="160" spans="1:12" ht="22.5" x14ac:dyDescent="0.25">
      <c r="A160" s="119"/>
      <c r="B160" s="66">
        <v>41766</v>
      </c>
      <c r="C160" s="79">
        <v>3690</v>
      </c>
      <c r="D160" s="80" t="s">
        <v>347</v>
      </c>
      <c r="E160" s="5"/>
      <c r="F160" s="5"/>
      <c r="G160" s="5"/>
      <c r="H160" s="5"/>
      <c r="I160" s="5"/>
      <c r="J160" s="5"/>
      <c r="K160" s="5"/>
      <c r="L160" s="5"/>
    </row>
    <row r="161" spans="1:12" x14ac:dyDescent="0.25">
      <c r="A161" s="119"/>
      <c r="B161" s="66">
        <v>41775</v>
      </c>
      <c r="C161" s="79">
        <v>6000</v>
      </c>
      <c r="D161" s="80" t="s">
        <v>263</v>
      </c>
      <c r="E161" s="5"/>
      <c r="F161" s="5"/>
      <c r="G161" s="5"/>
      <c r="H161" s="5"/>
      <c r="I161" s="5"/>
      <c r="J161" s="5"/>
      <c r="K161" s="5"/>
      <c r="L161" s="5"/>
    </row>
    <row r="162" spans="1:12" ht="22.5" x14ac:dyDescent="0.25">
      <c r="A162" s="119"/>
      <c r="B162" s="66">
        <v>41775</v>
      </c>
      <c r="C162" s="79">
        <v>6190</v>
      </c>
      <c r="D162" s="80" t="s">
        <v>348</v>
      </c>
      <c r="E162" s="5"/>
      <c r="F162" s="5"/>
      <c r="G162" s="5"/>
      <c r="H162" s="5"/>
      <c r="I162" s="5"/>
      <c r="J162" s="5"/>
      <c r="K162" s="5"/>
      <c r="L162" s="5"/>
    </row>
    <row r="163" spans="1:12" x14ac:dyDescent="0.25">
      <c r="A163" s="119"/>
      <c r="B163" s="66">
        <v>41792</v>
      </c>
      <c r="C163" s="79">
        <v>1700</v>
      </c>
      <c r="D163" s="80" t="s">
        <v>263</v>
      </c>
      <c r="E163" s="5"/>
      <c r="F163" s="5"/>
      <c r="G163" s="5"/>
      <c r="H163" s="5"/>
      <c r="I163" s="5"/>
      <c r="J163" s="5"/>
      <c r="K163" s="5"/>
      <c r="L163" s="5"/>
    </row>
    <row r="164" spans="1:12" ht="22.5" x14ac:dyDescent="0.25">
      <c r="A164" s="119"/>
      <c r="B164" s="66">
        <v>41814</v>
      </c>
      <c r="C164" s="79">
        <v>222</v>
      </c>
      <c r="D164" s="80" t="s">
        <v>331</v>
      </c>
      <c r="E164" s="5"/>
      <c r="F164" s="5"/>
      <c r="G164" s="5"/>
      <c r="H164" s="5"/>
      <c r="I164" s="5"/>
      <c r="J164" s="5"/>
      <c r="K164" s="5"/>
      <c r="L164" s="5"/>
    </row>
    <row r="165" spans="1:12" ht="22.5" x14ac:dyDescent="0.25">
      <c r="A165" s="119"/>
      <c r="B165" s="66">
        <v>41823</v>
      </c>
      <c r="C165" s="79">
        <v>2887.5</v>
      </c>
      <c r="D165" s="80" t="s">
        <v>336</v>
      </c>
      <c r="E165" s="5"/>
      <c r="F165" s="5"/>
      <c r="G165" s="5"/>
      <c r="H165" s="5"/>
      <c r="I165" s="5"/>
      <c r="J165" s="5"/>
      <c r="K165" s="5"/>
      <c r="L165" s="5"/>
    </row>
    <row r="166" spans="1:12" ht="22.5" x14ac:dyDescent="0.25">
      <c r="A166" s="119"/>
      <c r="B166" s="66">
        <v>41823</v>
      </c>
      <c r="C166" s="79">
        <v>2940</v>
      </c>
      <c r="D166" s="80" t="s">
        <v>349</v>
      </c>
      <c r="E166" s="5"/>
      <c r="F166" s="5"/>
      <c r="G166" s="5"/>
      <c r="H166" s="5"/>
      <c r="I166" s="5"/>
      <c r="J166" s="5"/>
      <c r="K166" s="5"/>
      <c r="L166" s="5"/>
    </row>
    <row r="167" spans="1:12" ht="22.5" x14ac:dyDescent="0.25">
      <c r="A167" s="119"/>
      <c r="B167" s="66">
        <v>41823</v>
      </c>
      <c r="C167" s="79">
        <v>3882.9</v>
      </c>
      <c r="D167" s="80" t="s">
        <v>342</v>
      </c>
      <c r="E167" s="5"/>
      <c r="F167" s="5"/>
      <c r="G167" s="5"/>
      <c r="H167" s="5"/>
      <c r="I167" s="5"/>
      <c r="J167" s="5"/>
      <c r="K167" s="5"/>
      <c r="L167" s="5"/>
    </row>
    <row r="168" spans="1:12" ht="22.5" x14ac:dyDescent="0.25">
      <c r="A168" s="119"/>
      <c r="B168" s="66">
        <v>41823</v>
      </c>
      <c r="C168" s="79">
        <v>2100</v>
      </c>
      <c r="D168" s="80" t="s">
        <v>350</v>
      </c>
      <c r="E168" s="5"/>
      <c r="F168" s="5"/>
      <c r="G168" s="5"/>
      <c r="H168" s="5"/>
      <c r="I168" s="5"/>
      <c r="J168" s="5"/>
      <c r="K168" s="5"/>
      <c r="L168" s="5"/>
    </row>
    <row r="169" spans="1:12" ht="22.5" x14ac:dyDescent="0.25">
      <c r="A169" s="119"/>
      <c r="B169" s="66">
        <v>41823</v>
      </c>
      <c r="C169" s="79">
        <v>3217.5</v>
      </c>
      <c r="D169" s="80" t="s">
        <v>336</v>
      </c>
      <c r="E169" s="5"/>
      <c r="F169" s="5"/>
      <c r="G169" s="5"/>
      <c r="H169" s="5"/>
      <c r="I169" s="5"/>
      <c r="J169" s="5"/>
      <c r="K169" s="5"/>
      <c r="L169" s="5"/>
    </row>
    <row r="170" spans="1:12" ht="22.5" x14ac:dyDescent="0.25">
      <c r="A170" s="119"/>
      <c r="B170" s="66">
        <v>41829</v>
      </c>
      <c r="C170" s="79">
        <v>20</v>
      </c>
      <c r="D170" s="80" t="s">
        <v>351</v>
      </c>
      <c r="E170" s="5"/>
      <c r="F170" s="5"/>
      <c r="G170" s="5"/>
      <c r="H170" s="5"/>
      <c r="I170" s="5"/>
      <c r="J170" s="5"/>
      <c r="K170" s="5"/>
      <c r="L170" s="5"/>
    </row>
    <row r="171" spans="1:12" ht="22.5" x14ac:dyDescent="0.25">
      <c r="A171" s="119"/>
      <c r="B171" s="66">
        <v>41834</v>
      </c>
      <c r="C171" s="79">
        <v>353</v>
      </c>
      <c r="D171" s="80" t="s">
        <v>348</v>
      </c>
      <c r="E171" s="5"/>
      <c r="F171" s="5"/>
      <c r="G171" s="5"/>
      <c r="H171" s="5"/>
      <c r="I171" s="5"/>
      <c r="J171" s="5"/>
      <c r="K171" s="5"/>
      <c r="L171" s="5"/>
    </row>
    <row r="172" spans="1:12" x14ac:dyDescent="0.25">
      <c r="A172" s="119"/>
      <c r="B172" s="66">
        <v>41836</v>
      </c>
      <c r="C172" s="79">
        <v>690</v>
      </c>
      <c r="D172" s="80" t="s">
        <v>352</v>
      </c>
      <c r="E172" s="5"/>
      <c r="F172" s="5"/>
      <c r="G172" s="5"/>
      <c r="H172" s="5"/>
      <c r="I172" s="5"/>
      <c r="J172" s="5"/>
      <c r="K172" s="5"/>
      <c r="L172" s="5"/>
    </row>
    <row r="173" spans="1:12" ht="22.5" x14ac:dyDescent="0.25">
      <c r="A173" s="119"/>
      <c r="B173" s="66">
        <v>41851</v>
      </c>
      <c r="C173" s="79">
        <v>281.25</v>
      </c>
      <c r="D173" s="80" t="s">
        <v>305</v>
      </c>
      <c r="E173" s="5"/>
      <c r="F173" s="5"/>
      <c r="G173" s="5"/>
      <c r="H173" s="5"/>
      <c r="I173" s="5"/>
      <c r="J173" s="5"/>
      <c r="K173" s="5"/>
      <c r="L173" s="5"/>
    </row>
    <row r="174" spans="1:12" x14ac:dyDescent="0.25">
      <c r="A174" s="119"/>
      <c r="B174" s="66">
        <v>41865</v>
      </c>
      <c r="C174" s="79">
        <v>165</v>
      </c>
      <c r="D174" s="80" t="s">
        <v>353</v>
      </c>
      <c r="E174" s="5"/>
      <c r="F174" s="5"/>
      <c r="G174" s="5"/>
      <c r="H174" s="5"/>
      <c r="I174" s="5"/>
      <c r="J174" s="5"/>
      <c r="K174" s="5"/>
      <c r="L174" s="5"/>
    </row>
    <row r="175" spans="1:12" x14ac:dyDescent="0.25">
      <c r="A175" s="119"/>
      <c r="B175" s="66">
        <v>41871</v>
      </c>
      <c r="C175" s="79">
        <v>536.84</v>
      </c>
      <c r="D175" s="80" t="s">
        <v>354</v>
      </c>
      <c r="E175" s="5"/>
      <c r="F175" s="5"/>
      <c r="G175" s="5"/>
      <c r="H175" s="5"/>
      <c r="I175" s="5"/>
      <c r="J175" s="5"/>
      <c r="K175" s="5"/>
      <c r="L175" s="5"/>
    </row>
    <row r="176" spans="1:12" x14ac:dyDescent="0.25">
      <c r="A176" s="119"/>
      <c r="B176" s="66">
        <v>41922</v>
      </c>
      <c r="C176" s="79">
        <v>1295.28</v>
      </c>
      <c r="D176" s="80" t="s">
        <v>355</v>
      </c>
      <c r="E176" s="5"/>
      <c r="F176" s="5"/>
      <c r="G176" s="5"/>
      <c r="H176" s="5"/>
      <c r="I176" s="5"/>
      <c r="J176" s="5"/>
      <c r="K176" s="5"/>
      <c r="L176" s="5"/>
    </row>
    <row r="177" spans="1:12" ht="22.5" x14ac:dyDescent="0.25">
      <c r="A177" s="119"/>
      <c r="B177" s="66">
        <v>41934</v>
      </c>
      <c r="C177" s="79">
        <v>1060</v>
      </c>
      <c r="D177" s="80" t="s">
        <v>356</v>
      </c>
      <c r="E177" s="5"/>
      <c r="F177" s="5"/>
      <c r="G177" s="5"/>
      <c r="H177" s="5"/>
      <c r="I177" s="5"/>
      <c r="J177" s="5"/>
      <c r="K177" s="5"/>
      <c r="L177" s="5"/>
    </row>
    <row r="178" spans="1:12" x14ac:dyDescent="0.25">
      <c r="A178" s="119"/>
      <c r="B178" s="66">
        <v>41940</v>
      </c>
      <c r="C178" s="79">
        <v>920</v>
      </c>
      <c r="D178" s="80" t="s">
        <v>357</v>
      </c>
      <c r="E178" s="5"/>
      <c r="F178" s="5"/>
      <c r="G178" s="5"/>
      <c r="H178" s="5"/>
      <c r="I178" s="5"/>
      <c r="J178" s="5"/>
      <c r="K178" s="5"/>
      <c r="L178" s="5"/>
    </row>
    <row r="179" spans="1:12" ht="22.5" x14ac:dyDescent="0.25">
      <c r="A179" s="119"/>
      <c r="B179" s="66">
        <v>41940</v>
      </c>
      <c r="C179" s="79">
        <v>457.5</v>
      </c>
      <c r="D179" s="80" t="s">
        <v>347</v>
      </c>
      <c r="E179" s="5"/>
      <c r="F179" s="5"/>
      <c r="G179" s="5"/>
      <c r="H179" s="5"/>
      <c r="I179" s="5"/>
      <c r="J179" s="5"/>
      <c r="K179" s="5"/>
      <c r="L179" s="5"/>
    </row>
    <row r="180" spans="1:12" x14ac:dyDescent="0.25">
      <c r="A180" s="119"/>
      <c r="B180" s="66">
        <v>41962</v>
      </c>
      <c r="C180" s="79">
        <v>21000</v>
      </c>
      <c r="D180" s="80" t="s">
        <v>263</v>
      </c>
      <c r="E180" s="5"/>
      <c r="F180" s="5"/>
      <c r="G180" s="5"/>
      <c r="H180" s="5"/>
      <c r="I180" s="5"/>
      <c r="J180" s="5"/>
      <c r="K180" s="5"/>
      <c r="L180" s="5"/>
    </row>
    <row r="181" spans="1:12" x14ac:dyDescent="0.25">
      <c r="A181" s="119"/>
      <c r="B181" s="66">
        <v>41962</v>
      </c>
      <c r="C181" s="79">
        <v>2850</v>
      </c>
      <c r="D181" s="80" t="s">
        <v>357</v>
      </c>
      <c r="E181" s="5"/>
      <c r="F181" s="5"/>
      <c r="G181" s="5"/>
      <c r="H181" s="5"/>
      <c r="I181" s="5"/>
      <c r="J181" s="5"/>
      <c r="K181" s="5"/>
      <c r="L181" s="5"/>
    </row>
    <row r="182" spans="1:12" ht="22.5" x14ac:dyDescent="0.25">
      <c r="A182" s="119"/>
      <c r="B182" s="66">
        <v>41975</v>
      </c>
      <c r="C182" s="79">
        <v>193.21</v>
      </c>
      <c r="D182" s="80" t="s">
        <v>336</v>
      </c>
      <c r="E182" s="5"/>
      <c r="F182" s="5"/>
      <c r="G182" s="5"/>
      <c r="H182" s="5"/>
      <c r="I182" s="5"/>
      <c r="J182" s="5"/>
      <c r="K182" s="5"/>
      <c r="L182" s="5"/>
    </row>
    <row r="183" spans="1:12" ht="22.5" x14ac:dyDescent="0.25">
      <c r="A183" s="119"/>
      <c r="B183" s="66">
        <v>41978</v>
      </c>
      <c r="C183" s="79">
        <v>387.45</v>
      </c>
      <c r="D183" s="80" t="s">
        <v>347</v>
      </c>
      <c r="E183" s="5"/>
      <c r="F183" s="5"/>
      <c r="G183" s="5"/>
      <c r="H183" s="5"/>
      <c r="I183" s="5"/>
      <c r="J183" s="5"/>
      <c r="K183" s="5"/>
      <c r="L183" s="5"/>
    </row>
    <row r="184" spans="1:12" ht="22.5" x14ac:dyDescent="0.25">
      <c r="A184" s="119"/>
      <c r="B184" s="66">
        <v>41990</v>
      </c>
      <c r="C184" s="79">
        <v>27.5</v>
      </c>
      <c r="D184" s="80" t="s">
        <v>336</v>
      </c>
      <c r="E184" s="5"/>
      <c r="F184" s="5"/>
      <c r="G184" s="5"/>
      <c r="H184" s="5"/>
      <c r="I184" s="5"/>
      <c r="J184" s="5"/>
      <c r="K184" s="5"/>
      <c r="L184" s="5"/>
    </row>
    <row r="185" spans="1:12" x14ac:dyDescent="0.25">
      <c r="A185" s="119"/>
      <c r="B185" s="66">
        <v>41696</v>
      </c>
      <c r="C185" s="79">
        <v>37007.5</v>
      </c>
      <c r="D185" s="80" t="s">
        <v>358</v>
      </c>
      <c r="E185" s="5"/>
      <c r="F185" s="5"/>
      <c r="G185" s="5"/>
      <c r="H185" s="5"/>
      <c r="I185" s="5"/>
      <c r="J185" s="5"/>
      <c r="K185" s="5"/>
      <c r="L185" s="5"/>
    </row>
    <row r="186" spans="1:12" x14ac:dyDescent="0.25">
      <c r="A186" s="119"/>
      <c r="B186" s="66">
        <v>41705</v>
      </c>
      <c r="C186" s="79">
        <v>45699</v>
      </c>
      <c r="D186" s="80" t="s">
        <v>359</v>
      </c>
      <c r="E186" s="5"/>
      <c r="F186" s="5"/>
      <c r="G186" s="5"/>
      <c r="H186" s="5"/>
      <c r="I186" s="5"/>
      <c r="J186" s="5"/>
      <c r="K186" s="5"/>
      <c r="L186" s="5"/>
    </row>
    <row r="187" spans="1:12" x14ac:dyDescent="0.25">
      <c r="A187" s="119"/>
      <c r="B187" s="66">
        <v>41705</v>
      </c>
      <c r="C187" s="79">
        <v>11628.37</v>
      </c>
      <c r="D187" s="80" t="s">
        <v>360</v>
      </c>
      <c r="E187" s="5"/>
      <c r="F187" s="5"/>
      <c r="G187" s="5"/>
      <c r="H187" s="5"/>
      <c r="I187" s="5"/>
      <c r="J187" s="5"/>
      <c r="K187" s="5"/>
      <c r="L187" s="5"/>
    </row>
    <row r="188" spans="1:12" x14ac:dyDescent="0.25">
      <c r="A188" s="119"/>
      <c r="B188" s="66">
        <v>41793</v>
      </c>
      <c r="C188" s="79">
        <v>9900</v>
      </c>
      <c r="D188" s="80" t="s">
        <v>361</v>
      </c>
      <c r="E188" s="5"/>
      <c r="F188" s="5"/>
      <c r="G188" s="5"/>
      <c r="H188" s="5"/>
      <c r="I188" s="5"/>
      <c r="J188" s="5"/>
      <c r="K188" s="5"/>
      <c r="L188" s="5"/>
    </row>
    <row r="189" spans="1:12" x14ac:dyDescent="0.25">
      <c r="A189" s="119"/>
      <c r="B189" s="66">
        <v>41890</v>
      </c>
      <c r="C189" s="79">
        <v>29850</v>
      </c>
      <c r="D189" s="80" t="s">
        <v>361</v>
      </c>
      <c r="E189" s="5"/>
      <c r="F189" s="5"/>
      <c r="G189" s="5"/>
      <c r="H189" s="5"/>
      <c r="I189" s="5"/>
      <c r="J189" s="5"/>
      <c r="K189" s="5"/>
      <c r="L189" s="5"/>
    </row>
    <row r="190" spans="1:12" ht="16.5" customHeight="1" x14ac:dyDescent="0.25">
      <c r="A190" s="119"/>
      <c r="B190" s="66"/>
      <c r="C190" s="79"/>
      <c r="D190" s="80"/>
      <c r="E190" s="5"/>
      <c r="F190" s="5"/>
      <c r="G190" s="5"/>
      <c r="H190" s="5"/>
      <c r="I190" s="5"/>
      <c r="J190" s="5"/>
      <c r="K190" s="5"/>
      <c r="L190" s="5"/>
    </row>
    <row r="191" spans="1:12" ht="16.5" customHeight="1" x14ac:dyDescent="0.25">
      <c r="A191" s="78"/>
      <c r="B191" s="69"/>
      <c r="C191" s="70"/>
      <c r="D191" s="77"/>
      <c r="E191" s="5"/>
      <c r="F191" s="5"/>
      <c r="G191" s="5"/>
      <c r="H191" s="5"/>
      <c r="I191" s="5"/>
      <c r="J191" s="5"/>
      <c r="K191" s="5"/>
      <c r="L191" s="5"/>
    </row>
  </sheetData>
  <mergeCells count="2">
    <mergeCell ref="A1:D1"/>
    <mergeCell ref="A2:D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F4" sqref="F4"/>
    </sheetView>
  </sheetViews>
  <sheetFormatPr baseColWidth="10" defaultRowHeight="15" x14ac:dyDescent="0.25"/>
  <cols>
    <col min="1" max="1" width="12.7109375" style="2" customWidth="1"/>
    <col min="2" max="2" width="23" style="2" customWidth="1"/>
    <col min="3" max="3" width="17.28515625" style="2" customWidth="1"/>
    <col min="4" max="4" width="37.710937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3.25" customHeight="1" thickBot="1" x14ac:dyDescent="0.3">
      <c r="A4" s="71" t="s">
        <v>16</v>
      </c>
      <c r="B4" s="72" t="s">
        <v>207</v>
      </c>
      <c r="C4" s="72" t="s">
        <v>48</v>
      </c>
      <c r="D4" s="73" t="s">
        <v>21</v>
      </c>
    </row>
    <row r="5" spans="1:12" ht="18" customHeight="1" thickTop="1" x14ac:dyDescent="0.25">
      <c r="A5" s="74"/>
      <c r="B5" s="25"/>
      <c r="C5" s="25"/>
      <c r="D5" s="75"/>
      <c r="E5" s="5"/>
      <c r="F5" s="5"/>
      <c r="G5" s="5"/>
      <c r="H5" s="5"/>
      <c r="I5" s="5"/>
      <c r="J5" s="5"/>
      <c r="K5" s="5"/>
      <c r="L5" s="5"/>
    </row>
    <row r="6" spans="1:12" ht="18" customHeight="1" x14ac:dyDescent="0.25">
      <c r="A6" s="78"/>
      <c r="B6" s="69"/>
      <c r="C6" s="70"/>
      <c r="D6" s="77"/>
      <c r="E6" s="5"/>
      <c r="F6" s="5"/>
      <c r="G6" s="5"/>
      <c r="H6" s="5"/>
      <c r="I6" s="5"/>
      <c r="J6" s="5"/>
      <c r="K6" s="5"/>
      <c r="L6" s="5"/>
    </row>
    <row r="7" spans="1:12" x14ac:dyDescent="0.25">
      <c r="A7" s="125" t="s">
        <v>58</v>
      </c>
      <c r="B7" s="16"/>
      <c r="C7" s="16"/>
      <c r="D7" s="76"/>
      <c r="E7" s="5"/>
      <c r="F7" s="5"/>
      <c r="G7" s="5"/>
      <c r="H7" s="5"/>
      <c r="I7" s="5"/>
      <c r="J7" s="5"/>
      <c r="K7" s="5"/>
      <c r="L7" s="5"/>
    </row>
    <row r="8" spans="1:12" x14ac:dyDescent="0.25">
      <c r="A8" s="125"/>
      <c r="B8" s="16"/>
      <c r="C8" s="16"/>
      <c r="D8" s="76"/>
      <c r="E8" s="5"/>
      <c r="F8" s="5"/>
      <c r="G8" s="5"/>
      <c r="H8" s="5"/>
      <c r="I8" s="5"/>
      <c r="J8" s="5"/>
      <c r="K8" s="5"/>
      <c r="L8" s="5"/>
    </row>
    <row r="9" spans="1:12" x14ac:dyDescent="0.25">
      <c r="A9" s="129"/>
      <c r="B9" s="115">
        <v>40402</v>
      </c>
      <c r="C9" s="128">
        <v>1710</v>
      </c>
      <c r="D9" s="130" t="s">
        <v>362</v>
      </c>
      <c r="E9" s="5"/>
      <c r="F9" s="5"/>
      <c r="G9" s="5"/>
      <c r="H9" s="5"/>
      <c r="I9" s="5"/>
      <c r="J9" s="5"/>
      <c r="K9" s="5"/>
      <c r="L9" s="5"/>
    </row>
    <row r="10" spans="1:12" x14ac:dyDescent="0.25">
      <c r="A10" s="129"/>
      <c r="B10" s="115">
        <v>40402</v>
      </c>
      <c r="C10" s="128">
        <v>104</v>
      </c>
      <c r="D10" s="130" t="s">
        <v>363</v>
      </c>
      <c r="E10" s="5"/>
      <c r="F10" s="5"/>
      <c r="G10" s="5"/>
      <c r="H10" s="5"/>
      <c r="I10" s="5"/>
      <c r="J10" s="5"/>
      <c r="K10" s="5"/>
      <c r="L10" s="5"/>
    </row>
    <row r="11" spans="1:12" ht="22.5" x14ac:dyDescent="0.25">
      <c r="A11" s="129"/>
      <c r="B11" s="115">
        <v>40471</v>
      </c>
      <c r="C11" s="128">
        <v>1211</v>
      </c>
      <c r="D11" s="130" t="s">
        <v>364</v>
      </c>
      <c r="E11" s="5"/>
      <c r="F11" s="5"/>
      <c r="G11" s="5"/>
      <c r="H11" s="5"/>
      <c r="I11" s="5"/>
      <c r="J11" s="5"/>
      <c r="K11" s="5"/>
      <c r="L11" s="5"/>
    </row>
    <row r="12" spans="1:12" ht="22.5" x14ac:dyDescent="0.25">
      <c r="A12" s="129"/>
      <c r="B12" s="115">
        <v>40490</v>
      </c>
      <c r="C12" s="128">
        <v>500.33</v>
      </c>
      <c r="D12" s="130" t="s">
        <v>364</v>
      </c>
      <c r="E12" s="5"/>
      <c r="F12" s="5"/>
      <c r="G12" s="5"/>
      <c r="H12" s="5"/>
      <c r="I12" s="5"/>
      <c r="J12" s="5"/>
      <c r="K12" s="5"/>
      <c r="L12" s="5"/>
    </row>
    <row r="13" spans="1:12" x14ac:dyDescent="0.25">
      <c r="A13" s="129"/>
      <c r="B13" s="115">
        <v>40498</v>
      </c>
      <c r="C13" s="128">
        <v>2811.75</v>
      </c>
      <c r="D13" s="130" t="s">
        <v>365</v>
      </c>
      <c r="E13" s="5"/>
      <c r="F13" s="5"/>
      <c r="G13" s="5"/>
      <c r="H13" s="5"/>
      <c r="I13" s="5"/>
      <c r="J13" s="5"/>
      <c r="K13" s="5"/>
      <c r="L13" s="5"/>
    </row>
    <row r="14" spans="1:12" x14ac:dyDescent="0.25">
      <c r="A14" s="129"/>
      <c r="B14" s="115">
        <v>40501</v>
      </c>
      <c r="C14" s="128">
        <v>492.8</v>
      </c>
      <c r="D14" s="130" t="s">
        <v>366</v>
      </c>
      <c r="E14" s="5"/>
      <c r="F14" s="5"/>
      <c r="G14" s="5"/>
      <c r="H14" s="5"/>
      <c r="I14" s="5"/>
      <c r="J14" s="5"/>
      <c r="K14" s="5"/>
      <c r="L14" s="5"/>
    </row>
    <row r="15" spans="1:12" x14ac:dyDescent="0.25">
      <c r="A15" s="129"/>
      <c r="B15" s="115">
        <v>40532</v>
      </c>
      <c r="C15" s="128">
        <v>45.45</v>
      </c>
      <c r="D15" s="130" t="s">
        <v>365</v>
      </c>
      <c r="E15" s="5"/>
      <c r="F15" s="5"/>
      <c r="G15" s="5"/>
      <c r="H15" s="5"/>
      <c r="I15" s="5"/>
      <c r="J15" s="5"/>
      <c r="K15" s="5"/>
      <c r="L15" s="5"/>
    </row>
    <row r="16" spans="1:12" x14ac:dyDescent="0.25">
      <c r="A16" s="129"/>
      <c r="B16" s="115">
        <v>40442</v>
      </c>
      <c r="C16" s="128">
        <v>15840</v>
      </c>
      <c r="D16" s="76" t="s">
        <v>367</v>
      </c>
      <c r="E16" s="5"/>
      <c r="F16" s="5"/>
      <c r="G16" s="5"/>
      <c r="H16" s="5"/>
      <c r="I16" s="5"/>
      <c r="J16" s="5"/>
      <c r="K16" s="5"/>
      <c r="L16" s="5"/>
    </row>
    <row r="17" spans="1:12" x14ac:dyDescent="0.25">
      <c r="A17" s="129"/>
      <c r="B17" s="115">
        <v>40464</v>
      </c>
      <c r="C17" s="128">
        <v>9625</v>
      </c>
      <c r="D17" s="130" t="s">
        <v>368</v>
      </c>
      <c r="E17" s="5"/>
      <c r="F17" s="5"/>
      <c r="G17" s="5"/>
      <c r="H17" s="5"/>
      <c r="I17" s="5"/>
      <c r="J17" s="5"/>
      <c r="K17" s="5"/>
      <c r="L17" s="5"/>
    </row>
    <row r="18" spans="1:12" x14ac:dyDescent="0.25">
      <c r="A18" s="129"/>
      <c r="B18" s="115">
        <v>40485</v>
      </c>
      <c r="C18" s="128">
        <v>10000</v>
      </c>
      <c r="D18" s="130" t="s">
        <v>369</v>
      </c>
      <c r="E18" s="5"/>
      <c r="F18" s="5"/>
      <c r="G18" s="5"/>
      <c r="H18" s="5"/>
      <c r="I18" s="5"/>
      <c r="J18" s="5"/>
      <c r="K18" s="5"/>
      <c r="L18" s="5"/>
    </row>
    <row r="19" spans="1:12" x14ac:dyDescent="0.25">
      <c r="A19" s="126"/>
      <c r="B19" s="127"/>
      <c r="C19" s="128"/>
      <c r="D19" s="76"/>
      <c r="E19" s="5"/>
      <c r="F19" s="5"/>
      <c r="G19" s="5"/>
      <c r="H19" s="5"/>
      <c r="I19" s="5"/>
      <c r="J19" s="5"/>
      <c r="K19" s="5"/>
      <c r="L19" s="5"/>
    </row>
    <row r="20" spans="1:12" x14ac:dyDescent="0.25">
      <c r="A20" s="78"/>
      <c r="B20" s="69"/>
      <c r="C20" s="70"/>
      <c r="D20" s="77"/>
      <c r="E20" s="5"/>
      <c r="F20" s="5"/>
      <c r="G20" s="5"/>
      <c r="H20" s="5"/>
      <c r="I20" s="5"/>
      <c r="J20" s="5"/>
      <c r="K20" s="5"/>
      <c r="L20" s="5"/>
    </row>
    <row r="21" spans="1:12" x14ac:dyDescent="0.25">
      <c r="A21" s="125" t="s">
        <v>68</v>
      </c>
      <c r="B21" s="127"/>
      <c r="C21" s="128"/>
      <c r="D21" s="76"/>
      <c r="E21" s="5"/>
      <c r="F21" s="5"/>
      <c r="G21" s="5"/>
      <c r="H21" s="5"/>
      <c r="I21" s="5"/>
      <c r="J21" s="5"/>
      <c r="K21" s="5"/>
      <c r="L21" s="5"/>
    </row>
    <row r="22" spans="1:12" x14ac:dyDescent="0.25">
      <c r="A22" s="126"/>
      <c r="B22" s="115"/>
      <c r="C22" s="128"/>
      <c r="D22" s="76"/>
      <c r="E22" s="5"/>
      <c r="F22" s="5"/>
      <c r="G22" s="5"/>
      <c r="H22" s="5"/>
      <c r="I22" s="5"/>
      <c r="J22" s="5"/>
      <c r="K22" s="5"/>
      <c r="L22" s="5"/>
    </row>
    <row r="23" spans="1:12" x14ac:dyDescent="0.25">
      <c r="A23" s="119"/>
      <c r="B23" s="115">
        <v>40597</v>
      </c>
      <c r="C23" s="128">
        <v>1189.3800000000001</v>
      </c>
      <c r="D23" s="130" t="s">
        <v>370</v>
      </c>
      <c r="E23" s="5"/>
      <c r="F23" s="5"/>
      <c r="G23" s="5"/>
      <c r="H23" s="5"/>
      <c r="I23" s="5"/>
      <c r="J23" s="5"/>
      <c r="K23" s="5"/>
      <c r="L23" s="5"/>
    </row>
    <row r="24" spans="1:12" x14ac:dyDescent="0.25">
      <c r="A24" s="119"/>
      <c r="B24" s="115">
        <v>40646</v>
      </c>
      <c r="C24" s="128">
        <v>10300</v>
      </c>
      <c r="D24" s="76" t="s">
        <v>371</v>
      </c>
      <c r="E24" s="5"/>
      <c r="F24" s="5"/>
      <c r="G24" s="5"/>
      <c r="H24" s="5"/>
      <c r="I24" s="5"/>
      <c r="J24" s="5"/>
      <c r="K24" s="5"/>
      <c r="L24" s="5"/>
    </row>
    <row r="25" spans="1:12" x14ac:dyDescent="0.25">
      <c r="A25" s="119"/>
      <c r="B25" s="115">
        <v>40660</v>
      </c>
      <c r="C25" s="128">
        <v>10000</v>
      </c>
      <c r="D25" s="76" t="s">
        <v>372</v>
      </c>
      <c r="E25" s="5"/>
      <c r="F25" s="5"/>
      <c r="G25" s="5"/>
      <c r="H25" s="5"/>
      <c r="I25" s="5"/>
      <c r="J25" s="5"/>
      <c r="K25" s="5"/>
      <c r="L25" s="5"/>
    </row>
    <row r="26" spans="1:12" x14ac:dyDescent="0.25">
      <c r="A26" s="119"/>
      <c r="B26" s="115">
        <v>40718</v>
      </c>
      <c r="C26" s="128">
        <v>2000</v>
      </c>
      <c r="D26" s="130" t="s">
        <v>373</v>
      </c>
      <c r="E26" s="5"/>
      <c r="F26" s="5"/>
      <c r="G26" s="5"/>
      <c r="H26" s="5"/>
      <c r="I26" s="5"/>
      <c r="J26" s="5"/>
      <c r="K26" s="5"/>
      <c r="L26" s="5"/>
    </row>
    <row r="27" spans="1:12" x14ac:dyDescent="0.25">
      <c r="A27" s="126"/>
      <c r="B27" s="127"/>
      <c r="C27" s="128"/>
      <c r="D27" s="76"/>
      <c r="E27" s="5"/>
      <c r="F27" s="5"/>
      <c r="G27" s="5"/>
      <c r="H27" s="5"/>
      <c r="I27" s="5"/>
      <c r="J27" s="5"/>
      <c r="K27" s="5"/>
      <c r="L27" s="5"/>
    </row>
    <row r="28" spans="1:12" x14ac:dyDescent="0.25">
      <c r="A28" s="78"/>
      <c r="B28" s="69"/>
      <c r="C28" s="70"/>
      <c r="D28" s="77"/>
      <c r="E28" s="5"/>
      <c r="F28" s="5"/>
      <c r="G28" s="5"/>
      <c r="H28" s="5"/>
      <c r="I28" s="5"/>
      <c r="J28" s="5"/>
      <c r="K28" s="5"/>
      <c r="L28" s="5"/>
    </row>
  </sheetData>
  <mergeCells count="2">
    <mergeCell ref="A1:D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election activeCell="F5" sqref="F5"/>
    </sheetView>
  </sheetViews>
  <sheetFormatPr baseColWidth="10" defaultRowHeight="15" x14ac:dyDescent="0.25"/>
  <cols>
    <col min="1" max="1" width="12.7109375" style="2" customWidth="1"/>
    <col min="2" max="2" width="23" style="2" customWidth="1"/>
    <col min="3" max="3" width="17.28515625" style="2" customWidth="1"/>
    <col min="4" max="4" width="34.425781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74.25" customHeight="1" thickBot="1" x14ac:dyDescent="0.3">
      <c r="A4" s="71" t="s">
        <v>16</v>
      </c>
      <c r="B4" s="72" t="s">
        <v>207</v>
      </c>
      <c r="C4" s="72" t="s">
        <v>48</v>
      </c>
      <c r="D4" s="73" t="s">
        <v>21</v>
      </c>
    </row>
    <row r="5" spans="1:12" ht="18" customHeight="1" thickTop="1" x14ac:dyDescent="0.25">
      <c r="A5" s="74"/>
      <c r="B5" s="25"/>
      <c r="C5" s="25"/>
      <c r="D5" s="75"/>
      <c r="E5" s="5"/>
      <c r="F5" s="5"/>
      <c r="G5" s="5"/>
      <c r="H5" s="5"/>
      <c r="I5" s="5"/>
      <c r="J5" s="5"/>
      <c r="K5" s="5"/>
      <c r="L5" s="5"/>
    </row>
    <row r="6" spans="1:12" ht="18" customHeight="1" x14ac:dyDescent="0.25">
      <c r="A6" s="78"/>
      <c r="B6" s="124"/>
      <c r="C6" s="124"/>
      <c r="D6" s="77"/>
      <c r="E6" s="5"/>
      <c r="F6" s="5"/>
      <c r="G6" s="5"/>
      <c r="H6" s="5"/>
      <c r="I6" s="5"/>
      <c r="J6" s="5"/>
      <c r="K6" s="5"/>
      <c r="L6" s="5"/>
    </row>
    <row r="7" spans="1:12" x14ac:dyDescent="0.25">
      <c r="A7" s="125" t="s">
        <v>32</v>
      </c>
      <c r="B7" s="16"/>
      <c r="C7" s="16"/>
      <c r="D7" s="76"/>
      <c r="E7" s="5"/>
      <c r="F7" s="5"/>
      <c r="G7" s="5"/>
      <c r="H7" s="5"/>
      <c r="I7" s="5"/>
      <c r="J7" s="5"/>
      <c r="K7" s="5"/>
      <c r="L7" s="5"/>
    </row>
    <row r="8" spans="1:12" x14ac:dyDescent="0.25">
      <c r="A8" s="126"/>
      <c r="B8" s="127"/>
      <c r="C8" s="128"/>
      <c r="D8" s="76"/>
      <c r="E8" s="5"/>
      <c r="F8" s="5"/>
      <c r="G8" s="5"/>
      <c r="H8" s="5"/>
      <c r="I8" s="5"/>
      <c r="J8" s="5"/>
      <c r="K8" s="5"/>
      <c r="L8" s="5"/>
    </row>
    <row r="9" spans="1:12" ht="22.5" x14ac:dyDescent="0.25">
      <c r="A9" s="119"/>
      <c r="B9" s="115">
        <v>40049</v>
      </c>
      <c r="C9" s="128">
        <v>937.17</v>
      </c>
      <c r="D9" s="130" t="s">
        <v>374</v>
      </c>
      <c r="E9" s="5"/>
      <c r="F9" s="5"/>
      <c r="G9" s="5"/>
      <c r="H9" s="5"/>
      <c r="I9" s="5"/>
      <c r="J9" s="5"/>
      <c r="K9" s="5"/>
      <c r="L9" s="5"/>
    </row>
    <row r="10" spans="1:12" ht="22.5" x14ac:dyDescent="0.25">
      <c r="A10" s="119"/>
      <c r="B10" s="115">
        <v>40060</v>
      </c>
      <c r="C10" s="128">
        <v>84.53</v>
      </c>
      <c r="D10" s="130" t="s">
        <v>374</v>
      </c>
      <c r="E10" s="5"/>
      <c r="F10" s="5"/>
      <c r="G10" s="5"/>
      <c r="H10" s="5"/>
      <c r="I10" s="5"/>
      <c r="J10" s="5"/>
      <c r="K10" s="5"/>
      <c r="L10" s="5"/>
    </row>
    <row r="11" spans="1:12" x14ac:dyDescent="0.25">
      <c r="A11" s="119"/>
      <c r="B11" s="115">
        <v>39895</v>
      </c>
      <c r="C11" s="128">
        <v>25000</v>
      </c>
      <c r="D11" s="130" t="s">
        <v>375</v>
      </c>
      <c r="E11" s="5"/>
      <c r="F11" s="5"/>
      <c r="G11" s="5"/>
      <c r="H11" s="5"/>
      <c r="I11" s="5"/>
      <c r="J11" s="5"/>
      <c r="K11" s="5"/>
      <c r="L11" s="5"/>
    </row>
    <row r="12" spans="1:12" x14ac:dyDescent="0.25">
      <c r="A12" s="119"/>
      <c r="B12" s="115">
        <v>40037</v>
      </c>
      <c r="C12" s="128">
        <v>63505</v>
      </c>
      <c r="D12" s="130" t="s">
        <v>376</v>
      </c>
      <c r="E12" s="5"/>
      <c r="F12" s="5"/>
      <c r="G12" s="5"/>
      <c r="H12" s="5"/>
      <c r="I12" s="5"/>
      <c r="J12" s="5"/>
      <c r="K12" s="5"/>
      <c r="L12" s="5"/>
    </row>
    <row r="13" spans="1:12" x14ac:dyDescent="0.25">
      <c r="A13" s="126"/>
      <c r="B13" s="127"/>
      <c r="C13" s="128"/>
      <c r="D13" s="76"/>
      <c r="E13" s="5"/>
      <c r="F13" s="5"/>
      <c r="G13" s="5"/>
      <c r="H13" s="5"/>
      <c r="I13" s="5"/>
      <c r="J13" s="5"/>
      <c r="K13" s="5"/>
      <c r="L13" s="5"/>
    </row>
    <row r="14" spans="1:12" x14ac:dyDescent="0.25">
      <c r="A14" s="78"/>
      <c r="B14" s="124"/>
      <c r="C14" s="124"/>
      <c r="D14" s="77"/>
      <c r="E14" s="5"/>
      <c r="F14" s="5"/>
      <c r="G14" s="5"/>
      <c r="H14" s="5"/>
      <c r="I14" s="5"/>
      <c r="J14" s="5"/>
      <c r="K14" s="5"/>
      <c r="L14" s="5"/>
    </row>
    <row r="15" spans="1:12" x14ac:dyDescent="0.25">
      <c r="A15" s="125" t="s">
        <v>58</v>
      </c>
      <c r="B15" s="16"/>
      <c r="C15" s="16"/>
      <c r="D15" s="76"/>
      <c r="E15" s="5"/>
      <c r="F15" s="5"/>
      <c r="G15" s="5"/>
      <c r="H15" s="5"/>
      <c r="I15" s="5"/>
      <c r="J15" s="5"/>
      <c r="K15" s="5"/>
      <c r="L15" s="5"/>
    </row>
    <row r="16" spans="1:12" x14ac:dyDescent="0.25">
      <c r="A16" s="125"/>
      <c r="B16" s="16"/>
      <c r="C16" s="16"/>
      <c r="D16" s="76"/>
      <c r="E16" s="5"/>
      <c r="F16" s="5"/>
      <c r="G16" s="5"/>
      <c r="H16" s="5"/>
      <c r="I16" s="5"/>
      <c r="J16" s="5"/>
      <c r="K16" s="5"/>
      <c r="L16" s="5"/>
    </row>
    <row r="17" spans="1:12" ht="22.5" x14ac:dyDescent="0.25">
      <c r="A17" s="119"/>
      <c r="B17" s="115">
        <v>40344</v>
      </c>
      <c r="C17" s="128">
        <v>391.2</v>
      </c>
      <c r="D17" s="130" t="s">
        <v>362</v>
      </c>
      <c r="E17" s="5"/>
      <c r="F17" s="5"/>
      <c r="G17" s="5"/>
      <c r="H17" s="5"/>
      <c r="I17" s="5"/>
      <c r="J17" s="5"/>
      <c r="K17" s="5"/>
      <c r="L17" s="5"/>
    </row>
    <row r="18" spans="1:12" ht="33.75" x14ac:dyDescent="0.25">
      <c r="A18" s="119"/>
      <c r="B18" s="115">
        <v>40358</v>
      </c>
      <c r="C18" s="128">
        <v>1116.8399999999999</v>
      </c>
      <c r="D18" s="130" t="s">
        <v>377</v>
      </c>
      <c r="E18" s="5"/>
      <c r="F18" s="5"/>
      <c r="G18" s="5"/>
      <c r="H18" s="5"/>
      <c r="I18" s="5"/>
      <c r="J18" s="5"/>
      <c r="K18" s="5"/>
      <c r="L18" s="5"/>
    </row>
    <row r="19" spans="1:12" ht="22.5" x14ac:dyDescent="0.25">
      <c r="A19" s="119"/>
      <c r="B19" s="115">
        <v>40361</v>
      </c>
      <c r="C19" s="128">
        <v>40.340000000000003</v>
      </c>
      <c r="D19" s="130" t="s">
        <v>377</v>
      </c>
      <c r="E19" s="5"/>
      <c r="F19" s="5"/>
      <c r="G19" s="5"/>
      <c r="H19" s="5"/>
      <c r="I19" s="5"/>
      <c r="J19" s="5"/>
      <c r="K19" s="5"/>
      <c r="L19" s="5"/>
    </row>
    <row r="20" spans="1:12" ht="22.5" x14ac:dyDescent="0.25">
      <c r="A20" s="119"/>
      <c r="B20" s="115">
        <v>40364</v>
      </c>
      <c r="C20" s="128">
        <v>1968.72</v>
      </c>
      <c r="D20" s="130" t="s">
        <v>378</v>
      </c>
      <c r="E20" s="5"/>
      <c r="F20" s="5"/>
      <c r="G20" s="5"/>
      <c r="H20" s="5"/>
      <c r="I20" s="5"/>
      <c r="J20" s="5"/>
      <c r="K20" s="5"/>
      <c r="L20" s="5"/>
    </row>
    <row r="21" spans="1:12" x14ac:dyDescent="0.25">
      <c r="A21" s="119"/>
      <c r="B21" s="115">
        <v>40402</v>
      </c>
      <c r="C21" s="128">
        <v>84.28</v>
      </c>
      <c r="D21" s="130" t="s">
        <v>362</v>
      </c>
      <c r="E21" s="5"/>
      <c r="F21" s="5"/>
      <c r="G21" s="5"/>
      <c r="H21" s="5"/>
      <c r="I21" s="5"/>
      <c r="J21" s="5"/>
      <c r="K21" s="5"/>
      <c r="L21" s="5"/>
    </row>
    <row r="22" spans="1:12" ht="22.5" x14ac:dyDescent="0.25">
      <c r="A22" s="119"/>
      <c r="B22" s="115">
        <v>40402</v>
      </c>
      <c r="C22" s="128">
        <v>121.2</v>
      </c>
      <c r="D22" s="130" t="s">
        <v>378</v>
      </c>
      <c r="E22" s="5"/>
      <c r="F22" s="5"/>
      <c r="G22" s="5"/>
      <c r="H22" s="5"/>
      <c r="I22" s="5"/>
      <c r="J22" s="5"/>
      <c r="K22" s="5"/>
      <c r="L22" s="5"/>
    </row>
    <row r="23" spans="1:12" x14ac:dyDescent="0.25">
      <c r="A23" s="119"/>
      <c r="B23" s="115">
        <v>40443</v>
      </c>
      <c r="C23" s="128">
        <v>125.08</v>
      </c>
      <c r="D23" s="130" t="s">
        <v>379</v>
      </c>
      <c r="E23" s="5"/>
      <c r="F23" s="5"/>
      <c r="G23" s="5"/>
      <c r="H23" s="5"/>
      <c r="I23" s="5"/>
      <c r="J23" s="5"/>
      <c r="K23" s="5"/>
      <c r="L23" s="5"/>
    </row>
    <row r="24" spans="1:12" x14ac:dyDescent="0.25">
      <c r="A24" s="119"/>
      <c r="B24" s="115">
        <v>40450</v>
      </c>
      <c r="C24" s="128">
        <v>1055</v>
      </c>
      <c r="D24" s="130" t="s">
        <v>380</v>
      </c>
      <c r="E24" s="5"/>
      <c r="F24" s="5"/>
      <c r="G24" s="5"/>
      <c r="H24" s="5"/>
      <c r="I24" s="5"/>
      <c r="J24" s="5"/>
      <c r="K24" s="5"/>
      <c r="L24" s="5"/>
    </row>
    <row r="25" spans="1:12" x14ac:dyDescent="0.25">
      <c r="A25" s="119"/>
      <c r="B25" s="115">
        <v>40450</v>
      </c>
      <c r="C25" s="128">
        <v>1380</v>
      </c>
      <c r="D25" s="130" t="s">
        <v>362</v>
      </c>
      <c r="E25" s="5"/>
      <c r="F25" s="5"/>
      <c r="G25" s="5"/>
      <c r="H25" s="5"/>
      <c r="I25" s="5"/>
      <c r="J25" s="5"/>
      <c r="K25" s="5"/>
      <c r="L25" s="5"/>
    </row>
    <row r="26" spans="1:12" x14ac:dyDescent="0.25">
      <c r="A26" s="119"/>
      <c r="B26" s="115">
        <v>40462</v>
      </c>
      <c r="C26" s="128">
        <v>741.28</v>
      </c>
      <c r="D26" s="130" t="s">
        <v>381</v>
      </c>
      <c r="E26" s="5"/>
      <c r="F26" s="5"/>
      <c r="G26" s="5"/>
      <c r="H26" s="5"/>
      <c r="I26" s="5"/>
      <c r="J26" s="5"/>
      <c r="K26" s="5"/>
      <c r="L26" s="5"/>
    </row>
    <row r="27" spans="1:12" x14ac:dyDescent="0.25">
      <c r="A27" s="119"/>
      <c r="B27" s="115">
        <v>40462</v>
      </c>
      <c r="C27" s="128">
        <v>232</v>
      </c>
      <c r="D27" s="130" t="s">
        <v>84</v>
      </c>
      <c r="E27" s="5"/>
      <c r="F27" s="5"/>
      <c r="G27" s="5"/>
      <c r="H27" s="5"/>
      <c r="I27" s="5"/>
      <c r="J27" s="5"/>
      <c r="K27" s="5"/>
      <c r="L27" s="5"/>
    </row>
    <row r="28" spans="1:12" x14ac:dyDescent="0.25">
      <c r="A28" s="119"/>
      <c r="B28" s="115">
        <v>40252</v>
      </c>
      <c r="C28" s="128">
        <v>75145</v>
      </c>
      <c r="D28" s="130" t="s">
        <v>382</v>
      </c>
      <c r="E28" s="5"/>
      <c r="F28" s="5"/>
      <c r="G28" s="5"/>
      <c r="H28" s="5"/>
      <c r="I28" s="5"/>
      <c r="J28" s="5"/>
      <c r="K28" s="5"/>
      <c r="L28" s="5"/>
    </row>
    <row r="29" spans="1:12" x14ac:dyDescent="0.25">
      <c r="A29" s="119"/>
      <c r="B29" s="115">
        <v>40336</v>
      </c>
      <c r="C29" s="128">
        <v>53392.5</v>
      </c>
      <c r="D29" s="130" t="s">
        <v>383</v>
      </c>
      <c r="E29" s="5"/>
      <c r="F29" s="5"/>
      <c r="G29" s="5"/>
      <c r="H29" s="5"/>
      <c r="I29" s="5"/>
      <c r="J29" s="5"/>
      <c r="K29" s="5"/>
      <c r="L29" s="5"/>
    </row>
    <row r="30" spans="1:12" x14ac:dyDescent="0.25">
      <c r="A30" s="126"/>
      <c r="B30" s="127"/>
      <c r="C30" s="128"/>
      <c r="D30" s="76"/>
      <c r="E30" s="5"/>
      <c r="F30" s="5"/>
      <c r="G30" s="5"/>
      <c r="H30" s="5"/>
      <c r="I30" s="5"/>
      <c r="J30" s="5"/>
      <c r="K30" s="5"/>
      <c r="L30" s="5"/>
    </row>
    <row r="31" spans="1:12" x14ac:dyDescent="0.25">
      <c r="A31" s="78"/>
      <c r="B31" s="69"/>
      <c r="C31" s="70"/>
      <c r="D31" s="77"/>
      <c r="E31" s="5"/>
      <c r="F31" s="5"/>
      <c r="G31" s="5"/>
      <c r="H31" s="5"/>
      <c r="I31" s="5"/>
      <c r="J31" s="5"/>
      <c r="K31" s="5"/>
      <c r="L31" s="5"/>
    </row>
    <row r="32" spans="1:12" x14ac:dyDescent="0.25">
      <c r="A32" s="125" t="s">
        <v>68</v>
      </c>
      <c r="B32" s="127"/>
      <c r="C32" s="128"/>
      <c r="D32" s="76"/>
      <c r="E32" s="5"/>
      <c r="F32" s="5"/>
      <c r="G32" s="5"/>
      <c r="H32" s="5"/>
      <c r="I32" s="5"/>
      <c r="J32" s="5"/>
      <c r="K32" s="5"/>
      <c r="L32" s="5"/>
    </row>
    <row r="33" spans="1:12" x14ac:dyDescent="0.25">
      <c r="A33" s="126"/>
      <c r="B33" s="115"/>
      <c r="C33" s="128"/>
      <c r="D33" s="76"/>
      <c r="E33" s="5"/>
      <c r="F33" s="5"/>
      <c r="G33" s="5"/>
      <c r="H33" s="5"/>
      <c r="I33" s="5"/>
      <c r="J33" s="5"/>
      <c r="K33" s="5"/>
      <c r="L33" s="5"/>
    </row>
    <row r="34" spans="1:12" x14ac:dyDescent="0.25">
      <c r="A34" s="119"/>
      <c r="B34" s="115">
        <v>40603</v>
      </c>
      <c r="C34" s="128">
        <v>6945</v>
      </c>
      <c r="D34" s="130" t="s">
        <v>84</v>
      </c>
      <c r="E34" s="5"/>
      <c r="F34" s="5"/>
      <c r="G34" s="5"/>
      <c r="H34" s="5"/>
      <c r="I34" s="5"/>
      <c r="J34" s="5"/>
      <c r="K34" s="5"/>
      <c r="L34" s="5"/>
    </row>
    <row r="35" spans="1:12" x14ac:dyDescent="0.25">
      <c r="A35" s="119"/>
      <c r="B35" s="115">
        <v>40603</v>
      </c>
      <c r="C35" s="128">
        <v>9235.49</v>
      </c>
      <c r="D35" s="130" t="s">
        <v>384</v>
      </c>
      <c r="E35" s="5"/>
      <c r="F35" s="5"/>
      <c r="G35" s="5"/>
      <c r="H35" s="5"/>
      <c r="I35" s="5"/>
      <c r="J35" s="5"/>
      <c r="K35" s="5"/>
      <c r="L35" s="5"/>
    </row>
    <row r="36" spans="1:12" x14ac:dyDescent="0.25">
      <c r="A36" s="119"/>
      <c r="B36" s="115">
        <v>40752</v>
      </c>
      <c r="C36" s="128">
        <v>760</v>
      </c>
      <c r="D36" s="130" t="s">
        <v>187</v>
      </c>
      <c r="E36" s="5"/>
      <c r="F36" s="5"/>
      <c r="G36" s="5"/>
      <c r="H36" s="5"/>
      <c r="I36" s="5"/>
      <c r="J36" s="5"/>
      <c r="K36" s="5"/>
      <c r="L36" s="5"/>
    </row>
    <row r="37" spans="1:12" x14ac:dyDescent="0.25">
      <c r="A37" s="119"/>
      <c r="B37" s="115">
        <v>40752</v>
      </c>
      <c r="C37" s="128">
        <v>655.4</v>
      </c>
      <c r="D37" s="130" t="s">
        <v>384</v>
      </c>
      <c r="E37" s="5"/>
      <c r="F37" s="5"/>
      <c r="G37" s="5"/>
      <c r="H37" s="5"/>
      <c r="I37" s="5"/>
      <c r="J37" s="5"/>
      <c r="K37" s="5"/>
      <c r="L37" s="5"/>
    </row>
    <row r="38" spans="1:12" x14ac:dyDescent="0.25">
      <c r="A38" s="119"/>
      <c r="B38" s="115">
        <v>40568</v>
      </c>
      <c r="C38" s="128">
        <v>43392</v>
      </c>
      <c r="D38" s="130" t="s">
        <v>385</v>
      </c>
      <c r="E38" s="5"/>
      <c r="F38" s="5"/>
      <c r="G38" s="5"/>
      <c r="H38" s="5"/>
      <c r="I38" s="5"/>
      <c r="J38" s="5"/>
      <c r="K38" s="5"/>
      <c r="L38" s="5"/>
    </row>
    <row r="39" spans="1:12" x14ac:dyDescent="0.25">
      <c r="A39" s="126"/>
      <c r="B39" s="127"/>
      <c r="C39" s="128"/>
      <c r="D39" s="76"/>
      <c r="E39" s="5"/>
      <c r="F39" s="5"/>
      <c r="G39" s="5"/>
      <c r="H39" s="5"/>
      <c r="I39" s="5"/>
      <c r="J39" s="5"/>
      <c r="K39" s="5"/>
      <c r="L39" s="5"/>
    </row>
    <row r="40" spans="1:12" x14ac:dyDescent="0.25">
      <c r="A40" s="78"/>
      <c r="B40" s="69"/>
      <c r="C40" s="70"/>
      <c r="D40" s="77"/>
      <c r="E40" s="5"/>
      <c r="F40" s="5"/>
      <c r="G40" s="5"/>
      <c r="H40" s="5"/>
      <c r="I40" s="5"/>
      <c r="J40" s="5"/>
      <c r="K40" s="5"/>
      <c r="L40" s="5"/>
    </row>
    <row r="41" spans="1:12" x14ac:dyDescent="0.25">
      <c r="A41" s="125" t="s">
        <v>132</v>
      </c>
      <c r="B41" s="127"/>
      <c r="C41" s="128"/>
      <c r="D41" s="76"/>
      <c r="E41" s="5"/>
      <c r="F41" s="5"/>
      <c r="G41" s="5"/>
      <c r="H41" s="5"/>
      <c r="I41" s="5"/>
      <c r="J41" s="5"/>
      <c r="K41" s="5"/>
      <c r="L41" s="5"/>
    </row>
    <row r="42" spans="1:12" x14ac:dyDescent="0.25">
      <c r="A42" s="126"/>
      <c r="B42" s="127"/>
      <c r="C42" s="128"/>
      <c r="D42" s="76"/>
      <c r="E42" s="5"/>
      <c r="F42" s="5"/>
      <c r="G42" s="5"/>
      <c r="H42" s="5"/>
      <c r="I42" s="5"/>
      <c r="J42" s="5"/>
      <c r="K42" s="5"/>
      <c r="L42" s="5"/>
    </row>
    <row r="43" spans="1:12" x14ac:dyDescent="0.25">
      <c r="A43" s="119"/>
      <c r="B43" s="115">
        <v>41061</v>
      </c>
      <c r="C43" s="128">
        <v>590</v>
      </c>
      <c r="D43" s="130" t="s">
        <v>386</v>
      </c>
      <c r="E43" s="5"/>
      <c r="F43" s="5"/>
      <c r="G43" s="5"/>
      <c r="H43" s="5"/>
      <c r="I43" s="5"/>
      <c r="J43" s="5"/>
      <c r="K43" s="5"/>
      <c r="L43" s="5"/>
    </row>
    <row r="44" spans="1:12" x14ac:dyDescent="0.25">
      <c r="A44" s="119"/>
      <c r="B44" s="115">
        <v>41065</v>
      </c>
      <c r="C44" s="128">
        <v>590</v>
      </c>
      <c r="D44" s="130" t="s">
        <v>386</v>
      </c>
      <c r="E44" s="5"/>
      <c r="F44" s="5"/>
      <c r="G44" s="5"/>
      <c r="H44" s="5"/>
      <c r="I44" s="5"/>
      <c r="J44" s="5"/>
      <c r="K44" s="5"/>
      <c r="L44" s="5"/>
    </row>
    <row r="45" spans="1:12" ht="22.5" x14ac:dyDescent="0.25">
      <c r="A45" s="119"/>
      <c r="B45" s="99">
        <v>41138</v>
      </c>
      <c r="C45" s="128">
        <v>3226.5</v>
      </c>
      <c r="D45" s="130" t="s">
        <v>387</v>
      </c>
      <c r="E45" s="5"/>
      <c r="F45" s="5"/>
      <c r="G45" s="5"/>
      <c r="H45" s="5"/>
      <c r="I45" s="5"/>
      <c r="J45" s="5"/>
      <c r="K45" s="5"/>
      <c r="L45" s="5"/>
    </row>
    <row r="46" spans="1:12" ht="22.5" x14ac:dyDescent="0.25">
      <c r="A46" s="119"/>
      <c r="B46" s="99">
        <v>41156</v>
      </c>
      <c r="C46" s="128">
        <v>196.03</v>
      </c>
      <c r="D46" s="130" t="s">
        <v>387</v>
      </c>
      <c r="E46" s="5"/>
      <c r="F46" s="5"/>
      <c r="G46" s="5"/>
      <c r="H46" s="5"/>
      <c r="I46" s="5"/>
      <c r="J46" s="5"/>
      <c r="K46" s="5"/>
      <c r="L46" s="5"/>
    </row>
    <row r="47" spans="1:12" x14ac:dyDescent="0.25">
      <c r="A47" s="119"/>
      <c r="B47" s="99">
        <v>41171</v>
      </c>
      <c r="C47" s="128">
        <v>1170</v>
      </c>
      <c r="D47" s="130" t="s">
        <v>386</v>
      </c>
      <c r="E47" s="5"/>
      <c r="F47" s="5"/>
      <c r="G47" s="5"/>
      <c r="H47" s="5"/>
      <c r="I47" s="5"/>
      <c r="J47" s="5"/>
      <c r="K47" s="5"/>
      <c r="L47" s="5"/>
    </row>
    <row r="48" spans="1:12" x14ac:dyDescent="0.25">
      <c r="A48" s="119"/>
      <c r="B48" s="99">
        <v>41184</v>
      </c>
      <c r="C48" s="128">
        <v>43601.279999999999</v>
      </c>
      <c r="D48" s="130" t="s">
        <v>50</v>
      </c>
      <c r="E48" s="5"/>
      <c r="F48" s="5"/>
      <c r="G48" s="5"/>
      <c r="H48" s="5"/>
      <c r="I48" s="5"/>
      <c r="J48" s="5"/>
      <c r="K48" s="5"/>
      <c r="L48" s="5"/>
    </row>
    <row r="49" spans="1:12" x14ac:dyDescent="0.25">
      <c r="A49" s="119"/>
      <c r="B49" s="99">
        <v>41184</v>
      </c>
      <c r="C49" s="128">
        <v>2019.36</v>
      </c>
      <c r="D49" s="130" t="s">
        <v>388</v>
      </c>
      <c r="E49" s="5"/>
      <c r="F49" s="5"/>
      <c r="G49" s="5"/>
      <c r="H49" s="5"/>
      <c r="I49" s="5"/>
      <c r="J49" s="5"/>
      <c r="K49" s="5"/>
      <c r="L49" s="5"/>
    </row>
    <row r="50" spans="1:12" x14ac:dyDescent="0.25">
      <c r="A50" s="119"/>
      <c r="B50" s="99">
        <v>41204</v>
      </c>
      <c r="C50" s="128">
        <v>4281</v>
      </c>
      <c r="D50" s="130" t="s">
        <v>50</v>
      </c>
      <c r="E50" s="5"/>
      <c r="F50" s="5"/>
      <c r="G50" s="5"/>
      <c r="H50" s="5"/>
      <c r="I50" s="5"/>
      <c r="J50" s="5"/>
      <c r="K50" s="5"/>
      <c r="L50" s="5"/>
    </row>
    <row r="51" spans="1:12" x14ac:dyDescent="0.25">
      <c r="A51" s="119"/>
      <c r="B51" s="99">
        <v>41026</v>
      </c>
      <c r="C51" s="128">
        <v>29841.89</v>
      </c>
      <c r="D51" s="76" t="s">
        <v>389</v>
      </c>
      <c r="E51" s="5"/>
      <c r="F51" s="5"/>
      <c r="G51" s="5"/>
      <c r="H51" s="5"/>
      <c r="I51" s="5"/>
      <c r="J51" s="5"/>
      <c r="K51" s="5"/>
      <c r="L51" s="5"/>
    </row>
    <row r="52" spans="1:12" x14ac:dyDescent="0.25">
      <c r="A52" s="119"/>
      <c r="B52" s="99">
        <v>41206</v>
      </c>
      <c r="C52" s="128">
        <v>6836.5</v>
      </c>
      <c r="D52" s="130" t="s">
        <v>390</v>
      </c>
      <c r="E52" s="5"/>
      <c r="F52" s="5"/>
      <c r="G52" s="5"/>
      <c r="H52" s="5"/>
      <c r="I52" s="5"/>
      <c r="J52" s="5"/>
      <c r="K52" s="5"/>
      <c r="L52" s="5"/>
    </row>
    <row r="53" spans="1:12" x14ac:dyDescent="0.25">
      <c r="A53" s="119"/>
      <c r="B53" s="131"/>
      <c r="C53" s="128"/>
      <c r="D53" s="130"/>
      <c r="E53" s="5"/>
      <c r="F53" s="5"/>
      <c r="G53" s="5"/>
      <c r="H53" s="5"/>
      <c r="I53" s="5"/>
      <c r="J53" s="5"/>
      <c r="K53" s="5"/>
      <c r="L53" s="5"/>
    </row>
    <row r="54" spans="1:12" x14ac:dyDescent="0.25">
      <c r="A54" s="78"/>
      <c r="B54" s="69"/>
      <c r="C54" s="70"/>
      <c r="D54" s="77"/>
      <c r="E54" s="5"/>
      <c r="F54" s="5"/>
      <c r="G54" s="5"/>
      <c r="H54" s="5"/>
      <c r="I54" s="5"/>
      <c r="J54" s="5"/>
      <c r="K54" s="5"/>
      <c r="L54" s="5"/>
    </row>
  </sheetData>
  <mergeCells count="2">
    <mergeCell ref="A1:D1"/>
    <mergeCell ref="A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workbookViewId="0">
      <selection activeCell="F14" sqref="F14"/>
    </sheetView>
  </sheetViews>
  <sheetFormatPr baseColWidth="10" defaultRowHeight="15" x14ac:dyDescent="0.25"/>
  <cols>
    <col min="1" max="1" width="12.7109375" style="2" customWidth="1"/>
    <col min="2" max="2" width="23" style="2" customWidth="1"/>
    <col min="3" max="3" width="17.28515625" style="2" customWidth="1"/>
    <col min="4" max="4" width="32.710937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74.25" customHeight="1" thickBot="1" x14ac:dyDescent="0.3">
      <c r="A4" s="71" t="s">
        <v>16</v>
      </c>
      <c r="B4" s="72" t="s">
        <v>207</v>
      </c>
      <c r="C4" s="72" t="s">
        <v>48</v>
      </c>
      <c r="D4" s="73" t="s">
        <v>21</v>
      </c>
    </row>
    <row r="5" spans="1:12" ht="18" customHeight="1" thickTop="1" x14ac:dyDescent="0.25">
      <c r="A5" s="74"/>
      <c r="B5" s="25"/>
      <c r="C5" s="25"/>
      <c r="D5" s="75"/>
      <c r="E5" s="5"/>
      <c r="F5" s="5"/>
      <c r="G5" s="5"/>
      <c r="H5" s="5"/>
      <c r="I5" s="5"/>
      <c r="J5" s="5"/>
      <c r="K5" s="5"/>
      <c r="L5" s="5"/>
    </row>
    <row r="6" spans="1:12" ht="18" customHeight="1" x14ac:dyDescent="0.25">
      <c r="A6" s="78"/>
      <c r="B6" s="124"/>
      <c r="C6" s="124"/>
      <c r="D6" s="77"/>
      <c r="E6" s="5"/>
      <c r="F6" s="5"/>
      <c r="G6" s="5"/>
      <c r="H6" s="5"/>
      <c r="I6" s="5"/>
      <c r="J6" s="5"/>
      <c r="K6" s="5"/>
      <c r="L6" s="5"/>
    </row>
    <row r="7" spans="1:12" x14ac:dyDescent="0.25">
      <c r="A7" s="125" t="s">
        <v>32</v>
      </c>
      <c r="B7" s="16"/>
      <c r="C7" s="16"/>
      <c r="D7" s="76"/>
      <c r="E7" s="5"/>
      <c r="F7" s="5"/>
      <c r="G7" s="5"/>
      <c r="H7" s="5"/>
      <c r="I7" s="5"/>
      <c r="J7" s="5"/>
      <c r="K7" s="5"/>
      <c r="L7" s="5"/>
    </row>
    <row r="8" spans="1:12" x14ac:dyDescent="0.25">
      <c r="A8" s="126"/>
      <c r="B8" s="127"/>
      <c r="C8" s="128"/>
      <c r="D8" s="76"/>
      <c r="E8" s="5"/>
      <c r="F8" s="5"/>
      <c r="G8" s="5"/>
      <c r="H8" s="5"/>
      <c r="I8" s="5"/>
      <c r="J8" s="5"/>
      <c r="K8" s="5"/>
      <c r="L8" s="5"/>
    </row>
    <row r="9" spans="1:12" ht="22.5" x14ac:dyDescent="0.25">
      <c r="A9" s="119"/>
      <c r="B9" s="115">
        <v>39843</v>
      </c>
      <c r="C9" s="128">
        <v>2017.8</v>
      </c>
      <c r="D9" s="130" t="s">
        <v>392</v>
      </c>
      <c r="E9" s="5"/>
      <c r="F9" s="5"/>
      <c r="G9" s="5"/>
      <c r="H9" s="5"/>
      <c r="I9" s="5"/>
      <c r="J9" s="5"/>
      <c r="K9" s="5"/>
      <c r="L9" s="5"/>
    </row>
    <row r="10" spans="1:12" x14ac:dyDescent="0.25">
      <c r="A10" s="119"/>
      <c r="B10" s="115">
        <v>39847</v>
      </c>
      <c r="C10" s="128">
        <v>731.12</v>
      </c>
      <c r="D10" s="130" t="s">
        <v>77</v>
      </c>
      <c r="E10" s="5"/>
      <c r="F10" s="5"/>
      <c r="G10" s="5"/>
      <c r="H10" s="5"/>
      <c r="I10" s="5"/>
      <c r="J10" s="5"/>
      <c r="K10" s="5"/>
      <c r="L10" s="5"/>
    </row>
    <row r="11" spans="1:12" x14ac:dyDescent="0.25">
      <c r="A11" s="119"/>
      <c r="B11" s="115">
        <v>39847</v>
      </c>
      <c r="C11" s="128">
        <v>1049.1199999999999</v>
      </c>
      <c r="D11" s="130" t="s">
        <v>393</v>
      </c>
      <c r="E11" s="5"/>
      <c r="F11" s="5"/>
      <c r="G11" s="5"/>
      <c r="H11" s="5"/>
      <c r="I11" s="5"/>
      <c r="J11" s="5"/>
      <c r="K11" s="5"/>
      <c r="L11" s="5"/>
    </row>
    <row r="12" spans="1:12" x14ac:dyDescent="0.25">
      <c r="A12" s="119"/>
      <c r="B12" s="115">
        <v>39847</v>
      </c>
      <c r="C12" s="128">
        <v>513.95000000000005</v>
      </c>
      <c r="D12" s="130" t="s">
        <v>77</v>
      </c>
      <c r="E12" s="5"/>
      <c r="F12" s="5"/>
      <c r="G12" s="5"/>
      <c r="H12" s="5"/>
      <c r="I12" s="5"/>
      <c r="J12" s="5"/>
      <c r="K12" s="5"/>
      <c r="L12" s="5"/>
    </row>
    <row r="13" spans="1:12" x14ac:dyDescent="0.25">
      <c r="A13" s="119"/>
      <c r="B13" s="115">
        <v>39848</v>
      </c>
      <c r="C13" s="128">
        <v>232.9</v>
      </c>
      <c r="D13" s="130" t="s">
        <v>394</v>
      </c>
      <c r="E13" s="5"/>
      <c r="F13" s="5"/>
      <c r="G13" s="5"/>
      <c r="H13" s="5"/>
      <c r="I13" s="5"/>
      <c r="J13" s="5"/>
      <c r="K13" s="5"/>
      <c r="L13" s="5"/>
    </row>
    <row r="14" spans="1:12" x14ac:dyDescent="0.25">
      <c r="A14" s="119"/>
      <c r="B14" s="115">
        <v>40046</v>
      </c>
      <c r="C14" s="128">
        <v>1630</v>
      </c>
      <c r="D14" s="130" t="s">
        <v>78</v>
      </c>
      <c r="E14" s="5"/>
      <c r="F14" s="5"/>
      <c r="G14" s="5"/>
      <c r="H14" s="5"/>
      <c r="I14" s="5"/>
      <c r="J14" s="5"/>
      <c r="K14" s="5"/>
      <c r="L14" s="5"/>
    </row>
    <row r="15" spans="1:12" x14ac:dyDescent="0.25">
      <c r="A15" s="119"/>
      <c r="B15" s="115">
        <v>40058</v>
      </c>
      <c r="C15" s="128">
        <v>25.1</v>
      </c>
      <c r="D15" s="130" t="s">
        <v>78</v>
      </c>
      <c r="E15" s="5"/>
      <c r="F15" s="5"/>
      <c r="G15" s="5"/>
      <c r="H15" s="5"/>
      <c r="I15" s="5"/>
      <c r="J15" s="5"/>
      <c r="K15" s="5"/>
      <c r="L15" s="5"/>
    </row>
    <row r="16" spans="1:12" ht="22.5" x14ac:dyDescent="0.25">
      <c r="A16" s="119"/>
      <c r="B16" s="115">
        <v>40133</v>
      </c>
      <c r="C16" s="128">
        <v>776</v>
      </c>
      <c r="D16" s="130" t="s">
        <v>395</v>
      </c>
      <c r="E16" s="5"/>
      <c r="F16" s="5"/>
      <c r="G16" s="5"/>
      <c r="H16" s="5"/>
      <c r="I16" s="5"/>
      <c r="J16" s="5"/>
      <c r="K16" s="5"/>
      <c r="L16" s="5"/>
    </row>
    <row r="17" spans="1:12" x14ac:dyDescent="0.25">
      <c r="A17" s="119"/>
      <c r="B17" s="115">
        <v>40133</v>
      </c>
      <c r="C17" s="128">
        <v>26.61</v>
      </c>
      <c r="D17" s="130" t="s">
        <v>396</v>
      </c>
      <c r="E17" s="5"/>
      <c r="F17" s="5"/>
      <c r="G17" s="5"/>
      <c r="H17" s="5"/>
      <c r="I17" s="5"/>
      <c r="J17" s="5"/>
      <c r="K17" s="5"/>
      <c r="L17" s="5"/>
    </row>
    <row r="18" spans="1:12" x14ac:dyDescent="0.25">
      <c r="A18" s="119"/>
      <c r="B18" s="115">
        <v>40134</v>
      </c>
      <c r="C18" s="128">
        <v>15.81</v>
      </c>
      <c r="D18" s="130" t="s">
        <v>396</v>
      </c>
      <c r="E18" s="5"/>
      <c r="F18" s="5"/>
      <c r="G18" s="5"/>
      <c r="H18" s="5"/>
      <c r="I18" s="5"/>
      <c r="J18" s="5"/>
      <c r="K18" s="5"/>
      <c r="L18" s="5"/>
    </row>
    <row r="19" spans="1:12" ht="22.5" x14ac:dyDescent="0.25">
      <c r="A19" s="119"/>
      <c r="B19" s="115">
        <v>40140</v>
      </c>
      <c r="C19" s="128">
        <v>231</v>
      </c>
      <c r="D19" s="130" t="s">
        <v>395</v>
      </c>
      <c r="E19" s="5"/>
      <c r="F19" s="5"/>
      <c r="G19" s="5"/>
      <c r="H19" s="5"/>
      <c r="I19" s="5"/>
      <c r="J19" s="5"/>
      <c r="K19" s="5"/>
      <c r="L19" s="5"/>
    </row>
    <row r="20" spans="1:12" x14ac:dyDescent="0.25">
      <c r="A20" s="119"/>
      <c r="B20" s="115">
        <v>39846</v>
      </c>
      <c r="C20" s="128">
        <v>18000</v>
      </c>
      <c r="D20" s="130" t="s">
        <v>397</v>
      </c>
      <c r="E20" s="5"/>
      <c r="F20" s="5"/>
      <c r="G20" s="5"/>
      <c r="H20" s="5"/>
      <c r="I20" s="5"/>
      <c r="J20" s="5"/>
      <c r="K20" s="5"/>
      <c r="L20" s="5"/>
    </row>
    <row r="21" spans="1:12" x14ac:dyDescent="0.25">
      <c r="A21" s="119"/>
      <c r="B21" s="115">
        <v>39848</v>
      </c>
      <c r="C21" s="128">
        <v>16651.68</v>
      </c>
      <c r="D21" s="130" t="s">
        <v>398</v>
      </c>
      <c r="E21" s="5"/>
      <c r="F21" s="5"/>
      <c r="G21" s="5"/>
      <c r="H21" s="5"/>
      <c r="I21" s="5"/>
      <c r="J21" s="5"/>
      <c r="K21" s="5"/>
      <c r="L21" s="5"/>
    </row>
    <row r="22" spans="1:12" x14ac:dyDescent="0.25">
      <c r="A22" s="119"/>
      <c r="B22" s="115">
        <v>39860</v>
      </c>
      <c r="C22" s="128">
        <v>3766.66</v>
      </c>
      <c r="D22" s="130" t="s">
        <v>399</v>
      </c>
      <c r="E22" s="5"/>
      <c r="F22" s="5"/>
      <c r="G22" s="5"/>
      <c r="H22" s="5"/>
      <c r="I22" s="5"/>
      <c r="J22" s="5"/>
      <c r="K22" s="5"/>
      <c r="L22" s="5"/>
    </row>
    <row r="23" spans="1:12" x14ac:dyDescent="0.25">
      <c r="A23" s="119"/>
      <c r="B23" s="115">
        <v>39860</v>
      </c>
      <c r="C23" s="128">
        <v>7533.34</v>
      </c>
      <c r="D23" s="130" t="s">
        <v>400</v>
      </c>
      <c r="E23" s="5"/>
      <c r="F23" s="5"/>
      <c r="G23" s="5"/>
      <c r="H23" s="5"/>
      <c r="I23" s="5"/>
      <c r="J23" s="5"/>
      <c r="K23" s="5"/>
      <c r="L23" s="5"/>
    </row>
    <row r="24" spans="1:12" x14ac:dyDescent="0.25">
      <c r="A24" s="119"/>
      <c r="B24" s="115">
        <v>39867</v>
      </c>
      <c r="C24" s="128">
        <v>18833.34</v>
      </c>
      <c r="D24" s="130" t="s">
        <v>401</v>
      </c>
      <c r="E24" s="5"/>
      <c r="F24" s="5"/>
      <c r="G24" s="5"/>
      <c r="H24" s="5"/>
      <c r="I24" s="5"/>
      <c r="J24" s="5"/>
      <c r="K24" s="5"/>
      <c r="L24" s="5"/>
    </row>
    <row r="25" spans="1:12" x14ac:dyDescent="0.25">
      <c r="A25" s="119"/>
      <c r="B25" s="115">
        <v>39884</v>
      </c>
      <c r="C25" s="128">
        <v>18000</v>
      </c>
      <c r="D25" s="130" t="s">
        <v>402</v>
      </c>
      <c r="E25" s="5"/>
      <c r="F25" s="5"/>
      <c r="G25" s="5"/>
      <c r="H25" s="5"/>
      <c r="I25" s="5"/>
      <c r="J25" s="5"/>
      <c r="K25" s="5"/>
      <c r="L25" s="5"/>
    </row>
    <row r="26" spans="1:12" x14ac:dyDescent="0.25">
      <c r="A26" s="119"/>
      <c r="B26" s="115">
        <v>39918</v>
      </c>
      <c r="C26" s="128">
        <v>30000</v>
      </c>
      <c r="D26" s="130" t="s">
        <v>403</v>
      </c>
      <c r="E26" s="5"/>
      <c r="F26" s="5"/>
      <c r="G26" s="5"/>
      <c r="H26" s="5"/>
      <c r="I26" s="5"/>
      <c r="J26" s="5"/>
      <c r="K26" s="5"/>
      <c r="L26" s="5"/>
    </row>
    <row r="27" spans="1:12" x14ac:dyDescent="0.25">
      <c r="A27" s="119"/>
      <c r="B27" s="115">
        <v>40078</v>
      </c>
      <c r="C27" s="128">
        <v>6441</v>
      </c>
      <c r="D27" s="130" t="s">
        <v>404</v>
      </c>
      <c r="E27" s="5"/>
      <c r="F27" s="5"/>
      <c r="G27" s="5"/>
      <c r="H27" s="5"/>
      <c r="I27" s="5"/>
      <c r="J27" s="5"/>
      <c r="K27" s="5"/>
      <c r="L27" s="5"/>
    </row>
    <row r="28" spans="1:12" x14ac:dyDescent="0.25">
      <c r="A28" s="119"/>
      <c r="B28" s="115">
        <v>40106</v>
      </c>
      <c r="C28" s="128">
        <v>11846</v>
      </c>
      <c r="D28" s="130" t="s">
        <v>405</v>
      </c>
      <c r="E28" s="5"/>
      <c r="F28" s="5"/>
      <c r="G28" s="5"/>
      <c r="H28" s="5"/>
      <c r="I28" s="5"/>
      <c r="J28" s="5"/>
      <c r="K28" s="5"/>
      <c r="L28" s="5"/>
    </row>
    <row r="29" spans="1:12" x14ac:dyDescent="0.25">
      <c r="A29" s="119"/>
      <c r="B29" s="115">
        <v>40128</v>
      </c>
      <c r="C29" s="128">
        <v>21611.25</v>
      </c>
      <c r="D29" s="130" t="s">
        <v>406</v>
      </c>
      <c r="E29" s="5"/>
      <c r="F29" s="5"/>
      <c r="G29" s="5"/>
      <c r="H29" s="5"/>
      <c r="I29" s="5"/>
      <c r="J29" s="5"/>
      <c r="K29" s="5"/>
      <c r="L29" s="5"/>
    </row>
    <row r="30" spans="1:12" x14ac:dyDescent="0.25">
      <c r="A30" s="119"/>
      <c r="B30" s="115">
        <v>40150</v>
      </c>
      <c r="C30" s="128">
        <v>18567</v>
      </c>
      <c r="D30" s="130" t="s">
        <v>407</v>
      </c>
      <c r="E30" s="5"/>
      <c r="F30" s="5"/>
      <c r="G30" s="5"/>
      <c r="H30" s="5"/>
      <c r="I30" s="5"/>
      <c r="J30" s="5"/>
      <c r="K30" s="5"/>
      <c r="L30" s="5"/>
    </row>
    <row r="31" spans="1:12" x14ac:dyDescent="0.25">
      <c r="A31" s="119"/>
      <c r="B31" s="115">
        <v>40151</v>
      </c>
      <c r="C31" s="128">
        <v>14125</v>
      </c>
      <c r="D31" s="130" t="s">
        <v>408</v>
      </c>
      <c r="E31" s="5"/>
      <c r="F31" s="5"/>
      <c r="G31" s="5"/>
      <c r="H31" s="5"/>
      <c r="I31" s="5"/>
      <c r="J31" s="5"/>
      <c r="K31" s="5"/>
      <c r="L31" s="5"/>
    </row>
    <row r="32" spans="1:12" x14ac:dyDescent="0.25">
      <c r="A32" s="119"/>
      <c r="B32" s="115">
        <v>40157</v>
      </c>
      <c r="C32" s="128">
        <v>11230</v>
      </c>
      <c r="D32" s="130" t="s">
        <v>126</v>
      </c>
      <c r="E32" s="5"/>
      <c r="F32" s="5"/>
      <c r="G32" s="5"/>
      <c r="H32" s="5"/>
      <c r="I32" s="5"/>
      <c r="J32" s="5"/>
      <c r="K32" s="5"/>
      <c r="L32" s="5"/>
    </row>
    <row r="33" spans="1:12" x14ac:dyDescent="0.25">
      <c r="A33" s="119"/>
      <c r="B33" s="115">
        <v>40158</v>
      </c>
      <c r="C33" s="128">
        <v>10000</v>
      </c>
      <c r="D33" s="130" t="s">
        <v>409</v>
      </c>
      <c r="E33" s="5"/>
      <c r="F33" s="5"/>
      <c r="G33" s="5"/>
      <c r="H33" s="5"/>
      <c r="I33" s="5"/>
      <c r="J33" s="5"/>
      <c r="K33" s="5"/>
      <c r="L33" s="5"/>
    </row>
    <row r="34" spans="1:12" x14ac:dyDescent="0.25">
      <c r="A34" s="119"/>
      <c r="B34" s="115">
        <v>40161</v>
      </c>
      <c r="C34" s="128">
        <v>28581.7</v>
      </c>
      <c r="D34" s="130" t="s">
        <v>410</v>
      </c>
      <c r="E34" s="5"/>
      <c r="F34" s="5"/>
      <c r="G34" s="5"/>
      <c r="H34" s="5"/>
      <c r="I34" s="5"/>
      <c r="J34" s="5"/>
      <c r="K34" s="5"/>
      <c r="L34" s="5"/>
    </row>
    <row r="35" spans="1:12" x14ac:dyDescent="0.25">
      <c r="A35" s="119"/>
      <c r="B35" s="115">
        <v>40165</v>
      </c>
      <c r="C35" s="128">
        <v>26109.86</v>
      </c>
      <c r="D35" s="130" t="s">
        <v>411</v>
      </c>
      <c r="E35" s="5"/>
      <c r="F35" s="5"/>
      <c r="G35" s="5"/>
      <c r="H35" s="5"/>
      <c r="I35" s="5"/>
      <c r="J35" s="5"/>
      <c r="K35" s="5"/>
      <c r="L35" s="5"/>
    </row>
    <row r="36" spans="1:12" x14ac:dyDescent="0.25">
      <c r="A36" s="119"/>
      <c r="B36" s="115">
        <v>40165</v>
      </c>
      <c r="C36" s="128">
        <v>24182</v>
      </c>
      <c r="D36" s="130" t="s">
        <v>412</v>
      </c>
      <c r="E36" s="5"/>
      <c r="F36" s="5"/>
      <c r="G36" s="5"/>
      <c r="H36" s="5"/>
      <c r="I36" s="5"/>
      <c r="J36" s="5"/>
      <c r="K36" s="5"/>
      <c r="L36" s="5"/>
    </row>
    <row r="37" spans="1:12" x14ac:dyDescent="0.25">
      <c r="A37" s="126"/>
      <c r="B37" s="127"/>
      <c r="C37" s="128"/>
      <c r="D37" s="76"/>
      <c r="E37" s="5"/>
      <c r="F37" s="5"/>
      <c r="G37" s="5"/>
      <c r="H37" s="5"/>
      <c r="I37" s="5"/>
      <c r="J37" s="5"/>
      <c r="K37" s="5"/>
      <c r="L37" s="5"/>
    </row>
    <row r="38" spans="1:12" x14ac:dyDescent="0.25">
      <c r="A38" s="78"/>
      <c r="B38" s="124"/>
      <c r="C38" s="124"/>
      <c r="D38" s="77"/>
      <c r="E38" s="5"/>
      <c r="F38" s="5"/>
      <c r="G38" s="5"/>
      <c r="H38" s="5"/>
      <c r="I38" s="5"/>
      <c r="J38" s="5"/>
      <c r="K38" s="5"/>
      <c r="L38" s="5"/>
    </row>
    <row r="39" spans="1:12" x14ac:dyDescent="0.25">
      <c r="A39" s="125" t="s">
        <v>58</v>
      </c>
      <c r="B39" s="16"/>
      <c r="C39" s="16"/>
      <c r="D39" s="76"/>
      <c r="E39" s="5"/>
      <c r="F39" s="5"/>
      <c r="G39" s="5"/>
      <c r="H39" s="5"/>
      <c r="I39" s="5"/>
      <c r="J39" s="5"/>
      <c r="K39" s="5"/>
      <c r="L39" s="5"/>
    </row>
    <row r="40" spans="1:12" x14ac:dyDescent="0.25">
      <c r="A40" s="125"/>
      <c r="B40" s="16"/>
      <c r="C40" s="16"/>
      <c r="D40" s="76"/>
      <c r="E40" s="5"/>
      <c r="F40" s="5"/>
      <c r="G40" s="5"/>
      <c r="H40" s="5"/>
      <c r="I40" s="5"/>
      <c r="J40" s="5"/>
      <c r="K40" s="5"/>
      <c r="L40" s="5"/>
    </row>
    <row r="41" spans="1:12" ht="22.5" x14ac:dyDescent="0.25">
      <c r="A41" s="119"/>
      <c r="B41" s="115">
        <v>40189</v>
      </c>
      <c r="C41" s="128">
        <v>302.5</v>
      </c>
      <c r="D41" s="130" t="s">
        <v>413</v>
      </c>
      <c r="E41" s="5"/>
      <c r="F41" s="5"/>
      <c r="G41" s="5"/>
      <c r="H41" s="5"/>
      <c r="I41" s="5"/>
      <c r="J41" s="5"/>
      <c r="K41" s="5"/>
      <c r="L41" s="5"/>
    </row>
    <row r="42" spans="1:12" ht="22.5" x14ac:dyDescent="0.25">
      <c r="A42" s="119"/>
      <c r="B42" s="115">
        <v>40190</v>
      </c>
      <c r="C42" s="128">
        <v>17.16</v>
      </c>
      <c r="D42" s="130" t="s">
        <v>414</v>
      </c>
      <c r="E42" s="5"/>
      <c r="F42" s="5"/>
      <c r="G42" s="5"/>
      <c r="H42" s="5"/>
      <c r="I42" s="5"/>
      <c r="J42" s="5"/>
      <c r="K42" s="5"/>
      <c r="L42" s="5"/>
    </row>
    <row r="43" spans="1:12" ht="22.5" x14ac:dyDescent="0.25">
      <c r="A43" s="119"/>
      <c r="B43" s="115">
        <v>40206</v>
      </c>
      <c r="C43" s="128">
        <v>149.94999999999999</v>
      </c>
      <c r="D43" s="130" t="s">
        <v>413</v>
      </c>
      <c r="E43" s="5"/>
      <c r="F43" s="5"/>
      <c r="G43" s="5"/>
      <c r="H43" s="5"/>
      <c r="I43" s="5"/>
      <c r="J43" s="5"/>
      <c r="K43" s="5"/>
      <c r="L43" s="5"/>
    </row>
    <row r="44" spans="1:12" ht="22.5" x14ac:dyDescent="0.25">
      <c r="A44" s="119"/>
      <c r="B44" s="115">
        <v>40214</v>
      </c>
      <c r="C44" s="128">
        <v>1694</v>
      </c>
      <c r="D44" s="130" t="s">
        <v>415</v>
      </c>
      <c r="E44" s="5"/>
      <c r="F44" s="5"/>
      <c r="G44" s="5"/>
      <c r="H44" s="5"/>
      <c r="I44" s="5"/>
      <c r="J44" s="5"/>
      <c r="K44" s="5"/>
      <c r="L44" s="5"/>
    </row>
    <row r="45" spans="1:12" ht="22.5" x14ac:dyDescent="0.25">
      <c r="A45" s="119"/>
      <c r="B45" s="115">
        <v>40220</v>
      </c>
      <c r="C45" s="128">
        <v>4180</v>
      </c>
      <c r="D45" s="130" t="s">
        <v>415</v>
      </c>
      <c r="E45" s="5"/>
      <c r="F45" s="5"/>
      <c r="G45" s="5"/>
      <c r="H45" s="5"/>
      <c r="I45" s="5"/>
      <c r="J45" s="5"/>
      <c r="K45" s="5"/>
      <c r="L45" s="5"/>
    </row>
    <row r="46" spans="1:12" x14ac:dyDescent="0.25">
      <c r="A46" s="119"/>
      <c r="B46" s="115">
        <v>40224</v>
      </c>
      <c r="C46" s="128">
        <v>60.43</v>
      </c>
      <c r="D46" s="130" t="s">
        <v>416</v>
      </c>
      <c r="E46" s="5"/>
      <c r="F46" s="5"/>
      <c r="G46" s="5"/>
      <c r="H46" s="5"/>
      <c r="I46" s="5"/>
      <c r="J46" s="5"/>
      <c r="K46" s="5"/>
      <c r="L46" s="5"/>
    </row>
    <row r="47" spans="1:12" x14ac:dyDescent="0.25">
      <c r="A47" s="119"/>
      <c r="B47" s="115">
        <v>40224</v>
      </c>
      <c r="C47" s="128">
        <v>50</v>
      </c>
      <c r="D47" s="130" t="s">
        <v>391</v>
      </c>
      <c r="E47" s="5"/>
      <c r="F47" s="5"/>
      <c r="G47" s="5"/>
      <c r="H47" s="5"/>
      <c r="I47" s="5"/>
      <c r="J47" s="5"/>
      <c r="K47" s="5"/>
      <c r="L47" s="5"/>
    </row>
    <row r="48" spans="1:12" x14ac:dyDescent="0.25">
      <c r="A48" s="119"/>
      <c r="B48" s="115">
        <v>40238</v>
      </c>
      <c r="C48" s="128">
        <v>1707</v>
      </c>
      <c r="D48" s="130" t="s">
        <v>88</v>
      </c>
      <c r="E48" s="5"/>
      <c r="F48" s="5"/>
      <c r="G48" s="5"/>
      <c r="H48" s="5"/>
      <c r="I48" s="5"/>
      <c r="J48" s="5"/>
      <c r="K48" s="5"/>
      <c r="L48" s="5"/>
    </row>
    <row r="49" spans="1:12" x14ac:dyDescent="0.25">
      <c r="A49" s="119"/>
      <c r="B49" s="115">
        <v>40249</v>
      </c>
      <c r="C49" s="128">
        <v>9.99</v>
      </c>
      <c r="D49" s="130" t="s">
        <v>88</v>
      </c>
      <c r="E49" s="5"/>
      <c r="F49" s="5"/>
      <c r="G49" s="5"/>
      <c r="H49" s="5"/>
      <c r="I49" s="5"/>
      <c r="J49" s="5"/>
      <c r="K49" s="5"/>
      <c r="L49" s="5"/>
    </row>
    <row r="50" spans="1:12" ht="22.5" x14ac:dyDescent="0.25">
      <c r="A50" s="119"/>
      <c r="B50" s="115">
        <v>40249</v>
      </c>
      <c r="C50" s="128">
        <v>1546.59</v>
      </c>
      <c r="D50" s="130" t="s">
        <v>415</v>
      </c>
      <c r="E50" s="5"/>
      <c r="F50" s="5"/>
      <c r="G50" s="5"/>
      <c r="H50" s="5"/>
      <c r="I50" s="5"/>
      <c r="J50" s="5"/>
      <c r="K50" s="5"/>
      <c r="L50" s="5"/>
    </row>
    <row r="51" spans="1:12" x14ac:dyDescent="0.25">
      <c r="A51" s="119"/>
      <c r="B51" s="115">
        <v>40249</v>
      </c>
      <c r="C51" s="128">
        <v>39</v>
      </c>
      <c r="D51" s="130" t="s">
        <v>391</v>
      </c>
      <c r="E51" s="5"/>
      <c r="F51" s="5"/>
      <c r="G51" s="5"/>
      <c r="H51" s="5"/>
      <c r="I51" s="5"/>
      <c r="J51" s="5"/>
      <c r="K51" s="5"/>
      <c r="L51" s="5"/>
    </row>
    <row r="52" spans="1:12" x14ac:dyDescent="0.25">
      <c r="A52" s="119"/>
      <c r="B52" s="115">
        <v>40253</v>
      </c>
      <c r="C52" s="128">
        <v>1560</v>
      </c>
      <c r="D52" s="130" t="s">
        <v>88</v>
      </c>
      <c r="E52" s="5"/>
      <c r="F52" s="5"/>
      <c r="G52" s="5"/>
      <c r="H52" s="5"/>
      <c r="I52" s="5"/>
      <c r="J52" s="5"/>
      <c r="K52" s="5"/>
      <c r="L52" s="5"/>
    </row>
    <row r="53" spans="1:12" x14ac:dyDescent="0.25">
      <c r="A53" s="119"/>
      <c r="B53" s="115">
        <v>40253</v>
      </c>
      <c r="C53" s="128">
        <v>11.69</v>
      </c>
      <c r="D53" s="130" t="s">
        <v>417</v>
      </c>
      <c r="E53" s="5"/>
      <c r="F53" s="5"/>
      <c r="G53" s="5"/>
      <c r="H53" s="5"/>
      <c r="I53" s="5"/>
      <c r="J53" s="5"/>
      <c r="K53" s="5"/>
      <c r="L53" s="5"/>
    </row>
    <row r="54" spans="1:12" x14ac:dyDescent="0.25">
      <c r="A54" s="119"/>
      <c r="B54" s="115">
        <v>40259</v>
      </c>
      <c r="C54" s="128">
        <v>890</v>
      </c>
      <c r="D54" s="130" t="s">
        <v>88</v>
      </c>
      <c r="E54" s="5"/>
      <c r="F54" s="5"/>
      <c r="G54" s="5"/>
      <c r="H54" s="5"/>
      <c r="I54" s="5"/>
      <c r="J54" s="5"/>
      <c r="K54" s="5"/>
      <c r="L54" s="5"/>
    </row>
    <row r="55" spans="1:12" x14ac:dyDescent="0.25">
      <c r="A55" s="119"/>
      <c r="B55" s="115">
        <v>40261</v>
      </c>
      <c r="C55" s="128">
        <v>890</v>
      </c>
      <c r="D55" s="130" t="s">
        <v>88</v>
      </c>
      <c r="E55" s="5"/>
      <c r="F55" s="5"/>
      <c r="G55" s="5"/>
      <c r="H55" s="5"/>
      <c r="I55" s="5"/>
      <c r="J55" s="5"/>
      <c r="K55" s="5"/>
      <c r="L55" s="5"/>
    </row>
    <row r="56" spans="1:12" x14ac:dyDescent="0.25">
      <c r="A56" s="119"/>
      <c r="B56" s="115">
        <v>40182</v>
      </c>
      <c r="C56" s="128">
        <v>34939</v>
      </c>
      <c r="D56" s="130" t="s">
        <v>418</v>
      </c>
      <c r="E56" s="5"/>
      <c r="F56" s="5"/>
      <c r="G56" s="5"/>
      <c r="H56" s="5"/>
      <c r="I56" s="5"/>
      <c r="J56" s="5"/>
      <c r="K56" s="5"/>
      <c r="L56" s="5"/>
    </row>
    <row r="57" spans="1:12" x14ac:dyDescent="0.25">
      <c r="A57" s="119"/>
      <c r="B57" s="115">
        <v>40182</v>
      </c>
      <c r="C57" s="128">
        <v>45383.63</v>
      </c>
      <c r="D57" s="130" t="s">
        <v>419</v>
      </c>
      <c r="E57" s="5"/>
      <c r="F57" s="5"/>
      <c r="G57" s="5"/>
      <c r="H57" s="5"/>
      <c r="I57" s="5"/>
      <c r="J57" s="5"/>
      <c r="K57" s="5"/>
      <c r="L57" s="5"/>
    </row>
    <row r="58" spans="1:12" x14ac:dyDescent="0.25">
      <c r="A58" s="119"/>
      <c r="B58" s="115">
        <v>40183</v>
      </c>
      <c r="C58" s="128">
        <v>16385</v>
      </c>
      <c r="D58" s="130" t="s">
        <v>420</v>
      </c>
      <c r="E58" s="5"/>
      <c r="F58" s="5"/>
      <c r="G58" s="5"/>
      <c r="H58" s="5"/>
      <c r="I58" s="5"/>
      <c r="J58" s="5"/>
      <c r="K58" s="5"/>
      <c r="L58" s="5"/>
    </row>
    <row r="59" spans="1:12" x14ac:dyDescent="0.25">
      <c r="A59" s="119"/>
      <c r="B59" s="115">
        <v>40184</v>
      </c>
      <c r="C59" s="128">
        <v>16370</v>
      </c>
      <c r="D59" s="130" t="s">
        <v>421</v>
      </c>
      <c r="E59" s="5"/>
      <c r="F59" s="5"/>
      <c r="G59" s="5"/>
      <c r="H59" s="5"/>
      <c r="I59" s="5"/>
      <c r="J59" s="5"/>
      <c r="K59" s="5"/>
      <c r="L59" s="5"/>
    </row>
    <row r="60" spans="1:12" x14ac:dyDescent="0.25">
      <c r="A60" s="119"/>
      <c r="B60" s="115">
        <v>40186</v>
      </c>
      <c r="C60" s="128">
        <v>15800</v>
      </c>
      <c r="D60" s="130" t="s">
        <v>399</v>
      </c>
      <c r="E60" s="5"/>
      <c r="F60" s="5"/>
      <c r="G60" s="5"/>
      <c r="H60" s="5"/>
      <c r="I60" s="5"/>
      <c r="J60" s="5"/>
      <c r="K60" s="5"/>
      <c r="L60" s="5"/>
    </row>
    <row r="61" spans="1:12" x14ac:dyDescent="0.25">
      <c r="A61" s="119"/>
      <c r="B61" s="115">
        <v>40203</v>
      </c>
      <c r="C61" s="128">
        <v>20000</v>
      </c>
      <c r="D61" s="130" t="s">
        <v>422</v>
      </c>
      <c r="E61" s="5"/>
      <c r="F61" s="5"/>
      <c r="G61" s="5"/>
      <c r="H61" s="5"/>
      <c r="I61" s="5"/>
      <c r="J61" s="5"/>
      <c r="K61" s="5"/>
      <c r="L61" s="5"/>
    </row>
    <row r="62" spans="1:12" x14ac:dyDescent="0.25">
      <c r="A62" s="119"/>
      <c r="B62" s="115">
        <v>40226</v>
      </c>
      <c r="C62" s="128">
        <v>45000</v>
      </c>
      <c r="D62" s="130" t="s">
        <v>423</v>
      </c>
      <c r="E62" s="5"/>
      <c r="F62" s="5"/>
      <c r="G62" s="5"/>
      <c r="H62" s="5"/>
      <c r="I62" s="5"/>
      <c r="J62" s="5"/>
      <c r="K62" s="5"/>
      <c r="L62" s="5"/>
    </row>
    <row r="63" spans="1:12" x14ac:dyDescent="0.25">
      <c r="A63" s="119"/>
      <c r="B63" s="115">
        <v>40235</v>
      </c>
      <c r="C63" s="128">
        <v>9999.98</v>
      </c>
      <c r="D63" s="130" t="s">
        <v>424</v>
      </c>
      <c r="E63" s="5"/>
      <c r="F63" s="5"/>
      <c r="G63" s="5"/>
      <c r="H63" s="5"/>
      <c r="I63" s="5"/>
      <c r="J63" s="5"/>
      <c r="K63" s="5"/>
      <c r="L63" s="5"/>
    </row>
    <row r="64" spans="1:12" x14ac:dyDescent="0.25">
      <c r="A64" s="119"/>
      <c r="B64" s="115">
        <v>40235</v>
      </c>
      <c r="C64" s="128">
        <v>5704</v>
      </c>
      <c r="D64" s="130" t="s">
        <v>425</v>
      </c>
      <c r="E64" s="5"/>
      <c r="F64" s="5"/>
      <c r="G64" s="5"/>
      <c r="H64" s="5"/>
      <c r="I64" s="5"/>
      <c r="J64" s="5"/>
      <c r="K64" s="5"/>
      <c r="L64" s="5"/>
    </row>
    <row r="65" spans="1:12" x14ac:dyDescent="0.25">
      <c r="A65" s="119"/>
      <c r="B65" s="115">
        <v>40235</v>
      </c>
      <c r="C65" s="128">
        <v>10000</v>
      </c>
      <c r="D65" s="130" t="s">
        <v>426</v>
      </c>
      <c r="E65" s="5"/>
      <c r="F65" s="5"/>
      <c r="G65" s="5"/>
      <c r="H65" s="5"/>
      <c r="I65" s="5"/>
      <c r="J65" s="5"/>
      <c r="K65" s="5"/>
      <c r="L65" s="5"/>
    </row>
    <row r="66" spans="1:12" x14ac:dyDescent="0.25">
      <c r="A66" s="119"/>
      <c r="B66" s="115">
        <v>40235</v>
      </c>
      <c r="C66" s="128">
        <v>7797</v>
      </c>
      <c r="D66" s="130" t="s">
        <v>427</v>
      </c>
      <c r="E66" s="5"/>
      <c r="F66" s="5"/>
      <c r="G66" s="5"/>
      <c r="H66" s="5"/>
      <c r="I66" s="5"/>
      <c r="J66" s="5"/>
      <c r="K66" s="5"/>
      <c r="L66" s="5"/>
    </row>
    <row r="67" spans="1:12" x14ac:dyDescent="0.25">
      <c r="A67" s="119"/>
      <c r="B67" s="115">
        <v>40238</v>
      </c>
      <c r="C67" s="128">
        <v>10000</v>
      </c>
      <c r="D67" s="130" t="s">
        <v>428</v>
      </c>
      <c r="E67" s="5"/>
      <c r="F67" s="5"/>
      <c r="G67" s="5"/>
      <c r="H67" s="5"/>
      <c r="I67" s="5"/>
      <c r="J67" s="5"/>
      <c r="K67" s="5"/>
      <c r="L67" s="5"/>
    </row>
    <row r="68" spans="1:12" x14ac:dyDescent="0.25">
      <c r="A68" s="119"/>
      <c r="B68" s="115">
        <v>40238</v>
      </c>
      <c r="C68" s="128">
        <v>7797</v>
      </c>
      <c r="D68" s="130" t="s">
        <v>429</v>
      </c>
      <c r="E68" s="5"/>
      <c r="F68" s="5"/>
      <c r="G68" s="5"/>
      <c r="H68" s="5"/>
      <c r="I68" s="5"/>
      <c r="J68" s="5"/>
      <c r="K68" s="5"/>
      <c r="L68" s="5"/>
    </row>
    <row r="69" spans="1:12" x14ac:dyDescent="0.25">
      <c r="A69" s="119"/>
      <c r="B69" s="115">
        <v>40238</v>
      </c>
      <c r="C69" s="128">
        <v>11600</v>
      </c>
      <c r="D69" s="130" t="s">
        <v>430</v>
      </c>
      <c r="E69" s="5"/>
      <c r="F69" s="5"/>
      <c r="G69" s="5"/>
      <c r="H69" s="5"/>
      <c r="I69" s="5"/>
      <c r="J69" s="5"/>
      <c r="K69" s="5"/>
      <c r="L69" s="5"/>
    </row>
    <row r="70" spans="1:12" x14ac:dyDescent="0.25">
      <c r="A70" s="119"/>
      <c r="B70" s="115">
        <v>40238</v>
      </c>
      <c r="C70" s="128">
        <v>10000</v>
      </c>
      <c r="D70" s="130" t="s">
        <v>431</v>
      </c>
      <c r="E70" s="5"/>
      <c r="F70" s="5"/>
      <c r="G70" s="5"/>
      <c r="H70" s="5"/>
      <c r="I70" s="5"/>
      <c r="J70" s="5"/>
      <c r="K70" s="5"/>
      <c r="L70" s="5"/>
    </row>
    <row r="71" spans="1:12" x14ac:dyDescent="0.25">
      <c r="A71" s="119"/>
      <c r="B71" s="115">
        <v>40238</v>
      </c>
      <c r="C71" s="128">
        <v>13500</v>
      </c>
      <c r="D71" s="130" t="s">
        <v>432</v>
      </c>
      <c r="E71" s="5"/>
      <c r="F71" s="5"/>
      <c r="G71" s="5"/>
      <c r="H71" s="5"/>
      <c r="I71" s="5"/>
      <c r="J71" s="5"/>
      <c r="K71" s="5"/>
      <c r="L71" s="5"/>
    </row>
    <row r="72" spans="1:12" x14ac:dyDescent="0.25">
      <c r="A72" s="119"/>
      <c r="B72" s="115">
        <v>40238</v>
      </c>
      <c r="C72" s="128">
        <v>9050</v>
      </c>
      <c r="D72" s="130" t="s">
        <v>433</v>
      </c>
      <c r="E72" s="5"/>
      <c r="F72" s="5"/>
      <c r="G72" s="5"/>
      <c r="H72" s="5"/>
      <c r="I72" s="5"/>
      <c r="J72" s="5"/>
      <c r="K72" s="5"/>
      <c r="L72" s="5"/>
    </row>
    <row r="73" spans="1:12" x14ac:dyDescent="0.25">
      <c r="A73" s="119"/>
      <c r="B73" s="115">
        <v>40242</v>
      </c>
      <c r="C73" s="128">
        <v>9000</v>
      </c>
      <c r="D73" s="130" t="s">
        <v>434</v>
      </c>
      <c r="E73" s="5"/>
      <c r="F73" s="5"/>
      <c r="G73" s="5"/>
      <c r="H73" s="5"/>
      <c r="I73" s="5"/>
      <c r="J73" s="5"/>
      <c r="K73" s="5"/>
      <c r="L73" s="5"/>
    </row>
    <row r="74" spans="1:12" x14ac:dyDescent="0.25">
      <c r="A74" s="119"/>
      <c r="B74" s="115">
        <v>40262</v>
      </c>
      <c r="C74" s="128">
        <v>9718</v>
      </c>
      <c r="D74" s="130" t="s">
        <v>435</v>
      </c>
      <c r="E74" s="5"/>
      <c r="F74" s="5"/>
      <c r="G74" s="5"/>
      <c r="H74" s="5"/>
      <c r="I74" s="5"/>
      <c r="J74" s="5"/>
      <c r="K74" s="5"/>
      <c r="L74" s="5"/>
    </row>
    <row r="75" spans="1:12" x14ac:dyDescent="0.25">
      <c r="A75" s="126"/>
      <c r="B75" s="127"/>
      <c r="C75" s="128"/>
      <c r="D75" s="76"/>
      <c r="E75" s="5"/>
      <c r="F75" s="5"/>
      <c r="G75" s="5"/>
      <c r="H75" s="5"/>
      <c r="I75" s="5"/>
      <c r="J75" s="5"/>
      <c r="K75" s="5"/>
      <c r="L75" s="5"/>
    </row>
    <row r="76" spans="1:12" x14ac:dyDescent="0.25">
      <c r="A76" s="78"/>
      <c r="B76" s="69"/>
      <c r="C76" s="70"/>
      <c r="D76" s="77"/>
      <c r="E76" s="5"/>
      <c r="F76" s="5"/>
      <c r="G76" s="5"/>
      <c r="H76" s="5"/>
      <c r="I76" s="5"/>
      <c r="J76" s="5"/>
      <c r="K76" s="5"/>
      <c r="L76" s="5"/>
    </row>
  </sheetData>
  <mergeCells count="2">
    <mergeCell ref="A1:D1"/>
    <mergeCell ref="A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election activeCell="F8" sqref="F8"/>
    </sheetView>
  </sheetViews>
  <sheetFormatPr baseColWidth="10" defaultRowHeight="15" x14ac:dyDescent="0.25"/>
  <cols>
    <col min="1" max="1" width="11.140625" style="2" customWidth="1"/>
    <col min="2" max="2" width="23" style="2" customWidth="1"/>
    <col min="3" max="3" width="17.28515625" style="2" customWidth="1"/>
    <col min="4" max="4" width="3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7.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68"/>
      <c r="B6" s="69"/>
      <c r="C6" s="70"/>
      <c r="D6" s="77"/>
      <c r="E6" s="5"/>
      <c r="F6" s="5"/>
      <c r="G6" s="5"/>
      <c r="H6" s="5"/>
      <c r="I6" s="5"/>
      <c r="J6" s="5"/>
      <c r="K6" s="5"/>
      <c r="L6" s="5"/>
    </row>
    <row r="7" spans="1:12" ht="19.5" customHeight="1" x14ac:dyDescent="0.25">
      <c r="A7" s="88" t="s">
        <v>132</v>
      </c>
      <c r="B7" s="81"/>
      <c r="C7" s="81"/>
      <c r="D7" s="82"/>
      <c r="E7" s="5"/>
      <c r="F7" s="5"/>
      <c r="G7" s="5"/>
      <c r="H7" s="5"/>
      <c r="I7" s="5"/>
      <c r="J7" s="5"/>
      <c r="K7" s="5"/>
      <c r="L7" s="5"/>
    </row>
    <row r="8" spans="1:12" x14ac:dyDescent="0.25">
      <c r="A8" s="83"/>
      <c r="B8" s="66">
        <v>41218</v>
      </c>
      <c r="C8" s="79">
        <v>13200</v>
      </c>
      <c r="D8" s="80" t="s">
        <v>436</v>
      </c>
      <c r="E8" s="5"/>
      <c r="F8" s="5"/>
      <c r="G8" s="5"/>
      <c r="H8" s="5"/>
      <c r="I8" s="5"/>
      <c r="J8" s="5"/>
      <c r="K8" s="5"/>
      <c r="L8" s="5"/>
    </row>
    <row r="9" spans="1:12" x14ac:dyDescent="0.25">
      <c r="A9" s="84"/>
      <c r="B9" s="66"/>
      <c r="C9" s="79"/>
      <c r="D9" s="80"/>
      <c r="E9" s="5"/>
      <c r="F9" s="5"/>
      <c r="G9" s="5"/>
      <c r="H9" s="5"/>
      <c r="I9" s="5"/>
      <c r="J9" s="5"/>
      <c r="K9" s="5"/>
      <c r="L9" s="5"/>
    </row>
    <row r="10" spans="1:12" x14ac:dyDescent="0.25">
      <c r="A10" s="68"/>
      <c r="B10" s="69"/>
      <c r="C10" s="70"/>
      <c r="D10" s="77"/>
      <c r="E10" s="5"/>
      <c r="F10" s="5"/>
      <c r="G10" s="5"/>
      <c r="H10" s="5"/>
      <c r="I10" s="5"/>
      <c r="J10" s="5"/>
      <c r="K10" s="5"/>
      <c r="L10" s="5"/>
    </row>
    <row r="11" spans="1:12" x14ac:dyDescent="0.25">
      <c r="A11" s="83"/>
      <c r="B11" s="85"/>
      <c r="C11" s="86"/>
      <c r="D11" s="87"/>
      <c r="E11" s="5"/>
      <c r="F11" s="5"/>
      <c r="G11" s="5"/>
      <c r="H11" s="5"/>
      <c r="I11" s="5"/>
      <c r="J11" s="5"/>
      <c r="K11" s="5"/>
      <c r="L11" s="5"/>
    </row>
    <row r="12" spans="1:12" ht="19.5" customHeight="1" x14ac:dyDescent="0.25">
      <c r="A12" s="88" t="s">
        <v>213</v>
      </c>
      <c r="B12" s="81"/>
      <c r="C12" s="81"/>
      <c r="D12" s="82"/>
      <c r="E12" s="5"/>
      <c r="F12" s="5"/>
      <c r="G12" s="5"/>
      <c r="H12" s="5"/>
      <c r="I12" s="5"/>
      <c r="J12" s="5"/>
      <c r="K12" s="5"/>
      <c r="L12" s="5"/>
    </row>
    <row r="13" spans="1:12" ht="19.5" customHeight="1" x14ac:dyDescent="0.25">
      <c r="A13" s="88"/>
      <c r="B13" s="81"/>
      <c r="C13" s="81"/>
      <c r="D13" s="82"/>
      <c r="E13" s="5"/>
      <c r="F13" s="5"/>
      <c r="G13" s="5"/>
      <c r="H13" s="5"/>
      <c r="I13" s="5"/>
      <c r="J13" s="5"/>
      <c r="K13" s="5"/>
      <c r="L13" s="5"/>
    </row>
    <row r="14" spans="1:12" x14ac:dyDescent="0.25">
      <c r="A14" s="83"/>
      <c r="B14" s="66">
        <v>41340</v>
      </c>
      <c r="C14" s="79">
        <v>15904.8</v>
      </c>
      <c r="D14" s="80" t="s">
        <v>437</v>
      </c>
      <c r="E14" s="5"/>
      <c r="F14" s="5"/>
      <c r="G14" s="5"/>
      <c r="H14" s="5"/>
      <c r="I14" s="5"/>
      <c r="J14" s="5"/>
      <c r="K14" s="5"/>
      <c r="L14" s="5"/>
    </row>
    <row r="15" spans="1:12" x14ac:dyDescent="0.25">
      <c r="A15" s="83"/>
      <c r="B15" s="66">
        <v>41386</v>
      </c>
      <c r="C15" s="79">
        <v>4481.24</v>
      </c>
      <c r="D15" s="80" t="s">
        <v>144</v>
      </c>
      <c r="E15" s="5"/>
      <c r="F15" s="5"/>
      <c r="G15" s="5"/>
      <c r="H15" s="5"/>
      <c r="I15" s="5"/>
      <c r="J15" s="5"/>
      <c r="K15" s="5"/>
      <c r="L15" s="5"/>
    </row>
    <row r="16" spans="1:12" x14ac:dyDescent="0.25">
      <c r="A16" s="83"/>
      <c r="B16" s="66">
        <v>41425</v>
      </c>
      <c r="C16" s="79">
        <v>4400</v>
      </c>
      <c r="D16" s="80" t="s">
        <v>438</v>
      </c>
      <c r="E16" s="5"/>
      <c r="F16" s="5"/>
      <c r="G16" s="5"/>
      <c r="H16" s="5"/>
      <c r="I16" s="5"/>
      <c r="J16" s="5"/>
      <c r="K16" s="5"/>
      <c r="L16" s="5"/>
    </row>
    <row r="17" spans="1:12" x14ac:dyDescent="0.25">
      <c r="A17" s="83"/>
      <c r="B17" s="66">
        <v>41446</v>
      </c>
      <c r="C17" s="79">
        <v>3649.9</v>
      </c>
      <c r="D17" s="80" t="s">
        <v>439</v>
      </c>
      <c r="E17" s="5"/>
      <c r="F17" s="5"/>
      <c r="G17" s="5"/>
      <c r="H17" s="5"/>
      <c r="I17" s="5"/>
      <c r="J17" s="5"/>
      <c r="K17" s="5"/>
      <c r="L17" s="5"/>
    </row>
    <row r="18" spans="1:12" ht="22.5" x14ac:dyDescent="0.25">
      <c r="A18" s="83"/>
      <c r="B18" s="66">
        <v>41451</v>
      </c>
      <c r="C18" s="79">
        <v>24068.400000000001</v>
      </c>
      <c r="D18" s="80" t="s">
        <v>440</v>
      </c>
      <c r="E18" s="5"/>
      <c r="F18" s="5"/>
      <c r="G18" s="5"/>
      <c r="H18" s="5"/>
      <c r="I18" s="5"/>
      <c r="J18" s="5"/>
      <c r="K18" s="5"/>
      <c r="L18" s="5"/>
    </row>
    <row r="19" spans="1:12" ht="22.5" x14ac:dyDescent="0.25">
      <c r="A19" s="83"/>
      <c r="B19" s="66">
        <v>41451</v>
      </c>
      <c r="C19" s="79">
        <v>1100</v>
      </c>
      <c r="D19" s="80" t="s">
        <v>214</v>
      </c>
      <c r="E19" s="5"/>
      <c r="F19" s="5"/>
      <c r="G19" s="5"/>
      <c r="H19" s="5"/>
      <c r="I19" s="5"/>
      <c r="J19" s="5"/>
      <c r="K19" s="5"/>
      <c r="L19" s="5"/>
    </row>
    <row r="20" spans="1:12" ht="22.5" x14ac:dyDescent="0.25">
      <c r="A20" s="83"/>
      <c r="B20" s="66">
        <v>41456</v>
      </c>
      <c r="C20" s="79">
        <v>7500</v>
      </c>
      <c r="D20" s="80" t="s">
        <v>441</v>
      </c>
      <c r="E20" s="5"/>
      <c r="F20" s="5"/>
      <c r="G20" s="5"/>
      <c r="H20" s="5"/>
      <c r="I20" s="5"/>
      <c r="J20" s="5"/>
      <c r="K20" s="5"/>
      <c r="L20" s="5"/>
    </row>
    <row r="21" spans="1:12" x14ac:dyDescent="0.25">
      <c r="A21" s="83"/>
      <c r="B21" s="66">
        <v>41466</v>
      </c>
      <c r="C21" s="79">
        <v>791</v>
      </c>
      <c r="D21" s="80" t="s">
        <v>439</v>
      </c>
      <c r="E21" s="5"/>
      <c r="F21" s="5"/>
      <c r="G21" s="5"/>
      <c r="H21" s="5"/>
      <c r="I21" s="5"/>
      <c r="J21" s="5"/>
      <c r="K21" s="5"/>
      <c r="L21" s="5"/>
    </row>
    <row r="22" spans="1:12" ht="22.5" x14ac:dyDescent="0.25">
      <c r="A22" s="83"/>
      <c r="B22" s="66">
        <v>41470</v>
      </c>
      <c r="C22" s="79">
        <v>615</v>
      </c>
      <c r="D22" s="80" t="s">
        <v>442</v>
      </c>
      <c r="E22" s="5"/>
      <c r="F22" s="5"/>
      <c r="G22" s="5"/>
      <c r="H22" s="5"/>
      <c r="I22" s="5"/>
      <c r="J22" s="5"/>
      <c r="K22" s="5"/>
      <c r="L22" s="5"/>
    </row>
    <row r="23" spans="1:12" x14ac:dyDescent="0.25">
      <c r="A23" s="83"/>
      <c r="B23" s="66">
        <v>41470</v>
      </c>
      <c r="C23" s="79">
        <v>140</v>
      </c>
      <c r="D23" s="80" t="s">
        <v>77</v>
      </c>
      <c r="E23" s="5"/>
      <c r="F23" s="5"/>
      <c r="G23" s="5"/>
      <c r="H23" s="5"/>
      <c r="I23" s="5"/>
      <c r="J23" s="5"/>
      <c r="K23" s="5"/>
      <c r="L23" s="5"/>
    </row>
    <row r="24" spans="1:12" x14ac:dyDescent="0.25">
      <c r="A24" s="83"/>
      <c r="B24" s="66">
        <v>41485</v>
      </c>
      <c r="C24" s="79">
        <v>2219.66</v>
      </c>
      <c r="D24" s="80" t="s">
        <v>440</v>
      </c>
      <c r="E24" s="5"/>
      <c r="F24" s="5"/>
      <c r="G24" s="5"/>
      <c r="H24" s="5"/>
      <c r="I24" s="5"/>
      <c r="J24" s="5"/>
      <c r="K24" s="5"/>
      <c r="L24" s="5"/>
    </row>
    <row r="25" spans="1:12" ht="22.5" x14ac:dyDescent="0.25">
      <c r="A25" s="83"/>
      <c r="B25" s="66">
        <v>41521</v>
      </c>
      <c r="C25" s="79">
        <v>3265.8</v>
      </c>
      <c r="D25" s="80" t="s">
        <v>442</v>
      </c>
      <c r="E25" s="5"/>
      <c r="F25" s="5"/>
      <c r="G25" s="5"/>
      <c r="H25" s="5"/>
      <c r="I25" s="5"/>
      <c r="J25" s="5"/>
      <c r="K25" s="5"/>
      <c r="L25" s="5"/>
    </row>
    <row r="26" spans="1:12" x14ac:dyDescent="0.25">
      <c r="A26" s="83"/>
      <c r="B26" s="66">
        <v>41528</v>
      </c>
      <c r="C26" s="79">
        <v>439.15</v>
      </c>
      <c r="D26" s="80" t="s">
        <v>77</v>
      </c>
      <c r="E26" s="5"/>
      <c r="F26" s="5"/>
      <c r="G26" s="5"/>
      <c r="H26" s="5"/>
      <c r="I26" s="5"/>
      <c r="J26" s="5"/>
      <c r="K26" s="5"/>
      <c r="L26" s="5"/>
    </row>
    <row r="27" spans="1:12" ht="22.5" x14ac:dyDescent="0.25">
      <c r="A27" s="83"/>
      <c r="B27" s="66">
        <v>41540</v>
      </c>
      <c r="C27" s="79">
        <v>280</v>
      </c>
      <c r="D27" s="80" t="s">
        <v>443</v>
      </c>
      <c r="E27" s="5"/>
      <c r="F27" s="5"/>
      <c r="G27" s="5"/>
      <c r="H27" s="5"/>
      <c r="I27" s="5"/>
      <c r="J27" s="5"/>
      <c r="K27" s="5"/>
      <c r="L27" s="5"/>
    </row>
    <row r="28" spans="1:12" x14ac:dyDescent="0.25">
      <c r="A28" s="83"/>
      <c r="B28" s="66">
        <v>41541</v>
      </c>
      <c r="C28" s="79">
        <v>944.36</v>
      </c>
      <c r="D28" s="80" t="s">
        <v>98</v>
      </c>
      <c r="E28" s="5"/>
      <c r="F28" s="5"/>
      <c r="G28" s="5"/>
      <c r="H28" s="5"/>
      <c r="I28" s="5"/>
      <c r="J28" s="5"/>
      <c r="K28" s="5"/>
      <c r="L28" s="5"/>
    </row>
    <row r="29" spans="1:12" x14ac:dyDescent="0.25">
      <c r="A29" s="83"/>
      <c r="B29" s="66">
        <v>41568</v>
      </c>
      <c r="C29" s="79">
        <v>2952</v>
      </c>
      <c r="D29" s="80" t="s">
        <v>263</v>
      </c>
      <c r="E29" s="5"/>
      <c r="F29" s="5"/>
      <c r="G29" s="5"/>
      <c r="H29" s="5"/>
      <c r="I29" s="5"/>
      <c r="J29" s="5"/>
      <c r="K29" s="5"/>
      <c r="L29" s="5"/>
    </row>
    <row r="30" spans="1:12" ht="22.5" x14ac:dyDescent="0.25">
      <c r="A30" s="83"/>
      <c r="B30" s="66">
        <v>41579</v>
      </c>
      <c r="C30" s="79">
        <v>36.01</v>
      </c>
      <c r="D30" s="80" t="s">
        <v>442</v>
      </c>
      <c r="E30" s="5"/>
      <c r="F30" s="5"/>
      <c r="G30" s="5"/>
      <c r="H30" s="5"/>
      <c r="I30" s="5"/>
      <c r="J30" s="5"/>
      <c r="K30" s="5"/>
      <c r="L30" s="5"/>
    </row>
    <row r="31" spans="1:12" ht="22.5" x14ac:dyDescent="0.25">
      <c r="A31" s="83"/>
      <c r="B31" s="66">
        <v>41585</v>
      </c>
      <c r="C31" s="79">
        <v>739</v>
      </c>
      <c r="D31" s="80" t="s">
        <v>444</v>
      </c>
      <c r="E31" s="5"/>
      <c r="F31" s="5"/>
      <c r="G31" s="5"/>
      <c r="H31" s="5"/>
      <c r="I31" s="5"/>
      <c r="J31" s="5"/>
      <c r="K31" s="5"/>
      <c r="L31" s="5"/>
    </row>
    <row r="32" spans="1:12" ht="22.5" x14ac:dyDescent="0.25">
      <c r="A32" s="83"/>
      <c r="B32" s="66">
        <v>41593</v>
      </c>
      <c r="C32" s="79">
        <v>1260</v>
      </c>
      <c r="D32" s="80" t="s">
        <v>445</v>
      </c>
      <c r="E32" s="5"/>
      <c r="F32" s="5"/>
      <c r="G32" s="5"/>
      <c r="H32" s="5"/>
      <c r="I32" s="5"/>
      <c r="J32" s="5"/>
      <c r="K32" s="5"/>
      <c r="L32" s="5"/>
    </row>
    <row r="33" spans="1:12" x14ac:dyDescent="0.25">
      <c r="A33" s="83"/>
      <c r="B33" s="66">
        <v>41597</v>
      </c>
      <c r="C33" s="79">
        <v>2970</v>
      </c>
      <c r="D33" s="80" t="s">
        <v>446</v>
      </c>
      <c r="E33" s="5"/>
      <c r="F33" s="5"/>
      <c r="G33" s="5"/>
      <c r="H33" s="5"/>
      <c r="I33" s="5"/>
      <c r="J33" s="5"/>
      <c r="K33" s="5"/>
      <c r="L33" s="5"/>
    </row>
    <row r="34" spans="1:12" ht="22.5" x14ac:dyDescent="0.25">
      <c r="A34" s="83"/>
      <c r="B34" s="66">
        <v>41598</v>
      </c>
      <c r="C34" s="79">
        <v>2347.0100000000002</v>
      </c>
      <c r="D34" s="80" t="s">
        <v>447</v>
      </c>
      <c r="E34" s="5"/>
      <c r="F34" s="5"/>
      <c r="G34" s="5"/>
      <c r="H34" s="5"/>
      <c r="I34" s="5"/>
      <c r="J34" s="5"/>
      <c r="K34" s="5"/>
      <c r="L34" s="5"/>
    </row>
    <row r="35" spans="1:12" x14ac:dyDescent="0.25">
      <c r="A35" s="83"/>
      <c r="B35" s="66">
        <v>41603</v>
      </c>
      <c r="C35" s="79">
        <v>8000</v>
      </c>
      <c r="D35" s="80" t="s">
        <v>357</v>
      </c>
      <c r="E35" s="5"/>
      <c r="F35" s="5"/>
      <c r="G35" s="5"/>
      <c r="H35" s="5"/>
      <c r="I35" s="5"/>
      <c r="J35" s="5"/>
      <c r="K35" s="5"/>
      <c r="L35" s="5"/>
    </row>
    <row r="36" spans="1:12" x14ac:dyDescent="0.25">
      <c r="A36" s="83"/>
      <c r="B36" s="66">
        <v>41603</v>
      </c>
      <c r="C36" s="79">
        <v>740.38</v>
      </c>
      <c r="D36" s="80" t="s">
        <v>448</v>
      </c>
      <c r="E36" s="5"/>
      <c r="F36" s="5"/>
      <c r="G36" s="5"/>
      <c r="H36" s="5"/>
      <c r="I36" s="5"/>
      <c r="J36" s="5"/>
      <c r="K36" s="5"/>
      <c r="L36" s="5"/>
    </row>
    <row r="37" spans="1:12" x14ac:dyDescent="0.25">
      <c r="A37" s="83"/>
      <c r="B37" s="66">
        <v>41603</v>
      </c>
      <c r="C37" s="79">
        <v>408.33</v>
      </c>
      <c r="D37" s="80" t="s">
        <v>449</v>
      </c>
      <c r="E37" s="5"/>
      <c r="F37" s="5"/>
      <c r="G37" s="5"/>
      <c r="H37" s="5"/>
      <c r="I37" s="5"/>
      <c r="J37" s="5"/>
      <c r="K37" s="5"/>
      <c r="L37" s="5"/>
    </row>
    <row r="38" spans="1:12" x14ac:dyDescent="0.25">
      <c r="A38" s="83"/>
      <c r="B38" s="66">
        <v>41603</v>
      </c>
      <c r="C38" s="79">
        <v>370.5</v>
      </c>
      <c r="D38" s="80" t="s">
        <v>450</v>
      </c>
      <c r="E38" s="5"/>
      <c r="F38" s="5"/>
      <c r="G38" s="5"/>
      <c r="H38" s="5"/>
      <c r="I38" s="5"/>
      <c r="J38" s="5"/>
      <c r="K38" s="5"/>
      <c r="L38" s="5"/>
    </row>
    <row r="39" spans="1:12" ht="22.5" x14ac:dyDescent="0.25">
      <c r="A39" s="83"/>
      <c r="B39" s="66">
        <v>41606</v>
      </c>
      <c r="C39" s="79">
        <v>210</v>
      </c>
      <c r="D39" s="80" t="s">
        <v>445</v>
      </c>
      <c r="E39" s="5"/>
      <c r="F39" s="5"/>
      <c r="G39" s="5"/>
      <c r="H39" s="5"/>
      <c r="I39" s="5"/>
      <c r="J39" s="5"/>
      <c r="K39" s="5"/>
      <c r="L39" s="5"/>
    </row>
    <row r="40" spans="1:12" x14ac:dyDescent="0.25">
      <c r="A40" s="83"/>
      <c r="B40" s="66">
        <v>41320</v>
      </c>
      <c r="C40" s="79">
        <v>7000</v>
      </c>
      <c r="D40" s="80" t="s">
        <v>451</v>
      </c>
      <c r="E40" s="5"/>
      <c r="F40" s="5"/>
      <c r="G40" s="5"/>
      <c r="H40" s="5"/>
      <c r="I40" s="5"/>
      <c r="J40" s="5"/>
      <c r="K40" s="5"/>
      <c r="L40" s="5"/>
    </row>
    <row r="41" spans="1:12" ht="19.5" customHeight="1" x14ac:dyDescent="0.25">
      <c r="A41" s="83"/>
      <c r="B41" s="81"/>
      <c r="C41" s="81"/>
      <c r="D41" s="82"/>
      <c r="E41" s="5"/>
      <c r="F41" s="5"/>
      <c r="G41" s="5"/>
      <c r="H41" s="5"/>
      <c r="I41" s="5"/>
      <c r="J41" s="5"/>
      <c r="K41" s="5"/>
      <c r="L41" s="5"/>
    </row>
    <row r="42" spans="1:12" ht="16.5" customHeight="1" x14ac:dyDescent="0.25">
      <c r="A42" s="68"/>
      <c r="B42" s="69"/>
      <c r="C42" s="70"/>
      <c r="D42" s="77"/>
      <c r="E42" s="5"/>
      <c r="F42" s="5"/>
      <c r="G42" s="5"/>
      <c r="H42" s="5"/>
      <c r="I42" s="5"/>
      <c r="J42" s="5"/>
      <c r="K42" s="5"/>
      <c r="L42" s="5"/>
    </row>
    <row r="43" spans="1:12" ht="19.5" customHeight="1" x14ac:dyDescent="0.25">
      <c r="A43" s="88"/>
      <c r="B43" s="81"/>
      <c r="C43" s="81"/>
      <c r="D43" s="82"/>
      <c r="E43" s="5"/>
      <c r="F43" s="5"/>
      <c r="G43" s="5"/>
      <c r="H43" s="5"/>
      <c r="I43" s="5"/>
      <c r="J43" s="5"/>
      <c r="K43" s="5"/>
      <c r="L43" s="5"/>
    </row>
    <row r="44" spans="1:12" ht="19.5" customHeight="1" x14ac:dyDescent="0.25">
      <c r="A44" s="88" t="s">
        <v>228</v>
      </c>
      <c r="B44" s="81"/>
      <c r="C44" s="81"/>
      <c r="D44" s="82"/>
      <c r="E44" s="5"/>
      <c r="F44" s="5"/>
      <c r="G44" s="5"/>
      <c r="H44" s="5"/>
      <c r="I44" s="5"/>
      <c r="J44" s="5"/>
      <c r="K44" s="5"/>
      <c r="L44" s="5"/>
    </row>
    <row r="45" spans="1:12" ht="19.5" customHeight="1" x14ac:dyDescent="0.25">
      <c r="A45" s="88"/>
      <c r="B45" s="81"/>
      <c r="C45" s="81"/>
      <c r="D45" s="82"/>
      <c r="E45" s="5"/>
      <c r="F45" s="5"/>
      <c r="G45" s="5"/>
      <c r="H45" s="5"/>
      <c r="I45" s="5"/>
      <c r="J45" s="5"/>
      <c r="K45" s="5"/>
      <c r="L45" s="5"/>
    </row>
    <row r="46" spans="1:12" x14ac:dyDescent="0.25">
      <c r="A46" s="83"/>
      <c r="B46" s="66">
        <v>41919</v>
      </c>
      <c r="C46" s="79">
        <v>1856.4</v>
      </c>
      <c r="D46" s="80" t="s">
        <v>452</v>
      </c>
      <c r="E46" s="5"/>
      <c r="F46" s="5"/>
      <c r="G46" s="5"/>
      <c r="H46" s="5"/>
      <c r="I46" s="5"/>
      <c r="J46" s="5"/>
      <c r="K46" s="5"/>
      <c r="L46" s="5"/>
    </row>
    <row r="47" spans="1:12" x14ac:dyDescent="0.25">
      <c r="A47" s="83"/>
      <c r="B47" s="66">
        <v>41922</v>
      </c>
      <c r="C47" s="79">
        <v>297.5</v>
      </c>
      <c r="D47" s="80" t="s">
        <v>452</v>
      </c>
      <c r="E47" s="5"/>
      <c r="F47" s="5"/>
      <c r="G47" s="5"/>
      <c r="H47" s="5"/>
      <c r="I47" s="5"/>
      <c r="J47" s="5"/>
      <c r="K47" s="5"/>
      <c r="L47" s="5"/>
    </row>
    <row r="48" spans="1:12" ht="22.5" x14ac:dyDescent="0.25">
      <c r="A48" s="83"/>
      <c r="B48" s="66">
        <v>41926</v>
      </c>
      <c r="C48" s="79">
        <v>7272</v>
      </c>
      <c r="D48" s="80" t="s">
        <v>453</v>
      </c>
      <c r="E48" s="5"/>
      <c r="F48" s="5"/>
      <c r="G48" s="5"/>
      <c r="H48" s="5"/>
      <c r="I48" s="5"/>
      <c r="J48" s="5"/>
      <c r="K48" s="5"/>
      <c r="L48" s="5"/>
    </row>
    <row r="49" spans="1:12" ht="22.5" x14ac:dyDescent="0.25">
      <c r="A49" s="83"/>
      <c r="B49" s="66">
        <v>41926</v>
      </c>
      <c r="C49" s="79">
        <v>6624.3</v>
      </c>
      <c r="D49" s="80" t="s">
        <v>454</v>
      </c>
      <c r="E49" s="5"/>
      <c r="F49" s="5"/>
      <c r="G49" s="5"/>
      <c r="H49" s="5"/>
      <c r="I49" s="5"/>
      <c r="J49" s="5"/>
      <c r="K49" s="5"/>
      <c r="L49" s="5"/>
    </row>
    <row r="50" spans="1:12" x14ac:dyDescent="0.25">
      <c r="A50" s="83"/>
      <c r="B50" s="66">
        <v>41934</v>
      </c>
      <c r="C50" s="79">
        <v>770</v>
      </c>
      <c r="D50" s="80" t="s">
        <v>452</v>
      </c>
      <c r="E50" s="5"/>
      <c r="F50" s="5"/>
      <c r="G50" s="5"/>
      <c r="H50" s="5"/>
      <c r="I50" s="5"/>
      <c r="J50" s="5"/>
      <c r="K50" s="5"/>
      <c r="L50" s="5"/>
    </row>
    <row r="51" spans="1:12" ht="22.5" x14ac:dyDescent="0.25">
      <c r="A51" s="83"/>
      <c r="B51" s="66">
        <v>41935</v>
      </c>
      <c r="C51" s="79">
        <v>1071</v>
      </c>
      <c r="D51" s="80" t="s">
        <v>453</v>
      </c>
      <c r="E51" s="5"/>
      <c r="F51" s="5"/>
      <c r="G51" s="5"/>
      <c r="H51" s="5"/>
      <c r="I51" s="5"/>
      <c r="J51" s="5"/>
      <c r="K51" s="5"/>
      <c r="L51" s="5"/>
    </row>
    <row r="52" spans="1:12" x14ac:dyDescent="0.25">
      <c r="A52" s="83"/>
      <c r="B52" s="66">
        <v>41956</v>
      </c>
      <c r="C52" s="79">
        <v>3714.75</v>
      </c>
      <c r="D52" s="80" t="s">
        <v>455</v>
      </c>
      <c r="E52" s="5"/>
      <c r="F52" s="5"/>
      <c r="G52" s="5"/>
      <c r="H52" s="5"/>
      <c r="I52" s="5"/>
      <c r="J52" s="5"/>
      <c r="K52" s="5"/>
      <c r="L52" s="5"/>
    </row>
    <row r="53" spans="1:12" x14ac:dyDescent="0.25">
      <c r="A53" s="83"/>
      <c r="B53" s="66">
        <v>41982</v>
      </c>
      <c r="C53" s="79">
        <v>2950</v>
      </c>
      <c r="D53" s="80" t="s">
        <v>456</v>
      </c>
      <c r="E53" s="5"/>
      <c r="F53" s="5"/>
      <c r="G53" s="5"/>
      <c r="H53" s="5"/>
      <c r="I53" s="5"/>
      <c r="J53" s="5"/>
      <c r="K53" s="5"/>
      <c r="L53" s="5"/>
    </row>
    <row r="54" spans="1:12" ht="19.5" customHeight="1" x14ac:dyDescent="0.25">
      <c r="A54" s="83"/>
      <c r="B54" s="81"/>
      <c r="C54" s="81"/>
      <c r="D54" s="82"/>
      <c r="E54" s="5"/>
      <c r="F54" s="5"/>
      <c r="G54" s="5"/>
      <c r="H54" s="5"/>
      <c r="I54" s="5"/>
      <c r="J54" s="5"/>
      <c r="K54" s="5"/>
      <c r="L54" s="5"/>
    </row>
    <row r="55" spans="1:12" ht="16.5" customHeight="1" x14ac:dyDescent="0.25">
      <c r="A55" s="68"/>
      <c r="B55" s="69"/>
      <c r="C55" s="70"/>
      <c r="D55" s="77"/>
      <c r="E55" s="5"/>
      <c r="F55" s="5"/>
      <c r="G55" s="5"/>
      <c r="H55" s="5"/>
      <c r="I55" s="5"/>
      <c r="J55" s="5"/>
      <c r="K55" s="5"/>
      <c r="L55" s="5"/>
    </row>
  </sheetData>
  <mergeCells count="2">
    <mergeCell ref="A1:D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
  <sheetViews>
    <sheetView showGridLines="0" zoomScaleNormal="100" zoomScalePageLayoutView="85" workbookViewId="0">
      <selection activeCell="C9" sqref="C9"/>
    </sheetView>
  </sheetViews>
  <sheetFormatPr baseColWidth="10" defaultRowHeight="15" x14ac:dyDescent="0.25"/>
  <cols>
    <col min="1" max="1" width="3.7109375" style="2" customWidth="1"/>
    <col min="2" max="2" width="29.85546875" style="2" customWidth="1"/>
    <col min="3" max="3" width="41.7109375" style="2" customWidth="1"/>
    <col min="4" max="4" width="33.7109375" style="2" customWidth="1"/>
    <col min="5" max="5" width="41.7109375" style="1" customWidth="1"/>
    <col min="6" max="16384" width="11.42578125" style="1"/>
  </cols>
  <sheetData>
    <row r="1" spans="1:13" x14ac:dyDescent="0.25">
      <c r="A1" s="288"/>
      <c r="B1" s="288"/>
      <c r="C1" s="288"/>
      <c r="D1" s="288"/>
      <c r="E1" s="288"/>
    </row>
    <row r="2" spans="1:13" x14ac:dyDescent="0.25">
      <c r="A2" s="35"/>
      <c r="B2" s="35"/>
      <c r="C2" s="35"/>
      <c r="D2" s="35"/>
      <c r="E2" s="35"/>
    </row>
    <row r="3" spans="1:13" ht="18.75" customHeight="1" x14ac:dyDescent="0.25">
      <c r="A3" s="289" t="s">
        <v>4</v>
      </c>
      <c r="B3" s="289"/>
      <c r="C3" s="289"/>
      <c r="D3" s="289"/>
      <c r="E3" s="289"/>
      <c r="F3" s="37"/>
      <c r="G3" s="37"/>
    </row>
    <row r="4" spans="1:13" ht="15.75" x14ac:dyDescent="0.25">
      <c r="A4" s="290" t="s">
        <v>22</v>
      </c>
      <c r="B4" s="290"/>
      <c r="C4" s="290"/>
      <c r="D4" s="290"/>
      <c r="E4" s="290"/>
      <c r="F4" s="61"/>
      <c r="G4" s="61"/>
    </row>
    <row r="5" spans="1:13" x14ac:dyDescent="0.25">
      <c r="E5" s="2"/>
      <c r="F5" s="2"/>
    </row>
    <row r="6" spans="1:13" ht="15" customHeight="1" x14ac:dyDescent="0.25">
      <c r="A6" s="291"/>
      <c r="B6" s="291"/>
      <c r="C6" s="291"/>
      <c r="D6" s="34"/>
      <c r="E6" s="34"/>
      <c r="F6" s="34"/>
      <c r="G6" s="33"/>
    </row>
    <row r="7" spans="1:13" ht="41.25" customHeight="1" x14ac:dyDescent="0.25">
      <c r="A7" s="292" t="s">
        <v>10</v>
      </c>
      <c r="B7" s="292"/>
      <c r="C7" s="292"/>
      <c r="D7" s="292"/>
      <c r="E7" s="292"/>
      <c r="F7" s="2"/>
    </row>
    <row r="8" spans="1:13" x14ac:dyDescent="0.25">
      <c r="A8" s="32" t="s">
        <v>20</v>
      </c>
      <c r="B8" s="32"/>
      <c r="E8" s="2"/>
      <c r="F8" s="2"/>
    </row>
    <row r="9" spans="1:13" x14ac:dyDescent="0.25">
      <c r="A9" s="32"/>
    </row>
    <row r="10" spans="1:13" ht="15.75" thickBot="1" x14ac:dyDescent="0.3">
      <c r="A10" s="31"/>
      <c r="B10" s="30"/>
      <c r="C10" s="30"/>
      <c r="D10" s="30"/>
    </row>
    <row r="11" spans="1:13" ht="61.5" customHeight="1" thickTop="1" thickBot="1" x14ac:dyDescent="0.3">
      <c r="A11" s="29" t="s">
        <v>3</v>
      </c>
      <c r="B11" s="36" t="s">
        <v>6</v>
      </c>
      <c r="C11" s="28" t="s">
        <v>9</v>
      </c>
      <c r="D11" s="28" t="s">
        <v>8</v>
      </c>
      <c r="E11" s="27" t="s">
        <v>7</v>
      </c>
    </row>
    <row r="12" spans="1:13" ht="15.75" thickTop="1" x14ac:dyDescent="0.25">
      <c r="A12" s="26"/>
      <c r="B12" s="25"/>
      <c r="C12" s="25"/>
      <c r="D12" s="25"/>
      <c r="E12" s="24"/>
      <c r="F12" s="5"/>
      <c r="G12" s="5"/>
      <c r="H12" s="5"/>
      <c r="I12" s="5"/>
      <c r="J12" s="5"/>
      <c r="K12" s="5"/>
      <c r="L12" s="5"/>
      <c r="M12" s="5"/>
    </row>
    <row r="13" spans="1:13" x14ac:dyDescent="0.25">
      <c r="A13" s="23"/>
      <c r="B13" s="21"/>
      <c r="C13" s="21"/>
      <c r="D13" s="21"/>
      <c r="E13" s="9"/>
      <c r="F13" s="5"/>
      <c r="G13" s="5"/>
      <c r="H13" s="5"/>
      <c r="I13" s="5"/>
      <c r="J13" s="5"/>
      <c r="K13" s="5"/>
      <c r="L13" s="5"/>
      <c r="M13" s="5"/>
    </row>
    <row r="14" spans="1:13" x14ac:dyDescent="0.25">
      <c r="A14" s="13"/>
      <c r="B14" s="22"/>
      <c r="C14" s="22"/>
      <c r="D14" s="22"/>
      <c r="E14" s="9"/>
      <c r="F14" s="5"/>
      <c r="G14" s="5"/>
      <c r="H14" s="5"/>
      <c r="I14" s="5"/>
      <c r="J14" s="5"/>
      <c r="K14" s="5"/>
      <c r="L14" s="5"/>
      <c r="M14" s="5"/>
    </row>
    <row r="15" spans="1:13" x14ac:dyDescent="0.25">
      <c r="A15" s="15"/>
      <c r="B15" s="21"/>
      <c r="C15" s="21"/>
      <c r="D15" s="21"/>
      <c r="E15" s="9"/>
      <c r="F15" s="5"/>
      <c r="G15" s="5"/>
      <c r="H15" s="5"/>
      <c r="I15" s="5"/>
      <c r="J15" s="5"/>
      <c r="K15" s="5"/>
      <c r="L15" s="5"/>
      <c r="M15" s="5"/>
    </row>
    <row r="16" spans="1:13" x14ac:dyDescent="0.25">
      <c r="A16" s="15"/>
      <c r="B16" s="19"/>
      <c r="C16" s="19"/>
      <c r="D16" s="19"/>
      <c r="E16" s="9"/>
      <c r="F16" s="5"/>
      <c r="G16" s="5"/>
      <c r="H16" s="5"/>
      <c r="I16" s="5"/>
      <c r="J16" s="5"/>
      <c r="K16" s="5"/>
      <c r="L16" s="5"/>
      <c r="M16" s="5"/>
    </row>
    <row r="17" spans="1:13" x14ac:dyDescent="0.25">
      <c r="A17" s="15"/>
      <c r="B17" s="19"/>
      <c r="C17" s="19"/>
      <c r="D17" s="19"/>
      <c r="E17" s="9"/>
      <c r="F17" s="5"/>
      <c r="G17" s="5"/>
      <c r="H17" s="5"/>
      <c r="I17" s="5"/>
      <c r="J17" s="5"/>
      <c r="K17" s="5"/>
      <c r="L17" s="5"/>
      <c r="M17" s="5"/>
    </row>
    <row r="18" spans="1:13" x14ac:dyDescent="0.25">
      <c r="A18" s="20"/>
      <c r="B18" s="18"/>
      <c r="C18" s="18"/>
      <c r="D18" s="18"/>
      <c r="E18" s="9"/>
      <c r="F18" s="5"/>
      <c r="G18" s="5"/>
      <c r="H18" s="5"/>
      <c r="I18" s="5"/>
      <c r="J18" s="5"/>
      <c r="K18" s="5"/>
      <c r="L18" s="5"/>
      <c r="M18" s="5"/>
    </row>
    <row r="19" spans="1:13" x14ac:dyDescent="0.25">
      <c r="A19" s="15"/>
      <c r="B19" s="19"/>
      <c r="C19" s="19"/>
      <c r="D19" s="19"/>
      <c r="E19" s="9"/>
      <c r="F19" s="5"/>
      <c r="G19" s="5"/>
      <c r="H19" s="5"/>
      <c r="I19" s="5"/>
      <c r="J19" s="5"/>
      <c r="K19" s="5"/>
      <c r="L19" s="5"/>
      <c r="M19" s="5"/>
    </row>
    <row r="20" spans="1:13" x14ac:dyDescent="0.25">
      <c r="A20" s="15"/>
      <c r="B20" s="18"/>
      <c r="C20" s="18"/>
      <c r="D20" s="18"/>
      <c r="E20" s="9"/>
      <c r="F20" s="5"/>
      <c r="G20" s="5"/>
      <c r="H20" s="5"/>
      <c r="I20" s="5"/>
      <c r="J20" s="5"/>
      <c r="K20" s="5"/>
      <c r="L20" s="5"/>
      <c r="M20" s="5"/>
    </row>
    <row r="21" spans="1:13" x14ac:dyDescent="0.25">
      <c r="A21" s="15"/>
      <c r="B21" s="19"/>
      <c r="C21" s="19"/>
      <c r="D21" s="19"/>
      <c r="E21" s="9"/>
      <c r="F21" s="5"/>
      <c r="G21" s="5"/>
      <c r="H21" s="5"/>
      <c r="I21" s="5"/>
      <c r="J21" s="5"/>
      <c r="K21" s="5"/>
      <c r="L21" s="5"/>
      <c r="M21" s="5"/>
    </row>
    <row r="22" spans="1:13" x14ac:dyDescent="0.25">
      <c r="A22" s="13"/>
      <c r="B22" s="12"/>
      <c r="C22" s="12"/>
      <c r="D22" s="12"/>
      <c r="E22" s="9"/>
      <c r="F22" s="5"/>
      <c r="G22" s="5"/>
      <c r="H22" s="5"/>
      <c r="I22" s="5"/>
      <c r="J22" s="5"/>
      <c r="K22" s="5"/>
      <c r="L22" s="5"/>
      <c r="M22" s="5"/>
    </row>
    <row r="23" spans="1:13" x14ac:dyDescent="0.25">
      <c r="A23" s="11"/>
      <c r="B23" s="10"/>
      <c r="C23" s="10"/>
      <c r="D23" s="10"/>
      <c r="E23" s="9"/>
      <c r="F23" s="5"/>
      <c r="G23" s="5"/>
      <c r="H23" s="5"/>
      <c r="I23" s="5"/>
      <c r="J23" s="5"/>
      <c r="K23" s="5"/>
      <c r="L23" s="5"/>
      <c r="M23" s="5"/>
    </row>
    <row r="24" spans="1:13" ht="15.75" thickBot="1" x14ac:dyDescent="0.3">
      <c r="A24" s="8"/>
      <c r="B24" s="7" t="s">
        <v>2</v>
      </c>
      <c r="C24" s="7"/>
      <c r="D24" s="7"/>
      <c r="E24" s="6"/>
      <c r="F24" s="5"/>
      <c r="G24" s="5"/>
      <c r="H24" s="5"/>
      <c r="I24" s="5"/>
      <c r="J24" s="5"/>
      <c r="K24" s="5"/>
      <c r="L24" s="5"/>
      <c r="M24" s="5"/>
    </row>
    <row r="25" spans="1:13" ht="12.75" customHeight="1" thickTop="1" x14ac:dyDescent="0.25">
      <c r="A25" s="4"/>
    </row>
    <row r="26" spans="1:13" ht="37.5" customHeight="1" x14ac:dyDescent="0.25">
      <c r="A26" s="1"/>
      <c r="B26" s="1"/>
      <c r="C26" s="1"/>
      <c r="D26" s="1"/>
    </row>
    <row r="27" spans="1:13" ht="9" customHeight="1" x14ac:dyDescent="0.25">
      <c r="A27" s="3"/>
      <c r="B27" s="3"/>
      <c r="C27" s="3"/>
      <c r="D27" s="3"/>
    </row>
    <row r="29" spans="1:13" x14ac:dyDescent="0.25">
      <c r="A29" s="2" t="s">
        <v>1</v>
      </c>
      <c r="D29" s="2" t="s">
        <v>0</v>
      </c>
    </row>
    <row r="30" spans="1:13" x14ac:dyDescent="0.25">
      <c r="D30" s="2" t="s">
        <v>30</v>
      </c>
    </row>
    <row r="31" spans="1:13" ht="53.25" customHeight="1" x14ac:dyDescent="0.25">
      <c r="A31" s="287"/>
      <c r="B31" s="287"/>
      <c r="C31" s="287"/>
      <c r="D31" s="287"/>
      <c r="E31" s="287"/>
    </row>
  </sheetData>
  <mergeCells count="6">
    <mergeCell ref="A1:E1"/>
    <mergeCell ref="A6:C6"/>
    <mergeCell ref="A31:E31"/>
    <mergeCell ref="A3:E3"/>
    <mergeCell ref="A4:E4"/>
    <mergeCell ref="A7:E7"/>
  </mergeCells>
  <pageMargins left="0.70866141732283472" right="0.70866141732283472" top="0.74803149606299213" bottom="0.74803149606299213" header="0.31496062992125984" footer="0.31496062992125984"/>
  <pageSetup scale="80" orientation="landscape" r:id="rId1"/>
  <headerFooter>
    <oddHeader>&amp;L&amp;G&amp;CPRESIDENCIA DE LA REPÚBLICA
SECRETARÍA DE PARTICIPACIÓN, TRANSPARENCIA Y ANTICORRUPCIÓN
OFICINA DE FORTALECIMIENTO AL CONTROL INTERNO Y AUDITORÍA
&amp;R&amp;G</oddHeader>
  </headerFooter>
  <legacy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C20" sqref="C20"/>
    </sheetView>
  </sheetViews>
  <sheetFormatPr baseColWidth="10" defaultRowHeight="15" x14ac:dyDescent="0.25"/>
  <cols>
    <col min="1" max="1" width="11.140625" style="2" customWidth="1"/>
    <col min="2" max="2" width="23" style="2" customWidth="1"/>
    <col min="3" max="3" width="17.28515625" style="2" customWidth="1"/>
    <col min="4" max="4" width="3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3.2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78"/>
      <c r="B6" s="69"/>
      <c r="C6" s="70"/>
      <c r="D6" s="77"/>
      <c r="E6" s="5"/>
      <c r="F6" s="5"/>
      <c r="G6" s="5"/>
      <c r="H6" s="5"/>
      <c r="I6" s="5"/>
      <c r="J6" s="5"/>
      <c r="K6" s="5"/>
      <c r="L6" s="5"/>
    </row>
    <row r="7" spans="1:12" ht="19.5" customHeight="1" x14ac:dyDescent="0.25">
      <c r="A7" s="67" t="s">
        <v>68</v>
      </c>
      <c r="B7" s="81"/>
      <c r="C7" s="81"/>
      <c r="D7" s="82"/>
      <c r="E7" s="5"/>
      <c r="F7" s="5"/>
      <c r="G7" s="5"/>
      <c r="H7" s="5"/>
      <c r="I7" s="5"/>
      <c r="J7" s="5"/>
      <c r="K7" s="5"/>
      <c r="L7" s="5"/>
    </row>
    <row r="8" spans="1:12" x14ac:dyDescent="0.25">
      <c r="A8" s="83"/>
      <c r="B8" s="66"/>
      <c r="C8" s="79"/>
      <c r="D8" s="80"/>
      <c r="E8" s="5"/>
      <c r="F8" s="5"/>
      <c r="G8" s="5"/>
      <c r="H8" s="5"/>
      <c r="I8" s="5"/>
      <c r="J8" s="5"/>
      <c r="K8" s="5"/>
      <c r="L8" s="5"/>
    </row>
    <row r="9" spans="1:12" x14ac:dyDescent="0.25">
      <c r="A9" s="83"/>
      <c r="B9" s="66">
        <v>40871</v>
      </c>
      <c r="C9" s="79">
        <v>4300</v>
      </c>
      <c r="D9" s="80" t="s">
        <v>457</v>
      </c>
      <c r="E9" s="5"/>
      <c r="F9" s="5"/>
      <c r="G9" s="5"/>
      <c r="H9" s="5"/>
      <c r="I9" s="5"/>
      <c r="J9" s="5"/>
      <c r="K9" s="5"/>
      <c r="L9" s="5"/>
    </row>
    <row r="10" spans="1:12" x14ac:dyDescent="0.25">
      <c r="A10" s="113"/>
      <c r="B10" s="66"/>
      <c r="C10" s="19"/>
      <c r="D10" s="76"/>
      <c r="E10" s="5"/>
      <c r="F10" s="5"/>
      <c r="G10" s="5"/>
      <c r="H10" s="5"/>
      <c r="I10" s="5"/>
      <c r="J10" s="5"/>
      <c r="K10" s="5"/>
      <c r="L10" s="5"/>
    </row>
    <row r="11" spans="1:12" x14ac:dyDescent="0.25">
      <c r="A11" s="78"/>
      <c r="B11" s="69"/>
      <c r="C11" s="70"/>
      <c r="D11" s="77"/>
      <c r="E11" s="5"/>
      <c r="F11" s="5"/>
      <c r="G11" s="5"/>
      <c r="H11" s="5"/>
      <c r="I11" s="5"/>
      <c r="J11" s="5"/>
      <c r="K11" s="5"/>
      <c r="L11" s="5"/>
    </row>
  </sheetData>
  <mergeCells count="2">
    <mergeCell ref="A1:D1"/>
    <mergeCell ref="A2: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F5" sqref="F5"/>
    </sheetView>
  </sheetViews>
  <sheetFormatPr baseColWidth="10" defaultRowHeight="15" x14ac:dyDescent="0.25"/>
  <cols>
    <col min="1" max="1" width="7.85546875" style="2" customWidth="1"/>
    <col min="2" max="2" width="23" style="2" customWidth="1"/>
    <col min="3" max="3" width="17.28515625" style="2" customWidth="1"/>
    <col min="4" max="4" width="36.57031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60.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68"/>
      <c r="B6" s="69"/>
      <c r="C6" s="70"/>
      <c r="D6" s="77"/>
      <c r="E6" s="5"/>
      <c r="F6" s="5"/>
      <c r="G6" s="5"/>
      <c r="H6" s="5"/>
      <c r="I6" s="5"/>
      <c r="J6" s="5"/>
      <c r="K6" s="5"/>
      <c r="L6" s="5"/>
    </row>
    <row r="7" spans="1:12" ht="19.5" customHeight="1" x14ac:dyDescent="0.25">
      <c r="A7" s="88" t="s">
        <v>228</v>
      </c>
      <c r="B7" s="81"/>
      <c r="C7" s="81"/>
      <c r="D7" s="82"/>
      <c r="E7" s="5"/>
      <c r="F7" s="5"/>
      <c r="G7" s="5"/>
      <c r="H7" s="5"/>
      <c r="I7" s="5"/>
      <c r="J7" s="5"/>
      <c r="K7" s="5"/>
      <c r="L7" s="5"/>
    </row>
    <row r="8" spans="1:12" ht="19.5" customHeight="1" x14ac:dyDescent="0.25">
      <c r="A8" s="88"/>
      <c r="B8" s="66"/>
      <c r="C8" s="81"/>
      <c r="D8" s="82"/>
      <c r="E8" s="5"/>
      <c r="F8" s="5"/>
      <c r="G8" s="5"/>
      <c r="H8" s="5"/>
      <c r="I8" s="5"/>
      <c r="J8" s="5"/>
      <c r="K8" s="5"/>
      <c r="L8" s="5"/>
    </row>
    <row r="9" spans="1:12" ht="22.5" x14ac:dyDescent="0.25">
      <c r="A9" s="83"/>
      <c r="B9" s="66">
        <v>41682</v>
      </c>
      <c r="C9" s="79">
        <v>1653.36</v>
      </c>
      <c r="D9" s="80" t="s">
        <v>98</v>
      </c>
      <c r="E9" s="5"/>
      <c r="F9" s="5"/>
      <c r="G9" s="5"/>
      <c r="H9" s="5"/>
      <c r="I9" s="5"/>
      <c r="J9" s="5"/>
      <c r="K9" s="5"/>
      <c r="L9" s="5"/>
    </row>
    <row r="10" spans="1:12" ht="22.5" x14ac:dyDescent="0.25">
      <c r="A10" s="83"/>
      <c r="B10" s="66">
        <v>41711</v>
      </c>
      <c r="C10" s="79">
        <v>56.25</v>
      </c>
      <c r="D10" s="80" t="s">
        <v>458</v>
      </c>
      <c r="E10" s="5"/>
      <c r="F10" s="5"/>
      <c r="G10" s="5"/>
      <c r="H10" s="5"/>
      <c r="I10" s="5"/>
      <c r="J10" s="5"/>
      <c r="K10" s="5"/>
      <c r="L10" s="5"/>
    </row>
    <row r="11" spans="1:12" ht="22.5" x14ac:dyDescent="0.25">
      <c r="A11" s="83"/>
      <c r="B11" s="66">
        <v>41722</v>
      </c>
      <c r="C11" s="79">
        <v>245</v>
      </c>
      <c r="D11" s="80" t="s">
        <v>459</v>
      </c>
      <c r="E11" s="5"/>
      <c r="F11" s="5"/>
      <c r="G11" s="5"/>
      <c r="H11" s="5"/>
      <c r="I11" s="5"/>
      <c r="J11" s="5"/>
      <c r="K11" s="5"/>
      <c r="L11" s="5"/>
    </row>
    <row r="12" spans="1:12" ht="22.5" x14ac:dyDescent="0.25">
      <c r="A12" s="83"/>
      <c r="B12" s="66">
        <v>41752</v>
      </c>
      <c r="C12" s="79">
        <v>118.44</v>
      </c>
      <c r="D12" s="80" t="s">
        <v>458</v>
      </c>
      <c r="E12" s="5"/>
      <c r="F12" s="5"/>
      <c r="G12" s="5"/>
      <c r="H12" s="5"/>
      <c r="I12" s="5"/>
      <c r="J12" s="5"/>
      <c r="K12" s="5"/>
      <c r="L12" s="5"/>
    </row>
    <row r="13" spans="1:12" ht="22.5" x14ac:dyDescent="0.25">
      <c r="A13" s="83"/>
      <c r="B13" s="66" t="s">
        <v>460</v>
      </c>
      <c r="C13" s="79">
        <v>118.5</v>
      </c>
      <c r="D13" s="80" t="s">
        <v>461</v>
      </c>
      <c r="E13" s="5"/>
      <c r="F13" s="5"/>
      <c r="G13" s="5"/>
      <c r="H13" s="5"/>
      <c r="I13" s="5"/>
      <c r="J13" s="5"/>
      <c r="K13" s="5"/>
      <c r="L13" s="5"/>
    </row>
    <row r="14" spans="1:12" ht="22.5" x14ac:dyDescent="0.25">
      <c r="A14" s="83"/>
      <c r="B14" s="66">
        <v>41766</v>
      </c>
      <c r="C14" s="79">
        <v>1844.64</v>
      </c>
      <c r="D14" s="80" t="s">
        <v>462</v>
      </c>
      <c r="E14" s="5"/>
      <c r="F14" s="5"/>
      <c r="G14" s="5"/>
      <c r="H14" s="5"/>
      <c r="I14" s="5"/>
      <c r="J14" s="5"/>
      <c r="K14" s="5"/>
      <c r="L14" s="5"/>
    </row>
    <row r="15" spans="1:12" ht="22.5" x14ac:dyDescent="0.25">
      <c r="A15" s="83"/>
      <c r="B15" s="66">
        <v>41767</v>
      </c>
      <c r="C15" s="79">
        <v>60.5</v>
      </c>
      <c r="D15" s="80" t="s">
        <v>458</v>
      </c>
      <c r="E15" s="5"/>
      <c r="F15" s="5"/>
      <c r="G15" s="5"/>
      <c r="H15" s="5"/>
      <c r="I15" s="5"/>
      <c r="J15" s="5"/>
      <c r="K15" s="5"/>
      <c r="L15" s="5"/>
    </row>
    <row r="16" spans="1:12" ht="22.5" x14ac:dyDescent="0.25">
      <c r="A16" s="83"/>
      <c r="B16" s="66">
        <v>41768</v>
      </c>
      <c r="C16" s="79">
        <v>158.62</v>
      </c>
      <c r="D16" s="80" t="s">
        <v>93</v>
      </c>
      <c r="E16" s="5"/>
      <c r="F16" s="5"/>
      <c r="G16" s="5"/>
      <c r="H16" s="5"/>
      <c r="I16" s="5"/>
      <c r="J16" s="5"/>
      <c r="K16" s="5"/>
      <c r="L16" s="5"/>
    </row>
    <row r="17" spans="1:12" x14ac:dyDescent="0.25">
      <c r="A17" s="83"/>
      <c r="B17" s="66">
        <v>41768</v>
      </c>
      <c r="C17" s="79">
        <v>523</v>
      </c>
      <c r="D17" s="80" t="s">
        <v>446</v>
      </c>
      <c r="E17" s="5"/>
      <c r="F17" s="5"/>
      <c r="G17" s="5"/>
      <c r="H17" s="5"/>
      <c r="I17" s="5"/>
      <c r="J17" s="5"/>
      <c r="K17" s="5"/>
      <c r="L17" s="5"/>
    </row>
    <row r="18" spans="1:12" x14ac:dyDescent="0.25">
      <c r="A18" s="83"/>
      <c r="B18" s="66">
        <v>41780</v>
      </c>
      <c r="C18" s="79">
        <v>56.4</v>
      </c>
      <c r="D18" s="80" t="s">
        <v>458</v>
      </c>
      <c r="E18" s="5"/>
      <c r="F18" s="5"/>
      <c r="G18" s="5"/>
      <c r="H18" s="5"/>
      <c r="I18" s="5"/>
      <c r="J18" s="5"/>
      <c r="K18" s="5"/>
      <c r="L18" s="5"/>
    </row>
    <row r="19" spans="1:12" x14ac:dyDescent="0.25">
      <c r="A19" s="83"/>
      <c r="B19" s="66">
        <v>41782</v>
      </c>
      <c r="C19" s="79">
        <v>56.4</v>
      </c>
      <c r="D19" s="80" t="s">
        <v>458</v>
      </c>
      <c r="E19" s="5"/>
      <c r="F19" s="5"/>
      <c r="G19" s="5"/>
      <c r="H19" s="5"/>
      <c r="I19" s="5"/>
      <c r="J19" s="5"/>
      <c r="K19" s="5"/>
      <c r="L19" s="5"/>
    </row>
    <row r="20" spans="1:12" x14ac:dyDescent="0.25">
      <c r="A20" s="83"/>
      <c r="B20" s="66">
        <v>41795</v>
      </c>
      <c r="C20" s="79">
        <v>79.099999999999994</v>
      </c>
      <c r="D20" s="80" t="s">
        <v>462</v>
      </c>
      <c r="E20" s="5"/>
      <c r="F20" s="5"/>
      <c r="G20" s="5"/>
      <c r="H20" s="5"/>
      <c r="I20" s="5"/>
      <c r="J20" s="5"/>
      <c r="K20" s="5"/>
      <c r="L20" s="5"/>
    </row>
    <row r="21" spans="1:12" x14ac:dyDescent="0.25">
      <c r="A21" s="83"/>
      <c r="B21" s="66">
        <v>41835</v>
      </c>
      <c r="C21" s="79">
        <v>245.18</v>
      </c>
      <c r="D21" s="80" t="s">
        <v>463</v>
      </c>
      <c r="E21" s="5"/>
      <c r="F21" s="5"/>
      <c r="G21" s="5"/>
      <c r="H21" s="5"/>
      <c r="I21" s="5"/>
      <c r="J21" s="5"/>
      <c r="K21" s="5"/>
      <c r="L21" s="5"/>
    </row>
    <row r="22" spans="1:12" x14ac:dyDescent="0.25">
      <c r="A22" s="83"/>
      <c r="B22" s="66">
        <v>41904</v>
      </c>
      <c r="C22" s="79">
        <v>113</v>
      </c>
      <c r="D22" s="80" t="s">
        <v>464</v>
      </c>
      <c r="E22" s="5"/>
      <c r="F22" s="5"/>
      <c r="G22" s="5"/>
      <c r="H22" s="5"/>
      <c r="I22" s="5"/>
      <c r="J22" s="5"/>
      <c r="K22" s="5"/>
      <c r="L22" s="5"/>
    </row>
    <row r="23" spans="1:12" x14ac:dyDescent="0.25">
      <c r="A23" s="83"/>
      <c r="B23" s="66">
        <v>41684</v>
      </c>
      <c r="C23" s="79">
        <v>32400</v>
      </c>
      <c r="D23" s="80" t="s">
        <v>465</v>
      </c>
      <c r="E23" s="5"/>
      <c r="F23" s="5"/>
      <c r="G23" s="5"/>
      <c r="H23" s="5"/>
      <c r="I23" s="5"/>
      <c r="J23" s="5"/>
      <c r="K23" s="5"/>
      <c r="L23" s="5"/>
    </row>
    <row r="24" spans="1:12" ht="22.5" x14ac:dyDescent="0.25">
      <c r="A24" s="83"/>
      <c r="B24" s="66">
        <v>41697</v>
      </c>
      <c r="C24" s="79">
        <v>38280</v>
      </c>
      <c r="D24" s="80" t="s">
        <v>466</v>
      </c>
      <c r="E24" s="5"/>
      <c r="F24" s="5"/>
      <c r="G24" s="5"/>
      <c r="H24" s="5"/>
      <c r="I24" s="5"/>
      <c r="J24" s="5"/>
      <c r="K24" s="5"/>
      <c r="L24" s="5"/>
    </row>
    <row r="25" spans="1:12" x14ac:dyDescent="0.25">
      <c r="A25" s="83"/>
      <c r="B25" s="66">
        <v>41771</v>
      </c>
      <c r="C25" s="79">
        <v>38400</v>
      </c>
      <c r="D25" s="80" t="s">
        <v>467</v>
      </c>
      <c r="E25" s="5"/>
      <c r="F25" s="5"/>
      <c r="G25" s="5"/>
      <c r="H25" s="5"/>
      <c r="I25" s="5"/>
      <c r="J25" s="5"/>
      <c r="K25" s="5"/>
      <c r="L25" s="5"/>
    </row>
    <row r="26" spans="1:12" x14ac:dyDescent="0.25">
      <c r="A26" s="83"/>
      <c r="B26" s="66">
        <v>41806</v>
      </c>
      <c r="C26" s="79">
        <v>18000</v>
      </c>
      <c r="D26" s="80" t="s">
        <v>468</v>
      </c>
      <c r="E26" s="5"/>
      <c r="F26" s="5"/>
      <c r="G26" s="5"/>
      <c r="H26" s="5"/>
      <c r="I26" s="5"/>
      <c r="J26" s="5"/>
      <c r="K26" s="5"/>
      <c r="L26" s="5"/>
    </row>
    <row r="27" spans="1:12" x14ac:dyDescent="0.25">
      <c r="A27" s="83"/>
      <c r="B27" s="66">
        <v>41890</v>
      </c>
      <c r="C27" s="79">
        <v>931.25</v>
      </c>
      <c r="D27" s="80" t="s">
        <v>469</v>
      </c>
      <c r="E27" s="5"/>
      <c r="F27" s="5"/>
      <c r="G27" s="5"/>
      <c r="H27" s="5"/>
      <c r="I27" s="5"/>
      <c r="J27" s="5"/>
      <c r="K27" s="5"/>
      <c r="L27" s="5"/>
    </row>
    <row r="28" spans="1:12" ht="19.5" customHeight="1" x14ac:dyDescent="0.25">
      <c r="A28" s="83"/>
      <c r="B28" s="81"/>
      <c r="C28" s="81"/>
      <c r="D28" s="82"/>
      <c r="E28" s="5"/>
      <c r="F28" s="5"/>
      <c r="G28" s="5"/>
      <c r="H28" s="5"/>
      <c r="I28" s="5"/>
      <c r="J28" s="5"/>
      <c r="K28" s="5"/>
      <c r="L28" s="5"/>
    </row>
    <row r="29" spans="1:12" ht="16.5" customHeight="1" x14ac:dyDescent="0.25">
      <c r="A29" s="68"/>
      <c r="B29" s="69"/>
      <c r="C29" s="70"/>
      <c r="D29" s="77"/>
      <c r="E29" s="5"/>
      <c r="F29" s="5"/>
      <c r="G29" s="5"/>
      <c r="H29" s="5"/>
      <c r="I29" s="5"/>
      <c r="J29" s="5"/>
      <c r="K29" s="5"/>
      <c r="L29" s="5"/>
    </row>
  </sheetData>
  <mergeCells count="2">
    <mergeCell ref="A1:D1"/>
    <mergeCell ref="A2:D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workbookViewId="0">
      <selection activeCell="F4" sqref="F4"/>
    </sheetView>
  </sheetViews>
  <sheetFormatPr baseColWidth="10" defaultRowHeight="15" x14ac:dyDescent="0.25"/>
  <cols>
    <col min="1" max="1" width="11.140625" style="2" customWidth="1"/>
    <col min="2" max="2" width="23" style="2" customWidth="1"/>
    <col min="3" max="3" width="17.28515625" style="2" customWidth="1"/>
    <col min="4" max="4" width="35.285156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64.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68"/>
      <c r="B6" s="69"/>
      <c r="C6" s="70"/>
      <c r="D6" s="77"/>
      <c r="E6" s="5"/>
      <c r="F6" s="5"/>
      <c r="G6" s="5"/>
      <c r="H6" s="5"/>
      <c r="I6" s="5"/>
      <c r="J6" s="5"/>
      <c r="K6" s="5"/>
      <c r="L6" s="5"/>
    </row>
    <row r="7" spans="1:12" ht="19.5" customHeight="1" x14ac:dyDescent="0.25">
      <c r="A7" s="88" t="s">
        <v>228</v>
      </c>
      <c r="B7" s="81"/>
      <c r="C7" s="81"/>
      <c r="D7" s="82"/>
      <c r="E7" s="5"/>
      <c r="F7" s="5"/>
      <c r="G7" s="5"/>
      <c r="H7" s="5"/>
      <c r="I7" s="5"/>
      <c r="J7" s="5"/>
      <c r="K7" s="5"/>
      <c r="L7" s="5"/>
    </row>
    <row r="8" spans="1:12" ht="19.5" customHeight="1" x14ac:dyDescent="0.25">
      <c r="A8" s="88"/>
      <c r="B8" s="81"/>
      <c r="C8" s="81"/>
      <c r="D8" s="82"/>
      <c r="E8" s="5"/>
      <c r="F8" s="5"/>
      <c r="G8" s="5"/>
      <c r="H8" s="5"/>
      <c r="I8" s="5"/>
      <c r="J8" s="5"/>
      <c r="K8" s="5"/>
      <c r="L8" s="5"/>
    </row>
    <row r="9" spans="1:12" x14ac:dyDescent="0.25">
      <c r="A9" s="83"/>
      <c r="B9" s="66">
        <v>41712</v>
      </c>
      <c r="C9" s="79">
        <v>14612.5</v>
      </c>
      <c r="D9" s="80" t="s">
        <v>470</v>
      </c>
      <c r="E9" s="5"/>
      <c r="F9" s="5"/>
      <c r="G9" s="5"/>
      <c r="H9" s="5"/>
      <c r="I9" s="5"/>
      <c r="J9" s="5"/>
      <c r="K9" s="5"/>
      <c r="L9" s="5"/>
    </row>
    <row r="10" spans="1:12" ht="22.5" x14ac:dyDescent="0.25">
      <c r="A10" s="83"/>
      <c r="B10" s="66">
        <v>41712</v>
      </c>
      <c r="C10" s="79">
        <v>615.92999999999995</v>
      </c>
      <c r="D10" s="80" t="s">
        <v>98</v>
      </c>
      <c r="E10" s="5"/>
      <c r="F10" s="5"/>
      <c r="G10" s="5"/>
      <c r="H10" s="5"/>
      <c r="I10" s="5"/>
      <c r="J10" s="5"/>
      <c r="K10" s="5"/>
      <c r="L10" s="5"/>
    </row>
    <row r="11" spans="1:12" x14ac:dyDescent="0.25">
      <c r="A11" s="83"/>
      <c r="B11" s="66">
        <v>41712</v>
      </c>
      <c r="C11" s="79">
        <v>6039.16</v>
      </c>
      <c r="D11" s="80" t="s">
        <v>471</v>
      </c>
      <c r="E11" s="5"/>
      <c r="F11" s="5"/>
      <c r="G11" s="5"/>
      <c r="H11" s="5"/>
      <c r="I11" s="5"/>
      <c r="J11" s="5"/>
      <c r="K11" s="5"/>
      <c r="L11" s="5"/>
    </row>
    <row r="12" spans="1:12" ht="22.5" x14ac:dyDescent="0.25">
      <c r="A12" s="83"/>
      <c r="B12" s="66">
        <v>41714</v>
      </c>
      <c r="C12" s="79">
        <v>480.25</v>
      </c>
      <c r="D12" s="80" t="s">
        <v>472</v>
      </c>
      <c r="E12" s="5"/>
      <c r="F12" s="5"/>
      <c r="G12" s="5"/>
      <c r="H12" s="5"/>
      <c r="I12" s="5"/>
      <c r="J12" s="5"/>
      <c r="K12" s="5"/>
      <c r="L12" s="5"/>
    </row>
    <row r="13" spans="1:12" ht="22.5" x14ac:dyDescent="0.25">
      <c r="A13" s="83"/>
      <c r="B13" s="66">
        <v>41715</v>
      </c>
      <c r="C13" s="79">
        <v>3111.53</v>
      </c>
      <c r="D13" s="80" t="s">
        <v>98</v>
      </c>
      <c r="E13" s="5"/>
      <c r="F13" s="5"/>
      <c r="G13" s="5"/>
      <c r="H13" s="5"/>
      <c r="I13" s="5"/>
      <c r="J13" s="5"/>
      <c r="K13" s="5"/>
      <c r="L13" s="5"/>
    </row>
    <row r="14" spans="1:12" x14ac:dyDescent="0.25">
      <c r="A14" s="83"/>
      <c r="B14" s="66">
        <v>41715</v>
      </c>
      <c r="C14" s="79">
        <v>1011.88</v>
      </c>
      <c r="D14" s="80" t="s">
        <v>471</v>
      </c>
      <c r="E14" s="5"/>
      <c r="F14" s="5"/>
      <c r="G14" s="5"/>
      <c r="H14" s="5"/>
      <c r="I14" s="5"/>
      <c r="J14" s="5"/>
      <c r="K14" s="5"/>
      <c r="L14" s="5"/>
    </row>
    <row r="15" spans="1:12" ht="22.5" x14ac:dyDescent="0.25">
      <c r="A15" s="83"/>
      <c r="B15" s="66">
        <v>41715</v>
      </c>
      <c r="C15" s="79">
        <v>2498.8200000000002</v>
      </c>
      <c r="D15" s="80" t="s">
        <v>473</v>
      </c>
      <c r="E15" s="5"/>
      <c r="F15" s="5"/>
      <c r="G15" s="5"/>
      <c r="H15" s="5"/>
      <c r="I15" s="5"/>
      <c r="J15" s="5"/>
      <c r="K15" s="5"/>
      <c r="L15" s="5"/>
    </row>
    <row r="16" spans="1:12" x14ac:dyDescent="0.25">
      <c r="A16" s="83"/>
      <c r="B16" s="66">
        <v>41716</v>
      </c>
      <c r="C16" s="79">
        <v>1825</v>
      </c>
      <c r="D16" s="80" t="s">
        <v>474</v>
      </c>
      <c r="E16" s="5"/>
      <c r="F16" s="5"/>
      <c r="G16" s="5"/>
      <c r="H16" s="5"/>
      <c r="I16" s="5"/>
      <c r="J16" s="5"/>
      <c r="K16" s="5"/>
      <c r="L16" s="5"/>
    </row>
    <row r="17" spans="1:12" ht="22.5" x14ac:dyDescent="0.25">
      <c r="A17" s="83"/>
      <c r="B17" s="66">
        <v>41716</v>
      </c>
      <c r="C17" s="79">
        <v>3110</v>
      </c>
      <c r="D17" s="80" t="s">
        <v>475</v>
      </c>
      <c r="E17" s="5"/>
      <c r="F17" s="5"/>
      <c r="G17" s="5"/>
      <c r="H17" s="5"/>
      <c r="I17" s="5"/>
      <c r="J17" s="5"/>
      <c r="K17" s="5"/>
      <c r="L17" s="5"/>
    </row>
    <row r="18" spans="1:12" ht="22.5" x14ac:dyDescent="0.25">
      <c r="A18" s="83"/>
      <c r="B18" s="66">
        <v>41716</v>
      </c>
      <c r="C18" s="79">
        <v>516.44000000000005</v>
      </c>
      <c r="D18" s="80" t="s">
        <v>476</v>
      </c>
      <c r="E18" s="5"/>
      <c r="F18" s="5"/>
      <c r="G18" s="5"/>
      <c r="H18" s="5"/>
      <c r="I18" s="5"/>
      <c r="J18" s="5"/>
      <c r="K18" s="5"/>
      <c r="L18" s="5"/>
    </row>
    <row r="19" spans="1:12" ht="22.5" x14ac:dyDescent="0.25">
      <c r="A19" s="83"/>
      <c r="B19" s="66">
        <v>41716</v>
      </c>
      <c r="C19" s="79">
        <v>330.6</v>
      </c>
      <c r="D19" s="80" t="s">
        <v>477</v>
      </c>
      <c r="E19" s="5"/>
      <c r="F19" s="5"/>
      <c r="G19" s="5"/>
      <c r="H19" s="5"/>
      <c r="I19" s="5"/>
      <c r="J19" s="5"/>
      <c r="K19" s="5"/>
      <c r="L19" s="5"/>
    </row>
    <row r="20" spans="1:12" x14ac:dyDescent="0.25">
      <c r="A20" s="83"/>
      <c r="B20" s="66">
        <v>41716</v>
      </c>
      <c r="C20" s="79">
        <v>220</v>
      </c>
      <c r="D20" s="80" t="s">
        <v>474</v>
      </c>
      <c r="E20" s="5"/>
      <c r="F20" s="5"/>
      <c r="G20" s="5"/>
      <c r="H20" s="5"/>
      <c r="I20" s="5"/>
      <c r="J20" s="5"/>
      <c r="K20" s="5"/>
      <c r="L20" s="5"/>
    </row>
    <row r="21" spans="1:12" ht="22.5" x14ac:dyDescent="0.25">
      <c r="A21" s="83"/>
      <c r="B21" s="66">
        <v>41717</v>
      </c>
      <c r="C21" s="79">
        <v>259.89999999999998</v>
      </c>
      <c r="D21" s="80" t="s">
        <v>472</v>
      </c>
      <c r="E21" s="5"/>
      <c r="F21" s="5"/>
      <c r="G21" s="5"/>
      <c r="H21" s="5"/>
      <c r="I21" s="5"/>
      <c r="J21" s="5"/>
      <c r="K21" s="5"/>
      <c r="L21" s="5"/>
    </row>
    <row r="22" spans="1:12" ht="22.5" x14ac:dyDescent="0.25">
      <c r="A22" s="83"/>
      <c r="B22" s="66">
        <v>41717</v>
      </c>
      <c r="C22" s="79">
        <v>734.5</v>
      </c>
      <c r="D22" s="80" t="s">
        <v>478</v>
      </c>
      <c r="E22" s="5"/>
      <c r="F22" s="5"/>
      <c r="G22" s="5"/>
      <c r="H22" s="5"/>
      <c r="I22" s="5"/>
      <c r="J22" s="5"/>
      <c r="K22" s="5"/>
      <c r="L22" s="5"/>
    </row>
    <row r="23" spans="1:12" ht="22.5" x14ac:dyDescent="0.25">
      <c r="A23" s="83"/>
      <c r="B23" s="66">
        <v>41717</v>
      </c>
      <c r="C23" s="79">
        <v>255.72</v>
      </c>
      <c r="D23" s="80" t="s">
        <v>98</v>
      </c>
      <c r="E23" s="5"/>
      <c r="F23" s="5"/>
      <c r="G23" s="5"/>
      <c r="H23" s="5"/>
      <c r="I23" s="5"/>
      <c r="J23" s="5"/>
      <c r="K23" s="5"/>
      <c r="L23" s="5"/>
    </row>
    <row r="24" spans="1:12" ht="22.5" x14ac:dyDescent="0.25">
      <c r="A24" s="83"/>
      <c r="B24" s="66">
        <v>41729</v>
      </c>
      <c r="C24" s="79">
        <v>11.3</v>
      </c>
      <c r="D24" s="80" t="s">
        <v>478</v>
      </c>
      <c r="E24" s="5"/>
      <c r="F24" s="5"/>
      <c r="G24" s="5"/>
      <c r="H24" s="5"/>
      <c r="I24" s="5"/>
      <c r="J24" s="5"/>
      <c r="K24" s="5"/>
      <c r="L24" s="5"/>
    </row>
    <row r="25" spans="1:12" x14ac:dyDescent="0.25">
      <c r="A25" s="83"/>
      <c r="B25" s="66">
        <v>41768</v>
      </c>
      <c r="C25" s="79">
        <v>6799</v>
      </c>
      <c r="D25" s="80" t="s">
        <v>470</v>
      </c>
      <c r="E25" s="5"/>
      <c r="F25" s="5"/>
      <c r="G25" s="5"/>
      <c r="H25" s="5"/>
      <c r="I25" s="5"/>
      <c r="J25" s="5"/>
      <c r="K25" s="5"/>
      <c r="L25" s="5"/>
    </row>
    <row r="26" spans="1:12" ht="22.5" x14ac:dyDescent="0.25">
      <c r="A26" s="83"/>
      <c r="B26" s="66">
        <v>41768</v>
      </c>
      <c r="C26" s="79">
        <v>600</v>
      </c>
      <c r="D26" s="80" t="s">
        <v>472</v>
      </c>
      <c r="E26" s="5"/>
      <c r="F26" s="5"/>
      <c r="G26" s="5"/>
      <c r="H26" s="5"/>
      <c r="I26" s="5"/>
      <c r="J26" s="5"/>
      <c r="K26" s="5"/>
      <c r="L26" s="5"/>
    </row>
    <row r="27" spans="1:12" ht="22.5" x14ac:dyDescent="0.25">
      <c r="A27" s="83"/>
      <c r="B27" s="66">
        <v>41771</v>
      </c>
      <c r="C27" s="79">
        <v>1611.39</v>
      </c>
      <c r="D27" s="80" t="s">
        <v>475</v>
      </c>
      <c r="E27" s="5"/>
      <c r="F27" s="5"/>
      <c r="G27" s="5"/>
      <c r="H27" s="5"/>
      <c r="I27" s="5"/>
      <c r="J27" s="5"/>
      <c r="K27" s="5"/>
      <c r="L27" s="5"/>
    </row>
    <row r="28" spans="1:12" x14ac:dyDescent="0.25">
      <c r="A28" s="83"/>
      <c r="B28" s="66">
        <v>41772</v>
      </c>
      <c r="C28" s="79">
        <v>1529.63</v>
      </c>
      <c r="D28" s="80" t="s">
        <v>471</v>
      </c>
      <c r="E28" s="5"/>
      <c r="F28" s="5"/>
      <c r="G28" s="5"/>
      <c r="H28" s="5"/>
      <c r="I28" s="5"/>
      <c r="J28" s="5"/>
      <c r="K28" s="5"/>
      <c r="L28" s="5"/>
    </row>
    <row r="29" spans="1:12" x14ac:dyDescent="0.25">
      <c r="A29" s="83"/>
      <c r="B29" s="66">
        <v>41772</v>
      </c>
      <c r="C29" s="79">
        <v>4382.6400000000003</v>
      </c>
      <c r="D29" s="80" t="s">
        <v>98</v>
      </c>
      <c r="E29" s="5"/>
      <c r="F29" s="5"/>
      <c r="G29" s="5"/>
      <c r="H29" s="5"/>
      <c r="I29" s="5"/>
      <c r="J29" s="5"/>
      <c r="K29" s="5"/>
      <c r="L29" s="5"/>
    </row>
    <row r="30" spans="1:12" x14ac:dyDescent="0.25">
      <c r="A30" s="83"/>
      <c r="B30" s="66">
        <v>41774</v>
      </c>
      <c r="C30" s="79">
        <v>158.9</v>
      </c>
      <c r="D30" s="80" t="s">
        <v>479</v>
      </c>
      <c r="E30" s="5"/>
      <c r="F30" s="5"/>
      <c r="G30" s="5"/>
      <c r="H30" s="5"/>
      <c r="I30" s="5"/>
      <c r="J30" s="5"/>
      <c r="K30" s="5"/>
      <c r="L30" s="5"/>
    </row>
    <row r="31" spans="1:12" x14ac:dyDescent="0.25">
      <c r="A31" s="83"/>
      <c r="B31" s="66">
        <v>41775</v>
      </c>
      <c r="C31" s="79">
        <v>991.26</v>
      </c>
      <c r="D31" s="80" t="s">
        <v>98</v>
      </c>
      <c r="E31" s="5"/>
      <c r="F31" s="5"/>
      <c r="G31" s="5"/>
      <c r="H31" s="5"/>
      <c r="I31" s="5"/>
      <c r="J31" s="5"/>
      <c r="K31" s="5"/>
      <c r="L31" s="5"/>
    </row>
    <row r="32" spans="1:12" ht="22.5" x14ac:dyDescent="0.25">
      <c r="A32" s="83"/>
      <c r="B32" s="66">
        <v>41775</v>
      </c>
      <c r="C32" s="79">
        <v>824.97</v>
      </c>
      <c r="D32" s="80" t="s">
        <v>475</v>
      </c>
      <c r="E32" s="5"/>
      <c r="F32" s="5"/>
      <c r="G32" s="5"/>
      <c r="H32" s="5"/>
      <c r="I32" s="5"/>
      <c r="J32" s="5"/>
      <c r="K32" s="5"/>
      <c r="L32" s="5"/>
    </row>
    <row r="33" spans="1:12" x14ac:dyDescent="0.25">
      <c r="A33" s="83"/>
      <c r="B33" s="66">
        <v>41775</v>
      </c>
      <c r="C33" s="79">
        <v>600</v>
      </c>
      <c r="D33" s="80" t="s">
        <v>77</v>
      </c>
      <c r="E33" s="5"/>
      <c r="F33" s="5"/>
      <c r="G33" s="5"/>
      <c r="H33" s="5"/>
      <c r="I33" s="5"/>
      <c r="J33" s="5"/>
      <c r="K33" s="5"/>
      <c r="L33" s="5"/>
    </row>
    <row r="34" spans="1:12" x14ac:dyDescent="0.25">
      <c r="A34" s="83"/>
      <c r="B34" s="66">
        <v>41788</v>
      </c>
      <c r="C34" s="79">
        <v>6672.5</v>
      </c>
      <c r="D34" s="80" t="s">
        <v>470</v>
      </c>
      <c r="E34" s="5"/>
      <c r="F34" s="5"/>
      <c r="G34" s="5"/>
      <c r="H34" s="5"/>
      <c r="I34" s="5"/>
      <c r="J34" s="5"/>
      <c r="K34" s="5"/>
      <c r="L34" s="5"/>
    </row>
    <row r="35" spans="1:12" x14ac:dyDescent="0.25">
      <c r="A35" s="83"/>
      <c r="B35" s="66">
        <v>41803</v>
      </c>
      <c r="C35" s="79">
        <v>3760.78</v>
      </c>
      <c r="D35" s="80" t="s">
        <v>470</v>
      </c>
      <c r="E35" s="5"/>
      <c r="F35" s="5"/>
      <c r="G35" s="5"/>
      <c r="H35" s="5"/>
      <c r="I35" s="5"/>
      <c r="J35" s="5"/>
      <c r="K35" s="5"/>
      <c r="L35" s="5"/>
    </row>
    <row r="36" spans="1:12" x14ac:dyDescent="0.25">
      <c r="A36" s="83"/>
      <c r="B36" s="66">
        <v>41803</v>
      </c>
      <c r="C36" s="79">
        <v>3523.5</v>
      </c>
      <c r="D36" s="80" t="s">
        <v>470</v>
      </c>
      <c r="E36" s="5"/>
      <c r="F36" s="5"/>
      <c r="G36" s="5"/>
      <c r="H36" s="5"/>
      <c r="I36" s="5"/>
      <c r="J36" s="5"/>
      <c r="K36" s="5"/>
      <c r="L36" s="5"/>
    </row>
    <row r="37" spans="1:12" x14ac:dyDescent="0.25">
      <c r="A37" s="83"/>
      <c r="B37" s="66">
        <v>41828</v>
      </c>
      <c r="C37" s="79">
        <v>4800</v>
      </c>
      <c r="D37" s="80" t="s">
        <v>480</v>
      </c>
      <c r="E37" s="5"/>
      <c r="F37" s="5"/>
      <c r="G37" s="5"/>
      <c r="H37" s="5"/>
      <c r="I37" s="5"/>
      <c r="J37" s="5"/>
      <c r="K37" s="5"/>
      <c r="L37" s="5"/>
    </row>
    <row r="38" spans="1:12" x14ac:dyDescent="0.25">
      <c r="A38" s="83"/>
      <c r="B38" s="66">
        <v>41828</v>
      </c>
      <c r="C38" s="79">
        <v>4990</v>
      </c>
      <c r="D38" s="80" t="s">
        <v>481</v>
      </c>
      <c r="E38" s="5"/>
      <c r="F38" s="5"/>
      <c r="G38" s="5"/>
      <c r="H38" s="5"/>
      <c r="I38" s="5"/>
      <c r="J38" s="5"/>
      <c r="K38" s="5"/>
      <c r="L38" s="5"/>
    </row>
    <row r="39" spans="1:12" x14ac:dyDescent="0.25">
      <c r="A39" s="83"/>
      <c r="B39" s="66">
        <v>41831</v>
      </c>
      <c r="C39" s="79">
        <v>4800</v>
      </c>
      <c r="D39" s="80" t="s">
        <v>482</v>
      </c>
      <c r="E39" s="5"/>
      <c r="F39" s="5"/>
      <c r="G39" s="5"/>
      <c r="H39" s="5"/>
      <c r="I39" s="5"/>
      <c r="J39" s="5"/>
      <c r="K39" s="5"/>
      <c r="L39" s="5"/>
    </row>
    <row r="40" spans="1:12" x14ac:dyDescent="0.25">
      <c r="A40" s="83"/>
      <c r="B40" s="66">
        <v>41870</v>
      </c>
      <c r="C40" s="79">
        <v>1627.71</v>
      </c>
      <c r="D40" s="80" t="s">
        <v>483</v>
      </c>
      <c r="E40" s="5"/>
      <c r="F40" s="5"/>
      <c r="G40" s="5"/>
      <c r="H40" s="5"/>
      <c r="I40" s="5"/>
      <c r="J40" s="5"/>
      <c r="K40" s="5"/>
      <c r="L40" s="5"/>
    </row>
    <row r="41" spans="1:12" x14ac:dyDescent="0.25">
      <c r="A41" s="83"/>
      <c r="B41" s="66">
        <v>41907</v>
      </c>
      <c r="C41" s="79">
        <v>2142</v>
      </c>
      <c r="D41" s="80" t="s">
        <v>484</v>
      </c>
      <c r="E41" s="5"/>
      <c r="F41" s="5"/>
      <c r="G41" s="5"/>
      <c r="H41" s="5"/>
      <c r="I41" s="5"/>
      <c r="J41" s="5"/>
      <c r="K41" s="5"/>
      <c r="L41" s="5"/>
    </row>
    <row r="42" spans="1:12" x14ac:dyDescent="0.25">
      <c r="A42" s="83"/>
      <c r="B42" s="66">
        <v>41907</v>
      </c>
      <c r="C42" s="79">
        <v>1645</v>
      </c>
      <c r="D42" s="80" t="s">
        <v>198</v>
      </c>
      <c r="E42" s="5"/>
      <c r="F42" s="5"/>
      <c r="G42" s="5"/>
      <c r="H42" s="5"/>
      <c r="I42" s="5"/>
      <c r="J42" s="5"/>
      <c r="K42" s="5"/>
      <c r="L42" s="5"/>
    </row>
    <row r="43" spans="1:12" x14ac:dyDescent="0.25">
      <c r="A43" s="83"/>
      <c r="B43" s="66">
        <v>41908</v>
      </c>
      <c r="C43" s="79">
        <v>721</v>
      </c>
      <c r="D43" s="80" t="s">
        <v>198</v>
      </c>
      <c r="E43" s="5"/>
      <c r="F43" s="5"/>
      <c r="G43" s="5"/>
      <c r="H43" s="5"/>
      <c r="I43" s="5"/>
      <c r="J43" s="5"/>
      <c r="K43" s="5"/>
      <c r="L43" s="5"/>
    </row>
    <row r="44" spans="1:12" x14ac:dyDescent="0.25">
      <c r="A44" s="83"/>
      <c r="B44" s="66">
        <v>41913</v>
      </c>
      <c r="C44" s="79">
        <v>904.4</v>
      </c>
      <c r="D44" s="80" t="s">
        <v>484</v>
      </c>
      <c r="E44" s="5"/>
      <c r="F44" s="5"/>
      <c r="G44" s="5"/>
      <c r="H44" s="5"/>
      <c r="I44" s="5"/>
      <c r="J44" s="5"/>
      <c r="K44" s="5"/>
      <c r="L44" s="5"/>
    </row>
    <row r="45" spans="1:12" ht="22.5" x14ac:dyDescent="0.25">
      <c r="A45" s="83"/>
      <c r="B45" s="66">
        <v>41914</v>
      </c>
      <c r="C45" s="79">
        <v>1595</v>
      </c>
      <c r="D45" s="80" t="s">
        <v>461</v>
      </c>
      <c r="E45" s="5"/>
      <c r="F45" s="5"/>
      <c r="G45" s="5"/>
      <c r="H45" s="5"/>
      <c r="I45" s="5"/>
      <c r="J45" s="5"/>
      <c r="K45" s="5"/>
      <c r="L45" s="5"/>
    </row>
    <row r="46" spans="1:12" x14ac:dyDescent="0.25">
      <c r="A46" s="83"/>
      <c r="B46" s="66">
        <v>41914</v>
      </c>
      <c r="C46" s="79">
        <v>2760</v>
      </c>
      <c r="D46" s="80" t="s">
        <v>485</v>
      </c>
      <c r="E46" s="5"/>
      <c r="F46" s="5"/>
      <c r="G46" s="5"/>
      <c r="H46" s="5"/>
      <c r="I46" s="5"/>
      <c r="J46" s="5"/>
      <c r="K46" s="5"/>
      <c r="L46" s="5"/>
    </row>
    <row r="47" spans="1:12" ht="22.5" x14ac:dyDescent="0.25">
      <c r="A47" s="83"/>
      <c r="B47" s="66">
        <v>41914</v>
      </c>
      <c r="C47" s="79">
        <v>2734.6</v>
      </c>
      <c r="D47" s="80" t="s">
        <v>486</v>
      </c>
      <c r="E47" s="5"/>
      <c r="F47" s="5"/>
      <c r="G47" s="5"/>
      <c r="H47" s="5"/>
      <c r="I47" s="5"/>
      <c r="J47" s="5"/>
      <c r="K47" s="5"/>
      <c r="L47" s="5"/>
    </row>
    <row r="48" spans="1:12" ht="22.5" x14ac:dyDescent="0.25">
      <c r="A48" s="83"/>
      <c r="B48" s="66">
        <v>41915</v>
      </c>
      <c r="C48" s="79">
        <v>2100</v>
      </c>
      <c r="D48" s="80" t="s">
        <v>461</v>
      </c>
      <c r="E48" s="5"/>
      <c r="F48" s="5"/>
      <c r="G48" s="5"/>
      <c r="H48" s="5"/>
      <c r="I48" s="5"/>
      <c r="J48" s="5"/>
      <c r="K48" s="5"/>
      <c r="L48" s="5"/>
    </row>
    <row r="49" spans="1:12" ht="22.5" x14ac:dyDescent="0.25">
      <c r="A49" s="83"/>
      <c r="B49" s="66">
        <v>41915</v>
      </c>
      <c r="C49" s="79">
        <v>2131.25</v>
      </c>
      <c r="D49" s="80" t="s">
        <v>461</v>
      </c>
      <c r="E49" s="5"/>
      <c r="F49" s="5"/>
      <c r="G49" s="5"/>
      <c r="H49" s="5"/>
      <c r="I49" s="5"/>
      <c r="J49" s="5"/>
      <c r="K49" s="5"/>
      <c r="L49" s="5"/>
    </row>
    <row r="50" spans="1:12" ht="22.5" x14ac:dyDescent="0.25">
      <c r="A50" s="83"/>
      <c r="B50" s="66">
        <v>41915</v>
      </c>
      <c r="C50" s="79">
        <v>1897.5</v>
      </c>
      <c r="D50" s="80" t="s">
        <v>487</v>
      </c>
      <c r="E50" s="5"/>
      <c r="F50" s="5"/>
      <c r="G50" s="5"/>
      <c r="H50" s="5"/>
      <c r="I50" s="5"/>
      <c r="J50" s="5"/>
      <c r="K50" s="5"/>
      <c r="L50" s="5"/>
    </row>
    <row r="51" spans="1:12" x14ac:dyDescent="0.25">
      <c r="A51" s="83"/>
      <c r="B51" s="66">
        <v>41915</v>
      </c>
      <c r="C51" s="79">
        <v>2047.86</v>
      </c>
      <c r="D51" s="80" t="s">
        <v>488</v>
      </c>
      <c r="E51" s="5"/>
      <c r="F51" s="5"/>
      <c r="G51" s="5"/>
      <c r="H51" s="5"/>
      <c r="I51" s="5"/>
      <c r="J51" s="5"/>
      <c r="K51" s="5"/>
      <c r="L51" s="5"/>
    </row>
    <row r="52" spans="1:12" x14ac:dyDescent="0.25">
      <c r="A52" s="83"/>
      <c r="B52" s="66">
        <v>41918</v>
      </c>
      <c r="C52" s="79">
        <v>740</v>
      </c>
      <c r="D52" s="80" t="s">
        <v>489</v>
      </c>
      <c r="E52" s="5"/>
      <c r="F52" s="5"/>
      <c r="G52" s="5"/>
      <c r="H52" s="5"/>
      <c r="I52" s="5"/>
      <c r="J52" s="5"/>
      <c r="K52" s="5"/>
      <c r="L52" s="5"/>
    </row>
    <row r="53" spans="1:12" x14ac:dyDescent="0.25">
      <c r="A53" s="83"/>
      <c r="B53" s="66">
        <v>41918</v>
      </c>
      <c r="C53" s="79">
        <v>825</v>
      </c>
      <c r="D53" s="80" t="s">
        <v>490</v>
      </c>
      <c r="E53" s="5"/>
      <c r="F53" s="5"/>
      <c r="G53" s="5"/>
      <c r="H53" s="5"/>
      <c r="I53" s="5"/>
      <c r="J53" s="5"/>
      <c r="K53" s="5"/>
      <c r="L53" s="5"/>
    </row>
    <row r="54" spans="1:12" ht="22.5" x14ac:dyDescent="0.25">
      <c r="A54" s="83"/>
      <c r="B54" s="66">
        <v>41918</v>
      </c>
      <c r="C54" s="79">
        <v>440</v>
      </c>
      <c r="D54" s="80" t="s">
        <v>491</v>
      </c>
      <c r="E54" s="5"/>
      <c r="F54" s="5"/>
      <c r="G54" s="5"/>
      <c r="H54" s="5"/>
      <c r="I54" s="5"/>
      <c r="J54" s="5"/>
      <c r="K54" s="5"/>
      <c r="L54" s="5"/>
    </row>
    <row r="55" spans="1:12" ht="22.5" x14ac:dyDescent="0.25">
      <c r="A55" s="83"/>
      <c r="B55" s="66">
        <v>41919</v>
      </c>
      <c r="C55" s="79">
        <v>822.25</v>
      </c>
      <c r="D55" s="80" t="s">
        <v>492</v>
      </c>
      <c r="E55" s="5"/>
      <c r="F55" s="5"/>
      <c r="G55" s="5"/>
      <c r="H55" s="5"/>
      <c r="I55" s="5"/>
      <c r="J55" s="5"/>
      <c r="K55" s="5"/>
      <c r="L55" s="5"/>
    </row>
    <row r="56" spans="1:12" x14ac:dyDescent="0.25">
      <c r="A56" s="83"/>
      <c r="B56" s="66">
        <v>41919</v>
      </c>
      <c r="C56" s="79">
        <v>5200</v>
      </c>
      <c r="D56" s="80" t="s">
        <v>481</v>
      </c>
      <c r="E56" s="5"/>
      <c r="F56" s="5"/>
      <c r="G56" s="5"/>
      <c r="H56" s="5"/>
      <c r="I56" s="5"/>
      <c r="J56" s="5"/>
      <c r="K56" s="5"/>
      <c r="L56" s="5"/>
    </row>
    <row r="57" spans="1:12" ht="22.5" x14ac:dyDescent="0.25">
      <c r="A57" s="83"/>
      <c r="B57" s="66">
        <v>41920</v>
      </c>
      <c r="C57" s="79">
        <v>2175</v>
      </c>
      <c r="D57" s="80" t="s">
        <v>461</v>
      </c>
      <c r="E57" s="5"/>
      <c r="F57" s="5"/>
      <c r="G57" s="5"/>
      <c r="H57" s="5"/>
      <c r="I57" s="5"/>
      <c r="J57" s="5"/>
      <c r="K57" s="5"/>
      <c r="L57" s="5"/>
    </row>
    <row r="58" spans="1:12" ht="22.5" x14ac:dyDescent="0.25">
      <c r="A58" s="83"/>
      <c r="B58" s="66">
        <v>41921</v>
      </c>
      <c r="C58" s="79">
        <v>1496</v>
      </c>
      <c r="D58" s="80" t="s">
        <v>493</v>
      </c>
      <c r="E58" s="5"/>
      <c r="F58" s="5"/>
      <c r="G58" s="5"/>
      <c r="H58" s="5"/>
      <c r="I58" s="5"/>
      <c r="J58" s="5"/>
      <c r="K58" s="5"/>
      <c r="L58" s="5"/>
    </row>
    <row r="59" spans="1:12" ht="22.5" x14ac:dyDescent="0.25">
      <c r="A59" s="83"/>
      <c r="B59" s="66">
        <v>41921</v>
      </c>
      <c r="C59" s="79">
        <v>600</v>
      </c>
      <c r="D59" s="80" t="s">
        <v>494</v>
      </c>
      <c r="E59" s="5"/>
      <c r="F59" s="5"/>
      <c r="G59" s="5"/>
      <c r="H59" s="5"/>
      <c r="I59" s="5"/>
      <c r="J59" s="5"/>
      <c r="K59" s="5"/>
      <c r="L59" s="5"/>
    </row>
    <row r="60" spans="1:12" ht="22.5" x14ac:dyDescent="0.25">
      <c r="A60" s="83"/>
      <c r="B60" s="66">
        <v>41922</v>
      </c>
      <c r="C60" s="79">
        <v>363</v>
      </c>
      <c r="D60" s="80" t="s">
        <v>495</v>
      </c>
      <c r="E60" s="5"/>
      <c r="F60" s="5"/>
      <c r="G60" s="5"/>
      <c r="H60" s="5"/>
      <c r="I60" s="5"/>
      <c r="J60" s="5"/>
      <c r="K60" s="5"/>
      <c r="L60" s="5"/>
    </row>
    <row r="61" spans="1:12" ht="22.5" x14ac:dyDescent="0.25">
      <c r="A61" s="83"/>
      <c r="B61" s="66">
        <v>41922</v>
      </c>
      <c r="C61" s="79">
        <v>330</v>
      </c>
      <c r="D61" s="80" t="s">
        <v>496</v>
      </c>
      <c r="E61" s="5"/>
      <c r="F61" s="5"/>
      <c r="G61" s="5"/>
      <c r="H61" s="5"/>
      <c r="I61" s="5"/>
      <c r="J61" s="5"/>
      <c r="K61" s="5"/>
      <c r="L61" s="5"/>
    </row>
    <row r="62" spans="1:12" ht="22.5" x14ac:dyDescent="0.25">
      <c r="A62" s="83"/>
      <c r="B62" s="66">
        <v>41922</v>
      </c>
      <c r="C62" s="79">
        <v>398.75</v>
      </c>
      <c r="D62" s="80" t="s">
        <v>497</v>
      </c>
      <c r="E62" s="5"/>
      <c r="F62" s="5"/>
      <c r="G62" s="5"/>
      <c r="H62" s="5"/>
      <c r="I62" s="5"/>
      <c r="J62" s="5"/>
      <c r="K62" s="5"/>
      <c r="L62" s="5"/>
    </row>
    <row r="63" spans="1:12" ht="22.5" x14ac:dyDescent="0.25">
      <c r="A63" s="83"/>
      <c r="B63" s="66">
        <v>41922</v>
      </c>
      <c r="C63" s="79">
        <v>495</v>
      </c>
      <c r="D63" s="80" t="s">
        <v>498</v>
      </c>
      <c r="E63" s="5"/>
      <c r="F63" s="5"/>
      <c r="G63" s="5"/>
      <c r="H63" s="5"/>
      <c r="I63" s="5"/>
      <c r="J63" s="5"/>
      <c r="K63" s="5"/>
      <c r="L63" s="5"/>
    </row>
    <row r="64" spans="1:12" ht="22.5" x14ac:dyDescent="0.25">
      <c r="A64" s="83"/>
      <c r="B64" s="66">
        <v>41922</v>
      </c>
      <c r="C64" s="79">
        <v>440</v>
      </c>
      <c r="D64" s="80" t="s">
        <v>499</v>
      </c>
      <c r="E64" s="5"/>
      <c r="F64" s="5"/>
      <c r="G64" s="5"/>
      <c r="H64" s="5"/>
      <c r="I64" s="5"/>
      <c r="J64" s="5"/>
      <c r="K64" s="5"/>
      <c r="L64" s="5"/>
    </row>
    <row r="65" spans="1:12" x14ac:dyDescent="0.25">
      <c r="A65" s="83"/>
      <c r="B65" s="66">
        <v>41922</v>
      </c>
      <c r="C65" s="79">
        <v>281.25</v>
      </c>
      <c r="D65" s="80" t="s">
        <v>500</v>
      </c>
      <c r="E65" s="5"/>
      <c r="F65" s="5"/>
      <c r="G65" s="5"/>
      <c r="H65" s="5"/>
      <c r="I65" s="5"/>
      <c r="J65" s="5"/>
      <c r="K65" s="5"/>
      <c r="L65" s="5"/>
    </row>
    <row r="66" spans="1:12" x14ac:dyDescent="0.25">
      <c r="A66" s="83"/>
      <c r="B66" s="66">
        <v>41922</v>
      </c>
      <c r="C66" s="79">
        <v>562.5</v>
      </c>
      <c r="D66" s="80" t="s">
        <v>501</v>
      </c>
      <c r="E66" s="5"/>
      <c r="F66" s="5"/>
      <c r="G66" s="5"/>
      <c r="H66" s="5"/>
      <c r="I66" s="5"/>
      <c r="J66" s="5"/>
      <c r="K66" s="5"/>
      <c r="L66" s="5"/>
    </row>
    <row r="67" spans="1:12" x14ac:dyDescent="0.25">
      <c r="A67" s="83"/>
      <c r="B67" s="66">
        <v>41922</v>
      </c>
      <c r="C67" s="79">
        <v>975</v>
      </c>
      <c r="D67" s="80" t="s">
        <v>198</v>
      </c>
      <c r="E67" s="5"/>
      <c r="F67" s="5"/>
      <c r="G67" s="5"/>
      <c r="H67" s="5"/>
      <c r="I67" s="5"/>
      <c r="J67" s="5"/>
      <c r="K67" s="5"/>
      <c r="L67" s="5"/>
    </row>
    <row r="68" spans="1:12" x14ac:dyDescent="0.25">
      <c r="A68" s="83"/>
      <c r="B68" s="66">
        <v>41925</v>
      </c>
      <c r="C68" s="79">
        <v>337.5</v>
      </c>
      <c r="D68" s="80" t="s">
        <v>502</v>
      </c>
      <c r="E68" s="5"/>
      <c r="F68" s="5"/>
      <c r="G68" s="5"/>
      <c r="H68" s="5"/>
      <c r="I68" s="5"/>
      <c r="J68" s="5"/>
      <c r="K68" s="5"/>
      <c r="L68" s="5"/>
    </row>
    <row r="69" spans="1:12" x14ac:dyDescent="0.25">
      <c r="A69" s="83"/>
      <c r="B69" s="66">
        <v>41925</v>
      </c>
      <c r="C69" s="79">
        <v>2760</v>
      </c>
      <c r="D69" s="80" t="s">
        <v>503</v>
      </c>
      <c r="E69" s="5"/>
      <c r="F69" s="5"/>
      <c r="G69" s="5"/>
      <c r="H69" s="5"/>
      <c r="I69" s="5"/>
      <c r="J69" s="5"/>
      <c r="K69" s="5"/>
      <c r="L69" s="5"/>
    </row>
    <row r="70" spans="1:12" ht="22.5" x14ac:dyDescent="0.25">
      <c r="A70" s="83"/>
      <c r="B70" s="66">
        <v>41925</v>
      </c>
      <c r="C70" s="79">
        <v>495</v>
      </c>
      <c r="D70" s="80" t="s">
        <v>504</v>
      </c>
      <c r="E70" s="5"/>
      <c r="F70" s="5"/>
      <c r="G70" s="5"/>
      <c r="H70" s="5"/>
      <c r="I70" s="5"/>
      <c r="J70" s="5"/>
      <c r="K70" s="5"/>
      <c r="L70" s="5"/>
    </row>
    <row r="71" spans="1:12" x14ac:dyDescent="0.25">
      <c r="A71" s="83"/>
      <c r="B71" s="66">
        <v>41926</v>
      </c>
      <c r="C71" s="79">
        <v>525</v>
      </c>
      <c r="D71" s="80" t="s">
        <v>505</v>
      </c>
      <c r="E71" s="5"/>
      <c r="F71" s="5"/>
      <c r="G71" s="5"/>
      <c r="H71" s="5"/>
      <c r="I71" s="5"/>
      <c r="J71" s="5"/>
      <c r="K71" s="5"/>
      <c r="L71" s="5"/>
    </row>
    <row r="72" spans="1:12" ht="22.5" x14ac:dyDescent="0.25">
      <c r="A72" s="83"/>
      <c r="B72" s="66">
        <v>41927</v>
      </c>
      <c r="C72" s="79">
        <v>456</v>
      </c>
      <c r="D72" s="80" t="s">
        <v>506</v>
      </c>
      <c r="E72" s="5"/>
      <c r="F72" s="5"/>
      <c r="G72" s="5"/>
      <c r="H72" s="5"/>
      <c r="I72" s="5"/>
      <c r="J72" s="5"/>
      <c r="K72" s="5"/>
      <c r="L72" s="5"/>
    </row>
    <row r="73" spans="1:12" ht="22.5" x14ac:dyDescent="0.25">
      <c r="A73" s="83"/>
      <c r="B73" s="66">
        <v>41929</v>
      </c>
      <c r="C73" s="79">
        <v>456</v>
      </c>
      <c r="D73" s="80" t="s">
        <v>506</v>
      </c>
      <c r="E73" s="5"/>
      <c r="F73" s="5"/>
      <c r="G73" s="5"/>
      <c r="H73" s="5"/>
      <c r="I73" s="5"/>
      <c r="J73" s="5"/>
      <c r="K73" s="5"/>
      <c r="L73" s="5"/>
    </row>
    <row r="74" spans="1:12" x14ac:dyDescent="0.25">
      <c r="A74" s="83"/>
      <c r="B74" s="66">
        <v>41933</v>
      </c>
      <c r="C74" s="79">
        <v>387.75</v>
      </c>
      <c r="D74" s="80" t="s">
        <v>507</v>
      </c>
      <c r="E74" s="5"/>
      <c r="F74" s="5"/>
      <c r="G74" s="5"/>
      <c r="H74" s="5"/>
      <c r="I74" s="5"/>
      <c r="J74" s="5"/>
      <c r="K74" s="5"/>
      <c r="L74" s="5"/>
    </row>
    <row r="75" spans="1:12" ht="22.5" x14ac:dyDescent="0.25">
      <c r="A75" s="83"/>
      <c r="B75" s="66">
        <v>41933</v>
      </c>
      <c r="C75" s="79">
        <v>304</v>
      </c>
      <c r="D75" s="80" t="s">
        <v>499</v>
      </c>
      <c r="E75" s="5"/>
      <c r="F75" s="5"/>
      <c r="G75" s="5"/>
      <c r="H75" s="5"/>
      <c r="I75" s="5"/>
      <c r="J75" s="5"/>
      <c r="K75" s="5"/>
      <c r="L75" s="5"/>
    </row>
    <row r="76" spans="1:12" ht="22.5" x14ac:dyDescent="0.25">
      <c r="A76" s="83"/>
      <c r="B76" s="66">
        <v>41933</v>
      </c>
      <c r="C76" s="79">
        <v>240</v>
      </c>
      <c r="D76" s="80" t="s">
        <v>508</v>
      </c>
      <c r="E76" s="5"/>
      <c r="F76" s="5"/>
      <c r="G76" s="5"/>
      <c r="H76" s="5"/>
      <c r="I76" s="5"/>
      <c r="J76" s="5"/>
      <c r="K76" s="5"/>
      <c r="L76" s="5"/>
    </row>
    <row r="77" spans="1:12" ht="22.5" x14ac:dyDescent="0.25">
      <c r="A77" s="83"/>
      <c r="B77" s="66">
        <v>41934</v>
      </c>
      <c r="C77" s="79">
        <v>276</v>
      </c>
      <c r="D77" s="80" t="s">
        <v>487</v>
      </c>
      <c r="E77" s="5"/>
      <c r="F77" s="5"/>
      <c r="G77" s="5"/>
      <c r="H77" s="5"/>
      <c r="I77" s="5"/>
      <c r="J77" s="5"/>
      <c r="K77" s="5"/>
      <c r="L77" s="5"/>
    </row>
    <row r="78" spans="1:12" x14ac:dyDescent="0.25">
      <c r="A78" s="83"/>
      <c r="B78" s="66">
        <v>41935</v>
      </c>
      <c r="C78" s="79">
        <v>124</v>
      </c>
      <c r="D78" s="80" t="s">
        <v>489</v>
      </c>
      <c r="E78" s="5"/>
      <c r="F78" s="5"/>
      <c r="G78" s="5"/>
      <c r="H78" s="5"/>
      <c r="I78" s="5"/>
      <c r="J78" s="5"/>
      <c r="K78" s="5"/>
      <c r="L78" s="5"/>
    </row>
    <row r="79" spans="1:12" ht="22.5" x14ac:dyDescent="0.25">
      <c r="A79" s="83"/>
      <c r="B79" s="66">
        <v>41936</v>
      </c>
      <c r="C79" s="79">
        <v>315</v>
      </c>
      <c r="D79" s="80" t="s">
        <v>504</v>
      </c>
      <c r="E79" s="5"/>
      <c r="F79" s="5"/>
      <c r="G79" s="5"/>
      <c r="H79" s="5"/>
      <c r="I79" s="5"/>
      <c r="J79" s="5"/>
      <c r="K79" s="5"/>
      <c r="L79" s="5"/>
    </row>
    <row r="80" spans="1:12" ht="22.5" x14ac:dyDescent="0.25">
      <c r="A80" s="83"/>
      <c r="B80" s="66">
        <v>41936</v>
      </c>
      <c r="C80" s="79">
        <v>300</v>
      </c>
      <c r="D80" s="80" t="s">
        <v>461</v>
      </c>
      <c r="E80" s="5"/>
      <c r="F80" s="5"/>
      <c r="G80" s="5"/>
      <c r="H80" s="5"/>
      <c r="I80" s="5"/>
      <c r="J80" s="5"/>
      <c r="K80" s="5"/>
      <c r="L80" s="5"/>
    </row>
    <row r="81" spans="1:12" ht="22.5" x14ac:dyDescent="0.25">
      <c r="A81" s="83"/>
      <c r="B81" s="66">
        <v>41936</v>
      </c>
      <c r="C81" s="79">
        <v>271.2</v>
      </c>
      <c r="D81" s="80" t="s">
        <v>509</v>
      </c>
      <c r="E81" s="5"/>
      <c r="F81" s="5"/>
      <c r="G81" s="5"/>
      <c r="H81" s="5"/>
      <c r="I81" s="5"/>
      <c r="J81" s="5"/>
      <c r="K81" s="5"/>
      <c r="L81" s="5"/>
    </row>
    <row r="82" spans="1:12" ht="22.5" x14ac:dyDescent="0.25">
      <c r="A82" s="83"/>
      <c r="B82" s="66">
        <v>41939</v>
      </c>
      <c r="C82" s="79">
        <v>397.5</v>
      </c>
      <c r="D82" s="80" t="s">
        <v>461</v>
      </c>
      <c r="E82" s="5"/>
      <c r="F82" s="5"/>
      <c r="G82" s="5"/>
      <c r="H82" s="5"/>
      <c r="I82" s="5"/>
      <c r="J82" s="5"/>
      <c r="K82" s="5"/>
      <c r="L82" s="5"/>
    </row>
    <row r="83" spans="1:12" x14ac:dyDescent="0.25">
      <c r="A83" s="83"/>
      <c r="B83" s="66">
        <v>41939</v>
      </c>
      <c r="C83" s="79">
        <v>440</v>
      </c>
      <c r="D83" s="80" t="s">
        <v>503</v>
      </c>
      <c r="E83" s="5"/>
      <c r="F83" s="5"/>
      <c r="G83" s="5"/>
      <c r="H83" s="5"/>
      <c r="I83" s="5"/>
      <c r="J83" s="5"/>
      <c r="K83" s="5"/>
      <c r="L83" s="5"/>
    </row>
    <row r="84" spans="1:12" x14ac:dyDescent="0.25">
      <c r="A84" s="83"/>
      <c r="B84" s="66">
        <v>41940</v>
      </c>
      <c r="C84" s="79">
        <v>507.75</v>
      </c>
      <c r="D84" s="80" t="s">
        <v>488</v>
      </c>
      <c r="E84" s="5"/>
      <c r="F84" s="5"/>
      <c r="G84" s="5"/>
      <c r="H84" s="5"/>
      <c r="I84" s="5"/>
      <c r="J84" s="5"/>
      <c r="K84" s="5"/>
      <c r="L84" s="5"/>
    </row>
    <row r="85" spans="1:12" ht="22.5" x14ac:dyDescent="0.25">
      <c r="A85" s="83"/>
      <c r="B85" s="66">
        <v>41940</v>
      </c>
      <c r="C85" s="79">
        <v>397.5</v>
      </c>
      <c r="D85" s="80" t="s">
        <v>461</v>
      </c>
      <c r="E85" s="5"/>
      <c r="F85" s="5"/>
      <c r="G85" s="5"/>
      <c r="H85" s="5"/>
      <c r="I85" s="5"/>
      <c r="J85" s="5"/>
      <c r="K85" s="5"/>
      <c r="L85" s="5"/>
    </row>
    <row r="86" spans="1:12" ht="22.5" x14ac:dyDescent="0.25">
      <c r="A86" s="83"/>
      <c r="B86" s="66">
        <v>41940</v>
      </c>
      <c r="C86" s="79">
        <v>194.93</v>
      </c>
      <c r="D86" s="80" t="s">
        <v>509</v>
      </c>
      <c r="E86" s="5"/>
      <c r="F86" s="5"/>
      <c r="G86" s="5"/>
      <c r="H86" s="5"/>
      <c r="I86" s="5"/>
      <c r="J86" s="5"/>
      <c r="K86" s="5"/>
      <c r="L86" s="5"/>
    </row>
    <row r="87" spans="1:12" x14ac:dyDescent="0.25">
      <c r="A87" s="83"/>
      <c r="B87" s="66">
        <v>41943</v>
      </c>
      <c r="C87" s="79">
        <v>50.8</v>
      </c>
      <c r="D87" s="80" t="s">
        <v>488</v>
      </c>
      <c r="E87" s="5"/>
      <c r="F87" s="5"/>
      <c r="G87" s="5"/>
      <c r="H87" s="5"/>
      <c r="I87" s="5"/>
      <c r="J87" s="5"/>
      <c r="K87" s="5"/>
      <c r="L87" s="5"/>
    </row>
    <row r="88" spans="1:12" ht="22.5" x14ac:dyDescent="0.25">
      <c r="A88" s="83"/>
      <c r="B88" s="66">
        <v>41948</v>
      </c>
      <c r="C88" s="79">
        <v>240</v>
      </c>
      <c r="D88" s="80" t="s">
        <v>508</v>
      </c>
      <c r="E88" s="5"/>
      <c r="F88" s="5"/>
      <c r="G88" s="5"/>
      <c r="H88" s="5"/>
      <c r="I88" s="5"/>
      <c r="J88" s="5"/>
      <c r="K88" s="5"/>
      <c r="L88" s="5"/>
    </row>
    <row r="89" spans="1:12" ht="22.5" x14ac:dyDescent="0.25">
      <c r="A89" s="83"/>
      <c r="B89" s="66">
        <v>41956</v>
      </c>
      <c r="C89" s="79">
        <v>77.5</v>
      </c>
      <c r="D89" s="80" t="s">
        <v>461</v>
      </c>
      <c r="E89" s="5"/>
      <c r="F89" s="5"/>
      <c r="G89" s="5"/>
      <c r="H89" s="5"/>
      <c r="I89" s="5"/>
      <c r="J89" s="5"/>
      <c r="K89" s="5"/>
      <c r="L89" s="5"/>
    </row>
    <row r="90" spans="1:12" x14ac:dyDescent="0.25">
      <c r="A90" s="83"/>
      <c r="B90" s="66">
        <v>41989</v>
      </c>
      <c r="C90" s="79">
        <v>2264.52</v>
      </c>
      <c r="D90" s="80" t="s">
        <v>510</v>
      </c>
      <c r="E90" s="5"/>
      <c r="F90" s="5"/>
      <c r="G90" s="5"/>
      <c r="H90" s="5"/>
      <c r="I90" s="5"/>
      <c r="J90" s="5"/>
      <c r="K90" s="5"/>
      <c r="L90" s="5"/>
    </row>
    <row r="91" spans="1:12" ht="22.5" x14ac:dyDescent="0.25">
      <c r="A91" s="83"/>
      <c r="B91" s="66">
        <v>41991</v>
      </c>
      <c r="C91" s="79">
        <v>16108.15</v>
      </c>
      <c r="D91" s="80" t="s">
        <v>511</v>
      </c>
      <c r="E91" s="5"/>
      <c r="F91" s="5"/>
      <c r="G91" s="5"/>
      <c r="H91" s="5"/>
      <c r="I91" s="5"/>
      <c r="J91" s="5"/>
      <c r="K91" s="5"/>
      <c r="L91" s="5"/>
    </row>
    <row r="92" spans="1:12" x14ac:dyDescent="0.25">
      <c r="A92" s="83"/>
      <c r="B92" s="66">
        <v>41877</v>
      </c>
      <c r="C92" s="79">
        <v>4800</v>
      </c>
      <c r="D92" s="80" t="s">
        <v>512</v>
      </c>
      <c r="E92" s="5"/>
      <c r="F92" s="5"/>
      <c r="G92" s="5"/>
      <c r="H92" s="5"/>
      <c r="I92" s="5"/>
      <c r="J92" s="5"/>
      <c r="K92" s="5"/>
      <c r="L92" s="5"/>
    </row>
    <row r="93" spans="1:12" x14ac:dyDescent="0.25">
      <c r="A93" s="83"/>
      <c r="B93" s="66">
        <v>41968</v>
      </c>
      <c r="C93" s="79">
        <v>48883.8</v>
      </c>
      <c r="D93" s="80" t="s">
        <v>513</v>
      </c>
      <c r="E93" s="5"/>
      <c r="F93" s="5"/>
      <c r="G93" s="5"/>
      <c r="H93" s="5"/>
      <c r="I93" s="5"/>
      <c r="J93" s="5"/>
      <c r="K93" s="5"/>
      <c r="L93" s="5"/>
    </row>
    <row r="94" spans="1:12" ht="19.5" customHeight="1" x14ac:dyDescent="0.25">
      <c r="A94" s="83"/>
      <c r="B94" s="81"/>
      <c r="C94" s="81"/>
      <c r="D94" s="82"/>
      <c r="E94" s="5"/>
      <c r="F94" s="5"/>
      <c r="G94" s="5"/>
      <c r="H94" s="5"/>
      <c r="I94" s="5"/>
      <c r="J94" s="5"/>
      <c r="K94" s="5"/>
      <c r="L94" s="5"/>
    </row>
    <row r="95" spans="1:12" ht="16.5" customHeight="1" x14ac:dyDescent="0.25">
      <c r="A95" s="68"/>
      <c r="B95" s="69"/>
      <c r="C95" s="70"/>
      <c r="D95" s="77"/>
      <c r="E95" s="5"/>
      <c r="F95" s="5"/>
      <c r="G95" s="5"/>
      <c r="H95" s="5"/>
      <c r="I95" s="5"/>
      <c r="J95" s="5"/>
      <c r="K95" s="5"/>
      <c r="L95" s="5"/>
    </row>
  </sheetData>
  <mergeCells count="2">
    <mergeCell ref="A1:D1"/>
    <mergeCell ref="A2:D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E16" sqref="E16"/>
    </sheetView>
  </sheetViews>
  <sheetFormatPr baseColWidth="10" defaultRowHeight="15" x14ac:dyDescent="0.25"/>
  <cols>
    <col min="1" max="1" width="12.42578125" style="2" customWidth="1"/>
    <col min="2" max="2" width="23" style="2" customWidth="1"/>
    <col min="3" max="3" width="17.28515625" style="2" customWidth="1"/>
    <col min="4" max="4" width="33.285156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2.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78"/>
      <c r="B6" s="69"/>
      <c r="C6" s="70"/>
      <c r="D6" s="77"/>
      <c r="E6" s="5"/>
      <c r="F6" s="5"/>
      <c r="G6" s="5"/>
      <c r="H6" s="5"/>
      <c r="I6" s="5"/>
      <c r="J6" s="5"/>
      <c r="K6" s="5"/>
      <c r="L6" s="5"/>
    </row>
    <row r="7" spans="1:12" ht="19.5" customHeight="1" x14ac:dyDescent="0.25">
      <c r="A7" s="67" t="s">
        <v>228</v>
      </c>
      <c r="B7" s="81"/>
      <c r="C7" s="81"/>
      <c r="D7" s="82"/>
      <c r="E7" s="5"/>
      <c r="F7" s="5"/>
      <c r="G7" s="5"/>
      <c r="H7" s="5"/>
      <c r="I7" s="5"/>
      <c r="J7" s="5"/>
      <c r="K7" s="5"/>
      <c r="L7" s="5"/>
    </row>
    <row r="8" spans="1:12" x14ac:dyDescent="0.25">
      <c r="A8" s="83"/>
      <c r="B8" s="21"/>
      <c r="C8" s="21"/>
      <c r="D8" s="80"/>
      <c r="E8" s="5"/>
      <c r="F8" s="5"/>
      <c r="G8" s="5"/>
      <c r="H8" s="5"/>
      <c r="I8" s="5"/>
      <c r="J8" s="5"/>
      <c r="K8" s="5"/>
      <c r="L8" s="5"/>
    </row>
    <row r="9" spans="1:12" ht="33.75" x14ac:dyDescent="0.25">
      <c r="A9" s="83"/>
      <c r="B9" s="66">
        <v>41695</v>
      </c>
      <c r="C9" s="79">
        <v>9490</v>
      </c>
      <c r="D9" s="80" t="s">
        <v>514</v>
      </c>
      <c r="E9" s="5"/>
      <c r="F9" s="5"/>
      <c r="G9" s="5"/>
      <c r="H9" s="5"/>
      <c r="I9" s="5"/>
      <c r="J9" s="5"/>
      <c r="K9" s="5"/>
      <c r="L9" s="5"/>
    </row>
    <row r="10" spans="1:12" ht="22.5" x14ac:dyDescent="0.25">
      <c r="A10" s="83"/>
      <c r="B10" s="66">
        <v>41702</v>
      </c>
      <c r="C10" s="79">
        <v>1330</v>
      </c>
      <c r="D10" s="80" t="s">
        <v>515</v>
      </c>
      <c r="E10" s="5"/>
      <c r="F10" s="5"/>
      <c r="G10" s="5"/>
      <c r="H10" s="5"/>
      <c r="I10" s="5"/>
      <c r="J10" s="5"/>
      <c r="K10" s="5"/>
      <c r="L10" s="5"/>
    </row>
    <row r="11" spans="1:12" ht="22.5" x14ac:dyDescent="0.25">
      <c r="A11" s="83"/>
      <c r="B11" s="66">
        <v>41697</v>
      </c>
      <c r="C11" s="79">
        <v>1276</v>
      </c>
      <c r="D11" s="80" t="s">
        <v>515</v>
      </c>
      <c r="E11" s="5"/>
      <c r="F11" s="5"/>
      <c r="G11" s="5"/>
      <c r="H11" s="5"/>
      <c r="I11" s="5"/>
      <c r="J11" s="5"/>
      <c r="K11" s="5"/>
      <c r="L11" s="5"/>
    </row>
    <row r="12" spans="1:12" ht="33.75" x14ac:dyDescent="0.25">
      <c r="A12" s="83"/>
      <c r="B12" s="66">
        <v>41766</v>
      </c>
      <c r="C12" s="79">
        <v>1001.24</v>
      </c>
      <c r="D12" s="80" t="s">
        <v>514</v>
      </c>
      <c r="E12" s="5"/>
      <c r="F12" s="5"/>
      <c r="G12" s="5"/>
      <c r="H12" s="5"/>
      <c r="I12" s="5"/>
      <c r="J12" s="5"/>
      <c r="K12" s="5"/>
      <c r="L12" s="5"/>
    </row>
    <row r="13" spans="1:12" x14ac:dyDescent="0.25">
      <c r="A13" s="113"/>
      <c r="B13" s="66"/>
      <c r="C13" s="19"/>
      <c r="D13" s="76"/>
      <c r="E13" s="5"/>
      <c r="F13" s="5"/>
      <c r="G13" s="5"/>
      <c r="H13" s="5"/>
      <c r="I13" s="5"/>
      <c r="J13" s="5"/>
      <c r="K13" s="5"/>
      <c r="L13" s="5"/>
    </row>
    <row r="14" spans="1:12" x14ac:dyDescent="0.25">
      <c r="A14" s="78"/>
      <c r="B14" s="69"/>
      <c r="C14" s="70"/>
      <c r="D14" s="77"/>
      <c r="E14" s="5"/>
      <c r="F14" s="5"/>
      <c r="G14" s="5"/>
      <c r="H14" s="5"/>
      <c r="I14" s="5"/>
      <c r="J14" s="5"/>
      <c r="K14" s="5"/>
      <c r="L14" s="5"/>
    </row>
  </sheetData>
  <mergeCells count="2">
    <mergeCell ref="A1:D1"/>
    <mergeCell ref="A2:D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E26" sqref="E26"/>
    </sheetView>
  </sheetViews>
  <sheetFormatPr baseColWidth="10" defaultRowHeight="15" x14ac:dyDescent="0.25"/>
  <cols>
    <col min="1" max="1" width="11.140625" style="2" customWidth="1"/>
    <col min="2" max="2" width="23" style="2" customWidth="1"/>
    <col min="3" max="3" width="17.28515625" style="2" customWidth="1"/>
    <col min="4" max="4" width="32.8554687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2.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78"/>
      <c r="B6" s="69" t="s">
        <v>588</v>
      </c>
      <c r="C6" s="70"/>
      <c r="D6" s="77"/>
      <c r="E6" s="5"/>
      <c r="F6" s="5"/>
      <c r="G6" s="5"/>
      <c r="H6" s="5"/>
      <c r="I6" s="5"/>
      <c r="J6" s="5"/>
      <c r="K6" s="5"/>
      <c r="L6" s="5"/>
    </row>
    <row r="7" spans="1:12" ht="19.5" customHeight="1" x14ac:dyDescent="0.25">
      <c r="A7" s="67" t="s">
        <v>132</v>
      </c>
      <c r="B7" s="81"/>
      <c r="C7" s="81"/>
      <c r="D7" s="82"/>
      <c r="E7" s="5"/>
      <c r="F7" s="5"/>
      <c r="G7" s="5"/>
      <c r="H7" s="5"/>
      <c r="I7" s="5"/>
      <c r="J7" s="5"/>
      <c r="K7" s="5"/>
      <c r="L7" s="5"/>
    </row>
    <row r="8" spans="1:12" x14ac:dyDescent="0.25">
      <c r="A8" s="83"/>
      <c r="B8" s="18"/>
      <c r="C8" s="18"/>
      <c r="D8" s="76"/>
      <c r="E8" s="5"/>
      <c r="F8" s="5"/>
      <c r="G8" s="5"/>
      <c r="H8" s="5"/>
      <c r="I8" s="5"/>
      <c r="J8" s="5"/>
      <c r="K8" s="5"/>
      <c r="L8" s="5"/>
    </row>
    <row r="9" spans="1:12" ht="22.5" x14ac:dyDescent="0.25">
      <c r="A9" s="83"/>
      <c r="B9" s="66">
        <v>40940</v>
      </c>
      <c r="C9" s="79">
        <v>6900</v>
      </c>
      <c r="D9" s="80" t="s">
        <v>516</v>
      </c>
      <c r="E9" s="5"/>
      <c r="F9" s="5"/>
      <c r="G9" s="5"/>
      <c r="H9" s="5"/>
      <c r="I9" s="5"/>
      <c r="J9" s="5"/>
      <c r="K9" s="5"/>
      <c r="L9" s="5"/>
    </row>
    <row r="10" spans="1:12" x14ac:dyDescent="0.25">
      <c r="A10" s="113"/>
      <c r="B10" s="66"/>
      <c r="C10" s="19"/>
      <c r="D10" s="76"/>
      <c r="E10" s="5"/>
      <c r="F10" s="5"/>
      <c r="G10" s="5"/>
      <c r="H10" s="5"/>
      <c r="I10" s="5"/>
      <c r="J10" s="5"/>
      <c r="K10" s="5"/>
      <c r="L10" s="5"/>
    </row>
    <row r="11" spans="1:12" x14ac:dyDescent="0.25">
      <c r="A11" s="78"/>
      <c r="B11" s="69"/>
      <c r="C11" s="70"/>
      <c r="D11" s="77"/>
      <c r="E11" s="5"/>
      <c r="F11" s="5"/>
      <c r="G11" s="5"/>
      <c r="H11" s="5"/>
      <c r="I11" s="5"/>
      <c r="J11" s="5"/>
      <c r="K11" s="5"/>
      <c r="L11" s="5"/>
    </row>
  </sheetData>
  <mergeCells count="2">
    <mergeCell ref="A1:D1"/>
    <mergeCell ref="A2:D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0"/>
  <sheetViews>
    <sheetView workbookViewId="0">
      <selection activeCell="H17" sqref="H17"/>
    </sheetView>
  </sheetViews>
  <sheetFormatPr baseColWidth="10" defaultRowHeight="15" x14ac:dyDescent="0.25"/>
  <cols>
    <col min="1" max="1" width="10.140625" style="111" customWidth="1"/>
    <col min="2" max="2" width="21.42578125" style="111" customWidth="1"/>
    <col min="3" max="3" width="17.28515625" style="111" customWidth="1"/>
    <col min="4" max="4" width="39" style="132" customWidth="1"/>
    <col min="5" max="16384" width="11.42578125" style="132"/>
  </cols>
  <sheetData>
    <row r="1" spans="1:12" ht="18.75" x14ac:dyDescent="0.25">
      <c r="A1" s="289" t="s">
        <v>52</v>
      </c>
      <c r="B1" s="289"/>
      <c r="C1" s="289"/>
      <c r="D1" s="289"/>
    </row>
    <row r="2" spans="1:12" ht="15.75" x14ac:dyDescent="0.25">
      <c r="A2" s="290" t="s">
        <v>22</v>
      </c>
      <c r="B2" s="290"/>
      <c r="C2" s="290"/>
      <c r="D2" s="290"/>
    </row>
    <row r="3" spans="1:12" ht="15.75" thickBot="1" x14ac:dyDescent="0.3">
      <c r="A3" s="31"/>
      <c r="B3" s="30"/>
      <c r="C3" s="30"/>
    </row>
    <row r="4" spans="1:12" ht="48" customHeight="1" thickBot="1" x14ac:dyDescent="0.3">
      <c r="A4" s="71" t="s">
        <v>16</v>
      </c>
      <c r="B4" s="72" t="s">
        <v>207</v>
      </c>
      <c r="C4" s="72" t="s">
        <v>48</v>
      </c>
      <c r="D4" s="73" t="s">
        <v>21</v>
      </c>
    </row>
    <row r="5" spans="1:12" ht="21.75" customHeight="1" thickTop="1" x14ac:dyDescent="0.25">
      <c r="A5" s="74"/>
      <c r="B5" s="25"/>
      <c r="C5" s="25"/>
      <c r="D5" s="75"/>
    </row>
    <row r="6" spans="1:12" ht="13.5" customHeight="1" x14ac:dyDescent="0.25">
      <c r="A6" s="135"/>
      <c r="B6" s="136"/>
      <c r="C6" s="136"/>
      <c r="D6" s="227"/>
    </row>
    <row r="7" spans="1:12" ht="21.75" customHeight="1" x14ac:dyDescent="0.25">
      <c r="A7" s="133">
        <v>2009</v>
      </c>
      <c r="B7" s="134"/>
      <c r="C7" s="134"/>
      <c r="D7" s="285"/>
    </row>
    <row r="8" spans="1:12" s="140" customFormat="1" x14ac:dyDescent="0.25">
      <c r="A8" s="137"/>
      <c r="B8" s="138">
        <v>39818</v>
      </c>
      <c r="C8" s="139">
        <v>3435.36</v>
      </c>
      <c r="D8" s="185" t="s">
        <v>517</v>
      </c>
    </row>
    <row r="9" spans="1:12" s="140" customFormat="1" x14ac:dyDescent="0.25">
      <c r="A9" s="141"/>
      <c r="B9" s="142">
        <v>39820</v>
      </c>
      <c r="C9" s="143">
        <v>464.28</v>
      </c>
      <c r="D9" s="186" t="s">
        <v>77</v>
      </c>
    </row>
    <row r="10" spans="1:12" x14ac:dyDescent="0.25">
      <c r="A10" s="141"/>
      <c r="B10" s="138">
        <v>39821</v>
      </c>
      <c r="C10" s="139">
        <v>254.26</v>
      </c>
      <c r="D10" s="185" t="s">
        <v>448</v>
      </c>
      <c r="E10" s="144"/>
      <c r="F10" s="144"/>
      <c r="G10" s="144"/>
      <c r="H10" s="144"/>
      <c r="I10" s="144"/>
      <c r="J10" s="144"/>
      <c r="K10" s="144"/>
      <c r="L10" s="144"/>
    </row>
    <row r="11" spans="1:12" x14ac:dyDescent="0.25">
      <c r="A11" s="141"/>
      <c r="B11" s="138">
        <v>39821</v>
      </c>
      <c r="C11" s="145">
        <v>255.68</v>
      </c>
      <c r="D11" s="187" t="s">
        <v>518</v>
      </c>
      <c r="E11" s="144"/>
      <c r="F11" s="144"/>
      <c r="G11" s="144"/>
      <c r="H11" s="144"/>
      <c r="I11" s="144"/>
      <c r="J11" s="144"/>
      <c r="K11" s="144"/>
      <c r="L11" s="144"/>
    </row>
    <row r="12" spans="1:12" x14ac:dyDescent="0.25">
      <c r="A12" s="141"/>
      <c r="B12" s="138">
        <v>39822</v>
      </c>
      <c r="C12" s="145">
        <v>1703.99</v>
      </c>
      <c r="D12" s="185" t="s">
        <v>519</v>
      </c>
      <c r="E12" s="144"/>
      <c r="F12" s="144"/>
      <c r="G12" s="144"/>
      <c r="H12" s="144"/>
      <c r="I12" s="144"/>
      <c r="J12" s="144"/>
      <c r="K12" s="144"/>
      <c r="L12" s="144"/>
    </row>
    <row r="13" spans="1:12" x14ac:dyDescent="0.25">
      <c r="A13" s="141"/>
      <c r="B13" s="138">
        <v>39825</v>
      </c>
      <c r="C13" s="145">
        <v>93.02</v>
      </c>
      <c r="D13" s="185" t="s">
        <v>520</v>
      </c>
      <c r="E13" s="144"/>
      <c r="F13" s="144"/>
      <c r="G13" s="144"/>
      <c r="H13" s="144"/>
      <c r="I13" s="144"/>
      <c r="J13" s="144"/>
      <c r="K13" s="144"/>
      <c r="L13" s="144"/>
    </row>
    <row r="14" spans="1:12" x14ac:dyDescent="0.25">
      <c r="A14" s="141"/>
      <c r="B14" s="138">
        <v>39825</v>
      </c>
      <c r="C14" s="145">
        <v>274.68</v>
      </c>
      <c r="D14" s="185" t="s">
        <v>521</v>
      </c>
      <c r="E14" s="144"/>
      <c r="F14" s="144"/>
      <c r="G14" s="144"/>
      <c r="H14" s="144"/>
      <c r="I14" s="144"/>
      <c r="J14" s="144"/>
      <c r="K14" s="144"/>
      <c r="L14" s="144"/>
    </row>
    <row r="15" spans="1:12" x14ac:dyDescent="0.25">
      <c r="A15" s="141"/>
      <c r="B15" s="138">
        <v>39825</v>
      </c>
      <c r="C15" s="145">
        <v>558.37</v>
      </c>
      <c r="D15" s="185" t="s">
        <v>417</v>
      </c>
      <c r="E15" s="144"/>
      <c r="F15" s="144"/>
      <c r="G15" s="144"/>
      <c r="H15" s="144"/>
      <c r="I15" s="144"/>
      <c r="J15" s="144"/>
      <c r="K15" s="144"/>
      <c r="L15" s="144"/>
    </row>
    <row r="16" spans="1:12" x14ac:dyDescent="0.25">
      <c r="A16" s="141"/>
      <c r="B16" s="138">
        <v>39825</v>
      </c>
      <c r="C16" s="145">
        <v>100.2</v>
      </c>
      <c r="D16" s="185" t="s">
        <v>522</v>
      </c>
      <c r="E16" s="144"/>
      <c r="F16" s="144"/>
      <c r="G16" s="144"/>
      <c r="H16" s="144"/>
      <c r="I16" s="144"/>
      <c r="J16" s="144"/>
      <c r="K16" s="144"/>
      <c r="L16" s="144"/>
    </row>
    <row r="17" spans="1:12" x14ac:dyDescent="0.25">
      <c r="A17" s="141"/>
      <c r="B17" s="146">
        <v>39825</v>
      </c>
      <c r="C17" s="145">
        <v>7155.11</v>
      </c>
      <c r="D17" s="185" t="s">
        <v>517</v>
      </c>
      <c r="E17" s="144"/>
      <c r="F17" s="144"/>
      <c r="G17" s="144"/>
      <c r="H17" s="144"/>
      <c r="I17" s="144"/>
      <c r="J17" s="144"/>
      <c r="K17" s="144"/>
      <c r="L17" s="144"/>
    </row>
    <row r="18" spans="1:12" x14ac:dyDescent="0.25">
      <c r="A18" s="141"/>
      <c r="B18" s="146">
        <v>39825</v>
      </c>
      <c r="C18" s="145">
        <v>370</v>
      </c>
      <c r="D18" s="185" t="s">
        <v>523</v>
      </c>
      <c r="E18" s="144"/>
      <c r="F18" s="144"/>
      <c r="G18" s="144"/>
      <c r="H18" s="144"/>
      <c r="I18" s="144"/>
      <c r="J18" s="144"/>
      <c r="K18" s="144"/>
      <c r="L18" s="144"/>
    </row>
    <row r="19" spans="1:12" x14ac:dyDescent="0.25">
      <c r="A19" s="141"/>
      <c r="B19" s="146">
        <v>39825</v>
      </c>
      <c r="C19" s="145">
        <v>54.48</v>
      </c>
      <c r="D19" s="185" t="s">
        <v>190</v>
      </c>
      <c r="E19" s="144"/>
      <c r="F19" s="144"/>
      <c r="G19" s="144"/>
      <c r="H19" s="144"/>
      <c r="I19" s="144"/>
      <c r="J19" s="144"/>
      <c r="K19" s="144"/>
      <c r="L19" s="144"/>
    </row>
    <row r="20" spans="1:12" x14ac:dyDescent="0.25">
      <c r="A20" s="141"/>
      <c r="B20" s="147">
        <v>39826</v>
      </c>
      <c r="C20" s="145">
        <v>93.24</v>
      </c>
      <c r="D20" s="185" t="s">
        <v>524</v>
      </c>
      <c r="E20" s="144"/>
      <c r="F20" s="144"/>
      <c r="G20" s="144"/>
      <c r="H20" s="144"/>
      <c r="I20" s="144"/>
      <c r="J20" s="144"/>
      <c r="K20" s="144"/>
      <c r="L20" s="144"/>
    </row>
    <row r="21" spans="1:12" x14ac:dyDescent="0.25">
      <c r="A21" s="141"/>
      <c r="B21" s="148">
        <v>39826</v>
      </c>
      <c r="C21" s="143">
        <v>6583.5</v>
      </c>
      <c r="D21" s="186" t="s">
        <v>525</v>
      </c>
      <c r="E21" s="144"/>
      <c r="F21" s="144"/>
      <c r="G21" s="144"/>
      <c r="H21" s="144"/>
      <c r="I21" s="144"/>
      <c r="J21" s="144"/>
      <c r="K21" s="144"/>
      <c r="L21" s="144"/>
    </row>
    <row r="22" spans="1:12" x14ac:dyDescent="0.25">
      <c r="A22" s="141"/>
      <c r="B22" s="148">
        <v>39826</v>
      </c>
      <c r="C22" s="149">
        <v>4207.95</v>
      </c>
      <c r="D22" s="185" t="s">
        <v>526</v>
      </c>
      <c r="E22" s="144"/>
      <c r="F22" s="144"/>
      <c r="G22" s="144"/>
      <c r="H22" s="144"/>
      <c r="I22" s="144"/>
      <c r="J22" s="144"/>
      <c r="K22" s="144"/>
      <c r="L22" s="144"/>
    </row>
    <row r="23" spans="1:12" x14ac:dyDescent="0.25">
      <c r="A23" s="141"/>
      <c r="B23" s="148">
        <v>39826</v>
      </c>
      <c r="C23" s="145">
        <v>724.52</v>
      </c>
      <c r="D23" s="185" t="s">
        <v>527</v>
      </c>
      <c r="E23" s="144"/>
      <c r="F23" s="144"/>
      <c r="G23" s="144"/>
      <c r="H23" s="144"/>
      <c r="I23" s="144"/>
      <c r="J23" s="144"/>
      <c r="K23" s="144"/>
      <c r="L23" s="144"/>
    </row>
    <row r="24" spans="1:12" x14ac:dyDescent="0.25">
      <c r="A24" s="141"/>
      <c r="B24" s="148">
        <v>39826</v>
      </c>
      <c r="C24" s="145">
        <v>1513.32</v>
      </c>
      <c r="D24" s="185" t="s">
        <v>84</v>
      </c>
      <c r="E24" s="144"/>
      <c r="F24" s="144"/>
      <c r="G24" s="144"/>
      <c r="H24" s="144"/>
      <c r="I24" s="144"/>
      <c r="J24" s="144"/>
      <c r="K24" s="144"/>
      <c r="L24" s="144"/>
    </row>
    <row r="25" spans="1:12" x14ac:dyDescent="0.25">
      <c r="A25" s="141"/>
      <c r="B25" s="147">
        <v>39827</v>
      </c>
      <c r="C25" s="145">
        <v>745.8</v>
      </c>
      <c r="D25" s="185" t="s">
        <v>528</v>
      </c>
      <c r="E25" s="144"/>
      <c r="F25" s="144"/>
      <c r="G25" s="144"/>
      <c r="H25" s="144"/>
      <c r="I25" s="144"/>
      <c r="J25" s="144"/>
      <c r="K25" s="144"/>
      <c r="L25" s="144"/>
    </row>
    <row r="26" spans="1:12" x14ac:dyDescent="0.25">
      <c r="A26" s="141"/>
      <c r="B26" s="147">
        <v>39827</v>
      </c>
      <c r="C26" s="145">
        <v>1260</v>
      </c>
      <c r="D26" s="187" t="s">
        <v>529</v>
      </c>
      <c r="E26" s="144"/>
      <c r="F26" s="144"/>
      <c r="G26" s="144"/>
      <c r="H26" s="144"/>
      <c r="I26" s="144"/>
      <c r="J26" s="144"/>
      <c r="K26" s="144"/>
      <c r="L26" s="144"/>
    </row>
    <row r="27" spans="1:12" x14ac:dyDescent="0.25">
      <c r="A27" s="141"/>
      <c r="B27" s="147">
        <v>39827</v>
      </c>
      <c r="C27" s="145">
        <v>5696.7</v>
      </c>
      <c r="D27" s="185" t="s">
        <v>530</v>
      </c>
      <c r="E27" s="144"/>
      <c r="F27" s="144"/>
      <c r="G27" s="144"/>
      <c r="H27" s="144"/>
      <c r="I27" s="144"/>
      <c r="J27" s="144"/>
      <c r="K27" s="144"/>
      <c r="L27" s="144"/>
    </row>
    <row r="28" spans="1:12" x14ac:dyDescent="0.25">
      <c r="A28" s="141"/>
      <c r="B28" s="147">
        <v>39827</v>
      </c>
      <c r="C28" s="145">
        <v>134.5</v>
      </c>
      <c r="D28" s="185" t="s">
        <v>526</v>
      </c>
      <c r="E28" s="144"/>
      <c r="F28" s="144"/>
      <c r="G28" s="144"/>
      <c r="H28" s="144"/>
      <c r="I28" s="144"/>
      <c r="J28" s="144"/>
      <c r="K28" s="144"/>
      <c r="L28" s="144"/>
    </row>
    <row r="29" spans="1:12" x14ac:dyDescent="0.25">
      <c r="A29" s="141"/>
      <c r="B29" s="147">
        <v>39827</v>
      </c>
      <c r="C29" s="145">
        <v>25.14</v>
      </c>
      <c r="D29" s="187" t="s">
        <v>531</v>
      </c>
      <c r="E29" s="144"/>
      <c r="F29" s="144"/>
      <c r="G29" s="144"/>
      <c r="H29" s="144"/>
      <c r="I29" s="144"/>
      <c r="J29" s="144"/>
      <c r="K29" s="144"/>
      <c r="L29" s="144"/>
    </row>
    <row r="30" spans="1:12" x14ac:dyDescent="0.25">
      <c r="A30" s="141"/>
      <c r="B30" s="147">
        <v>39828</v>
      </c>
      <c r="C30" s="145">
        <v>900</v>
      </c>
      <c r="D30" s="185" t="s">
        <v>532</v>
      </c>
      <c r="E30" s="144"/>
      <c r="F30" s="144"/>
      <c r="G30" s="144"/>
      <c r="H30" s="144"/>
      <c r="I30" s="144"/>
      <c r="J30" s="144"/>
      <c r="K30" s="144"/>
      <c r="L30" s="144"/>
    </row>
    <row r="31" spans="1:12" x14ac:dyDescent="0.25">
      <c r="A31" s="141"/>
      <c r="B31" s="148">
        <v>39828</v>
      </c>
      <c r="C31" s="143">
        <v>400</v>
      </c>
      <c r="D31" s="186" t="s">
        <v>533</v>
      </c>
      <c r="E31" s="144"/>
      <c r="F31" s="144"/>
      <c r="G31" s="144"/>
      <c r="H31" s="144"/>
      <c r="I31" s="144"/>
      <c r="J31" s="144"/>
      <c r="K31" s="144"/>
      <c r="L31" s="144"/>
    </row>
    <row r="32" spans="1:12" x14ac:dyDescent="0.25">
      <c r="A32" s="141"/>
      <c r="B32" s="148">
        <v>39828</v>
      </c>
      <c r="C32" s="145">
        <v>440</v>
      </c>
      <c r="D32" s="185" t="s">
        <v>534</v>
      </c>
      <c r="E32" s="144"/>
      <c r="F32" s="144"/>
      <c r="G32" s="144"/>
      <c r="H32" s="144"/>
      <c r="I32" s="144"/>
      <c r="J32" s="144"/>
      <c r="K32" s="144"/>
      <c r="L32" s="144"/>
    </row>
    <row r="33" spans="1:12" x14ac:dyDescent="0.25">
      <c r="A33" s="141"/>
      <c r="B33" s="150">
        <v>39829</v>
      </c>
      <c r="C33" s="145">
        <v>4932.3599999999997</v>
      </c>
      <c r="D33" s="185" t="s">
        <v>530</v>
      </c>
      <c r="E33" s="144"/>
      <c r="F33" s="144"/>
      <c r="G33" s="144"/>
      <c r="H33" s="144"/>
      <c r="I33" s="144"/>
      <c r="J33" s="144"/>
      <c r="K33" s="144"/>
      <c r="L33" s="144"/>
    </row>
    <row r="34" spans="1:12" x14ac:dyDescent="0.25">
      <c r="A34" s="141"/>
      <c r="B34" s="150">
        <v>39832</v>
      </c>
      <c r="C34" s="151">
        <v>80</v>
      </c>
      <c r="D34" s="185" t="s">
        <v>535</v>
      </c>
      <c r="E34" s="144"/>
      <c r="F34" s="144"/>
      <c r="G34" s="144"/>
      <c r="H34" s="144"/>
      <c r="I34" s="144"/>
      <c r="J34" s="144"/>
      <c r="K34" s="144"/>
      <c r="L34" s="144"/>
    </row>
    <row r="35" spans="1:12" x14ac:dyDescent="0.25">
      <c r="A35" s="141"/>
      <c r="B35" s="150">
        <v>39832</v>
      </c>
      <c r="C35" s="145">
        <v>382.85</v>
      </c>
      <c r="D35" s="185" t="s">
        <v>536</v>
      </c>
      <c r="E35" s="144"/>
      <c r="F35" s="144"/>
      <c r="G35" s="144"/>
      <c r="H35" s="144"/>
      <c r="I35" s="144"/>
      <c r="J35" s="144"/>
      <c r="K35" s="144"/>
      <c r="L35" s="144"/>
    </row>
    <row r="36" spans="1:12" x14ac:dyDescent="0.25">
      <c r="A36" s="141"/>
      <c r="B36" s="150">
        <v>39834</v>
      </c>
      <c r="C36" s="145">
        <v>90</v>
      </c>
      <c r="D36" s="185" t="s">
        <v>537</v>
      </c>
      <c r="E36" s="144"/>
      <c r="F36" s="144"/>
      <c r="G36" s="144"/>
      <c r="H36" s="144"/>
      <c r="I36" s="144"/>
      <c r="J36" s="144"/>
      <c r="K36" s="144"/>
      <c r="L36" s="144"/>
    </row>
    <row r="37" spans="1:12" x14ac:dyDescent="0.25">
      <c r="A37" s="141"/>
      <c r="B37" s="150">
        <v>39839</v>
      </c>
      <c r="C37" s="145">
        <v>125.35</v>
      </c>
      <c r="D37" s="185" t="s">
        <v>538</v>
      </c>
      <c r="E37" s="144"/>
      <c r="F37" s="144"/>
      <c r="G37" s="144"/>
      <c r="H37" s="144"/>
      <c r="I37" s="144"/>
      <c r="J37" s="144"/>
      <c r="K37" s="144"/>
      <c r="L37" s="144"/>
    </row>
    <row r="38" spans="1:12" x14ac:dyDescent="0.25">
      <c r="A38" s="141"/>
      <c r="B38" s="150">
        <v>39839</v>
      </c>
      <c r="C38" s="145">
        <f>114.15+123.4+779.64+81.06</f>
        <v>1098.25</v>
      </c>
      <c r="D38" s="185" t="s">
        <v>269</v>
      </c>
      <c r="E38" s="144"/>
      <c r="F38" s="144"/>
      <c r="G38" s="144"/>
      <c r="H38" s="144"/>
      <c r="I38" s="144"/>
      <c r="J38" s="144"/>
      <c r="K38" s="144"/>
      <c r="L38" s="144"/>
    </row>
    <row r="39" spans="1:12" x14ac:dyDescent="0.25">
      <c r="A39" s="141"/>
      <c r="B39" s="150">
        <v>39839</v>
      </c>
      <c r="C39" s="145">
        <v>1292.92</v>
      </c>
      <c r="D39" s="185" t="s">
        <v>77</v>
      </c>
      <c r="E39" s="144"/>
      <c r="F39" s="144"/>
      <c r="G39" s="144"/>
      <c r="H39" s="144"/>
      <c r="I39" s="144"/>
      <c r="J39" s="144"/>
      <c r="K39" s="144"/>
      <c r="L39" s="144"/>
    </row>
    <row r="40" spans="1:12" x14ac:dyDescent="0.25">
      <c r="A40" s="141"/>
      <c r="B40" s="150">
        <v>39840</v>
      </c>
      <c r="C40" s="145">
        <v>651.9</v>
      </c>
      <c r="D40" s="185" t="s">
        <v>539</v>
      </c>
      <c r="E40" s="144"/>
      <c r="F40" s="144"/>
      <c r="G40" s="144"/>
      <c r="H40" s="144"/>
      <c r="I40" s="144"/>
      <c r="J40" s="144"/>
      <c r="K40" s="144"/>
      <c r="L40" s="144"/>
    </row>
    <row r="41" spans="1:12" x14ac:dyDescent="0.25">
      <c r="A41" s="141"/>
      <c r="B41" s="150">
        <v>39840</v>
      </c>
      <c r="C41" s="145">
        <v>271.2</v>
      </c>
      <c r="D41" s="185" t="s">
        <v>540</v>
      </c>
      <c r="E41" s="144"/>
      <c r="F41" s="144"/>
      <c r="G41" s="144"/>
      <c r="H41" s="144"/>
      <c r="I41" s="144"/>
      <c r="J41" s="144"/>
      <c r="K41" s="144"/>
      <c r="L41" s="144"/>
    </row>
    <row r="42" spans="1:12" x14ac:dyDescent="0.25">
      <c r="A42" s="141"/>
      <c r="B42" s="150">
        <v>39842</v>
      </c>
      <c r="C42" s="152">
        <v>949.2</v>
      </c>
      <c r="D42" s="185" t="s">
        <v>50</v>
      </c>
      <c r="E42" s="144"/>
      <c r="F42" s="144"/>
      <c r="G42" s="144"/>
      <c r="H42" s="144"/>
      <c r="I42" s="144"/>
      <c r="J42" s="144"/>
      <c r="K42" s="144"/>
      <c r="L42" s="144"/>
    </row>
    <row r="43" spans="1:12" x14ac:dyDescent="0.25">
      <c r="A43" s="141"/>
      <c r="B43" s="150">
        <v>39846</v>
      </c>
      <c r="C43" s="145">
        <v>32.56</v>
      </c>
      <c r="D43" s="185" t="s">
        <v>541</v>
      </c>
      <c r="E43" s="144"/>
      <c r="F43" s="144"/>
      <c r="G43" s="144"/>
      <c r="H43" s="144"/>
      <c r="I43" s="144"/>
      <c r="J43" s="144"/>
      <c r="K43" s="144"/>
      <c r="L43" s="144"/>
    </row>
    <row r="44" spans="1:12" ht="22.5" x14ac:dyDescent="0.25">
      <c r="A44" s="141"/>
      <c r="B44" s="150">
        <v>39847</v>
      </c>
      <c r="C44" s="145">
        <v>282.5</v>
      </c>
      <c r="D44" s="185" t="s">
        <v>542</v>
      </c>
      <c r="E44" s="144"/>
      <c r="F44" s="144"/>
      <c r="G44" s="144"/>
      <c r="H44" s="144"/>
      <c r="I44" s="144"/>
      <c r="J44" s="144"/>
      <c r="K44" s="144"/>
      <c r="L44" s="144"/>
    </row>
    <row r="45" spans="1:12" ht="22.5" x14ac:dyDescent="0.25">
      <c r="A45" s="141"/>
      <c r="B45" s="150">
        <v>39847</v>
      </c>
      <c r="C45" s="145">
        <v>16.5</v>
      </c>
      <c r="D45" s="185" t="s">
        <v>543</v>
      </c>
      <c r="E45" s="144"/>
      <c r="F45" s="144"/>
      <c r="G45" s="144"/>
      <c r="H45" s="144"/>
      <c r="I45" s="144"/>
      <c r="J45" s="144"/>
      <c r="K45" s="144"/>
      <c r="L45" s="144"/>
    </row>
    <row r="46" spans="1:12" x14ac:dyDescent="0.25">
      <c r="A46" s="141"/>
      <c r="B46" s="150">
        <v>39847</v>
      </c>
      <c r="C46" s="145">
        <v>912.5</v>
      </c>
      <c r="D46" s="185" t="s">
        <v>530</v>
      </c>
      <c r="E46" s="144"/>
      <c r="F46" s="144"/>
      <c r="G46" s="144"/>
      <c r="H46" s="144"/>
      <c r="I46" s="144"/>
      <c r="J46" s="144"/>
      <c r="K46" s="144"/>
      <c r="L46" s="144"/>
    </row>
    <row r="47" spans="1:12" x14ac:dyDescent="0.25">
      <c r="A47" s="141"/>
      <c r="B47" s="150">
        <v>39849</v>
      </c>
      <c r="C47" s="145">
        <v>2119.5</v>
      </c>
      <c r="D47" s="185" t="s">
        <v>544</v>
      </c>
      <c r="E47" s="144"/>
      <c r="F47" s="144"/>
      <c r="G47" s="144"/>
      <c r="H47" s="144"/>
      <c r="I47" s="144"/>
      <c r="J47" s="144"/>
      <c r="K47" s="144"/>
      <c r="L47" s="144"/>
    </row>
    <row r="48" spans="1:12" x14ac:dyDescent="0.25">
      <c r="A48" s="141"/>
      <c r="B48" s="150">
        <v>39850</v>
      </c>
      <c r="C48" s="145">
        <v>158.76</v>
      </c>
      <c r="D48" s="185" t="s">
        <v>524</v>
      </c>
      <c r="E48" s="144"/>
      <c r="F48" s="144"/>
      <c r="G48" s="144"/>
      <c r="H48" s="144"/>
      <c r="I48" s="144"/>
      <c r="J48" s="144"/>
      <c r="K48" s="144"/>
      <c r="L48" s="144"/>
    </row>
    <row r="49" spans="1:12" x14ac:dyDescent="0.25">
      <c r="A49" s="141"/>
      <c r="B49" s="150">
        <v>39853</v>
      </c>
      <c r="C49" s="153">
        <f>223.3+10.5</f>
        <v>233.8</v>
      </c>
      <c r="D49" s="185" t="s">
        <v>530</v>
      </c>
      <c r="E49" s="144"/>
      <c r="F49" s="144"/>
      <c r="G49" s="144"/>
      <c r="H49" s="144"/>
      <c r="I49" s="144"/>
      <c r="J49" s="144"/>
      <c r="K49" s="144"/>
      <c r="L49" s="144"/>
    </row>
    <row r="50" spans="1:12" x14ac:dyDescent="0.25">
      <c r="A50" s="141"/>
      <c r="B50" s="150">
        <v>39848</v>
      </c>
      <c r="C50" s="145">
        <v>247.5</v>
      </c>
      <c r="D50" s="185" t="s">
        <v>525</v>
      </c>
      <c r="E50" s="144"/>
      <c r="F50" s="144"/>
      <c r="G50" s="144"/>
      <c r="H50" s="144"/>
      <c r="I50" s="144"/>
      <c r="J50" s="144"/>
      <c r="K50" s="144"/>
      <c r="L50" s="144"/>
    </row>
    <row r="51" spans="1:12" x14ac:dyDescent="0.25">
      <c r="A51" s="141"/>
      <c r="B51" s="150">
        <v>39857</v>
      </c>
      <c r="C51" s="153">
        <v>1352.55</v>
      </c>
      <c r="D51" s="187" t="s">
        <v>545</v>
      </c>
      <c r="E51" s="144"/>
      <c r="F51" s="144"/>
      <c r="G51" s="144"/>
      <c r="H51" s="144"/>
      <c r="I51" s="144"/>
      <c r="J51" s="144"/>
      <c r="K51" s="144"/>
      <c r="L51" s="144"/>
    </row>
    <row r="52" spans="1:12" x14ac:dyDescent="0.25">
      <c r="A52" s="141"/>
      <c r="B52" s="150">
        <v>39861</v>
      </c>
      <c r="C52" s="145">
        <v>90.3</v>
      </c>
      <c r="D52" s="187" t="s">
        <v>546</v>
      </c>
      <c r="E52" s="144"/>
      <c r="F52" s="144"/>
      <c r="G52" s="144"/>
      <c r="H52" s="144"/>
      <c r="I52" s="144"/>
      <c r="J52" s="144"/>
      <c r="K52" s="144"/>
      <c r="L52" s="144"/>
    </row>
    <row r="53" spans="1:12" x14ac:dyDescent="0.25">
      <c r="A53" s="141"/>
      <c r="B53" s="150">
        <v>39867</v>
      </c>
      <c r="C53" s="145">
        <v>516.86</v>
      </c>
      <c r="D53" s="185" t="s">
        <v>269</v>
      </c>
      <c r="E53" s="144"/>
      <c r="F53" s="144"/>
      <c r="G53" s="144"/>
      <c r="H53" s="144"/>
      <c r="I53" s="144"/>
      <c r="J53" s="144"/>
      <c r="K53" s="144"/>
      <c r="L53" s="144"/>
    </row>
    <row r="54" spans="1:12" x14ac:dyDescent="0.25">
      <c r="A54" s="141"/>
      <c r="B54" s="150">
        <v>39868</v>
      </c>
      <c r="C54" s="145">
        <v>271.17</v>
      </c>
      <c r="D54" s="185" t="s">
        <v>77</v>
      </c>
      <c r="E54" s="144"/>
      <c r="F54" s="144"/>
      <c r="G54" s="144"/>
      <c r="H54" s="144"/>
      <c r="I54" s="144"/>
      <c r="J54" s="144"/>
      <c r="K54" s="144"/>
      <c r="L54" s="144"/>
    </row>
    <row r="55" spans="1:12" x14ac:dyDescent="0.25">
      <c r="A55" s="141"/>
      <c r="B55" s="150">
        <v>39868</v>
      </c>
      <c r="C55" s="145">
        <v>78.75</v>
      </c>
      <c r="D55" s="188" t="s">
        <v>525</v>
      </c>
      <c r="E55" s="144"/>
      <c r="F55" s="144"/>
      <c r="G55" s="144"/>
      <c r="H55" s="144"/>
      <c r="I55" s="144"/>
      <c r="J55" s="144"/>
      <c r="K55" s="144"/>
      <c r="L55" s="144"/>
    </row>
    <row r="56" spans="1:12" x14ac:dyDescent="0.25">
      <c r="A56" s="141"/>
      <c r="B56" s="150">
        <v>39876</v>
      </c>
      <c r="C56" s="145">
        <v>885.2</v>
      </c>
      <c r="D56" s="185" t="s">
        <v>547</v>
      </c>
      <c r="E56" s="144"/>
      <c r="F56" s="144"/>
      <c r="G56" s="144"/>
      <c r="H56" s="144"/>
      <c r="I56" s="144"/>
      <c r="J56" s="144"/>
      <c r="K56" s="144"/>
      <c r="L56" s="144"/>
    </row>
    <row r="57" spans="1:12" x14ac:dyDescent="0.25">
      <c r="A57" s="141"/>
      <c r="B57" s="150">
        <v>39882</v>
      </c>
      <c r="C57" s="145">
        <v>98.28</v>
      </c>
      <c r="D57" s="185" t="s">
        <v>524</v>
      </c>
      <c r="E57" s="144"/>
      <c r="F57" s="144"/>
      <c r="G57" s="144"/>
      <c r="H57" s="144"/>
      <c r="I57" s="144"/>
      <c r="J57" s="144"/>
      <c r="K57" s="144"/>
      <c r="L57" s="144"/>
    </row>
    <row r="58" spans="1:12" x14ac:dyDescent="0.25">
      <c r="A58" s="141"/>
      <c r="B58" s="150">
        <v>39884</v>
      </c>
      <c r="C58" s="145">
        <v>789.21</v>
      </c>
      <c r="D58" s="185" t="s">
        <v>77</v>
      </c>
      <c r="E58" s="144"/>
      <c r="F58" s="144"/>
      <c r="G58" s="144"/>
      <c r="H58" s="144"/>
      <c r="I58" s="144"/>
      <c r="J58" s="144"/>
      <c r="K58" s="144"/>
      <c r="L58" s="144"/>
    </row>
    <row r="59" spans="1:12" x14ac:dyDescent="0.25">
      <c r="A59" s="141"/>
      <c r="B59" s="150">
        <v>39884</v>
      </c>
      <c r="C59" s="145">
        <v>37</v>
      </c>
      <c r="D59" s="185" t="s">
        <v>532</v>
      </c>
      <c r="E59" s="144"/>
      <c r="F59" s="144"/>
      <c r="G59" s="144"/>
      <c r="H59" s="144"/>
      <c r="I59" s="144"/>
      <c r="J59" s="144"/>
      <c r="K59" s="144"/>
      <c r="L59" s="144"/>
    </row>
    <row r="60" spans="1:12" x14ac:dyDescent="0.25">
      <c r="A60" s="141"/>
      <c r="B60" s="154">
        <v>39895</v>
      </c>
      <c r="C60" s="143">
        <v>434.14</v>
      </c>
      <c r="D60" s="186" t="s">
        <v>269</v>
      </c>
      <c r="E60" s="144"/>
      <c r="F60" s="144"/>
      <c r="G60" s="144"/>
      <c r="H60" s="144"/>
      <c r="I60" s="144"/>
      <c r="J60" s="144"/>
      <c r="K60" s="144"/>
      <c r="L60" s="144"/>
    </row>
    <row r="61" spans="1:12" x14ac:dyDescent="0.25">
      <c r="A61" s="141"/>
      <c r="B61" s="154">
        <v>39905</v>
      </c>
      <c r="C61" s="143">
        <v>52</v>
      </c>
      <c r="D61" s="186" t="s">
        <v>533</v>
      </c>
      <c r="E61" s="144"/>
      <c r="F61" s="144"/>
      <c r="G61" s="144"/>
      <c r="H61" s="144"/>
      <c r="I61" s="144"/>
      <c r="J61" s="144"/>
      <c r="K61" s="144"/>
      <c r="L61" s="144"/>
    </row>
    <row r="62" spans="1:12" x14ac:dyDescent="0.25">
      <c r="A62" s="141"/>
      <c r="B62" s="154">
        <v>39917</v>
      </c>
      <c r="C62" s="143">
        <v>206</v>
      </c>
      <c r="D62" s="186" t="s">
        <v>547</v>
      </c>
      <c r="E62" s="144"/>
      <c r="F62" s="144"/>
      <c r="G62" s="144"/>
      <c r="H62" s="144"/>
      <c r="I62" s="144"/>
      <c r="J62" s="144"/>
      <c r="K62" s="144"/>
      <c r="L62" s="144"/>
    </row>
    <row r="63" spans="1:12" x14ac:dyDescent="0.25">
      <c r="A63" s="141"/>
      <c r="B63" s="154">
        <v>39917</v>
      </c>
      <c r="C63" s="143">
        <f>22.84+33.96</f>
        <v>56.8</v>
      </c>
      <c r="D63" s="186" t="s">
        <v>548</v>
      </c>
      <c r="E63" s="144"/>
      <c r="F63" s="144"/>
      <c r="G63" s="144"/>
      <c r="H63" s="144"/>
      <c r="I63" s="144"/>
      <c r="J63" s="144"/>
      <c r="K63" s="144"/>
      <c r="L63" s="144"/>
    </row>
    <row r="64" spans="1:12" x14ac:dyDescent="0.25">
      <c r="A64" s="141"/>
      <c r="B64" s="154">
        <v>39917</v>
      </c>
      <c r="C64" s="153">
        <v>78</v>
      </c>
      <c r="D64" s="185" t="s">
        <v>190</v>
      </c>
      <c r="E64" s="144"/>
      <c r="F64" s="144"/>
      <c r="G64" s="144"/>
      <c r="H64" s="144"/>
      <c r="I64" s="144"/>
      <c r="J64" s="144"/>
      <c r="K64" s="144"/>
      <c r="L64" s="144"/>
    </row>
    <row r="65" spans="1:12" x14ac:dyDescent="0.25">
      <c r="A65" s="141"/>
      <c r="B65" s="155">
        <v>39920</v>
      </c>
      <c r="C65" s="153">
        <v>155.35</v>
      </c>
      <c r="D65" s="185" t="s">
        <v>549</v>
      </c>
      <c r="E65" s="144"/>
      <c r="F65" s="144"/>
      <c r="G65" s="144"/>
      <c r="H65" s="144"/>
      <c r="I65" s="144"/>
      <c r="J65" s="144"/>
      <c r="K65" s="144"/>
      <c r="L65" s="144"/>
    </row>
    <row r="66" spans="1:12" x14ac:dyDescent="0.25">
      <c r="A66" s="141"/>
      <c r="B66" s="155">
        <v>39926</v>
      </c>
      <c r="C66" s="153">
        <v>70.790000000000006</v>
      </c>
      <c r="D66" s="186" t="s">
        <v>548</v>
      </c>
      <c r="E66" s="144"/>
      <c r="F66" s="144"/>
      <c r="G66" s="144"/>
      <c r="H66" s="144"/>
      <c r="I66" s="144"/>
      <c r="J66" s="144"/>
      <c r="K66" s="144"/>
      <c r="L66" s="144"/>
    </row>
    <row r="67" spans="1:12" x14ac:dyDescent="0.25">
      <c r="A67" s="141"/>
      <c r="B67" s="155">
        <v>39927</v>
      </c>
      <c r="C67" s="153">
        <v>86.94</v>
      </c>
      <c r="D67" s="185" t="s">
        <v>524</v>
      </c>
      <c r="E67" s="144"/>
      <c r="F67" s="144"/>
      <c r="G67" s="144"/>
      <c r="H67" s="144"/>
      <c r="I67" s="144"/>
      <c r="J67" s="144"/>
      <c r="K67" s="144"/>
      <c r="L67" s="144"/>
    </row>
    <row r="68" spans="1:12" x14ac:dyDescent="0.25">
      <c r="A68" s="141"/>
      <c r="B68" s="155">
        <v>39927</v>
      </c>
      <c r="C68" s="153">
        <v>253.59</v>
      </c>
      <c r="D68" s="185" t="s">
        <v>550</v>
      </c>
      <c r="E68" s="144"/>
      <c r="F68" s="144"/>
      <c r="G68" s="144"/>
      <c r="H68" s="144"/>
      <c r="I68" s="144"/>
      <c r="J68" s="144"/>
      <c r="K68" s="144"/>
      <c r="L68" s="144"/>
    </row>
    <row r="69" spans="1:12" x14ac:dyDescent="0.25">
      <c r="A69" s="141"/>
      <c r="B69" s="155">
        <v>39927</v>
      </c>
      <c r="C69" s="143">
        <f>90.85+175.59+198.85+60.44</f>
        <v>525.73</v>
      </c>
      <c r="D69" s="186" t="s">
        <v>269</v>
      </c>
      <c r="E69" s="144"/>
      <c r="F69" s="144"/>
      <c r="G69" s="144"/>
      <c r="H69" s="144"/>
      <c r="I69" s="144"/>
      <c r="J69" s="144"/>
      <c r="K69" s="144"/>
      <c r="L69" s="144"/>
    </row>
    <row r="70" spans="1:12" x14ac:dyDescent="0.25">
      <c r="A70" s="141"/>
      <c r="B70" s="154">
        <v>39938</v>
      </c>
      <c r="C70" s="153">
        <v>411.65</v>
      </c>
      <c r="D70" s="185" t="s">
        <v>551</v>
      </c>
      <c r="E70" s="144"/>
      <c r="F70" s="144"/>
      <c r="G70" s="144"/>
      <c r="H70" s="144"/>
      <c r="I70" s="144"/>
      <c r="J70" s="144"/>
      <c r="K70" s="144"/>
      <c r="L70" s="144"/>
    </row>
    <row r="71" spans="1:12" x14ac:dyDescent="0.25">
      <c r="A71" s="141"/>
      <c r="B71" s="154">
        <v>39939</v>
      </c>
      <c r="C71" s="153">
        <v>174</v>
      </c>
      <c r="D71" s="185" t="s">
        <v>462</v>
      </c>
      <c r="E71" s="144"/>
      <c r="F71" s="144"/>
      <c r="G71" s="144"/>
      <c r="H71" s="144"/>
      <c r="I71" s="144"/>
      <c r="J71" s="144"/>
      <c r="K71" s="144"/>
      <c r="L71" s="144"/>
    </row>
    <row r="72" spans="1:12" x14ac:dyDescent="0.25">
      <c r="A72" s="141"/>
      <c r="B72" s="154">
        <v>39952</v>
      </c>
      <c r="C72" s="145">
        <v>1547.35</v>
      </c>
      <c r="D72" s="185" t="s">
        <v>530</v>
      </c>
      <c r="E72" s="144"/>
      <c r="F72" s="144"/>
      <c r="G72" s="144"/>
      <c r="H72" s="144"/>
      <c r="I72" s="144"/>
      <c r="J72" s="144"/>
      <c r="K72" s="144"/>
      <c r="L72" s="144"/>
    </row>
    <row r="73" spans="1:12" x14ac:dyDescent="0.25">
      <c r="A73" s="141"/>
      <c r="B73" s="154">
        <v>39959</v>
      </c>
      <c r="C73" s="145">
        <v>801.99</v>
      </c>
      <c r="D73" s="187" t="s">
        <v>269</v>
      </c>
      <c r="E73" s="144"/>
      <c r="F73" s="144"/>
      <c r="G73" s="144"/>
      <c r="H73" s="144"/>
      <c r="I73" s="144"/>
      <c r="J73" s="144"/>
      <c r="K73" s="144"/>
      <c r="L73" s="144"/>
    </row>
    <row r="74" spans="1:12" x14ac:dyDescent="0.25">
      <c r="A74" s="141"/>
      <c r="B74" s="154">
        <v>39959</v>
      </c>
      <c r="C74" s="145">
        <v>195</v>
      </c>
      <c r="D74" s="185" t="s">
        <v>525</v>
      </c>
      <c r="E74" s="144"/>
      <c r="F74" s="144"/>
      <c r="G74" s="144"/>
      <c r="H74" s="144"/>
      <c r="I74" s="144"/>
      <c r="J74" s="144"/>
      <c r="K74" s="144"/>
      <c r="L74" s="144"/>
    </row>
    <row r="75" spans="1:12" x14ac:dyDescent="0.25">
      <c r="A75" s="141"/>
      <c r="B75" s="154">
        <v>39966</v>
      </c>
      <c r="C75" s="143">
        <v>181</v>
      </c>
      <c r="D75" s="186" t="s">
        <v>546</v>
      </c>
      <c r="E75" s="144"/>
      <c r="F75" s="144"/>
      <c r="G75" s="144"/>
      <c r="H75" s="144"/>
      <c r="I75" s="144"/>
      <c r="J75" s="144"/>
      <c r="K75" s="144"/>
      <c r="L75" s="144"/>
    </row>
    <row r="76" spans="1:12" x14ac:dyDescent="0.25">
      <c r="A76" s="141"/>
      <c r="B76" s="150">
        <v>39966</v>
      </c>
      <c r="C76" s="145">
        <v>7984</v>
      </c>
      <c r="D76" s="185" t="s">
        <v>552</v>
      </c>
      <c r="E76" s="144"/>
      <c r="F76" s="144"/>
      <c r="G76" s="144"/>
      <c r="H76" s="144"/>
      <c r="I76" s="144"/>
      <c r="J76" s="144"/>
      <c r="K76" s="144"/>
      <c r="L76" s="144"/>
    </row>
    <row r="77" spans="1:12" x14ac:dyDescent="0.25">
      <c r="A77" s="141"/>
      <c r="B77" s="150">
        <v>39973</v>
      </c>
      <c r="C77" s="145">
        <v>535.03</v>
      </c>
      <c r="D77" s="185" t="s">
        <v>553</v>
      </c>
      <c r="E77" s="144"/>
      <c r="F77" s="144"/>
      <c r="G77" s="144"/>
      <c r="H77" s="144"/>
      <c r="I77" s="144"/>
      <c r="J77" s="144"/>
      <c r="K77" s="144"/>
      <c r="L77" s="144"/>
    </row>
    <row r="78" spans="1:12" x14ac:dyDescent="0.25">
      <c r="A78" s="141"/>
      <c r="B78" s="150">
        <v>39974</v>
      </c>
      <c r="C78" s="145">
        <f>15.14+30.91</f>
        <v>46.05</v>
      </c>
      <c r="D78" s="185" t="s">
        <v>548</v>
      </c>
      <c r="E78" s="144"/>
      <c r="F78" s="144"/>
      <c r="G78" s="144"/>
      <c r="H78" s="144"/>
      <c r="I78" s="144"/>
      <c r="J78" s="144"/>
      <c r="K78" s="144"/>
      <c r="L78" s="144"/>
    </row>
    <row r="79" spans="1:12" x14ac:dyDescent="0.25">
      <c r="A79" s="141"/>
      <c r="B79" s="150">
        <v>39974</v>
      </c>
      <c r="C79" s="145">
        <v>93.24</v>
      </c>
      <c r="D79" s="185" t="s">
        <v>524</v>
      </c>
      <c r="E79" s="144"/>
      <c r="F79" s="144"/>
      <c r="G79" s="144"/>
      <c r="H79" s="144"/>
      <c r="I79" s="144"/>
      <c r="J79" s="144"/>
      <c r="K79" s="144"/>
      <c r="L79" s="144"/>
    </row>
    <row r="80" spans="1:12" x14ac:dyDescent="0.25">
      <c r="A80" s="141"/>
      <c r="B80" s="150">
        <v>39974</v>
      </c>
      <c r="C80" s="153">
        <v>346.39</v>
      </c>
      <c r="D80" s="185" t="s">
        <v>554</v>
      </c>
      <c r="E80" s="144"/>
      <c r="F80" s="144"/>
      <c r="G80" s="144"/>
      <c r="H80" s="144"/>
      <c r="I80" s="144"/>
      <c r="J80" s="144"/>
      <c r="K80" s="144"/>
      <c r="L80" s="144"/>
    </row>
    <row r="81" spans="1:12" x14ac:dyDescent="0.25">
      <c r="A81" s="141"/>
      <c r="B81" s="154">
        <v>39974</v>
      </c>
      <c r="C81" s="143">
        <v>124.96</v>
      </c>
      <c r="D81" s="186" t="s">
        <v>533</v>
      </c>
      <c r="E81" s="144"/>
      <c r="F81" s="144"/>
      <c r="G81" s="144"/>
      <c r="H81" s="144"/>
      <c r="I81" s="144"/>
      <c r="J81" s="144"/>
      <c r="K81" s="144"/>
      <c r="L81" s="144"/>
    </row>
    <row r="82" spans="1:12" x14ac:dyDescent="0.25">
      <c r="A82" s="141"/>
      <c r="B82" s="150">
        <v>39976</v>
      </c>
      <c r="C82" s="156">
        <v>681.1</v>
      </c>
      <c r="D82" s="186" t="s">
        <v>555</v>
      </c>
      <c r="E82" s="144"/>
      <c r="F82" s="144"/>
      <c r="G82" s="144"/>
      <c r="H82" s="144"/>
      <c r="I82" s="144"/>
      <c r="J82" s="144"/>
      <c r="K82" s="144"/>
      <c r="L82" s="144"/>
    </row>
    <row r="83" spans="1:12" x14ac:dyDescent="0.25">
      <c r="A83" s="141"/>
      <c r="B83" s="150">
        <v>39979</v>
      </c>
      <c r="C83" s="153">
        <v>102.52</v>
      </c>
      <c r="D83" s="185" t="s">
        <v>554</v>
      </c>
      <c r="E83" s="144"/>
      <c r="F83" s="144"/>
      <c r="G83" s="144"/>
      <c r="H83" s="144"/>
      <c r="I83" s="144"/>
      <c r="J83" s="144"/>
      <c r="K83" s="144"/>
      <c r="L83" s="144"/>
    </row>
    <row r="84" spans="1:12" x14ac:dyDescent="0.25">
      <c r="A84" s="141"/>
      <c r="B84" s="150">
        <v>39979</v>
      </c>
      <c r="C84" s="153">
        <f>141.25*3+77.97</f>
        <v>501.72</v>
      </c>
      <c r="D84" s="187" t="s">
        <v>532</v>
      </c>
      <c r="E84" s="144"/>
      <c r="F84" s="144"/>
      <c r="G84" s="144"/>
      <c r="H84" s="144"/>
      <c r="I84" s="144"/>
      <c r="J84" s="144"/>
      <c r="K84" s="144"/>
      <c r="L84" s="144"/>
    </row>
    <row r="85" spans="1:12" x14ac:dyDescent="0.25">
      <c r="A85" s="157"/>
      <c r="B85" s="150">
        <v>39981</v>
      </c>
      <c r="C85" s="153">
        <v>230</v>
      </c>
      <c r="D85" s="187" t="s">
        <v>556</v>
      </c>
      <c r="E85" s="144"/>
      <c r="F85" s="144"/>
      <c r="G85" s="144"/>
      <c r="H85" s="144"/>
      <c r="I85" s="144"/>
      <c r="J85" s="144"/>
      <c r="K85" s="144"/>
      <c r="L85" s="144"/>
    </row>
    <row r="86" spans="1:12" x14ac:dyDescent="0.25">
      <c r="A86" s="157"/>
      <c r="B86" s="150">
        <v>39982</v>
      </c>
      <c r="C86" s="153">
        <v>807.09</v>
      </c>
      <c r="D86" s="187" t="s">
        <v>394</v>
      </c>
      <c r="E86" s="144"/>
      <c r="F86" s="144"/>
      <c r="G86" s="144"/>
      <c r="H86" s="144"/>
      <c r="I86" s="144"/>
      <c r="J86" s="144"/>
      <c r="K86" s="144"/>
      <c r="L86" s="144"/>
    </row>
    <row r="87" spans="1:12" x14ac:dyDescent="0.25">
      <c r="A87" s="157"/>
      <c r="B87" s="150">
        <v>39982</v>
      </c>
      <c r="C87" s="153">
        <v>2389</v>
      </c>
      <c r="D87" s="187" t="s">
        <v>557</v>
      </c>
      <c r="E87" s="144"/>
      <c r="F87" s="144"/>
      <c r="G87" s="144"/>
      <c r="H87" s="144"/>
      <c r="I87" s="144"/>
      <c r="J87" s="144"/>
      <c r="K87" s="144"/>
      <c r="L87" s="144"/>
    </row>
    <row r="88" spans="1:12" x14ac:dyDescent="0.25">
      <c r="A88" s="157"/>
      <c r="B88" s="154">
        <v>39982</v>
      </c>
      <c r="C88" s="143">
        <f>351+407</f>
        <v>758</v>
      </c>
      <c r="D88" s="186" t="s">
        <v>523</v>
      </c>
      <c r="E88" s="144"/>
      <c r="F88" s="144"/>
      <c r="G88" s="144"/>
      <c r="H88" s="144"/>
      <c r="I88" s="144"/>
      <c r="J88" s="144"/>
      <c r="K88" s="144"/>
      <c r="L88" s="144"/>
    </row>
    <row r="89" spans="1:12" x14ac:dyDescent="0.25">
      <c r="A89" s="157"/>
      <c r="B89" s="155">
        <v>39986</v>
      </c>
      <c r="C89" s="143">
        <v>372.9</v>
      </c>
      <c r="D89" s="186" t="s">
        <v>558</v>
      </c>
      <c r="E89" s="144"/>
      <c r="F89" s="144"/>
      <c r="G89" s="144"/>
      <c r="H89" s="144"/>
      <c r="I89" s="144"/>
      <c r="J89" s="144"/>
      <c r="K89" s="144"/>
      <c r="L89" s="144"/>
    </row>
    <row r="90" spans="1:12" x14ac:dyDescent="0.25">
      <c r="A90" s="157"/>
      <c r="B90" s="155">
        <v>39987</v>
      </c>
      <c r="C90" s="153">
        <v>97.02</v>
      </c>
      <c r="D90" s="187" t="s">
        <v>524</v>
      </c>
      <c r="E90" s="144"/>
      <c r="F90" s="144"/>
      <c r="G90" s="144"/>
      <c r="H90" s="144"/>
      <c r="I90" s="144"/>
      <c r="J90" s="144"/>
      <c r="K90" s="144"/>
      <c r="L90" s="144"/>
    </row>
    <row r="91" spans="1:12" x14ac:dyDescent="0.25">
      <c r="A91" s="157"/>
      <c r="B91" s="155">
        <v>39990</v>
      </c>
      <c r="C91" s="153">
        <v>309.75</v>
      </c>
      <c r="D91" s="185" t="s">
        <v>269</v>
      </c>
      <c r="E91" s="144"/>
      <c r="F91" s="144"/>
      <c r="G91" s="144"/>
      <c r="H91" s="144"/>
      <c r="I91" s="144"/>
      <c r="J91" s="144"/>
      <c r="K91" s="144"/>
      <c r="L91" s="144"/>
    </row>
    <row r="92" spans="1:12" x14ac:dyDescent="0.25">
      <c r="A92" s="157"/>
      <c r="B92" s="154">
        <v>39993</v>
      </c>
      <c r="C92" s="143">
        <v>660.99</v>
      </c>
      <c r="D92" s="186" t="s">
        <v>557</v>
      </c>
      <c r="E92" s="144"/>
      <c r="F92" s="144"/>
      <c r="G92" s="144"/>
      <c r="H92" s="144"/>
      <c r="I92" s="144"/>
      <c r="J92" s="144"/>
      <c r="K92" s="144"/>
      <c r="L92" s="144"/>
    </row>
    <row r="93" spans="1:12" x14ac:dyDescent="0.25">
      <c r="A93" s="158"/>
      <c r="B93" s="155">
        <v>39995</v>
      </c>
      <c r="C93" s="153">
        <v>234</v>
      </c>
      <c r="D93" s="187" t="s">
        <v>559</v>
      </c>
      <c r="E93" s="144"/>
      <c r="F93" s="144"/>
      <c r="G93" s="144"/>
      <c r="H93" s="144"/>
      <c r="I93" s="144"/>
      <c r="J93" s="144"/>
      <c r="K93" s="144"/>
      <c r="L93" s="144"/>
    </row>
    <row r="94" spans="1:12" x14ac:dyDescent="0.25">
      <c r="A94" s="159"/>
      <c r="B94" s="155">
        <v>39995</v>
      </c>
      <c r="C94" s="153">
        <v>118.56</v>
      </c>
      <c r="D94" s="187" t="s">
        <v>546</v>
      </c>
      <c r="E94" s="144"/>
      <c r="F94" s="144"/>
      <c r="G94" s="144"/>
      <c r="H94" s="144"/>
      <c r="I94" s="144"/>
      <c r="J94" s="144"/>
      <c r="K94" s="144"/>
      <c r="L94" s="144"/>
    </row>
    <row r="95" spans="1:12" x14ac:dyDescent="0.25">
      <c r="A95" s="159"/>
      <c r="B95" s="155">
        <v>40000</v>
      </c>
      <c r="C95" s="153">
        <v>103.32</v>
      </c>
      <c r="D95" s="187" t="s">
        <v>524</v>
      </c>
      <c r="E95" s="144"/>
      <c r="F95" s="144"/>
      <c r="G95" s="144"/>
      <c r="H95" s="144"/>
      <c r="I95" s="144"/>
      <c r="J95" s="144"/>
      <c r="K95" s="144"/>
      <c r="L95" s="144"/>
    </row>
    <row r="96" spans="1:12" x14ac:dyDescent="0.25">
      <c r="A96" s="159"/>
      <c r="B96" s="155">
        <v>40001</v>
      </c>
      <c r="C96" s="153">
        <v>63.36</v>
      </c>
      <c r="D96" s="187" t="s">
        <v>541</v>
      </c>
      <c r="E96" s="144"/>
      <c r="F96" s="144"/>
      <c r="G96" s="144"/>
      <c r="H96" s="144"/>
      <c r="I96" s="144"/>
      <c r="J96" s="144"/>
      <c r="K96" s="144"/>
      <c r="L96" s="144"/>
    </row>
    <row r="97" spans="1:12" ht="22.5" x14ac:dyDescent="0.25">
      <c r="A97" s="159"/>
      <c r="B97" s="155">
        <v>40001</v>
      </c>
      <c r="C97" s="153">
        <v>37.200000000000003</v>
      </c>
      <c r="D97" s="187" t="s">
        <v>543</v>
      </c>
      <c r="E97" s="144"/>
      <c r="F97" s="144"/>
      <c r="G97" s="144"/>
      <c r="H97" s="144"/>
      <c r="I97" s="144"/>
      <c r="J97" s="144"/>
      <c r="K97" s="144"/>
      <c r="L97" s="144"/>
    </row>
    <row r="98" spans="1:12" x14ac:dyDescent="0.25">
      <c r="A98" s="159"/>
      <c r="B98" s="155">
        <v>40001</v>
      </c>
      <c r="C98" s="153">
        <v>1796.8</v>
      </c>
      <c r="D98" s="192" t="s">
        <v>555</v>
      </c>
      <c r="E98" s="144"/>
      <c r="F98" s="144"/>
      <c r="G98" s="144"/>
      <c r="H98" s="144"/>
      <c r="I98" s="144"/>
      <c r="J98" s="144"/>
      <c r="K98" s="144"/>
      <c r="L98" s="144"/>
    </row>
    <row r="99" spans="1:12" x14ac:dyDescent="0.25">
      <c r="A99" s="158"/>
      <c r="B99" s="150">
        <v>40009</v>
      </c>
      <c r="C99" s="153">
        <v>333.1</v>
      </c>
      <c r="D99" s="187" t="s">
        <v>553</v>
      </c>
      <c r="E99" s="144"/>
      <c r="F99" s="144"/>
      <c r="G99" s="144"/>
      <c r="H99" s="144"/>
      <c r="I99" s="144"/>
      <c r="J99" s="144"/>
      <c r="K99" s="144"/>
      <c r="L99" s="144"/>
    </row>
    <row r="100" spans="1:12" x14ac:dyDescent="0.25">
      <c r="A100" s="137"/>
      <c r="B100" s="155">
        <v>40010</v>
      </c>
      <c r="C100" s="153">
        <v>39.700000000000003</v>
      </c>
      <c r="D100" s="192" t="s">
        <v>555</v>
      </c>
      <c r="E100" s="144"/>
      <c r="F100" s="144"/>
      <c r="G100" s="144"/>
      <c r="H100" s="144"/>
      <c r="I100" s="144"/>
      <c r="J100" s="144"/>
      <c r="K100" s="144"/>
      <c r="L100" s="144"/>
    </row>
    <row r="101" spans="1:12" x14ac:dyDescent="0.25">
      <c r="A101" s="158"/>
      <c r="B101" s="155">
        <v>40011</v>
      </c>
      <c r="C101" s="153">
        <v>169.8</v>
      </c>
      <c r="D101" s="185" t="s">
        <v>560</v>
      </c>
      <c r="E101" s="144"/>
      <c r="F101" s="144"/>
      <c r="G101" s="144"/>
      <c r="H101" s="144"/>
      <c r="I101" s="144"/>
      <c r="J101" s="144"/>
      <c r="K101" s="144"/>
      <c r="L101" s="144"/>
    </row>
    <row r="102" spans="1:12" x14ac:dyDescent="0.25">
      <c r="A102" s="159"/>
      <c r="B102" s="155">
        <v>40014</v>
      </c>
      <c r="C102" s="153">
        <v>282.5</v>
      </c>
      <c r="D102" s="187" t="s">
        <v>561</v>
      </c>
      <c r="E102" s="144"/>
      <c r="F102" s="144"/>
      <c r="G102" s="144"/>
      <c r="H102" s="144"/>
      <c r="I102" s="144"/>
      <c r="J102" s="144"/>
      <c r="K102" s="144"/>
      <c r="L102" s="144"/>
    </row>
    <row r="103" spans="1:12" x14ac:dyDescent="0.25">
      <c r="A103" s="159"/>
      <c r="B103" s="155">
        <v>40015</v>
      </c>
      <c r="C103" s="153">
        <v>508.5</v>
      </c>
      <c r="D103" s="187" t="s">
        <v>50</v>
      </c>
      <c r="E103" s="144"/>
      <c r="F103" s="144"/>
      <c r="G103" s="144"/>
      <c r="H103" s="144"/>
      <c r="I103" s="144"/>
      <c r="J103" s="144"/>
      <c r="K103" s="144"/>
      <c r="L103" s="144"/>
    </row>
    <row r="104" spans="1:12" x14ac:dyDescent="0.25">
      <c r="A104" s="159"/>
      <c r="B104" s="155">
        <v>40018</v>
      </c>
      <c r="C104" s="153">
        <v>135.44999999999999</v>
      </c>
      <c r="D104" s="185" t="s">
        <v>546</v>
      </c>
      <c r="E104" s="144"/>
      <c r="F104" s="144"/>
      <c r="G104" s="144"/>
      <c r="H104" s="144"/>
      <c r="I104" s="144"/>
      <c r="J104" s="144"/>
      <c r="K104" s="144"/>
      <c r="L104" s="144"/>
    </row>
    <row r="105" spans="1:12" x14ac:dyDescent="0.25">
      <c r="A105" s="159"/>
      <c r="B105" s="155">
        <v>40024</v>
      </c>
      <c r="C105" s="153">
        <v>634.51</v>
      </c>
      <c r="D105" s="187" t="s">
        <v>269</v>
      </c>
      <c r="E105" s="144"/>
      <c r="F105" s="144"/>
      <c r="G105" s="144"/>
      <c r="H105" s="144"/>
      <c r="I105" s="144"/>
      <c r="J105" s="144"/>
      <c r="K105" s="144"/>
      <c r="L105" s="144"/>
    </row>
    <row r="106" spans="1:12" x14ac:dyDescent="0.25">
      <c r="A106" s="159"/>
      <c r="B106" s="155">
        <v>40025</v>
      </c>
      <c r="C106" s="143">
        <v>40</v>
      </c>
      <c r="D106" s="187" t="s">
        <v>532</v>
      </c>
      <c r="E106" s="144"/>
      <c r="F106" s="144"/>
      <c r="G106" s="144"/>
      <c r="H106" s="144"/>
      <c r="I106" s="144"/>
      <c r="J106" s="144"/>
      <c r="K106" s="144"/>
      <c r="L106" s="144"/>
    </row>
    <row r="107" spans="1:12" x14ac:dyDescent="0.25">
      <c r="A107" s="159"/>
      <c r="B107" s="155">
        <v>40025</v>
      </c>
      <c r="C107" s="143">
        <v>349.19</v>
      </c>
      <c r="D107" s="186" t="s">
        <v>550</v>
      </c>
      <c r="E107" s="144"/>
      <c r="F107" s="144"/>
      <c r="G107" s="144"/>
      <c r="H107" s="144"/>
      <c r="I107" s="144"/>
      <c r="J107" s="144"/>
      <c r="K107" s="144"/>
      <c r="L107" s="144"/>
    </row>
    <row r="108" spans="1:12" x14ac:dyDescent="0.25">
      <c r="A108" s="159"/>
      <c r="B108" s="155">
        <v>40025</v>
      </c>
      <c r="C108" s="153">
        <v>135.44999999999999</v>
      </c>
      <c r="D108" s="187" t="s">
        <v>546</v>
      </c>
      <c r="E108" s="144"/>
      <c r="F108" s="144"/>
      <c r="G108" s="144"/>
      <c r="H108" s="144"/>
      <c r="I108" s="144"/>
      <c r="J108" s="144"/>
      <c r="K108" s="144"/>
      <c r="L108" s="144"/>
    </row>
    <row r="109" spans="1:12" x14ac:dyDescent="0.25">
      <c r="A109" s="159"/>
      <c r="B109" s="155">
        <v>40035</v>
      </c>
      <c r="C109" s="143">
        <v>37.630000000000003</v>
      </c>
      <c r="D109" s="186" t="s">
        <v>548</v>
      </c>
      <c r="E109" s="144"/>
      <c r="F109" s="144"/>
      <c r="G109" s="144"/>
      <c r="H109" s="144"/>
      <c r="I109" s="144"/>
      <c r="J109" s="144"/>
      <c r="K109" s="144"/>
      <c r="L109" s="144"/>
    </row>
    <row r="110" spans="1:12" x14ac:dyDescent="0.25">
      <c r="A110" s="159"/>
      <c r="B110" s="155">
        <v>40037</v>
      </c>
      <c r="C110" s="160">
        <v>122</v>
      </c>
      <c r="D110" s="187" t="s">
        <v>523</v>
      </c>
      <c r="E110" s="144"/>
      <c r="F110" s="144"/>
      <c r="G110" s="144"/>
      <c r="H110" s="144"/>
      <c r="I110" s="144"/>
      <c r="J110" s="144"/>
      <c r="K110" s="144"/>
      <c r="L110" s="144"/>
    </row>
    <row r="111" spans="1:12" x14ac:dyDescent="0.25">
      <c r="A111" s="159"/>
      <c r="B111" s="155">
        <v>40039</v>
      </c>
      <c r="C111" s="160">
        <v>369.08</v>
      </c>
      <c r="D111" s="187" t="s">
        <v>554</v>
      </c>
      <c r="E111" s="144"/>
      <c r="F111" s="144"/>
      <c r="G111" s="144"/>
      <c r="H111" s="144"/>
      <c r="I111" s="144"/>
      <c r="J111" s="144"/>
      <c r="K111" s="144"/>
      <c r="L111" s="144"/>
    </row>
    <row r="112" spans="1:12" x14ac:dyDescent="0.25">
      <c r="A112" s="159"/>
      <c r="B112" s="155">
        <v>40049</v>
      </c>
      <c r="C112" s="160">
        <v>15.14</v>
      </c>
      <c r="D112" s="187" t="s">
        <v>548</v>
      </c>
      <c r="E112" s="144"/>
      <c r="F112" s="144"/>
      <c r="G112" s="144"/>
      <c r="H112" s="144"/>
      <c r="I112" s="144"/>
      <c r="J112" s="144"/>
      <c r="K112" s="144"/>
      <c r="L112" s="144"/>
    </row>
    <row r="113" spans="1:12" x14ac:dyDescent="0.25">
      <c r="A113" s="159"/>
      <c r="B113" s="155">
        <v>40049</v>
      </c>
      <c r="C113" s="160">
        <v>814.26</v>
      </c>
      <c r="D113" s="187" t="s">
        <v>269</v>
      </c>
      <c r="E113" s="144"/>
      <c r="F113" s="144"/>
      <c r="G113" s="144"/>
      <c r="H113" s="144"/>
      <c r="I113" s="144"/>
      <c r="J113" s="144"/>
      <c r="K113" s="144"/>
      <c r="L113" s="144"/>
    </row>
    <row r="114" spans="1:12" x14ac:dyDescent="0.25">
      <c r="A114" s="159"/>
      <c r="B114" s="155">
        <v>40049</v>
      </c>
      <c r="C114" s="160">
        <v>780</v>
      </c>
      <c r="D114" s="187" t="s">
        <v>562</v>
      </c>
      <c r="E114" s="144"/>
      <c r="F114" s="144"/>
      <c r="G114" s="144"/>
      <c r="H114" s="144"/>
      <c r="I114" s="144"/>
      <c r="J114" s="144"/>
      <c r="K114" s="144"/>
      <c r="L114" s="144"/>
    </row>
    <row r="115" spans="1:12" x14ac:dyDescent="0.25">
      <c r="A115" s="159"/>
      <c r="B115" s="155">
        <v>40049</v>
      </c>
      <c r="C115" s="160">
        <f>89*1.26</f>
        <v>112.14</v>
      </c>
      <c r="D115" s="187" t="s">
        <v>524</v>
      </c>
      <c r="E115" s="144"/>
      <c r="F115" s="144"/>
      <c r="G115" s="144"/>
      <c r="H115" s="144"/>
      <c r="I115" s="144"/>
      <c r="J115" s="144"/>
      <c r="K115" s="144"/>
      <c r="L115" s="144"/>
    </row>
    <row r="116" spans="1:12" x14ac:dyDescent="0.25">
      <c r="A116" s="159"/>
      <c r="B116" s="155">
        <v>40049</v>
      </c>
      <c r="C116" s="160">
        <v>613.70000000000005</v>
      </c>
      <c r="D116" s="187" t="s">
        <v>563</v>
      </c>
      <c r="E116" s="144"/>
      <c r="F116" s="144"/>
      <c r="G116" s="144"/>
      <c r="H116" s="144"/>
      <c r="I116" s="144"/>
      <c r="J116" s="144"/>
      <c r="K116" s="144"/>
      <c r="L116" s="144"/>
    </row>
    <row r="117" spans="1:12" x14ac:dyDescent="0.25">
      <c r="A117" s="159"/>
      <c r="B117" s="155">
        <v>40050</v>
      </c>
      <c r="C117" s="160">
        <v>226</v>
      </c>
      <c r="D117" s="187" t="s">
        <v>564</v>
      </c>
      <c r="E117" s="144"/>
      <c r="F117" s="144"/>
      <c r="G117" s="144"/>
      <c r="H117" s="144"/>
      <c r="I117" s="144"/>
      <c r="J117" s="144"/>
      <c r="K117" s="144"/>
      <c r="L117" s="144"/>
    </row>
    <row r="118" spans="1:12" x14ac:dyDescent="0.25">
      <c r="A118" s="159"/>
      <c r="B118" s="155">
        <v>40052</v>
      </c>
      <c r="C118" s="160">
        <v>117</v>
      </c>
      <c r="D118" s="187" t="s">
        <v>559</v>
      </c>
      <c r="E118" s="144"/>
      <c r="F118" s="144"/>
      <c r="G118" s="144"/>
      <c r="H118" s="144"/>
      <c r="I118" s="144"/>
      <c r="J118" s="144"/>
      <c r="K118" s="144"/>
      <c r="L118" s="144"/>
    </row>
    <row r="119" spans="1:12" x14ac:dyDescent="0.25">
      <c r="A119" s="159"/>
      <c r="B119" s="155">
        <v>40058</v>
      </c>
      <c r="C119" s="160">
        <v>78</v>
      </c>
      <c r="D119" s="187" t="s">
        <v>559</v>
      </c>
      <c r="E119" s="144"/>
      <c r="F119" s="144"/>
      <c r="G119" s="144"/>
      <c r="H119" s="144"/>
      <c r="I119" s="144"/>
      <c r="J119" s="144"/>
      <c r="K119" s="144"/>
      <c r="L119" s="144"/>
    </row>
    <row r="120" spans="1:12" x14ac:dyDescent="0.25">
      <c r="A120" s="159"/>
      <c r="B120" s="155">
        <v>40059</v>
      </c>
      <c r="C120" s="160">
        <v>719.27</v>
      </c>
      <c r="D120" s="187" t="s">
        <v>269</v>
      </c>
      <c r="E120" s="144"/>
      <c r="F120" s="144"/>
      <c r="G120" s="144"/>
      <c r="H120" s="144"/>
      <c r="I120" s="144"/>
      <c r="J120" s="144"/>
      <c r="K120" s="144"/>
      <c r="L120" s="144"/>
    </row>
    <row r="121" spans="1:12" x14ac:dyDescent="0.25">
      <c r="A121" s="159"/>
      <c r="B121" s="155">
        <v>40059</v>
      </c>
      <c r="C121" s="160">
        <v>553.66999999999996</v>
      </c>
      <c r="D121" s="187" t="s">
        <v>553</v>
      </c>
      <c r="E121" s="144"/>
      <c r="F121" s="144"/>
      <c r="G121" s="144"/>
      <c r="H121" s="144"/>
      <c r="I121" s="144"/>
      <c r="J121" s="144"/>
      <c r="K121" s="144"/>
      <c r="L121" s="144"/>
    </row>
    <row r="122" spans="1:12" x14ac:dyDescent="0.25">
      <c r="A122" s="159"/>
      <c r="B122" s="155">
        <v>40060</v>
      </c>
      <c r="C122" s="160">
        <v>1454.12</v>
      </c>
      <c r="D122" s="187" t="s">
        <v>565</v>
      </c>
      <c r="E122" s="144"/>
      <c r="F122" s="144"/>
      <c r="G122" s="144"/>
      <c r="H122" s="144"/>
      <c r="I122" s="144"/>
      <c r="J122" s="144"/>
      <c r="K122" s="144"/>
      <c r="L122" s="144"/>
    </row>
    <row r="123" spans="1:12" x14ac:dyDescent="0.25">
      <c r="A123" s="159"/>
      <c r="B123" s="155">
        <v>40061</v>
      </c>
      <c r="C123" s="160">
        <v>1537.74</v>
      </c>
      <c r="D123" s="187" t="s">
        <v>566</v>
      </c>
      <c r="E123" s="144"/>
      <c r="F123" s="144"/>
      <c r="G123" s="144"/>
      <c r="H123" s="144"/>
      <c r="I123" s="144"/>
      <c r="J123" s="144"/>
      <c r="K123" s="144"/>
      <c r="L123" s="144"/>
    </row>
    <row r="124" spans="1:12" x14ac:dyDescent="0.25">
      <c r="A124" s="159"/>
      <c r="B124" s="155">
        <v>40065</v>
      </c>
      <c r="C124" s="160">
        <v>299.05</v>
      </c>
      <c r="D124" s="187" t="s">
        <v>567</v>
      </c>
      <c r="E124" s="144"/>
      <c r="F124" s="144"/>
      <c r="G124" s="144"/>
      <c r="H124" s="144"/>
      <c r="I124" s="144"/>
      <c r="J124" s="144"/>
      <c r="K124" s="144"/>
      <c r="L124" s="144"/>
    </row>
    <row r="125" spans="1:12" x14ac:dyDescent="0.25">
      <c r="A125" s="159"/>
      <c r="B125" s="155">
        <v>40065</v>
      </c>
      <c r="C125" s="160">
        <v>560</v>
      </c>
      <c r="D125" s="187" t="s">
        <v>568</v>
      </c>
      <c r="E125" s="144"/>
      <c r="F125" s="144"/>
      <c r="G125" s="144"/>
      <c r="H125" s="144"/>
      <c r="I125" s="144"/>
      <c r="J125" s="144"/>
      <c r="K125" s="144"/>
      <c r="L125" s="144"/>
    </row>
    <row r="126" spans="1:12" x14ac:dyDescent="0.25">
      <c r="A126" s="159"/>
      <c r="B126" s="155">
        <v>40065</v>
      </c>
      <c r="C126" s="151">
        <v>1375</v>
      </c>
      <c r="D126" s="186" t="s">
        <v>559</v>
      </c>
      <c r="E126" s="144"/>
      <c r="F126" s="144"/>
      <c r="G126" s="144"/>
      <c r="H126" s="144"/>
      <c r="I126" s="144"/>
      <c r="J126" s="144"/>
      <c r="K126" s="144"/>
      <c r="L126" s="144"/>
    </row>
    <row r="127" spans="1:12" x14ac:dyDescent="0.25">
      <c r="A127" s="159"/>
      <c r="B127" s="155">
        <v>40066</v>
      </c>
      <c r="C127" s="160">
        <v>177.91</v>
      </c>
      <c r="D127" s="187" t="s">
        <v>448</v>
      </c>
      <c r="E127" s="144"/>
      <c r="F127" s="144"/>
      <c r="G127" s="144"/>
      <c r="H127" s="144"/>
      <c r="I127" s="144"/>
      <c r="J127" s="144"/>
      <c r="K127" s="144"/>
      <c r="L127" s="144"/>
    </row>
    <row r="128" spans="1:12" x14ac:dyDescent="0.25">
      <c r="A128" s="159"/>
      <c r="B128" s="155">
        <v>40066</v>
      </c>
      <c r="C128" s="139">
        <v>246.86</v>
      </c>
      <c r="D128" s="187" t="s">
        <v>569</v>
      </c>
      <c r="E128" s="144"/>
      <c r="F128" s="144"/>
      <c r="G128" s="144"/>
      <c r="H128" s="144"/>
      <c r="I128" s="144"/>
      <c r="J128" s="144"/>
      <c r="K128" s="144"/>
      <c r="L128" s="144"/>
    </row>
    <row r="129" spans="1:12" x14ac:dyDescent="0.25">
      <c r="A129" s="159"/>
      <c r="B129" s="155">
        <v>40073</v>
      </c>
      <c r="C129" s="139">
        <v>339.8</v>
      </c>
      <c r="D129" s="187" t="s">
        <v>541</v>
      </c>
      <c r="E129" s="144"/>
      <c r="F129" s="144"/>
      <c r="G129" s="144"/>
      <c r="H129" s="144"/>
      <c r="I129" s="144"/>
      <c r="J129" s="144"/>
      <c r="K129" s="144"/>
      <c r="L129" s="144"/>
    </row>
    <row r="130" spans="1:12" x14ac:dyDescent="0.25">
      <c r="A130" s="159"/>
      <c r="B130" s="155">
        <v>40073</v>
      </c>
      <c r="C130" s="161">
        <v>93.4</v>
      </c>
      <c r="D130" s="187" t="s">
        <v>570</v>
      </c>
      <c r="E130" s="144"/>
      <c r="F130" s="144"/>
      <c r="G130" s="144"/>
      <c r="H130" s="144"/>
      <c r="I130" s="144"/>
      <c r="J130" s="144"/>
      <c r="K130" s="144"/>
      <c r="L130" s="144"/>
    </row>
    <row r="131" spans="1:12" x14ac:dyDescent="0.25">
      <c r="A131" s="159"/>
      <c r="B131" s="155">
        <v>40077</v>
      </c>
      <c r="C131" s="161">
        <v>1183.4000000000001</v>
      </c>
      <c r="D131" s="187" t="s">
        <v>563</v>
      </c>
      <c r="E131" s="144"/>
      <c r="F131" s="144"/>
      <c r="G131" s="144"/>
      <c r="H131" s="144"/>
      <c r="I131" s="144"/>
      <c r="J131" s="144"/>
      <c r="K131" s="144"/>
      <c r="L131" s="144"/>
    </row>
    <row r="132" spans="1:12" x14ac:dyDescent="0.25">
      <c r="A132" s="159"/>
      <c r="B132" s="155">
        <v>40077</v>
      </c>
      <c r="C132" s="161">
        <v>1887.1</v>
      </c>
      <c r="D132" s="187" t="s">
        <v>532</v>
      </c>
      <c r="E132" s="144"/>
      <c r="F132" s="144"/>
      <c r="G132" s="144"/>
      <c r="H132" s="144"/>
      <c r="I132" s="144"/>
      <c r="J132" s="144"/>
      <c r="K132" s="144"/>
      <c r="L132" s="144"/>
    </row>
    <row r="133" spans="1:12" x14ac:dyDescent="0.25">
      <c r="A133" s="159"/>
      <c r="B133" s="155">
        <v>40077</v>
      </c>
      <c r="C133" s="161">
        <v>244.82</v>
      </c>
      <c r="D133" s="187" t="s">
        <v>532</v>
      </c>
      <c r="E133" s="144"/>
      <c r="F133" s="144"/>
      <c r="G133" s="144"/>
      <c r="H133" s="144"/>
      <c r="I133" s="144"/>
      <c r="J133" s="144"/>
      <c r="K133" s="144"/>
      <c r="L133" s="144"/>
    </row>
    <row r="134" spans="1:12" x14ac:dyDescent="0.25">
      <c r="A134" s="159"/>
      <c r="B134" s="155">
        <v>40077</v>
      </c>
      <c r="C134" s="161">
        <v>232</v>
      </c>
      <c r="D134" s="187" t="s">
        <v>562</v>
      </c>
      <c r="E134" s="144"/>
      <c r="F134" s="144"/>
      <c r="G134" s="144"/>
      <c r="H134" s="144"/>
      <c r="I134" s="144"/>
      <c r="J134" s="144"/>
      <c r="K134" s="144"/>
      <c r="L134" s="144"/>
    </row>
    <row r="135" spans="1:12" x14ac:dyDescent="0.25">
      <c r="A135" s="159"/>
      <c r="B135" s="155">
        <v>40077</v>
      </c>
      <c r="C135" s="161">
        <v>851.4</v>
      </c>
      <c r="D135" s="187" t="s">
        <v>550</v>
      </c>
      <c r="E135" s="144"/>
      <c r="F135" s="144"/>
      <c r="G135" s="144"/>
      <c r="H135" s="144"/>
      <c r="I135" s="144"/>
      <c r="J135" s="144"/>
      <c r="K135" s="144"/>
      <c r="L135" s="144"/>
    </row>
    <row r="136" spans="1:12" x14ac:dyDescent="0.25">
      <c r="A136" s="159"/>
      <c r="B136" s="155">
        <v>40078</v>
      </c>
      <c r="C136" s="161">
        <v>437</v>
      </c>
      <c r="D136" s="187" t="s">
        <v>523</v>
      </c>
      <c r="E136" s="144"/>
      <c r="F136" s="144"/>
      <c r="G136" s="144"/>
      <c r="H136" s="144"/>
      <c r="I136" s="144"/>
      <c r="J136" s="144"/>
      <c r="K136" s="144"/>
      <c r="L136" s="144"/>
    </row>
    <row r="137" spans="1:12" x14ac:dyDescent="0.25">
      <c r="A137" s="159"/>
      <c r="B137" s="155">
        <v>40078</v>
      </c>
      <c r="C137" s="161">
        <v>93.5</v>
      </c>
      <c r="D137" s="187" t="s">
        <v>527</v>
      </c>
      <c r="E137" s="144"/>
      <c r="F137" s="144"/>
      <c r="G137" s="144"/>
      <c r="H137" s="144"/>
      <c r="I137" s="144"/>
      <c r="J137" s="144"/>
      <c r="K137" s="144"/>
      <c r="L137" s="144"/>
    </row>
    <row r="138" spans="1:12" x14ac:dyDescent="0.25">
      <c r="A138" s="159"/>
      <c r="B138" s="155">
        <v>40078</v>
      </c>
      <c r="C138" s="161">
        <v>37.67</v>
      </c>
      <c r="D138" s="187" t="s">
        <v>520</v>
      </c>
      <c r="E138" s="144"/>
      <c r="F138" s="144"/>
      <c r="G138" s="144"/>
      <c r="H138" s="144"/>
      <c r="I138" s="144"/>
      <c r="J138" s="144"/>
      <c r="K138" s="144"/>
      <c r="L138" s="144"/>
    </row>
    <row r="139" spans="1:12" x14ac:dyDescent="0.25">
      <c r="A139" s="162"/>
      <c r="B139" s="155">
        <v>40078</v>
      </c>
      <c r="C139" s="161">
        <v>52.15</v>
      </c>
      <c r="D139" s="187" t="s">
        <v>555</v>
      </c>
      <c r="E139" s="144"/>
      <c r="F139" s="144"/>
      <c r="G139" s="144"/>
      <c r="H139" s="144"/>
      <c r="I139" s="144"/>
      <c r="J139" s="144"/>
      <c r="K139" s="144"/>
      <c r="L139" s="144"/>
    </row>
    <row r="140" spans="1:12" x14ac:dyDescent="0.25">
      <c r="A140" s="159"/>
      <c r="B140" s="155">
        <v>40078</v>
      </c>
      <c r="C140" s="161" t="s">
        <v>589</v>
      </c>
      <c r="D140" s="187" t="s">
        <v>527</v>
      </c>
      <c r="E140" s="144"/>
      <c r="F140" s="144"/>
      <c r="G140" s="144"/>
      <c r="H140" s="144"/>
      <c r="I140" s="144"/>
      <c r="J140" s="144"/>
      <c r="K140" s="144"/>
      <c r="L140" s="144"/>
    </row>
    <row r="141" spans="1:12" x14ac:dyDescent="0.25">
      <c r="A141" s="159"/>
      <c r="B141" s="155">
        <v>40078</v>
      </c>
      <c r="C141" s="163">
        <v>97.53</v>
      </c>
      <c r="D141" s="186" t="s">
        <v>571</v>
      </c>
      <c r="E141" s="144"/>
      <c r="F141" s="144"/>
      <c r="G141" s="144"/>
      <c r="H141" s="144"/>
      <c r="I141" s="144"/>
      <c r="J141" s="144"/>
      <c r="K141" s="144"/>
      <c r="L141" s="144"/>
    </row>
    <row r="142" spans="1:12" x14ac:dyDescent="0.25">
      <c r="A142" s="159"/>
      <c r="B142" s="155">
        <v>40081</v>
      </c>
      <c r="C142" s="161">
        <v>951.58</v>
      </c>
      <c r="D142" s="187" t="s">
        <v>269</v>
      </c>
      <c r="E142" s="144"/>
      <c r="F142" s="144"/>
      <c r="G142" s="144"/>
      <c r="H142" s="144"/>
      <c r="I142" s="144"/>
      <c r="J142" s="144"/>
      <c r="K142" s="144"/>
      <c r="L142" s="144"/>
    </row>
    <row r="143" spans="1:12" x14ac:dyDescent="0.25">
      <c r="A143" s="159"/>
      <c r="B143" s="155">
        <v>40084</v>
      </c>
      <c r="C143" s="161">
        <v>240</v>
      </c>
      <c r="D143" s="187" t="s">
        <v>572</v>
      </c>
      <c r="E143" s="144"/>
      <c r="F143" s="144"/>
      <c r="G143" s="144"/>
      <c r="H143" s="144"/>
      <c r="I143" s="144"/>
      <c r="J143" s="144"/>
      <c r="K143" s="144"/>
      <c r="L143" s="144"/>
    </row>
    <row r="144" spans="1:12" x14ac:dyDescent="0.25">
      <c r="A144" s="159"/>
      <c r="B144" s="155">
        <v>40084</v>
      </c>
      <c r="C144" s="161">
        <v>271.77</v>
      </c>
      <c r="D144" s="187" t="s">
        <v>573</v>
      </c>
      <c r="E144" s="144"/>
      <c r="F144" s="144"/>
      <c r="G144" s="144"/>
      <c r="H144" s="144"/>
      <c r="I144" s="144"/>
      <c r="J144" s="144"/>
      <c r="K144" s="144"/>
      <c r="L144" s="144"/>
    </row>
    <row r="145" spans="1:12" x14ac:dyDescent="0.25">
      <c r="A145" s="159"/>
      <c r="B145" s="154">
        <v>40084</v>
      </c>
      <c r="C145" s="163">
        <v>670.09</v>
      </c>
      <c r="D145" s="186" t="s">
        <v>550</v>
      </c>
      <c r="E145" s="144"/>
      <c r="F145" s="144"/>
      <c r="G145" s="144"/>
      <c r="H145" s="144"/>
      <c r="I145" s="144"/>
      <c r="J145" s="144"/>
      <c r="K145" s="144"/>
      <c r="L145" s="144"/>
    </row>
    <row r="146" spans="1:12" x14ac:dyDescent="0.25">
      <c r="A146" s="159"/>
      <c r="B146" s="155">
        <v>40087</v>
      </c>
      <c r="C146" s="160">
        <v>521.63</v>
      </c>
      <c r="D146" s="187" t="s">
        <v>269</v>
      </c>
      <c r="E146" s="144"/>
      <c r="F146" s="144"/>
      <c r="G146" s="144"/>
      <c r="H146" s="144"/>
      <c r="I146" s="144"/>
      <c r="J146" s="144"/>
      <c r="K146" s="144"/>
      <c r="L146" s="144"/>
    </row>
    <row r="147" spans="1:12" x14ac:dyDescent="0.25">
      <c r="A147" s="159"/>
      <c r="B147" s="155">
        <v>40088</v>
      </c>
      <c r="C147" s="161">
        <v>857.85</v>
      </c>
      <c r="D147" s="187" t="s">
        <v>546</v>
      </c>
      <c r="E147" s="144"/>
      <c r="F147" s="144"/>
      <c r="G147" s="144"/>
      <c r="H147" s="144"/>
      <c r="I147" s="144"/>
      <c r="J147" s="144"/>
      <c r="K147" s="144"/>
      <c r="L147" s="144"/>
    </row>
    <row r="148" spans="1:12" x14ac:dyDescent="0.25">
      <c r="A148" s="159"/>
      <c r="B148" s="155">
        <v>40088</v>
      </c>
      <c r="C148" s="161">
        <v>180.6</v>
      </c>
      <c r="D148" s="187" t="s">
        <v>546</v>
      </c>
      <c r="E148" s="144"/>
      <c r="F148" s="144"/>
      <c r="G148" s="144"/>
      <c r="H148" s="144"/>
      <c r="I148" s="144"/>
      <c r="J148" s="144"/>
      <c r="K148" s="144"/>
      <c r="L148" s="144"/>
    </row>
    <row r="149" spans="1:12" x14ac:dyDescent="0.25">
      <c r="A149" s="159"/>
      <c r="B149" s="155">
        <v>40093</v>
      </c>
      <c r="C149" s="161">
        <v>190.25</v>
      </c>
      <c r="D149" s="187" t="s">
        <v>574</v>
      </c>
      <c r="E149" s="144"/>
      <c r="F149" s="144"/>
      <c r="G149" s="144"/>
      <c r="H149" s="144"/>
      <c r="I149" s="144"/>
      <c r="J149" s="144"/>
      <c r="K149" s="144"/>
      <c r="L149" s="144"/>
    </row>
    <row r="150" spans="1:12" x14ac:dyDescent="0.25">
      <c r="A150" s="159"/>
      <c r="B150" s="155">
        <v>40093</v>
      </c>
      <c r="C150" s="161">
        <v>100</v>
      </c>
      <c r="D150" s="187" t="s">
        <v>575</v>
      </c>
      <c r="E150" s="144"/>
      <c r="F150" s="144"/>
      <c r="G150" s="144"/>
      <c r="H150" s="144"/>
      <c r="I150" s="144"/>
      <c r="J150" s="144"/>
      <c r="K150" s="144"/>
      <c r="L150" s="144"/>
    </row>
    <row r="151" spans="1:12" x14ac:dyDescent="0.25">
      <c r="A151" s="159"/>
      <c r="B151" s="155">
        <v>40093</v>
      </c>
      <c r="C151" s="161">
        <v>90.72</v>
      </c>
      <c r="D151" s="187" t="s">
        <v>524</v>
      </c>
      <c r="E151" s="144"/>
      <c r="F151" s="144"/>
      <c r="G151" s="144"/>
      <c r="H151" s="144"/>
      <c r="I151" s="144"/>
      <c r="J151" s="144"/>
      <c r="K151" s="144"/>
      <c r="L151" s="144"/>
    </row>
    <row r="152" spans="1:12" x14ac:dyDescent="0.25">
      <c r="A152" s="159"/>
      <c r="B152" s="155">
        <v>40093</v>
      </c>
      <c r="C152" s="161">
        <v>1039.4000000000001</v>
      </c>
      <c r="D152" s="192" t="s">
        <v>525</v>
      </c>
      <c r="E152" s="144"/>
      <c r="F152" s="144"/>
      <c r="G152" s="144"/>
      <c r="H152" s="144"/>
      <c r="I152" s="144"/>
      <c r="J152" s="144"/>
      <c r="K152" s="144"/>
      <c r="L152" s="144"/>
    </row>
    <row r="153" spans="1:12" x14ac:dyDescent="0.25">
      <c r="A153" s="159"/>
      <c r="B153" s="155">
        <v>40098</v>
      </c>
      <c r="C153" s="161">
        <v>323</v>
      </c>
      <c r="D153" s="187" t="s">
        <v>523</v>
      </c>
      <c r="E153" s="144"/>
      <c r="F153" s="144"/>
      <c r="G153" s="144"/>
      <c r="H153" s="144"/>
      <c r="I153" s="144"/>
      <c r="J153" s="144"/>
      <c r="K153" s="144"/>
      <c r="L153" s="144"/>
    </row>
    <row r="154" spans="1:12" x14ac:dyDescent="0.25">
      <c r="A154" s="159"/>
      <c r="B154" s="155">
        <v>40106</v>
      </c>
      <c r="C154" s="161">
        <v>2271.3000000000002</v>
      </c>
      <c r="D154" s="187" t="s">
        <v>555</v>
      </c>
      <c r="E154" s="144"/>
      <c r="F154" s="144"/>
      <c r="G154" s="144"/>
      <c r="H154" s="144"/>
      <c r="I154" s="144"/>
      <c r="J154" s="144"/>
      <c r="K154" s="144"/>
      <c r="L154" s="144"/>
    </row>
    <row r="155" spans="1:12" x14ac:dyDescent="0.25">
      <c r="A155" s="159"/>
      <c r="B155" s="155">
        <v>40112</v>
      </c>
      <c r="C155" s="161">
        <v>45.15</v>
      </c>
      <c r="D155" s="187" t="s">
        <v>546</v>
      </c>
      <c r="E155" s="144"/>
      <c r="F155" s="144"/>
      <c r="G155" s="144"/>
      <c r="H155" s="144"/>
      <c r="I155" s="144"/>
      <c r="J155" s="144"/>
      <c r="K155" s="144"/>
      <c r="L155" s="144"/>
    </row>
    <row r="156" spans="1:12" x14ac:dyDescent="0.25">
      <c r="A156" s="159"/>
      <c r="B156" s="155">
        <v>40115</v>
      </c>
      <c r="C156" s="161">
        <v>90.72</v>
      </c>
      <c r="D156" s="187" t="s">
        <v>524</v>
      </c>
      <c r="E156" s="144"/>
      <c r="F156" s="144"/>
      <c r="G156" s="144"/>
      <c r="H156" s="144"/>
      <c r="I156" s="144"/>
      <c r="J156" s="144"/>
      <c r="K156" s="144"/>
      <c r="L156" s="144"/>
    </row>
    <row r="157" spans="1:12" x14ac:dyDescent="0.25">
      <c r="A157" s="159"/>
      <c r="B157" s="155">
        <v>40115</v>
      </c>
      <c r="C157" s="161">
        <v>867.48</v>
      </c>
      <c r="D157" s="187" t="s">
        <v>269</v>
      </c>
      <c r="E157" s="144"/>
      <c r="F157" s="144"/>
      <c r="G157" s="144"/>
      <c r="H157" s="144"/>
      <c r="I157" s="144"/>
      <c r="J157" s="144"/>
      <c r="K157" s="144"/>
      <c r="L157" s="144"/>
    </row>
    <row r="158" spans="1:12" x14ac:dyDescent="0.25">
      <c r="A158" s="159"/>
      <c r="B158" s="155">
        <v>40115</v>
      </c>
      <c r="C158" s="164">
        <v>130</v>
      </c>
      <c r="D158" s="185" t="s">
        <v>576</v>
      </c>
      <c r="E158" s="144"/>
      <c r="F158" s="144"/>
      <c r="G158" s="144"/>
      <c r="H158" s="144"/>
      <c r="I158" s="144"/>
      <c r="J158" s="144"/>
      <c r="K158" s="144"/>
      <c r="L158" s="144"/>
    </row>
    <row r="159" spans="1:12" x14ac:dyDescent="0.25">
      <c r="A159" s="159"/>
      <c r="B159" s="155">
        <v>40115</v>
      </c>
      <c r="C159" s="161">
        <v>63.28</v>
      </c>
      <c r="D159" s="187" t="s">
        <v>577</v>
      </c>
      <c r="E159" s="144"/>
      <c r="F159" s="144"/>
      <c r="G159" s="144"/>
      <c r="H159" s="144"/>
      <c r="I159" s="144"/>
      <c r="J159" s="144"/>
      <c r="K159" s="144"/>
      <c r="L159" s="144"/>
    </row>
    <row r="160" spans="1:12" x14ac:dyDescent="0.25">
      <c r="A160" s="159"/>
      <c r="B160" s="155">
        <v>40127</v>
      </c>
      <c r="C160" s="161">
        <v>165</v>
      </c>
      <c r="D160" s="187" t="s">
        <v>578</v>
      </c>
      <c r="E160" s="144"/>
      <c r="F160" s="144"/>
      <c r="G160" s="144"/>
      <c r="H160" s="144"/>
      <c r="I160" s="144"/>
      <c r="J160" s="144"/>
      <c r="K160" s="144"/>
      <c r="L160" s="144"/>
    </row>
    <row r="161" spans="1:12" x14ac:dyDescent="0.25">
      <c r="A161" s="159"/>
      <c r="B161" s="155">
        <v>40127</v>
      </c>
      <c r="C161" s="161">
        <v>50</v>
      </c>
      <c r="D161" s="187" t="s">
        <v>525</v>
      </c>
      <c r="E161" s="144"/>
      <c r="F161" s="144"/>
      <c r="G161" s="144"/>
      <c r="H161" s="144"/>
      <c r="I161" s="144"/>
      <c r="J161" s="144"/>
      <c r="K161" s="144"/>
      <c r="L161" s="144"/>
    </row>
    <row r="162" spans="1:12" x14ac:dyDescent="0.25">
      <c r="A162" s="159"/>
      <c r="B162" s="155">
        <v>40135</v>
      </c>
      <c r="C162" s="161">
        <v>84</v>
      </c>
      <c r="D162" s="187" t="s">
        <v>579</v>
      </c>
      <c r="E162" s="144"/>
      <c r="F162" s="144"/>
      <c r="G162" s="144"/>
      <c r="H162" s="144"/>
      <c r="I162" s="144"/>
      <c r="J162" s="144"/>
      <c r="K162" s="144"/>
      <c r="L162" s="144"/>
    </row>
    <row r="163" spans="1:12" x14ac:dyDescent="0.25">
      <c r="A163" s="159"/>
      <c r="B163" s="155">
        <v>40136</v>
      </c>
      <c r="C163" s="156">
        <v>161.91999999999999</v>
      </c>
      <c r="D163" s="187" t="s">
        <v>525</v>
      </c>
      <c r="E163" s="144"/>
      <c r="F163" s="144"/>
      <c r="G163" s="144"/>
      <c r="H163" s="144"/>
      <c r="I163" s="144"/>
      <c r="J163" s="144"/>
      <c r="K163" s="144"/>
      <c r="L163" s="144"/>
    </row>
    <row r="164" spans="1:12" x14ac:dyDescent="0.25">
      <c r="A164" s="159"/>
      <c r="B164" s="155">
        <v>40140</v>
      </c>
      <c r="C164" s="161">
        <v>166.81</v>
      </c>
      <c r="D164" s="187" t="s">
        <v>550</v>
      </c>
      <c r="E164" s="144"/>
      <c r="F164" s="144"/>
      <c r="G164" s="144"/>
      <c r="H164" s="144"/>
      <c r="I164" s="144"/>
      <c r="J164" s="144"/>
      <c r="K164" s="144"/>
      <c r="L164" s="144"/>
    </row>
    <row r="165" spans="1:12" x14ac:dyDescent="0.25">
      <c r="A165" s="162"/>
      <c r="B165" s="150">
        <v>40144</v>
      </c>
      <c r="C165" s="161">
        <v>83</v>
      </c>
      <c r="D165" s="187" t="s">
        <v>555</v>
      </c>
      <c r="E165" s="144"/>
      <c r="F165" s="144"/>
      <c r="G165" s="144"/>
      <c r="H165" s="144"/>
      <c r="I165" s="144"/>
      <c r="J165" s="144"/>
      <c r="K165" s="144"/>
      <c r="L165" s="144"/>
    </row>
    <row r="166" spans="1:12" x14ac:dyDescent="0.25">
      <c r="A166" s="137"/>
      <c r="B166" s="155">
        <v>40144</v>
      </c>
      <c r="C166" s="161">
        <v>882.52</v>
      </c>
      <c r="D166" s="187" t="s">
        <v>269</v>
      </c>
      <c r="E166" s="144"/>
      <c r="F166" s="144"/>
      <c r="G166" s="144"/>
      <c r="H166" s="144"/>
      <c r="I166" s="144"/>
      <c r="J166" s="144"/>
      <c r="K166" s="144"/>
      <c r="L166" s="144"/>
    </row>
    <row r="167" spans="1:12" x14ac:dyDescent="0.25">
      <c r="A167" s="162"/>
      <c r="B167" s="155">
        <v>40161</v>
      </c>
      <c r="C167" s="161">
        <v>174.8</v>
      </c>
      <c r="D167" s="187" t="s">
        <v>525</v>
      </c>
      <c r="E167" s="144"/>
      <c r="F167" s="144"/>
      <c r="G167" s="144"/>
      <c r="H167" s="144"/>
      <c r="I167" s="144"/>
      <c r="J167" s="144"/>
      <c r="K167" s="144"/>
      <c r="L167" s="144"/>
    </row>
    <row r="168" spans="1:12" x14ac:dyDescent="0.25">
      <c r="A168" s="159"/>
      <c r="B168" s="155">
        <v>40161</v>
      </c>
      <c r="C168" s="153">
        <v>750.12</v>
      </c>
      <c r="D168" s="187" t="s">
        <v>580</v>
      </c>
      <c r="E168" s="144"/>
      <c r="F168" s="144"/>
      <c r="G168" s="144"/>
      <c r="H168" s="144"/>
      <c r="I168" s="144"/>
      <c r="J168" s="144"/>
      <c r="K168" s="144"/>
      <c r="L168" s="144"/>
    </row>
    <row r="169" spans="1:12" x14ac:dyDescent="0.25">
      <c r="A169" s="159"/>
      <c r="B169" s="155">
        <v>40161</v>
      </c>
      <c r="C169" s="153">
        <v>136.12</v>
      </c>
      <c r="D169" s="187" t="s">
        <v>548</v>
      </c>
      <c r="E169" s="144"/>
      <c r="F169" s="144"/>
      <c r="G169" s="144"/>
      <c r="H169" s="144"/>
      <c r="I169" s="144"/>
      <c r="J169" s="144"/>
      <c r="K169" s="144"/>
      <c r="L169" s="144"/>
    </row>
    <row r="170" spans="1:12" x14ac:dyDescent="0.25">
      <c r="A170" s="159"/>
      <c r="B170" s="155">
        <v>40161</v>
      </c>
      <c r="C170" s="161">
        <v>109.62</v>
      </c>
      <c r="D170" s="187" t="s">
        <v>524</v>
      </c>
      <c r="E170" s="144"/>
      <c r="F170" s="144"/>
      <c r="G170" s="144"/>
      <c r="H170" s="144"/>
      <c r="I170" s="144"/>
      <c r="J170" s="144"/>
      <c r="K170" s="144"/>
      <c r="L170" s="144"/>
    </row>
    <row r="171" spans="1:12" x14ac:dyDescent="0.25">
      <c r="A171" s="159"/>
      <c r="B171" s="155">
        <v>40162</v>
      </c>
      <c r="C171" s="161">
        <v>1622.3</v>
      </c>
      <c r="D171" s="187" t="s">
        <v>518</v>
      </c>
      <c r="E171" s="144"/>
      <c r="F171" s="144"/>
      <c r="G171" s="144"/>
      <c r="H171" s="144"/>
      <c r="I171" s="144"/>
      <c r="J171" s="144"/>
      <c r="K171" s="144"/>
      <c r="L171" s="144"/>
    </row>
    <row r="172" spans="1:12" x14ac:dyDescent="0.25">
      <c r="A172" s="159"/>
      <c r="B172" s="155">
        <v>40162</v>
      </c>
      <c r="C172" s="161">
        <v>495</v>
      </c>
      <c r="D172" s="187" t="s">
        <v>450</v>
      </c>
      <c r="E172" s="144"/>
      <c r="F172" s="144"/>
      <c r="G172" s="144"/>
      <c r="H172" s="144"/>
      <c r="I172" s="144"/>
      <c r="J172" s="144"/>
      <c r="K172" s="144"/>
      <c r="L172" s="144"/>
    </row>
    <row r="173" spans="1:12" x14ac:dyDescent="0.25">
      <c r="A173" s="159"/>
      <c r="B173" s="155">
        <v>40162</v>
      </c>
      <c r="C173" s="161">
        <v>770</v>
      </c>
      <c r="D173" s="187" t="s">
        <v>581</v>
      </c>
      <c r="E173" s="144"/>
      <c r="F173" s="144"/>
      <c r="G173" s="144"/>
      <c r="H173" s="144"/>
      <c r="I173" s="144"/>
      <c r="J173" s="144"/>
      <c r="K173" s="144"/>
      <c r="L173" s="144"/>
    </row>
    <row r="174" spans="1:12" x14ac:dyDescent="0.25">
      <c r="A174" s="159"/>
      <c r="B174" s="155">
        <v>40162</v>
      </c>
      <c r="C174" s="161">
        <v>195</v>
      </c>
      <c r="D174" s="187" t="s">
        <v>546</v>
      </c>
      <c r="E174" s="144"/>
      <c r="F174" s="144"/>
      <c r="G174" s="144"/>
      <c r="H174" s="144"/>
      <c r="I174" s="144"/>
      <c r="J174" s="144"/>
      <c r="K174" s="144"/>
      <c r="L174" s="144"/>
    </row>
    <row r="175" spans="1:12" x14ac:dyDescent="0.25">
      <c r="A175" s="159"/>
      <c r="B175" s="155">
        <v>40162</v>
      </c>
      <c r="C175" s="161">
        <v>984</v>
      </c>
      <c r="D175" s="187" t="s">
        <v>529</v>
      </c>
      <c r="E175" s="144"/>
      <c r="F175" s="144"/>
      <c r="G175" s="144"/>
      <c r="H175" s="144"/>
      <c r="I175" s="144"/>
      <c r="J175" s="144"/>
      <c r="K175" s="144"/>
      <c r="L175" s="144"/>
    </row>
    <row r="176" spans="1:12" x14ac:dyDescent="0.25">
      <c r="A176" s="159"/>
      <c r="B176" s="155">
        <v>40162</v>
      </c>
      <c r="C176" s="161">
        <v>745.8</v>
      </c>
      <c r="D176" s="187" t="s">
        <v>528</v>
      </c>
      <c r="E176" s="144"/>
      <c r="F176" s="144"/>
      <c r="G176" s="144"/>
      <c r="H176" s="144"/>
      <c r="I176" s="144"/>
      <c r="J176" s="144"/>
      <c r="K176" s="144"/>
      <c r="L176" s="144"/>
    </row>
    <row r="177" spans="1:12" x14ac:dyDescent="0.25">
      <c r="A177" s="159"/>
      <c r="B177" s="155">
        <v>40162</v>
      </c>
      <c r="C177" s="161">
        <v>63</v>
      </c>
      <c r="D177" s="187" t="s">
        <v>582</v>
      </c>
      <c r="E177" s="144"/>
      <c r="F177" s="144"/>
      <c r="G177" s="144"/>
      <c r="H177" s="144"/>
      <c r="I177" s="144"/>
      <c r="J177" s="144"/>
      <c r="K177" s="144"/>
      <c r="L177" s="144"/>
    </row>
    <row r="178" spans="1:12" x14ac:dyDescent="0.25">
      <c r="A178" s="159"/>
      <c r="B178" s="155">
        <v>40163</v>
      </c>
      <c r="C178" s="161">
        <v>2325</v>
      </c>
      <c r="D178" s="187" t="s">
        <v>583</v>
      </c>
      <c r="E178" s="144"/>
      <c r="F178" s="144"/>
      <c r="G178" s="144"/>
      <c r="H178" s="144"/>
      <c r="I178" s="144"/>
      <c r="J178" s="144"/>
      <c r="K178" s="144"/>
      <c r="L178" s="144"/>
    </row>
    <row r="179" spans="1:12" x14ac:dyDescent="0.25">
      <c r="A179" s="159"/>
      <c r="B179" s="155">
        <v>40164</v>
      </c>
      <c r="C179" s="161">
        <v>4891</v>
      </c>
      <c r="D179" s="187" t="s">
        <v>584</v>
      </c>
      <c r="E179" s="144"/>
      <c r="F179" s="144"/>
      <c r="G179" s="144"/>
      <c r="H179" s="144"/>
      <c r="I179" s="144"/>
      <c r="J179" s="144"/>
      <c r="K179" s="144"/>
      <c r="L179" s="144"/>
    </row>
    <row r="180" spans="1:12" x14ac:dyDescent="0.25">
      <c r="A180" s="159"/>
      <c r="B180" s="154">
        <v>40169</v>
      </c>
      <c r="C180" s="163">
        <v>1080</v>
      </c>
      <c r="D180" s="187" t="s">
        <v>448</v>
      </c>
      <c r="E180" s="144"/>
      <c r="F180" s="144"/>
      <c r="G180" s="144"/>
      <c r="H180" s="144"/>
      <c r="I180" s="144"/>
      <c r="J180" s="144"/>
      <c r="K180" s="144"/>
      <c r="L180" s="144"/>
    </row>
    <row r="181" spans="1:12" x14ac:dyDescent="0.25">
      <c r="A181" s="159"/>
      <c r="B181" s="154">
        <v>40169</v>
      </c>
      <c r="C181" s="161">
        <v>50</v>
      </c>
      <c r="D181" s="187" t="s">
        <v>575</v>
      </c>
      <c r="E181" s="144"/>
      <c r="F181" s="144"/>
      <c r="G181" s="144"/>
      <c r="H181" s="144"/>
      <c r="I181" s="144"/>
      <c r="J181" s="144"/>
      <c r="K181" s="144"/>
      <c r="L181" s="144"/>
    </row>
    <row r="182" spans="1:12" x14ac:dyDescent="0.25">
      <c r="A182" s="159"/>
      <c r="B182" s="154">
        <v>40169</v>
      </c>
      <c r="C182" s="161">
        <v>50</v>
      </c>
      <c r="D182" s="187" t="s">
        <v>523</v>
      </c>
      <c r="E182" s="144"/>
      <c r="F182" s="144"/>
      <c r="G182" s="144"/>
      <c r="H182" s="144"/>
      <c r="I182" s="144"/>
      <c r="J182" s="144"/>
      <c r="K182" s="144"/>
      <c r="L182" s="144"/>
    </row>
    <row r="183" spans="1:12" x14ac:dyDescent="0.25">
      <c r="A183" s="159"/>
      <c r="B183" s="154">
        <v>40169</v>
      </c>
      <c r="C183" s="161">
        <v>70.930000000000007</v>
      </c>
      <c r="D183" s="187" t="s">
        <v>548</v>
      </c>
      <c r="E183" s="144"/>
      <c r="F183" s="144"/>
      <c r="G183" s="144"/>
      <c r="H183" s="144"/>
      <c r="I183" s="144"/>
      <c r="J183" s="144"/>
      <c r="K183" s="144"/>
      <c r="L183" s="144"/>
    </row>
    <row r="184" spans="1:12" x14ac:dyDescent="0.25">
      <c r="A184" s="159"/>
      <c r="B184" s="154">
        <v>40170</v>
      </c>
      <c r="C184" s="161">
        <v>560</v>
      </c>
      <c r="D184" s="187" t="s">
        <v>533</v>
      </c>
      <c r="E184" s="144"/>
      <c r="F184" s="144"/>
      <c r="G184" s="144"/>
      <c r="H184" s="144"/>
      <c r="I184" s="144"/>
      <c r="J184" s="144"/>
      <c r="K184" s="144"/>
      <c r="L184" s="144"/>
    </row>
    <row r="185" spans="1:12" x14ac:dyDescent="0.25">
      <c r="A185" s="159"/>
      <c r="B185" s="155">
        <v>40170</v>
      </c>
      <c r="C185" s="161">
        <v>2130</v>
      </c>
      <c r="D185" s="187" t="s">
        <v>519</v>
      </c>
      <c r="E185" s="144"/>
      <c r="F185" s="144"/>
      <c r="G185" s="144"/>
      <c r="H185" s="144"/>
      <c r="I185" s="144"/>
      <c r="J185" s="144"/>
      <c r="K185" s="144"/>
      <c r="L185" s="144"/>
    </row>
    <row r="186" spans="1:12" x14ac:dyDescent="0.25">
      <c r="A186" s="159"/>
      <c r="B186" s="155">
        <v>40170</v>
      </c>
      <c r="C186" s="161">
        <v>30</v>
      </c>
      <c r="D186" s="187" t="s">
        <v>585</v>
      </c>
      <c r="E186" s="144"/>
      <c r="F186" s="144"/>
      <c r="G186" s="144"/>
      <c r="H186" s="144"/>
      <c r="I186" s="144"/>
      <c r="J186" s="144"/>
      <c r="K186" s="144"/>
      <c r="L186" s="144"/>
    </row>
    <row r="187" spans="1:12" x14ac:dyDescent="0.25">
      <c r="A187" s="159"/>
      <c r="B187" s="165">
        <v>39828</v>
      </c>
      <c r="C187" s="166">
        <v>3000</v>
      </c>
      <c r="D187" s="187" t="s">
        <v>586</v>
      </c>
      <c r="E187" s="144"/>
      <c r="F187" s="144"/>
      <c r="G187" s="144"/>
      <c r="H187" s="144"/>
      <c r="I187" s="144"/>
      <c r="J187" s="144"/>
      <c r="K187" s="144"/>
      <c r="L187" s="144"/>
    </row>
    <row r="188" spans="1:12" x14ac:dyDescent="0.25">
      <c r="A188" s="159"/>
      <c r="B188" s="165">
        <v>40170</v>
      </c>
      <c r="C188" s="166">
        <v>42714</v>
      </c>
      <c r="D188" s="187" t="s">
        <v>587</v>
      </c>
      <c r="E188" s="144"/>
      <c r="F188" s="144"/>
      <c r="G188" s="144"/>
      <c r="H188" s="144"/>
      <c r="I188" s="144"/>
      <c r="J188" s="144"/>
      <c r="K188" s="144"/>
      <c r="L188" s="144"/>
    </row>
    <row r="189" spans="1:12" ht="21.75" customHeight="1" x14ac:dyDescent="0.25">
      <c r="A189" s="167"/>
      <c r="B189" s="168"/>
      <c r="C189" s="169"/>
      <c r="D189" s="286"/>
      <c r="E189" s="144"/>
      <c r="F189" s="144"/>
      <c r="G189" s="144"/>
      <c r="H189" s="144"/>
      <c r="I189" s="144"/>
      <c r="J189" s="144"/>
      <c r="K189" s="144"/>
      <c r="L189" s="144"/>
    </row>
    <row r="190" spans="1:12" ht="15" customHeight="1" x14ac:dyDescent="0.25">
      <c r="A190" s="173"/>
      <c r="B190" s="170"/>
      <c r="C190" s="171"/>
      <c r="D190" s="172"/>
      <c r="E190" s="144"/>
      <c r="F190" s="144"/>
      <c r="G190" s="144"/>
      <c r="H190" s="144"/>
      <c r="I190" s="144"/>
      <c r="J190" s="144"/>
      <c r="K190" s="144"/>
      <c r="L190" s="144"/>
    </row>
    <row r="191" spans="1:12" ht="15" customHeight="1" x14ac:dyDescent="0.25">
      <c r="A191" s="173"/>
      <c r="B191" s="170"/>
      <c r="C191" s="171"/>
      <c r="D191" s="172"/>
      <c r="E191" s="144"/>
      <c r="F191" s="144"/>
      <c r="G191" s="144"/>
      <c r="H191" s="144"/>
      <c r="I191" s="144"/>
      <c r="J191" s="144"/>
      <c r="K191" s="144"/>
      <c r="L191" s="144"/>
    </row>
    <row r="192" spans="1:12" ht="15" customHeight="1" x14ac:dyDescent="0.25">
      <c r="A192" s="173"/>
      <c r="B192" s="170"/>
      <c r="C192" s="171"/>
      <c r="D192" s="172"/>
      <c r="E192" s="144"/>
      <c r="F192" s="144"/>
      <c r="G192" s="144"/>
      <c r="H192" s="144"/>
      <c r="I192" s="144"/>
      <c r="J192" s="144"/>
      <c r="K192" s="144"/>
      <c r="L192" s="144"/>
    </row>
    <row r="193" spans="1:12" ht="15" customHeight="1" x14ac:dyDescent="0.25">
      <c r="A193" s="173"/>
      <c r="B193" s="170"/>
      <c r="C193" s="171"/>
      <c r="D193" s="172"/>
      <c r="E193" s="144"/>
      <c r="F193" s="144"/>
      <c r="G193" s="144"/>
      <c r="H193" s="144"/>
      <c r="I193" s="144"/>
      <c r="J193" s="144"/>
      <c r="K193" s="144"/>
      <c r="L193" s="144"/>
    </row>
    <row r="194" spans="1:12" ht="15" customHeight="1" x14ac:dyDescent="0.25">
      <c r="A194" s="173"/>
      <c r="B194" s="170"/>
      <c r="C194" s="171"/>
      <c r="D194" s="172"/>
      <c r="E194" s="144"/>
      <c r="F194" s="144"/>
      <c r="G194" s="144"/>
      <c r="H194" s="144"/>
      <c r="I194" s="144"/>
      <c r="J194" s="144"/>
      <c r="K194" s="144"/>
      <c r="L194" s="144"/>
    </row>
    <row r="195" spans="1:12" ht="15" customHeight="1" x14ac:dyDescent="0.25">
      <c r="A195" s="173"/>
      <c r="B195" s="170"/>
      <c r="C195" s="171"/>
      <c r="D195" s="172"/>
      <c r="E195" s="144"/>
      <c r="F195" s="144"/>
      <c r="G195" s="144"/>
      <c r="H195" s="144"/>
      <c r="I195" s="144"/>
      <c r="J195" s="144"/>
      <c r="K195" s="144"/>
      <c r="L195" s="144"/>
    </row>
    <row r="196" spans="1:12" ht="15" customHeight="1" x14ac:dyDescent="0.25">
      <c r="A196" s="173"/>
      <c r="B196" s="170"/>
      <c r="C196" s="171"/>
      <c r="D196" s="172"/>
      <c r="E196" s="144"/>
      <c r="F196" s="144"/>
      <c r="G196" s="144"/>
      <c r="H196" s="144"/>
      <c r="I196" s="144"/>
      <c r="J196" s="144"/>
      <c r="K196" s="144"/>
      <c r="L196" s="144"/>
    </row>
    <row r="197" spans="1:12" ht="15" customHeight="1" x14ac:dyDescent="0.25">
      <c r="A197" s="173"/>
      <c r="B197" s="170"/>
      <c r="C197" s="171"/>
      <c r="D197" s="172"/>
      <c r="E197" s="144"/>
      <c r="F197" s="144"/>
      <c r="G197" s="144"/>
      <c r="H197" s="144"/>
      <c r="I197" s="144"/>
      <c r="J197" s="144"/>
      <c r="K197" s="144"/>
      <c r="L197" s="144"/>
    </row>
    <row r="198" spans="1:12" ht="15" customHeight="1" x14ac:dyDescent="0.25">
      <c r="A198" s="173"/>
      <c r="B198" s="170"/>
      <c r="C198" s="171"/>
      <c r="D198" s="172"/>
      <c r="E198" s="144"/>
      <c r="F198" s="144"/>
      <c r="G198" s="144"/>
      <c r="H198" s="144"/>
      <c r="I198" s="144"/>
      <c r="J198" s="144"/>
      <c r="K198" s="144"/>
      <c r="L198" s="144"/>
    </row>
    <row r="199" spans="1:12" ht="15" customHeight="1" x14ac:dyDescent="0.25">
      <c r="A199" s="173"/>
      <c r="B199" s="170"/>
      <c r="C199" s="171"/>
      <c r="D199" s="172"/>
      <c r="E199" s="144"/>
      <c r="F199" s="144"/>
      <c r="G199" s="144"/>
      <c r="H199" s="144"/>
      <c r="I199" s="144"/>
      <c r="J199" s="144"/>
      <c r="K199" s="144"/>
      <c r="L199" s="144"/>
    </row>
    <row r="200" spans="1:12" ht="15" customHeight="1" x14ac:dyDescent="0.25">
      <c r="A200" s="173"/>
      <c r="B200" s="170"/>
      <c r="C200" s="171"/>
      <c r="D200" s="172"/>
      <c r="E200" s="144"/>
      <c r="F200" s="144"/>
      <c r="G200" s="144"/>
      <c r="H200" s="144"/>
      <c r="I200" s="144"/>
      <c r="J200" s="144"/>
      <c r="K200" s="144"/>
      <c r="L200" s="144"/>
    </row>
    <row r="201" spans="1:12" ht="15" customHeight="1" x14ac:dyDescent="0.25">
      <c r="A201" s="173"/>
      <c r="B201" s="170"/>
      <c r="C201" s="171"/>
      <c r="D201" s="172"/>
      <c r="E201" s="144"/>
      <c r="F201" s="144"/>
      <c r="G201" s="144"/>
      <c r="H201" s="144"/>
      <c r="I201" s="144"/>
      <c r="J201" s="144"/>
      <c r="K201" s="144"/>
      <c r="L201" s="144"/>
    </row>
    <row r="202" spans="1:12" ht="15" customHeight="1" x14ac:dyDescent="0.25">
      <c r="A202" s="173"/>
      <c r="B202" s="170"/>
      <c r="C202" s="171"/>
      <c r="D202" s="172"/>
      <c r="E202" s="144"/>
      <c r="F202" s="144"/>
      <c r="G202" s="144"/>
      <c r="H202" s="144"/>
      <c r="I202" s="144"/>
      <c r="J202" s="144"/>
      <c r="K202" s="144"/>
      <c r="L202" s="144"/>
    </row>
    <row r="203" spans="1:12" ht="15" customHeight="1" x14ac:dyDescent="0.25">
      <c r="A203" s="173"/>
      <c r="B203" s="170"/>
      <c r="C203" s="171"/>
      <c r="D203" s="172"/>
      <c r="E203" s="144"/>
      <c r="F203" s="144"/>
      <c r="G203" s="144"/>
      <c r="H203" s="144"/>
      <c r="I203" s="144"/>
      <c r="J203" s="144"/>
      <c r="K203" s="144"/>
      <c r="L203" s="144"/>
    </row>
    <row r="204" spans="1:12" ht="15" customHeight="1" x14ac:dyDescent="0.25">
      <c r="A204" s="173"/>
      <c r="B204" s="170"/>
      <c r="C204" s="171"/>
      <c r="D204" s="172"/>
      <c r="E204" s="144"/>
      <c r="F204" s="144"/>
      <c r="G204" s="144"/>
      <c r="H204" s="144"/>
      <c r="I204" s="144"/>
      <c r="J204" s="144"/>
      <c r="K204" s="144"/>
      <c r="L204" s="144"/>
    </row>
    <row r="205" spans="1:12" ht="15" customHeight="1" x14ac:dyDescent="0.25">
      <c r="A205" s="173"/>
      <c r="B205" s="170"/>
      <c r="C205" s="171"/>
      <c r="D205" s="172"/>
      <c r="E205" s="144"/>
      <c r="F205" s="144"/>
      <c r="G205" s="144"/>
      <c r="H205" s="144"/>
      <c r="I205" s="144"/>
      <c r="J205" s="144"/>
      <c r="K205" s="144"/>
      <c r="L205" s="144"/>
    </row>
    <row r="206" spans="1:12" ht="15" customHeight="1" x14ac:dyDescent="0.25">
      <c r="A206" s="173"/>
      <c r="B206" s="170"/>
      <c r="C206" s="171"/>
      <c r="D206" s="172"/>
      <c r="E206" s="144"/>
      <c r="F206" s="144"/>
      <c r="G206" s="144"/>
      <c r="H206" s="144"/>
      <c r="I206" s="144"/>
      <c r="J206" s="144"/>
      <c r="K206" s="144"/>
      <c r="L206" s="144"/>
    </row>
    <row r="207" spans="1:12" ht="15" customHeight="1" x14ac:dyDescent="0.25">
      <c r="A207" s="173"/>
      <c r="B207" s="170"/>
      <c r="C207" s="171"/>
      <c r="D207" s="172"/>
      <c r="E207" s="144"/>
      <c r="F207" s="144"/>
      <c r="G207" s="144"/>
      <c r="H207" s="144"/>
      <c r="I207" s="144"/>
      <c r="J207" s="144"/>
      <c r="K207" s="144"/>
      <c r="L207" s="144"/>
    </row>
    <row r="208" spans="1:12" ht="15" customHeight="1" x14ac:dyDescent="0.25">
      <c r="A208" s="173"/>
      <c r="B208" s="170"/>
      <c r="C208" s="171"/>
      <c r="D208" s="172"/>
      <c r="E208" s="144"/>
      <c r="F208" s="144"/>
      <c r="G208" s="144"/>
      <c r="H208" s="144"/>
      <c r="I208" s="144"/>
      <c r="J208" s="144"/>
      <c r="K208" s="144"/>
      <c r="L208" s="144"/>
    </row>
    <row r="209" spans="1:12" ht="15" customHeight="1" x14ac:dyDescent="0.25">
      <c r="A209" s="173"/>
      <c r="B209" s="170"/>
      <c r="C209" s="171"/>
      <c r="D209" s="172"/>
      <c r="E209" s="144"/>
      <c r="F209" s="144"/>
      <c r="G209" s="144"/>
      <c r="H209" s="144"/>
      <c r="I209" s="144"/>
      <c r="J209" s="144"/>
      <c r="K209" s="144"/>
      <c r="L209" s="144"/>
    </row>
    <row r="210" spans="1:12" ht="15" customHeight="1" x14ac:dyDescent="0.25">
      <c r="A210" s="173"/>
      <c r="B210" s="170"/>
      <c r="C210" s="171"/>
      <c r="D210" s="172"/>
      <c r="E210" s="144"/>
      <c r="F210" s="144"/>
      <c r="G210" s="144"/>
      <c r="H210" s="144"/>
      <c r="I210" s="144"/>
      <c r="J210" s="144"/>
      <c r="K210" s="144"/>
      <c r="L210" s="144"/>
    </row>
    <row r="211" spans="1:12" ht="15" customHeight="1" x14ac:dyDescent="0.25">
      <c r="A211" s="173"/>
      <c r="B211" s="170"/>
      <c r="C211" s="171"/>
      <c r="D211" s="172"/>
      <c r="E211" s="144"/>
      <c r="F211" s="144"/>
      <c r="G211" s="144"/>
      <c r="H211" s="144"/>
      <c r="I211" s="144"/>
      <c r="J211" s="144"/>
      <c r="K211" s="144"/>
      <c r="L211" s="144"/>
    </row>
    <row r="212" spans="1:12" ht="15" customHeight="1" x14ac:dyDescent="0.25">
      <c r="A212" s="173"/>
      <c r="B212" s="170"/>
      <c r="C212" s="171"/>
      <c r="D212" s="172"/>
      <c r="E212" s="144"/>
      <c r="F212" s="144"/>
      <c r="G212" s="144"/>
      <c r="H212" s="144"/>
      <c r="I212" s="144"/>
      <c r="J212" s="144"/>
      <c r="K212" s="144"/>
      <c r="L212" s="144"/>
    </row>
    <row r="213" spans="1:12" ht="15" customHeight="1" x14ac:dyDescent="0.25">
      <c r="A213" s="173"/>
      <c r="B213" s="170"/>
      <c r="C213" s="171"/>
      <c r="D213" s="172"/>
      <c r="E213" s="144"/>
      <c r="F213" s="144"/>
      <c r="G213" s="144"/>
      <c r="H213" s="144"/>
      <c r="I213" s="144"/>
      <c r="J213" s="144"/>
      <c r="K213" s="144"/>
      <c r="L213" s="144"/>
    </row>
    <row r="214" spans="1:12" ht="15" customHeight="1" x14ac:dyDescent="0.25">
      <c r="A214" s="173"/>
      <c r="B214" s="170"/>
      <c r="C214" s="171"/>
      <c r="D214" s="172"/>
      <c r="E214" s="144"/>
      <c r="F214" s="144"/>
      <c r="G214" s="144"/>
      <c r="H214" s="144"/>
      <c r="I214" s="144"/>
      <c r="J214" s="144"/>
      <c r="K214" s="144"/>
      <c r="L214" s="144"/>
    </row>
    <row r="215" spans="1:12" ht="15" customHeight="1" x14ac:dyDescent="0.25">
      <c r="A215" s="173"/>
      <c r="B215" s="170"/>
      <c r="C215" s="171"/>
      <c r="D215" s="172"/>
      <c r="E215" s="144"/>
      <c r="F215" s="144"/>
      <c r="G215" s="144"/>
      <c r="H215" s="144"/>
      <c r="I215" s="144"/>
      <c r="J215" s="144"/>
      <c r="K215" s="144"/>
      <c r="L215" s="144"/>
    </row>
    <row r="216" spans="1:12" ht="15" customHeight="1" x14ac:dyDescent="0.25">
      <c r="A216" s="173"/>
      <c r="B216" s="170"/>
      <c r="C216" s="171"/>
      <c r="D216" s="172"/>
      <c r="E216" s="144"/>
      <c r="F216" s="144"/>
      <c r="G216" s="144"/>
      <c r="H216" s="144"/>
      <c r="I216" s="144"/>
      <c r="J216" s="144"/>
      <c r="K216" s="144"/>
      <c r="L216" s="144"/>
    </row>
    <row r="217" spans="1:12" ht="15" customHeight="1" x14ac:dyDescent="0.25">
      <c r="A217" s="173"/>
      <c r="B217" s="170"/>
      <c r="C217" s="171"/>
      <c r="D217" s="172"/>
      <c r="E217" s="144"/>
      <c r="F217" s="144"/>
      <c r="G217" s="144"/>
      <c r="H217" s="144"/>
      <c r="I217" s="144"/>
      <c r="J217" s="144"/>
      <c r="K217" s="144"/>
      <c r="L217" s="144"/>
    </row>
    <row r="218" spans="1:12" ht="15" customHeight="1" x14ac:dyDescent="0.25">
      <c r="A218" s="173"/>
      <c r="B218" s="170"/>
      <c r="C218" s="171"/>
      <c r="D218" s="172"/>
      <c r="E218" s="144"/>
      <c r="F218" s="144"/>
      <c r="G218" s="144"/>
      <c r="H218" s="144"/>
      <c r="I218" s="144"/>
      <c r="J218" s="144"/>
      <c r="K218" s="144"/>
      <c r="L218" s="144"/>
    </row>
    <row r="219" spans="1:12" ht="15" customHeight="1" x14ac:dyDescent="0.25">
      <c r="A219" s="173"/>
      <c r="B219" s="170"/>
      <c r="C219" s="171"/>
      <c r="D219" s="172"/>
      <c r="E219" s="144"/>
      <c r="F219" s="144"/>
      <c r="G219" s="144"/>
      <c r="H219" s="144"/>
      <c r="I219" s="144"/>
      <c r="J219" s="144"/>
      <c r="K219" s="144"/>
      <c r="L219" s="144"/>
    </row>
    <row r="220" spans="1:12" ht="15" customHeight="1" x14ac:dyDescent="0.25">
      <c r="A220" s="173"/>
      <c r="B220" s="170"/>
      <c r="C220" s="171"/>
      <c r="D220" s="172"/>
      <c r="E220" s="144"/>
      <c r="F220" s="144"/>
      <c r="G220" s="144"/>
      <c r="H220" s="144"/>
      <c r="I220" s="144"/>
      <c r="J220" s="144"/>
      <c r="K220" s="144"/>
      <c r="L220" s="144"/>
    </row>
    <row r="221" spans="1:12" ht="15" customHeight="1" x14ac:dyDescent="0.25">
      <c r="A221" s="173"/>
      <c r="B221" s="170"/>
      <c r="C221" s="171"/>
      <c r="D221" s="172"/>
      <c r="E221" s="144"/>
      <c r="F221" s="144"/>
      <c r="G221" s="144"/>
      <c r="H221" s="144"/>
      <c r="I221" s="144"/>
      <c r="J221" s="144"/>
      <c r="K221" s="144"/>
      <c r="L221" s="144"/>
    </row>
    <row r="222" spans="1:12" ht="15" customHeight="1" x14ac:dyDescent="0.25">
      <c r="A222" s="173"/>
      <c r="B222" s="170"/>
      <c r="C222" s="171"/>
      <c r="D222" s="172"/>
      <c r="E222" s="144"/>
      <c r="F222" s="144"/>
      <c r="G222" s="144"/>
      <c r="H222" s="144"/>
      <c r="I222" s="144"/>
      <c r="J222" s="144"/>
      <c r="K222" s="144"/>
      <c r="L222" s="144"/>
    </row>
    <row r="223" spans="1:12" ht="15" customHeight="1" x14ac:dyDescent="0.25">
      <c r="A223" s="173"/>
      <c r="B223" s="170"/>
      <c r="C223" s="171"/>
      <c r="D223" s="172"/>
      <c r="E223" s="144"/>
      <c r="F223" s="144"/>
      <c r="G223" s="144"/>
      <c r="H223" s="144"/>
      <c r="I223" s="144"/>
      <c r="J223" s="144"/>
      <c r="K223" s="144"/>
      <c r="L223" s="144"/>
    </row>
    <row r="224" spans="1:12" ht="15" customHeight="1" x14ac:dyDescent="0.25">
      <c r="A224" s="173"/>
      <c r="B224" s="170"/>
      <c r="C224" s="171"/>
      <c r="D224" s="172"/>
      <c r="E224" s="144"/>
      <c r="F224" s="144"/>
      <c r="G224" s="144"/>
      <c r="H224" s="144"/>
      <c r="I224" s="144"/>
      <c r="J224" s="144"/>
      <c r="K224" s="144"/>
      <c r="L224" s="144"/>
    </row>
    <row r="225" spans="1:12" ht="15" customHeight="1" x14ac:dyDescent="0.25">
      <c r="A225" s="173"/>
      <c r="B225" s="170"/>
      <c r="C225" s="171"/>
      <c r="D225" s="172"/>
      <c r="E225" s="144"/>
      <c r="F225" s="144"/>
      <c r="G225" s="144"/>
      <c r="H225" s="144"/>
      <c r="I225" s="144"/>
      <c r="J225" s="144"/>
      <c r="K225" s="144"/>
      <c r="L225" s="144"/>
    </row>
    <row r="226" spans="1:12" ht="15" customHeight="1" x14ac:dyDescent="0.25">
      <c r="A226" s="173"/>
      <c r="B226" s="170"/>
      <c r="C226" s="171"/>
      <c r="D226" s="172"/>
      <c r="E226" s="144"/>
      <c r="F226" s="144"/>
      <c r="G226" s="144"/>
      <c r="H226" s="144"/>
      <c r="I226" s="144"/>
      <c r="J226" s="144"/>
      <c r="K226" s="144"/>
      <c r="L226" s="144"/>
    </row>
    <row r="227" spans="1:12" ht="15" customHeight="1" x14ac:dyDescent="0.25">
      <c r="A227" s="173"/>
      <c r="B227" s="170"/>
      <c r="C227" s="171"/>
      <c r="D227" s="172"/>
      <c r="E227" s="144"/>
      <c r="F227" s="144"/>
      <c r="G227" s="144"/>
      <c r="H227" s="144"/>
      <c r="I227" s="144"/>
      <c r="J227" s="144"/>
      <c r="K227" s="144"/>
      <c r="L227" s="144"/>
    </row>
    <row r="228" spans="1:12" ht="15" customHeight="1" x14ac:dyDescent="0.25">
      <c r="A228" s="173"/>
      <c r="B228" s="170"/>
      <c r="C228" s="171"/>
      <c r="D228" s="172"/>
      <c r="E228" s="144"/>
      <c r="F228" s="144"/>
      <c r="G228" s="144"/>
      <c r="H228" s="144"/>
      <c r="I228" s="144"/>
      <c r="J228" s="144"/>
      <c r="K228" s="144"/>
      <c r="L228" s="144"/>
    </row>
    <row r="229" spans="1:12" ht="15" customHeight="1" x14ac:dyDescent="0.25">
      <c r="A229" s="173"/>
      <c r="B229" s="170"/>
      <c r="C229" s="171"/>
      <c r="D229" s="172"/>
      <c r="E229" s="144"/>
      <c r="F229" s="144"/>
      <c r="G229" s="144"/>
      <c r="H229" s="144"/>
      <c r="I229" s="144"/>
      <c r="J229" s="144"/>
      <c r="K229" s="144"/>
      <c r="L229" s="144"/>
    </row>
    <row r="230" spans="1:12" ht="15" customHeight="1" x14ac:dyDescent="0.25">
      <c r="A230" s="173"/>
      <c r="B230" s="170"/>
      <c r="C230" s="171"/>
      <c r="D230" s="172"/>
      <c r="E230" s="144"/>
      <c r="F230" s="144"/>
      <c r="G230" s="144"/>
      <c r="H230" s="144"/>
      <c r="I230" s="144"/>
      <c r="J230" s="144"/>
      <c r="K230" s="144"/>
      <c r="L230" s="144"/>
    </row>
    <row r="231" spans="1:12" ht="15" customHeight="1" x14ac:dyDescent="0.25">
      <c r="A231" s="173"/>
      <c r="B231" s="170"/>
      <c r="C231" s="171"/>
      <c r="D231" s="172"/>
      <c r="E231" s="144"/>
      <c r="F231" s="144"/>
      <c r="G231" s="144"/>
      <c r="H231" s="144"/>
      <c r="I231" s="144"/>
      <c r="J231" s="144"/>
      <c r="K231" s="144"/>
      <c r="L231" s="144"/>
    </row>
    <row r="232" spans="1:12" ht="15" customHeight="1" x14ac:dyDescent="0.25">
      <c r="A232" s="173"/>
      <c r="B232" s="170"/>
      <c r="C232" s="171"/>
      <c r="D232" s="172"/>
      <c r="E232" s="144"/>
      <c r="F232" s="144"/>
      <c r="G232" s="144"/>
      <c r="H232" s="144"/>
      <c r="I232" s="144"/>
      <c r="J232" s="144"/>
      <c r="K232" s="144"/>
      <c r="L232" s="144"/>
    </row>
    <row r="233" spans="1:12" ht="15" customHeight="1" x14ac:dyDescent="0.25">
      <c r="A233" s="173"/>
      <c r="B233" s="170"/>
      <c r="C233" s="171"/>
      <c r="D233" s="172"/>
      <c r="E233" s="144"/>
      <c r="F233" s="144"/>
      <c r="G233" s="144"/>
      <c r="H233" s="144"/>
      <c r="I233" s="144"/>
      <c r="J233" s="144"/>
      <c r="K233" s="144"/>
      <c r="L233" s="144"/>
    </row>
    <row r="234" spans="1:12" ht="15" customHeight="1" x14ac:dyDescent="0.25">
      <c r="A234" s="173"/>
      <c r="B234" s="170"/>
      <c r="C234" s="171"/>
      <c r="D234" s="172"/>
      <c r="E234" s="144"/>
      <c r="F234" s="144"/>
      <c r="G234" s="144"/>
      <c r="H234" s="144"/>
      <c r="I234" s="144"/>
      <c r="J234" s="144"/>
      <c r="K234" s="144"/>
      <c r="L234" s="144"/>
    </row>
    <row r="235" spans="1:12" ht="15" customHeight="1" x14ac:dyDescent="0.25">
      <c r="A235" s="173"/>
      <c r="B235" s="170"/>
      <c r="C235" s="171"/>
      <c r="D235" s="172"/>
      <c r="E235" s="144"/>
      <c r="F235" s="144"/>
      <c r="G235" s="144"/>
      <c r="H235" s="144"/>
      <c r="I235" s="144"/>
      <c r="J235" s="144"/>
      <c r="K235" s="144"/>
      <c r="L235" s="144"/>
    </row>
    <row r="236" spans="1:12" ht="15" customHeight="1" x14ac:dyDescent="0.25">
      <c r="A236" s="173"/>
      <c r="B236" s="170"/>
      <c r="C236" s="171"/>
      <c r="D236" s="172"/>
      <c r="E236" s="144"/>
      <c r="F236" s="144"/>
      <c r="G236" s="144"/>
      <c r="H236" s="144"/>
      <c r="I236" s="144"/>
      <c r="J236" s="144"/>
      <c r="K236" s="144"/>
      <c r="L236" s="144"/>
    </row>
    <row r="237" spans="1:12" ht="15" customHeight="1" x14ac:dyDescent="0.25">
      <c r="A237" s="173"/>
      <c r="B237" s="170"/>
      <c r="C237" s="171"/>
      <c r="D237" s="172"/>
      <c r="E237" s="144"/>
      <c r="F237" s="144"/>
      <c r="G237" s="144"/>
      <c r="H237" s="144"/>
      <c r="I237" s="144"/>
      <c r="J237" s="144"/>
      <c r="K237" s="144"/>
      <c r="L237" s="144"/>
    </row>
    <row r="238" spans="1:12" ht="15" customHeight="1" x14ac:dyDescent="0.25">
      <c r="A238" s="173"/>
      <c r="B238" s="170"/>
      <c r="C238" s="171"/>
      <c r="D238" s="172"/>
      <c r="E238" s="144"/>
      <c r="F238" s="144"/>
      <c r="G238" s="144"/>
      <c r="H238" s="144"/>
      <c r="I238" s="144"/>
      <c r="J238" s="144"/>
      <c r="K238" s="144"/>
      <c r="L238" s="144"/>
    </row>
    <row r="239" spans="1:12" ht="15" customHeight="1" x14ac:dyDescent="0.25">
      <c r="A239" s="173"/>
      <c r="B239" s="170"/>
      <c r="C239" s="171"/>
      <c r="D239" s="172"/>
      <c r="E239" s="144"/>
      <c r="F239" s="144"/>
      <c r="G239" s="144"/>
      <c r="H239" s="144"/>
      <c r="I239" s="144"/>
      <c r="J239" s="144"/>
      <c r="K239" s="144"/>
      <c r="L239" s="144"/>
    </row>
    <row r="240" spans="1:12" ht="15" customHeight="1" x14ac:dyDescent="0.25">
      <c r="A240" s="173"/>
      <c r="B240" s="170"/>
      <c r="C240" s="171"/>
      <c r="D240" s="172"/>
      <c r="E240" s="144"/>
      <c r="F240" s="144"/>
      <c r="G240" s="144"/>
      <c r="H240" s="144"/>
      <c r="I240" s="144"/>
      <c r="J240" s="144"/>
      <c r="K240" s="144"/>
      <c r="L240" s="144"/>
    </row>
    <row r="241" spans="1:12" ht="15" customHeight="1" x14ac:dyDescent="0.25">
      <c r="A241" s="173"/>
      <c r="B241" s="170"/>
      <c r="C241" s="171"/>
      <c r="D241" s="172"/>
      <c r="E241" s="144"/>
      <c r="F241" s="144"/>
      <c r="G241" s="144"/>
      <c r="H241" s="144"/>
      <c r="I241" s="144"/>
      <c r="J241" s="144"/>
      <c r="K241" s="144"/>
      <c r="L241" s="144"/>
    </row>
    <row r="242" spans="1:12" ht="15" customHeight="1" x14ac:dyDescent="0.25">
      <c r="A242" s="173"/>
      <c r="B242" s="170"/>
      <c r="C242" s="171"/>
      <c r="D242" s="172"/>
      <c r="E242" s="144"/>
      <c r="F242" s="144"/>
      <c r="G242" s="144"/>
      <c r="H242" s="144"/>
      <c r="I242" s="144"/>
      <c r="J242" s="144"/>
      <c r="K242" s="144"/>
      <c r="L242" s="144"/>
    </row>
    <row r="243" spans="1:12" ht="15" customHeight="1" x14ac:dyDescent="0.25">
      <c r="A243" s="173"/>
      <c r="B243" s="170"/>
      <c r="C243" s="171"/>
      <c r="D243" s="172"/>
      <c r="E243" s="144"/>
      <c r="F243" s="144"/>
      <c r="G243" s="144"/>
      <c r="H243" s="144"/>
      <c r="I243" s="144"/>
      <c r="J243" s="144"/>
      <c r="K243" s="144"/>
      <c r="L243" s="144"/>
    </row>
    <row r="244" spans="1:12" ht="15" customHeight="1" x14ac:dyDescent="0.25">
      <c r="A244" s="173"/>
      <c r="B244" s="170"/>
      <c r="C244" s="171"/>
      <c r="D244" s="172"/>
      <c r="E244" s="144"/>
      <c r="F244" s="144"/>
      <c r="G244" s="144"/>
      <c r="H244" s="144"/>
      <c r="I244" s="144"/>
      <c r="J244" s="144"/>
      <c r="K244" s="144"/>
      <c r="L244" s="144"/>
    </row>
    <row r="245" spans="1:12" ht="15" customHeight="1" x14ac:dyDescent="0.25">
      <c r="A245" s="173"/>
      <c r="B245" s="170"/>
      <c r="C245" s="171"/>
      <c r="D245" s="172"/>
      <c r="E245" s="144"/>
      <c r="F245" s="144"/>
      <c r="G245" s="144"/>
      <c r="H245" s="144"/>
      <c r="I245" s="144"/>
      <c r="J245" s="144"/>
      <c r="K245" s="144"/>
      <c r="L245" s="144"/>
    </row>
    <row r="246" spans="1:12" ht="15" customHeight="1" x14ac:dyDescent="0.25">
      <c r="A246" s="173"/>
      <c r="B246" s="170"/>
      <c r="C246" s="171"/>
      <c r="D246" s="172"/>
      <c r="E246" s="144"/>
      <c r="F246" s="144"/>
      <c r="G246" s="144"/>
      <c r="H246" s="144"/>
      <c r="I246" s="144"/>
      <c r="J246" s="144"/>
      <c r="K246" s="144"/>
      <c r="L246" s="144"/>
    </row>
    <row r="247" spans="1:12" ht="15" customHeight="1" x14ac:dyDescent="0.25">
      <c r="A247" s="173"/>
      <c r="B247" s="170"/>
      <c r="C247" s="171"/>
      <c r="D247" s="172"/>
      <c r="E247" s="144"/>
      <c r="F247" s="144"/>
      <c r="G247" s="144"/>
      <c r="H247" s="144"/>
      <c r="I247" s="144"/>
      <c r="J247" s="144"/>
      <c r="K247" s="144"/>
      <c r="L247" s="144"/>
    </row>
    <row r="248" spans="1:12" ht="15" customHeight="1" x14ac:dyDescent="0.25">
      <c r="A248" s="173"/>
      <c r="B248" s="170"/>
      <c r="C248" s="171"/>
      <c r="D248" s="172"/>
      <c r="E248" s="144"/>
      <c r="F248" s="144"/>
      <c r="G248" s="144"/>
      <c r="H248" s="144"/>
      <c r="I248" s="144"/>
      <c r="J248" s="144"/>
      <c r="K248" s="144"/>
      <c r="L248" s="144"/>
    </row>
    <row r="249" spans="1:12" ht="15" customHeight="1" x14ac:dyDescent="0.25">
      <c r="A249" s="173"/>
      <c r="B249" s="170"/>
      <c r="C249" s="171"/>
      <c r="D249" s="172"/>
      <c r="E249" s="144"/>
      <c r="F249" s="144"/>
      <c r="G249" s="144"/>
      <c r="H249" s="144"/>
      <c r="I249" s="144"/>
      <c r="J249" s="144"/>
      <c r="K249" s="144"/>
      <c r="L249" s="144"/>
    </row>
    <row r="250" spans="1:12" ht="15" customHeight="1" x14ac:dyDescent="0.25">
      <c r="A250" s="173"/>
      <c r="B250" s="170"/>
      <c r="C250" s="171"/>
      <c r="D250" s="172"/>
      <c r="E250" s="144"/>
      <c r="F250" s="144"/>
      <c r="G250" s="144"/>
      <c r="H250" s="144"/>
      <c r="I250" s="144"/>
      <c r="J250" s="144"/>
      <c r="K250" s="144"/>
      <c r="L250" s="144"/>
    </row>
    <row r="251" spans="1:12" ht="15" customHeight="1" x14ac:dyDescent="0.25">
      <c r="A251" s="173"/>
      <c r="B251" s="170"/>
      <c r="C251" s="171"/>
      <c r="D251" s="172"/>
      <c r="E251" s="144"/>
      <c r="F251" s="144"/>
      <c r="G251" s="144"/>
      <c r="H251" s="144"/>
      <c r="I251" s="144"/>
      <c r="J251" s="144"/>
      <c r="K251" s="144"/>
      <c r="L251" s="144"/>
    </row>
    <row r="252" spans="1:12" x14ac:dyDescent="0.25">
      <c r="A252" s="173"/>
      <c r="B252" s="170"/>
      <c r="C252" s="171"/>
      <c r="D252" s="172"/>
      <c r="E252" s="144"/>
      <c r="F252" s="144"/>
      <c r="G252" s="144"/>
      <c r="H252" s="144"/>
      <c r="I252" s="144"/>
      <c r="J252" s="144"/>
      <c r="K252" s="144"/>
      <c r="L252" s="144"/>
    </row>
    <row r="253" spans="1:12" x14ac:dyDescent="0.25">
      <c r="A253" s="173"/>
      <c r="B253" s="170"/>
      <c r="C253" s="171"/>
      <c r="D253" s="172"/>
      <c r="E253" s="144"/>
      <c r="F253" s="144"/>
      <c r="G253" s="144"/>
      <c r="H253" s="144"/>
      <c r="I253" s="144"/>
      <c r="J253" s="144"/>
      <c r="K253" s="144"/>
      <c r="L253" s="144"/>
    </row>
    <row r="254" spans="1:12" x14ac:dyDescent="0.25">
      <c r="A254" s="173"/>
      <c r="B254" s="170"/>
      <c r="C254" s="171"/>
      <c r="D254" s="172"/>
      <c r="E254" s="144"/>
      <c r="F254" s="144"/>
      <c r="G254" s="144"/>
      <c r="H254" s="144"/>
      <c r="I254" s="144"/>
      <c r="J254" s="144"/>
      <c r="K254" s="144"/>
      <c r="L254" s="144"/>
    </row>
    <row r="255" spans="1:12" x14ac:dyDescent="0.25">
      <c r="A255" s="173"/>
      <c r="B255" s="170"/>
      <c r="C255" s="171"/>
      <c r="D255" s="172"/>
      <c r="E255" s="144"/>
      <c r="F255" s="144"/>
      <c r="G255" s="144"/>
      <c r="H255" s="144"/>
      <c r="I255" s="144"/>
      <c r="J255" s="144"/>
      <c r="K255" s="144"/>
      <c r="L255" s="144"/>
    </row>
    <row r="256" spans="1:12" x14ac:dyDescent="0.25">
      <c r="A256" s="173"/>
      <c r="B256" s="170"/>
      <c r="C256" s="171"/>
      <c r="D256" s="172"/>
      <c r="E256" s="144"/>
      <c r="F256" s="144"/>
      <c r="G256" s="144"/>
      <c r="H256" s="144"/>
      <c r="I256" s="144"/>
      <c r="J256" s="144"/>
      <c r="K256" s="144"/>
      <c r="L256" s="144"/>
    </row>
    <row r="257" spans="1:12" x14ac:dyDescent="0.25">
      <c r="A257" s="173"/>
      <c r="B257" s="170"/>
      <c r="C257" s="171"/>
      <c r="D257" s="172"/>
      <c r="E257" s="144"/>
      <c r="F257" s="144"/>
      <c r="G257" s="144"/>
      <c r="H257" s="144"/>
      <c r="I257" s="144"/>
      <c r="J257" s="144"/>
      <c r="K257" s="144"/>
      <c r="L257" s="144"/>
    </row>
    <row r="258" spans="1:12" x14ac:dyDescent="0.25">
      <c r="A258" s="174"/>
      <c r="B258" s="170"/>
      <c r="C258" s="171"/>
      <c r="D258" s="172"/>
      <c r="E258" s="144"/>
      <c r="F258" s="144"/>
      <c r="G258" s="144"/>
      <c r="H258" s="144"/>
      <c r="I258" s="144"/>
      <c r="J258" s="144"/>
      <c r="K258" s="144"/>
      <c r="L258" s="144"/>
    </row>
    <row r="259" spans="1:12" x14ac:dyDescent="0.25">
      <c r="A259" s="174"/>
      <c r="B259" s="170"/>
      <c r="C259" s="171"/>
      <c r="D259" s="172"/>
      <c r="E259" s="144"/>
      <c r="F259" s="144"/>
      <c r="G259" s="144"/>
      <c r="H259" s="144"/>
      <c r="I259" s="144"/>
      <c r="J259" s="144"/>
      <c r="K259" s="144"/>
      <c r="L259" s="144"/>
    </row>
    <row r="260" spans="1:12" x14ac:dyDescent="0.25">
      <c r="A260" s="175"/>
      <c r="B260" s="170"/>
      <c r="C260" s="171"/>
      <c r="D260" s="172"/>
      <c r="E260" s="144"/>
      <c r="F260" s="144"/>
      <c r="G260" s="144"/>
      <c r="H260" s="144"/>
      <c r="I260" s="144"/>
      <c r="J260" s="144"/>
      <c r="K260" s="144"/>
      <c r="L260" s="144"/>
    </row>
    <row r="261" spans="1:12" x14ac:dyDescent="0.25">
      <c r="A261" s="174"/>
      <c r="B261" s="170"/>
      <c r="C261" s="171"/>
      <c r="D261" s="172"/>
      <c r="E261" s="144"/>
      <c r="F261" s="144"/>
      <c r="G261" s="144"/>
      <c r="H261" s="144"/>
      <c r="I261" s="144"/>
      <c r="J261" s="144"/>
      <c r="K261" s="144"/>
      <c r="L261" s="144"/>
    </row>
    <row r="262" spans="1:12" x14ac:dyDescent="0.25">
      <c r="A262" s="173"/>
      <c r="B262" s="170"/>
      <c r="C262" s="171"/>
      <c r="D262" s="172"/>
      <c r="E262" s="144"/>
      <c r="F262" s="144"/>
      <c r="G262" s="144"/>
      <c r="H262" s="144"/>
      <c r="I262" s="144"/>
      <c r="J262" s="144"/>
      <c r="K262" s="144"/>
      <c r="L262" s="144"/>
    </row>
    <row r="263" spans="1:12" x14ac:dyDescent="0.25">
      <c r="A263" s="173"/>
      <c r="B263" s="170"/>
      <c r="C263" s="171"/>
      <c r="D263" s="172"/>
      <c r="E263" s="144"/>
      <c r="F263" s="144"/>
      <c r="G263" s="144"/>
      <c r="H263" s="144"/>
      <c r="I263" s="144"/>
      <c r="J263" s="144"/>
      <c r="K263" s="144"/>
      <c r="L263" s="144"/>
    </row>
    <row r="264" spans="1:12" x14ac:dyDescent="0.25">
      <c r="A264" s="173"/>
      <c r="B264" s="170"/>
      <c r="C264" s="171"/>
      <c r="D264" s="172"/>
      <c r="E264" s="144"/>
      <c r="F264" s="144"/>
      <c r="G264" s="144"/>
      <c r="H264" s="144"/>
      <c r="I264" s="144"/>
      <c r="J264" s="144"/>
      <c r="K264" s="144"/>
      <c r="L264" s="144"/>
    </row>
    <row r="265" spans="1:12" x14ac:dyDescent="0.25">
      <c r="A265" s="173"/>
      <c r="B265" s="170"/>
      <c r="C265" s="171"/>
      <c r="D265" s="172"/>
      <c r="E265" s="144"/>
      <c r="F265" s="144"/>
      <c r="G265" s="144"/>
      <c r="H265" s="144"/>
      <c r="I265" s="144"/>
      <c r="J265" s="144"/>
      <c r="K265" s="144"/>
      <c r="L265" s="144"/>
    </row>
    <row r="266" spans="1:12" x14ac:dyDescent="0.25">
      <c r="A266" s="173"/>
      <c r="B266" s="170"/>
      <c r="C266" s="171"/>
      <c r="D266" s="172"/>
      <c r="E266" s="144"/>
      <c r="F266" s="144"/>
      <c r="G266" s="144"/>
      <c r="H266" s="144"/>
      <c r="I266" s="144"/>
      <c r="J266" s="144"/>
      <c r="K266" s="144"/>
      <c r="L266" s="144"/>
    </row>
    <row r="267" spans="1:12" x14ac:dyDescent="0.25">
      <c r="A267" s="173"/>
      <c r="B267" s="170"/>
      <c r="C267" s="176"/>
      <c r="D267" s="177"/>
      <c r="E267" s="144"/>
      <c r="F267" s="144"/>
      <c r="G267" s="144"/>
      <c r="H267" s="144"/>
      <c r="I267" s="144"/>
      <c r="J267" s="144"/>
      <c r="K267" s="144"/>
      <c r="L267" s="144"/>
    </row>
    <row r="268" spans="1:12" x14ac:dyDescent="0.25">
      <c r="A268" s="173"/>
      <c r="B268" s="170"/>
      <c r="C268" s="171"/>
      <c r="D268" s="172"/>
      <c r="E268" s="144"/>
      <c r="F268" s="144"/>
      <c r="G268" s="144"/>
      <c r="H268" s="144"/>
      <c r="I268" s="144"/>
      <c r="J268" s="144"/>
      <c r="K268" s="144"/>
      <c r="L268" s="144"/>
    </row>
    <row r="269" spans="1:12" x14ac:dyDescent="0.25">
      <c r="A269" s="173"/>
      <c r="B269" s="170"/>
      <c r="C269" s="171"/>
      <c r="D269" s="172"/>
      <c r="E269" s="144"/>
      <c r="F269" s="144"/>
      <c r="G269" s="144"/>
      <c r="H269" s="144"/>
      <c r="I269" s="144"/>
      <c r="J269" s="144"/>
      <c r="K269" s="144"/>
      <c r="L269" s="144"/>
    </row>
    <row r="270" spans="1:12" x14ac:dyDescent="0.25">
      <c r="A270" s="173"/>
      <c r="B270" s="170"/>
      <c r="C270" s="171"/>
      <c r="D270" s="172"/>
      <c r="E270" s="144"/>
      <c r="F270" s="144"/>
      <c r="G270" s="144"/>
      <c r="H270" s="144"/>
      <c r="I270" s="144"/>
      <c r="J270" s="144"/>
      <c r="K270" s="144"/>
      <c r="L270" s="144"/>
    </row>
    <row r="271" spans="1:12" x14ac:dyDescent="0.25">
      <c r="A271" s="173"/>
      <c r="B271" s="170"/>
      <c r="C271" s="171"/>
      <c r="D271" s="172"/>
      <c r="E271" s="144"/>
      <c r="F271" s="144"/>
      <c r="G271" s="144"/>
      <c r="H271" s="144"/>
      <c r="I271" s="144"/>
      <c r="J271" s="144"/>
      <c r="K271" s="144"/>
      <c r="L271" s="144"/>
    </row>
    <row r="272" spans="1:12" x14ac:dyDescent="0.25">
      <c r="A272" s="173"/>
      <c r="B272" s="170"/>
      <c r="C272" s="171"/>
      <c r="D272" s="172"/>
      <c r="E272" s="144"/>
      <c r="F272" s="144"/>
      <c r="G272" s="144"/>
      <c r="H272" s="144"/>
      <c r="I272" s="144"/>
      <c r="J272" s="144"/>
      <c r="K272" s="144"/>
      <c r="L272" s="144"/>
    </row>
    <row r="273" spans="1:12" x14ac:dyDescent="0.25">
      <c r="A273" s="173"/>
      <c r="B273" s="170"/>
      <c r="C273" s="171"/>
      <c r="D273" s="172"/>
      <c r="E273" s="144"/>
      <c r="F273" s="144"/>
      <c r="G273" s="144"/>
      <c r="H273" s="144"/>
      <c r="I273" s="144"/>
      <c r="J273" s="144"/>
      <c r="K273" s="144"/>
      <c r="L273" s="144"/>
    </row>
    <row r="274" spans="1:12" ht="46.5" customHeight="1" x14ac:dyDescent="0.25">
      <c r="A274" s="173"/>
      <c r="B274" s="170"/>
      <c r="C274" s="171"/>
      <c r="D274" s="172"/>
      <c r="E274" s="144"/>
      <c r="F274" s="144"/>
      <c r="G274" s="144"/>
      <c r="H274" s="144"/>
      <c r="I274" s="144"/>
      <c r="J274" s="144"/>
      <c r="K274" s="144"/>
      <c r="L274" s="144"/>
    </row>
    <row r="275" spans="1:12" x14ac:dyDescent="0.25">
      <c r="A275" s="173"/>
      <c r="B275" s="170"/>
      <c r="C275" s="171"/>
      <c r="D275" s="172"/>
      <c r="E275" s="144"/>
      <c r="F275" s="144"/>
      <c r="G275" s="144"/>
      <c r="H275" s="144"/>
      <c r="I275" s="144"/>
      <c r="J275" s="144"/>
      <c r="K275" s="144"/>
      <c r="L275" s="144"/>
    </row>
    <row r="276" spans="1:12" x14ac:dyDescent="0.25">
      <c r="A276" s="173"/>
      <c r="B276" s="170"/>
      <c r="C276" s="171"/>
      <c r="D276" s="172"/>
      <c r="E276" s="144"/>
      <c r="F276" s="144"/>
      <c r="G276" s="144"/>
      <c r="H276" s="144"/>
      <c r="I276" s="144"/>
      <c r="J276" s="144"/>
      <c r="K276" s="144"/>
      <c r="L276" s="144"/>
    </row>
    <row r="277" spans="1:12" x14ac:dyDescent="0.25">
      <c r="A277" s="173"/>
      <c r="B277" s="178"/>
      <c r="C277" s="171"/>
      <c r="D277" s="172"/>
      <c r="E277" s="144"/>
      <c r="F277" s="144"/>
      <c r="G277" s="144"/>
      <c r="H277" s="144"/>
      <c r="I277" s="144"/>
      <c r="J277" s="144"/>
      <c r="K277" s="144"/>
      <c r="L277" s="144"/>
    </row>
    <row r="278" spans="1:12" x14ac:dyDescent="0.25">
      <c r="A278" s="173"/>
      <c r="B278" s="178"/>
      <c r="C278" s="171"/>
      <c r="D278" s="172"/>
      <c r="E278" s="144"/>
      <c r="F278" s="144"/>
      <c r="G278" s="144"/>
      <c r="H278" s="144"/>
      <c r="I278" s="144"/>
      <c r="J278" s="144"/>
      <c r="K278" s="144"/>
      <c r="L278" s="144"/>
    </row>
    <row r="279" spans="1:12" x14ac:dyDescent="0.25">
      <c r="A279" s="173"/>
      <c r="B279" s="178"/>
      <c r="C279" s="171"/>
      <c r="D279" s="172"/>
      <c r="E279" s="144"/>
      <c r="F279" s="144"/>
      <c r="G279" s="144"/>
      <c r="H279" s="144"/>
      <c r="I279" s="144"/>
      <c r="J279" s="144"/>
      <c r="K279" s="144"/>
      <c r="L279" s="144"/>
    </row>
    <row r="280" spans="1:12" x14ac:dyDescent="0.25">
      <c r="A280" s="173"/>
      <c r="B280" s="178"/>
      <c r="C280" s="171"/>
      <c r="D280" s="172"/>
      <c r="E280" s="144"/>
      <c r="F280" s="144"/>
      <c r="G280" s="144"/>
      <c r="H280" s="144"/>
      <c r="I280" s="144"/>
      <c r="J280" s="144"/>
      <c r="K280" s="144"/>
      <c r="L280" s="144"/>
    </row>
    <row r="281" spans="1:12" x14ac:dyDescent="0.25">
      <c r="A281" s="173"/>
      <c r="B281" s="178"/>
      <c r="C281" s="171"/>
      <c r="D281" s="172"/>
      <c r="E281" s="144"/>
      <c r="F281" s="144"/>
      <c r="G281" s="144"/>
      <c r="H281" s="144"/>
      <c r="I281" s="144"/>
      <c r="J281" s="144"/>
      <c r="K281" s="144"/>
      <c r="L281" s="144"/>
    </row>
    <row r="282" spans="1:12" x14ac:dyDescent="0.25">
      <c r="A282" s="173"/>
      <c r="B282" s="178"/>
      <c r="C282" s="171"/>
      <c r="D282" s="172"/>
      <c r="E282" s="144"/>
      <c r="F282" s="144"/>
      <c r="G282" s="144"/>
      <c r="H282" s="144"/>
      <c r="I282" s="144"/>
      <c r="J282" s="144"/>
      <c r="K282" s="144"/>
      <c r="L282" s="144"/>
    </row>
    <row r="283" spans="1:12" x14ac:dyDescent="0.25">
      <c r="A283" s="173"/>
      <c r="B283" s="178"/>
      <c r="C283" s="171"/>
      <c r="D283" s="172"/>
      <c r="E283" s="144"/>
      <c r="F283" s="144"/>
      <c r="G283" s="144"/>
      <c r="H283" s="144"/>
      <c r="I283" s="144"/>
      <c r="J283" s="144"/>
      <c r="K283" s="144"/>
      <c r="L283" s="144"/>
    </row>
    <row r="284" spans="1:12" x14ac:dyDescent="0.25">
      <c r="A284" s="173"/>
      <c r="B284" s="178"/>
      <c r="C284" s="171"/>
      <c r="D284" s="172"/>
      <c r="E284" s="144"/>
      <c r="F284" s="144"/>
      <c r="G284" s="144"/>
      <c r="H284" s="144"/>
      <c r="I284" s="144"/>
      <c r="J284" s="144"/>
      <c r="K284" s="144"/>
      <c r="L284" s="144"/>
    </row>
    <row r="285" spans="1:12" x14ac:dyDescent="0.25">
      <c r="A285" s="179"/>
      <c r="B285" s="173"/>
      <c r="C285" s="180"/>
      <c r="D285" s="172"/>
      <c r="E285" s="144"/>
      <c r="F285" s="144"/>
      <c r="G285" s="144"/>
      <c r="H285" s="144"/>
      <c r="I285" s="144"/>
      <c r="J285" s="144"/>
      <c r="K285" s="144"/>
      <c r="L285" s="144"/>
    </row>
    <row r="286" spans="1:12" x14ac:dyDescent="0.25">
      <c r="A286" s="175"/>
      <c r="B286" s="173"/>
      <c r="C286" s="180"/>
      <c r="D286" s="172"/>
      <c r="E286" s="144"/>
      <c r="F286" s="144"/>
      <c r="G286" s="144"/>
      <c r="H286" s="144"/>
      <c r="I286" s="144"/>
      <c r="J286" s="144"/>
      <c r="K286" s="144"/>
      <c r="L286" s="144"/>
    </row>
    <row r="287" spans="1:12" x14ac:dyDescent="0.25">
      <c r="A287" s="179"/>
      <c r="B287" s="173"/>
      <c r="C287" s="180"/>
      <c r="D287" s="172"/>
      <c r="E287" s="144"/>
      <c r="F287" s="144"/>
      <c r="G287" s="144"/>
      <c r="H287" s="144"/>
      <c r="I287" s="144"/>
      <c r="J287" s="144"/>
      <c r="K287" s="144"/>
      <c r="L287" s="144"/>
    </row>
    <row r="288" spans="1:12" x14ac:dyDescent="0.25">
      <c r="A288" s="179"/>
      <c r="B288" s="173"/>
      <c r="C288" s="180"/>
      <c r="D288" s="172"/>
      <c r="E288" s="144"/>
      <c r="F288" s="144"/>
      <c r="G288" s="144"/>
      <c r="H288" s="144"/>
      <c r="I288" s="144"/>
      <c r="J288" s="144"/>
      <c r="K288" s="144"/>
      <c r="L288" s="144"/>
    </row>
    <row r="289" spans="1:12" x14ac:dyDescent="0.25">
      <c r="A289" s="179"/>
      <c r="B289" s="173"/>
      <c r="C289" s="180"/>
      <c r="D289" s="172"/>
      <c r="E289" s="144"/>
      <c r="F289" s="144"/>
      <c r="G289" s="144"/>
      <c r="H289" s="144"/>
      <c r="I289" s="144"/>
      <c r="J289" s="144"/>
      <c r="K289" s="144"/>
      <c r="L289" s="144"/>
    </row>
    <row r="290" spans="1:12" x14ac:dyDescent="0.25">
      <c r="A290" s="173"/>
      <c r="B290" s="178"/>
      <c r="C290" s="171"/>
      <c r="D290" s="172"/>
      <c r="E290" s="144"/>
      <c r="F290" s="144"/>
      <c r="G290" s="144"/>
      <c r="H290" s="144"/>
      <c r="I290" s="144"/>
      <c r="J290" s="144"/>
      <c r="K290" s="144"/>
      <c r="L290" s="144"/>
    </row>
    <row r="291" spans="1:12" x14ac:dyDescent="0.25">
      <c r="A291" s="173"/>
      <c r="B291" s="178"/>
      <c r="C291" s="171"/>
      <c r="D291" s="172"/>
      <c r="E291" s="144"/>
      <c r="F291" s="144"/>
      <c r="G291" s="144"/>
      <c r="H291" s="144"/>
      <c r="I291" s="144"/>
      <c r="J291" s="144"/>
      <c r="K291" s="144"/>
      <c r="L291" s="144"/>
    </row>
    <row r="292" spans="1:12" x14ac:dyDescent="0.25">
      <c r="A292" s="173"/>
      <c r="B292" s="178"/>
      <c r="C292" s="171"/>
      <c r="D292" s="172"/>
      <c r="E292" s="144"/>
      <c r="F292" s="144"/>
      <c r="G292" s="144"/>
      <c r="H292" s="144"/>
      <c r="I292" s="144"/>
      <c r="J292" s="144"/>
      <c r="K292" s="144"/>
      <c r="L292" s="144"/>
    </row>
    <row r="293" spans="1:12" x14ac:dyDescent="0.25">
      <c r="A293" s="173"/>
      <c r="B293" s="178"/>
      <c r="C293" s="171"/>
      <c r="D293" s="172"/>
      <c r="E293" s="144"/>
      <c r="F293" s="144"/>
      <c r="G293" s="144"/>
      <c r="H293" s="144"/>
      <c r="I293" s="144"/>
      <c r="J293" s="144"/>
      <c r="K293" s="144"/>
      <c r="L293" s="144"/>
    </row>
    <row r="294" spans="1:12" x14ac:dyDescent="0.25">
      <c r="A294" s="173"/>
      <c r="B294" s="178"/>
      <c r="C294" s="171"/>
      <c r="D294" s="172"/>
      <c r="E294" s="144"/>
      <c r="F294" s="144"/>
      <c r="G294" s="144"/>
      <c r="H294" s="144"/>
      <c r="I294" s="144"/>
      <c r="J294" s="144"/>
      <c r="K294" s="144"/>
      <c r="L294" s="144"/>
    </row>
    <row r="295" spans="1:12" x14ac:dyDescent="0.25">
      <c r="A295" s="173"/>
      <c r="B295" s="178"/>
      <c r="C295" s="171"/>
      <c r="D295" s="172"/>
      <c r="E295" s="144"/>
      <c r="F295" s="144"/>
      <c r="G295" s="144"/>
      <c r="H295" s="144"/>
      <c r="I295" s="144"/>
      <c r="J295" s="144"/>
      <c r="K295" s="144"/>
      <c r="L295" s="144"/>
    </row>
    <row r="296" spans="1:12" x14ac:dyDescent="0.25">
      <c r="A296" s="173"/>
      <c r="B296" s="178"/>
      <c r="C296" s="171"/>
      <c r="D296" s="172"/>
      <c r="E296" s="144"/>
      <c r="F296" s="144"/>
      <c r="G296" s="144"/>
      <c r="H296" s="144"/>
      <c r="I296" s="144"/>
      <c r="J296" s="144"/>
      <c r="K296" s="144"/>
      <c r="L296" s="144"/>
    </row>
    <row r="297" spans="1:12" x14ac:dyDescent="0.25">
      <c r="A297" s="173"/>
      <c r="B297" s="178"/>
      <c r="C297" s="171"/>
      <c r="D297" s="172"/>
      <c r="E297" s="144"/>
      <c r="F297" s="144"/>
      <c r="G297" s="144"/>
      <c r="H297" s="144"/>
      <c r="I297" s="144"/>
      <c r="J297" s="144"/>
      <c r="K297" s="144"/>
      <c r="L297" s="144"/>
    </row>
    <row r="298" spans="1:12" x14ac:dyDescent="0.25">
      <c r="A298" s="173"/>
      <c r="B298" s="178"/>
      <c r="C298" s="171"/>
      <c r="D298" s="172"/>
      <c r="E298" s="144"/>
      <c r="F298" s="144"/>
      <c r="G298" s="144"/>
      <c r="H298" s="144"/>
      <c r="I298" s="144"/>
      <c r="J298" s="144"/>
      <c r="K298" s="144"/>
      <c r="L298" s="144"/>
    </row>
    <row r="299" spans="1:12" x14ac:dyDescent="0.25">
      <c r="A299" s="173"/>
      <c r="B299" s="178"/>
      <c r="C299" s="171"/>
      <c r="D299" s="172"/>
      <c r="E299" s="144"/>
      <c r="F299" s="144"/>
      <c r="G299" s="144"/>
      <c r="H299" s="144"/>
      <c r="I299" s="144"/>
      <c r="J299" s="144"/>
      <c r="K299" s="144"/>
      <c r="L299" s="144"/>
    </row>
    <row r="300" spans="1:12" x14ac:dyDescent="0.25">
      <c r="A300" s="173"/>
      <c r="B300" s="178"/>
      <c r="C300" s="171"/>
      <c r="D300" s="172"/>
      <c r="E300" s="144"/>
      <c r="F300" s="144"/>
      <c r="G300" s="144"/>
      <c r="H300" s="144"/>
      <c r="I300" s="144"/>
      <c r="J300" s="144"/>
      <c r="K300" s="144"/>
      <c r="L300" s="144"/>
    </row>
    <row r="301" spans="1:12" x14ac:dyDescent="0.25">
      <c r="A301" s="173"/>
      <c r="B301" s="178"/>
      <c r="C301" s="171"/>
      <c r="D301" s="172"/>
      <c r="E301" s="144"/>
      <c r="F301" s="144"/>
      <c r="G301" s="144"/>
      <c r="H301" s="144"/>
      <c r="I301" s="144"/>
      <c r="J301" s="144"/>
      <c r="K301" s="144"/>
      <c r="L301" s="144"/>
    </row>
    <row r="302" spans="1:12" x14ac:dyDescent="0.25">
      <c r="A302" s="173"/>
      <c r="B302" s="178"/>
      <c r="C302" s="171"/>
      <c r="D302" s="172"/>
      <c r="E302" s="144"/>
      <c r="F302" s="144"/>
      <c r="G302" s="144"/>
      <c r="H302" s="144"/>
      <c r="I302" s="144"/>
      <c r="J302" s="144"/>
      <c r="K302" s="144"/>
      <c r="L302" s="144"/>
    </row>
    <row r="303" spans="1:12" x14ac:dyDescent="0.25">
      <c r="A303" s="173"/>
      <c r="B303" s="178"/>
      <c r="C303" s="171"/>
      <c r="D303" s="172"/>
      <c r="E303" s="144"/>
      <c r="F303" s="144"/>
      <c r="G303" s="144"/>
      <c r="H303" s="144"/>
      <c r="I303" s="144"/>
      <c r="J303" s="144"/>
      <c r="K303" s="144"/>
      <c r="L303" s="144"/>
    </row>
    <row r="304" spans="1:12" x14ac:dyDescent="0.25">
      <c r="A304" s="173"/>
      <c r="B304" s="178"/>
      <c r="C304" s="171"/>
      <c r="D304" s="172"/>
      <c r="E304" s="144"/>
      <c r="F304" s="144"/>
      <c r="G304" s="144"/>
      <c r="H304" s="144"/>
      <c r="I304" s="144"/>
      <c r="J304" s="144"/>
      <c r="K304" s="144"/>
      <c r="L304" s="144"/>
    </row>
    <row r="305" spans="1:12" x14ac:dyDescent="0.25">
      <c r="A305" s="173"/>
      <c r="B305" s="178"/>
      <c r="C305" s="171"/>
      <c r="D305" s="172"/>
      <c r="E305" s="144"/>
      <c r="F305" s="144"/>
      <c r="G305" s="144"/>
      <c r="H305" s="144"/>
      <c r="I305" s="144"/>
      <c r="J305" s="144"/>
      <c r="K305" s="144"/>
      <c r="L305" s="144"/>
    </row>
    <row r="306" spans="1:12" x14ac:dyDescent="0.25">
      <c r="A306" s="173"/>
      <c r="B306" s="178"/>
      <c r="C306" s="171"/>
      <c r="D306" s="172"/>
      <c r="E306" s="144"/>
      <c r="F306" s="144"/>
      <c r="G306" s="144"/>
      <c r="H306" s="144"/>
      <c r="I306" s="144"/>
      <c r="J306" s="144"/>
      <c r="K306" s="144"/>
      <c r="L306" s="144"/>
    </row>
    <row r="307" spans="1:12" x14ac:dyDescent="0.25">
      <c r="A307" s="173"/>
      <c r="B307" s="178"/>
      <c r="C307" s="171"/>
      <c r="D307" s="172"/>
      <c r="E307" s="144"/>
      <c r="F307" s="144"/>
      <c r="G307" s="144"/>
      <c r="H307" s="144"/>
      <c r="I307" s="144"/>
      <c r="J307" s="144"/>
      <c r="K307" s="144"/>
      <c r="L307" s="144"/>
    </row>
    <row r="308" spans="1:12" x14ac:dyDescent="0.25">
      <c r="A308" s="173"/>
      <c r="B308" s="178"/>
      <c r="C308" s="171"/>
      <c r="D308" s="172"/>
      <c r="E308" s="144"/>
      <c r="F308" s="144"/>
      <c r="G308" s="144"/>
      <c r="H308" s="144"/>
      <c r="I308" s="144"/>
      <c r="J308" s="144"/>
      <c r="K308" s="144"/>
      <c r="L308" s="144"/>
    </row>
    <row r="309" spans="1:12" x14ac:dyDescent="0.25">
      <c r="A309" s="173"/>
      <c r="B309" s="178"/>
      <c r="C309" s="171"/>
      <c r="D309" s="181"/>
      <c r="E309" s="144"/>
      <c r="F309" s="144"/>
      <c r="G309" s="144"/>
      <c r="H309" s="144"/>
      <c r="I309" s="144"/>
      <c r="J309" s="144"/>
      <c r="K309" s="144"/>
      <c r="L309" s="144"/>
    </row>
    <row r="310" spans="1:12" x14ac:dyDescent="0.25">
      <c r="A310" s="173"/>
      <c r="B310" s="178"/>
      <c r="C310" s="171"/>
      <c r="D310" s="181"/>
      <c r="E310" s="144"/>
      <c r="F310" s="144"/>
      <c r="G310" s="144"/>
      <c r="H310" s="144"/>
      <c r="I310" s="144"/>
      <c r="J310" s="144"/>
      <c r="K310" s="144"/>
      <c r="L310" s="144"/>
    </row>
    <row r="311" spans="1:12" x14ac:dyDescent="0.25">
      <c r="A311" s="179"/>
      <c r="B311" s="173"/>
      <c r="C311" s="180"/>
      <c r="D311" s="172"/>
      <c r="E311" s="144"/>
      <c r="F311" s="144"/>
      <c r="G311" s="144"/>
      <c r="H311" s="144"/>
      <c r="I311" s="144"/>
      <c r="J311" s="144"/>
      <c r="K311" s="144"/>
      <c r="L311" s="144"/>
    </row>
    <row r="312" spans="1:12" x14ac:dyDescent="0.25">
      <c r="A312" s="175"/>
      <c r="B312" s="173"/>
      <c r="C312" s="180"/>
      <c r="D312" s="172"/>
      <c r="E312" s="144"/>
      <c r="F312" s="144"/>
      <c r="G312" s="144"/>
      <c r="H312" s="144"/>
      <c r="I312" s="144"/>
      <c r="J312" s="144"/>
      <c r="K312" s="144"/>
      <c r="L312" s="144"/>
    </row>
    <row r="313" spans="1:12" x14ac:dyDescent="0.25">
      <c r="A313" s="179"/>
      <c r="B313" s="173"/>
      <c r="C313" s="180"/>
      <c r="D313" s="172"/>
      <c r="E313" s="144"/>
      <c r="F313" s="144"/>
      <c r="G313" s="144"/>
      <c r="H313" s="144"/>
      <c r="I313" s="144"/>
      <c r="J313" s="144"/>
      <c r="K313" s="144"/>
      <c r="L313" s="144"/>
    </row>
    <row r="314" spans="1:12" x14ac:dyDescent="0.25">
      <c r="A314" s="179"/>
      <c r="B314" s="173"/>
      <c r="C314" s="180"/>
      <c r="D314" s="172"/>
      <c r="E314" s="144"/>
      <c r="F314" s="144"/>
      <c r="G314" s="144"/>
      <c r="H314" s="144"/>
      <c r="I314" s="144"/>
      <c r="J314" s="144"/>
      <c r="K314" s="144"/>
      <c r="L314" s="144"/>
    </row>
    <row r="315" spans="1:12" x14ac:dyDescent="0.25">
      <c r="A315" s="179"/>
      <c r="B315" s="173"/>
      <c r="C315" s="180"/>
      <c r="D315" s="172"/>
      <c r="E315" s="144"/>
      <c r="F315" s="144"/>
      <c r="G315" s="144"/>
      <c r="H315" s="144"/>
      <c r="I315" s="144"/>
      <c r="J315" s="144"/>
      <c r="K315" s="144"/>
      <c r="L315" s="144"/>
    </row>
    <row r="316" spans="1:12" x14ac:dyDescent="0.25">
      <c r="A316" s="179"/>
      <c r="B316" s="173"/>
      <c r="C316" s="180"/>
      <c r="D316" s="172"/>
      <c r="E316" s="144"/>
      <c r="F316" s="144"/>
      <c r="G316" s="144"/>
      <c r="H316" s="144"/>
      <c r="I316" s="144"/>
      <c r="J316" s="144"/>
      <c r="K316" s="144"/>
      <c r="L316" s="144"/>
    </row>
    <row r="317" spans="1:12" x14ac:dyDescent="0.25">
      <c r="A317" s="179"/>
      <c r="B317" s="173"/>
      <c r="C317" s="180"/>
      <c r="D317" s="172"/>
      <c r="E317" s="144"/>
      <c r="F317" s="144"/>
      <c r="G317" s="144"/>
      <c r="H317" s="144"/>
      <c r="I317" s="144"/>
      <c r="J317" s="144"/>
      <c r="K317" s="144"/>
      <c r="L317" s="144"/>
    </row>
    <row r="318" spans="1:12" x14ac:dyDescent="0.25">
      <c r="A318" s="179"/>
      <c r="B318" s="173"/>
      <c r="C318" s="180"/>
      <c r="D318" s="172"/>
      <c r="E318" s="144"/>
      <c r="F318" s="144"/>
      <c r="G318" s="144"/>
      <c r="H318" s="144"/>
      <c r="I318" s="144"/>
      <c r="J318" s="144"/>
      <c r="K318" s="144"/>
      <c r="L318" s="144"/>
    </row>
    <row r="319" spans="1:12" x14ac:dyDescent="0.25">
      <c r="A319" s="179"/>
      <c r="B319" s="173"/>
      <c r="C319" s="180"/>
      <c r="D319" s="172"/>
      <c r="E319" s="144"/>
      <c r="F319" s="144"/>
      <c r="G319" s="144"/>
      <c r="H319" s="144"/>
      <c r="I319" s="144"/>
      <c r="J319" s="144"/>
      <c r="K319" s="144"/>
      <c r="L319" s="144"/>
    </row>
    <row r="320" spans="1:12" x14ac:dyDescent="0.25">
      <c r="A320" s="179"/>
      <c r="B320" s="173"/>
      <c r="C320" s="180"/>
      <c r="D320" s="172"/>
      <c r="E320" s="144"/>
      <c r="F320" s="144"/>
      <c r="G320" s="144"/>
      <c r="H320" s="144"/>
      <c r="I320" s="144"/>
      <c r="J320" s="144"/>
      <c r="K320" s="144"/>
      <c r="L320" s="144"/>
    </row>
    <row r="321" spans="1:12" x14ac:dyDescent="0.25">
      <c r="A321" s="179"/>
      <c r="B321" s="173"/>
      <c r="C321" s="180"/>
      <c r="D321" s="172"/>
      <c r="E321" s="144"/>
      <c r="F321" s="144"/>
      <c r="G321" s="144"/>
      <c r="H321" s="144"/>
      <c r="I321" s="144"/>
      <c r="J321" s="144"/>
      <c r="K321" s="144"/>
      <c r="L321" s="144"/>
    </row>
    <row r="322" spans="1:12" x14ac:dyDescent="0.25">
      <c r="A322" s="179"/>
      <c r="B322" s="173"/>
      <c r="C322" s="180"/>
      <c r="D322" s="172"/>
      <c r="E322" s="144"/>
      <c r="F322" s="144"/>
      <c r="G322" s="144"/>
      <c r="H322" s="144"/>
      <c r="I322" s="144"/>
      <c r="J322" s="144"/>
      <c r="K322" s="144"/>
      <c r="L322" s="144"/>
    </row>
    <row r="323" spans="1:12" x14ac:dyDescent="0.25">
      <c r="A323" s="179"/>
      <c r="B323" s="173"/>
      <c r="C323" s="180"/>
      <c r="D323" s="172"/>
      <c r="E323" s="144"/>
      <c r="F323" s="144"/>
      <c r="G323" s="144"/>
      <c r="H323" s="144"/>
      <c r="I323" s="144"/>
      <c r="J323" s="144"/>
      <c r="K323" s="144"/>
      <c r="L323" s="144"/>
    </row>
    <row r="324" spans="1:12" x14ac:dyDescent="0.25">
      <c r="A324" s="179"/>
      <c r="B324" s="173"/>
      <c r="C324" s="180"/>
      <c r="D324" s="172"/>
      <c r="E324" s="144"/>
      <c r="F324" s="144"/>
      <c r="G324" s="144"/>
      <c r="H324" s="144"/>
      <c r="I324" s="144"/>
      <c r="J324" s="144"/>
      <c r="K324" s="144"/>
      <c r="L324" s="144"/>
    </row>
    <row r="325" spans="1:12" x14ac:dyDescent="0.25">
      <c r="A325" s="179"/>
      <c r="B325" s="173"/>
      <c r="C325" s="180"/>
      <c r="D325" s="172"/>
      <c r="E325" s="144"/>
      <c r="F325" s="144"/>
      <c r="G325" s="144"/>
      <c r="H325" s="144"/>
      <c r="I325" s="144"/>
      <c r="J325" s="144"/>
      <c r="K325" s="144"/>
      <c r="L325" s="144"/>
    </row>
    <row r="326" spans="1:12" x14ac:dyDescent="0.25">
      <c r="A326" s="179"/>
      <c r="B326" s="173"/>
      <c r="C326" s="180"/>
      <c r="D326" s="172"/>
      <c r="E326" s="144"/>
      <c r="F326" s="144"/>
      <c r="G326" s="144"/>
      <c r="H326" s="144"/>
      <c r="I326" s="144"/>
      <c r="J326" s="144"/>
      <c r="K326" s="144"/>
      <c r="L326" s="144"/>
    </row>
    <row r="327" spans="1:12" x14ac:dyDescent="0.25">
      <c r="A327" s="179"/>
      <c r="B327" s="173"/>
      <c r="C327" s="180"/>
      <c r="D327" s="172"/>
      <c r="E327" s="144"/>
      <c r="F327" s="144"/>
      <c r="G327" s="144"/>
      <c r="H327" s="144"/>
      <c r="I327" s="144"/>
      <c r="J327" s="144"/>
      <c r="K327" s="144"/>
      <c r="L327" s="144"/>
    </row>
    <row r="328" spans="1:12" x14ac:dyDescent="0.25">
      <c r="A328" s="179"/>
      <c r="B328" s="173"/>
      <c r="C328" s="180"/>
      <c r="D328" s="172"/>
      <c r="E328" s="144"/>
      <c r="F328" s="144"/>
      <c r="G328" s="144"/>
      <c r="H328" s="144"/>
      <c r="I328" s="144"/>
      <c r="J328" s="144"/>
      <c r="K328" s="144"/>
      <c r="L328" s="144"/>
    </row>
    <row r="329" spans="1:12" x14ac:dyDescent="0.25">
      <c r="A329" s="179"/>
      <c r="B329" s="173"/>
      <c r="C329" s="180"/>
      <c r="D329" s="172"/>
      <c r="E329" s="144"/>
      <c r="F329" s="144"/>
      <c r="G329" s="144"/>
      <c r="H329" s="144"/>
      <c r="I329" s="144"/>
      <c r="J329" s="144"/>
      <c r="K329" s="144"/>
      <c r="L329" s="144"/>
    </row>
    <row r="330" spans="1:12" x14ac:dyDescent="0.25">
      <c r="A330" s="179"/>
      <c r="B330" s="173"/>
      <c r="C330" s="180"/>
      <c r="D330" s="172"/>
      <c r="E330" s="144"/>
      <c r="F330" s="144"/>
      <c r="G330" s="144"/>
      <c r="H330" s="144"/>
      <c r="I330" s="144"/>
      <c r="J330" s="144"/>
      <c r="K330" s="144"/>
      <c r="L330" s="144"/>
    </row>
    <row r="331" spans="1:12" x14ac:dyDescent="0.25">
      <c r="A331" s="179"/>
      <c r="B331" s="173"/>
      <c r="C331" s="180"/>
      <c r="D331" s="172"/>
      <c r="E331" s="144"/>
      <c r="F331" s="144"/>
      <c r="G331" s="144"/>
      <c r="H331" s="144"/>
      <c r="I331" s="144"/>
      <c r="J331" s="144"/>
      <c r="K331" s="144"/>
      <c r="L331" s="144"/>
    </row>
    <row r="332" spans="1:12" x14ac:dyDescent="0.25">
      <c r="A332" s="179"/>
      <c r="B332" s="173"/>
      <c r="C332" s="180"/>
      <c r="D332" s="172"/>
      <c r="E332" s="144"/>
      <c r="F332" s="144"/>
      <c r="G332" s="144"/>
      <c r="H332" s="144"/>
      <c r="I332" s="144"/>
      <c r="J332" s="144"/>
      <c r="K332" s="144"/>
      <c r="L332" s="144"/>
    </row>
    <row r="333" spans="1:12" x14ac:dyDescent="0.25">
      <c r="A333" s="179"/>
      <c r="B333" s="173"/>
      <c r="C333" s="180"/>
      <c r="D333" s="172"/>
      <c r="E333" s="144"/>
      <c r="F333" s="144"/>
      <c r="G333" s="144"/>
      <c r="H333" s="144"/>
      <c r="I333" s="144"/>
      <c r="J333" s="144"/>
      <c r="K333" s="144"/>
      <c r="L333" s="144"/>
    </row>
    <row r="334" spans="1:12" x14ac:dyDescent="0.25">
      <c r="A334" s="179"/>
      <c r="B334" s="173"/>
      <c r="C334" s="180"/>
      <c r="D334" s="172"/>
      <c r="E334" s="144"/>
      <c r="F334" s="144"/>
      <c r="G334" s="144"/>
      <c r="H334" s="144"/>
      <c r="I334" s="144"/>
      <c r="J334" s="144"/>
      <c r="K334" s="144"/>
      <c r="L334" s="144"/>
    </row>
    <row r="335" spans="1:12" x14ac:dyDescent="0.25">
      <c r="A335" s="179"/>
      <c r="B335" s="173"/>
      <c r="C335" s="180"/>
      <c r="D335" s="172"/>
      <c r="E335" s="144"/>
      <c r="F335" s="144"/>
      <c r="G335" s="144"/>
      <c r="H335" s="144"/>
      <c r="I335" s="144"/>
      <c r="J335" s="144"/>
      <c r="K335" s="144"/>
      <c r="L335" s="144"/>
    </row>
    <row r="336" spans="1:12" x14ac:dyDescent="0.25">
      <c r="A336" s="179"/>
      <c r="B336" s="173"/>
      <c r="C336" s="180"/>
      <c r="D336" s="172"/>
      <c r="E336" s="144"/>
      <c r="F336" s="144"/>
      <c r="G336" s="144"/>
      <c r="H336" s="144"/>
      <c r="I336" s="144"/>
      <c r="J336" s="144"/>
      <c r="K336" s="144"/>
      <c r="L336" s="144"/>
    </row>
    <row r="337" spans="1:12" x14ac:dyDescent="0.25">
      <c r="A337" s="179"/>
      <c r="B337" s="173"/>
      <c r="C337" s="180"/>
      <c r="D337" s="172"/>
      <c r="E337" s="144"/>
      <c r="F337" s="144"/>
      <c r="G337" s="144"/>
      <c r="H337" s="144"/>
      <c r="I337" s="144"/>
      <c r="J337" s="144"/>
      <c r="K337" s="144"/>
      <c r="L337" s="144"/>
    </row>
    <row r="338" spans="1:12" x14ac:dyDescent="0.25">
      <c r="A338" s="179"/>
      <c r="B338" s="173"/>
      <c r="C338" s="180"/>
      <c r="D338" s="172"/>
      <c r="E338" s="144"/>
      <c r="F338" s="144"/>
      <c r="G338" s="144"/>
      <c r="H338" s="144"/>
      <c r="I338" s="144"/>
      <c r="J338" s="144"/>
      <c r="K338" s="144"/>
      <c r="L338" s="144"/>
    </row>
    <row r="339" spans="1:12" x14ac:dyDescent="0.25">
      <c r="A339" s="179"/>
      <c r="B339" s="173"/>
      <c r="C339" s="180"/>
      <c r="D339" s="172"/>
      <c r="E339" s="144"/>
      <c r="F339" s="144"/>
      <c r="G339" s="144"/>
      <c r="H339" s="144"/>
      <c r="I339" s="144"/>
      <c r="J339" s="144"/>
      <c r="K339" s="144"/>
      <c r="L339" s="144"/>
    </row>
    <row r="340" spans="1:12" x14ac:dyDescent="0.25">
      <c r="A340" s="179"/>
      <c r="B340" s="173"/>
      <c r="C340" s="180"/>
      <c r="D340" s="172"/>
      <c r="E340" s="144"/>
      <c r="F340" s="144"/>
      <c r="G340" s="144"/>
      <c r="H340" s="144"/>
      <c r="I340" s="144"/>
      <c r="J340" s="144"/>
      <c r="K340" s="144"/>
      <c r="L340" s="144"/>
    </row>
    <row r="341" spans="1:12" x14ac:dyDescent="0.25">
      <c r="A341" s="179"/>
      <c r="B341" s="173"/>
      <c r="C341" s="180"/>
      <c r="D341" s="172"/>
      <c r="E341" s="144"/>
      <c r="F341" s="144"/>
      <c r="G341" s="144"/>
      <c r="H341" s="144"/>
      <c r="I341" s="144"/>
      <c r="J341" s="144"/>
      <c r="K341" s="144"/>
      <c r="L341" s="144"/>
    </row>
    <row r="342" spans="1:12" x14ac:dyDescent="0.25">
      <c r="A342" s="179"/>
      <c r="B342" s="173"/>
      <c r="C342" s="180"/>
      <c r="D342" s="172"/>
      <c r="E342" s="144"/>
      <c r="F342" s="144"/>
      <c r="G342" s="144"/>
      <c r="H342" s="144"/>
      <c r="I342" s="144"/>
      <c r="J342" s="144"/>
      <c r="K342" s="144"/>
      <c r="L342" s="144"/>
    </row>
    <row r="343" spans="1:12" x14ac:dyDescent="0.25">
      <c r="A343" s="179"/>
      <c r="B343" s="173"/>
      <c r="C343" s="180"/>
      <c r="D343" s="172"/>
      <c r="E343" s="144"/>
      <c r="F343" s="144"/>
      <c r="G343" s="144"/>
      <c r="H343" s="144"/>
      <c r="I343" s="144"/>
      <c r="J343" s="144"/>
      <c r="K343" s="144"/>
      <c r="L343" s="144"/>
    </row>
    <row r="344" spans="1:12" x14ac:dyDescent="0.25">
      <c r="A344" s="179"/>
      <c r="B344" s="173"/>
      <c r="C344" s="180"/>
      <c r="D344" s="172"/>
      <c r="E344" s="144"/>
      <c r="F344" s="144"/>
      <c r="G344" s="144"/>
      <c r="H344" s="144"/>
      <c r="I344" s="144"/>
      <c r="J344" s="144"/>
      <c r="K344" s="144"/>
      <c r="L344" s="144"/>
    </row>
    <row r="345" spans="1:12" x14ac:dyDescent="0.25">
      <c r="A345" s="179"/>
      <c r="B345" s="173"/>
      <c r="C345" s="180"/>
      <c r="D345" s="172"/>
      <c r="E345" s="144"/>
      <c r="F345" s="144"/>
      <c r="G345" s="144"/>
      <c r="H345" s="144"/>
      <c r="I345" s="144"/>
      <c r="J345" s="144"/>
      <c r="K345" s="144"/>
      <c r="L345" s="144"/>
    </row>
    <row r="346" spans="1:12" x14ac:dyDescent="0.25">
      <c r="A346" s="179"/>
      <c r="B346" s="173"/>
      <c r="C346" s="180"/>
      <c r="D346" s="172"/>
      <c r="E346" s="144"/>
      <c r="F346" s="144"/>
      <c r="G346" s="144"/>
      <c r="H346" s="144"/>
      <c r="I346" s="144"/>
      <c r="J346" s="144"/>
      <c r="K346" s="144"/>
      <c r="L346" s="144"/>
    </row>
    <row r="347" spans="1:12" x14ac:dyDescent="0.25">
      <c r="A347" s="179"/>
      <c r="B347" s="173"/>
      <c r="C347" s="180"/>
      <c r="D347" s="172"/>
      <c r="E347" s="144"/>
      <c r="F347" s="144"/>
      <c r="G347" s="144"/>
      <c r="H347" s="144"/>
      <c r="I347" s="144"/>
      <c r="J347" s="144"/>
      <c r="K347" s="144"/>
      <c r="L347" s="144"/>
    </row>
    <row r="348" spans="1:12" x14ac:dyDescent="0.25">
      <c r="A348" s="179"/>
      <c r="B348" s="173"/>
      <c r="C348" s="180"/>
      <c r="D348" s="172"/>
      <c r="E348" s="144"/>
      <c r="F348" s="144"/>
      <c r="G348" s="144"/>
      <c r="H348" s="144"/>
      <c r="I348" s="144"/>
      <c r="J348" s="144"/>
      <c r="K348" s="144"/>
      <c r="L348" s="144"/>
    </row>
    <row r="349" spans="1:12" x14ac:dyDescent="0.25">
      <c r="A349" s="179"/>
      <c r="B349" s="173"/>
      <c r="C349" s="180"/>
      <c r="D349" s="172"/>
      <c r="E349" s="144"/>
      <c r="F349" s="144"/>
      <c r="G349" s="144"/>
      <c r="H349" s="144"/>
      <c r="I349" s="144"/>
      <c r="J349" s="144"/>
      <c r="K349" s="144"/>
      <c r="L349" s="144"/>
    </row>
    <row r="350" spans="1:12" x14ac:dyDescent="0.25">
      <c r="A350" s="179"/>
      <c r="B350" s="173"/>
      <c r="C350" s="180"/>
      <c r="D350" s="172"/>
      <c r="E350" s="144"/>
      <c r="F350" s="144"/>
      <c r="G350" s="144"/>
      <c r="H350" s="144"/>
      <c r="I350" s="144"/>
      <c r="J350" s="144"/>
      <c r="K350" s="144"/>
      <c r="L350" s="144"/>
    </row>
    <row r="351" spans="1:12" x14ac:dyDescent="0.25">
      <c r="A351" s="179"/>
      <c r="B351" s="173"/>
      <c r="C351" s="180"/>
      <c r="D351" s="172"/>
      <c r="E351" s="144"/>
      <c r="F351" s="144"/>
      <c r="G351" s="144"/>
      <c r="H351" s="144"/>
      <c r="I351" s="144"/>
      <c r="J351" s="144"/>
      <c r="K351" s="144"/>
      <c r="L351" s="144"/>
    </row>
    <row r="352" spans="1:12" x14ac:dyDescent="0.25">
      <c r="A352" s="179"/>
      <c r="B352" s="173"/>
      <c r="C352" s="180"/>
      <c r="D352" s="172"/>
      <c r="E352" s="144"/>
      <c r="F352" s="144"/>
      <c r="G352" s="144"/>
      <c r="H352" s="144"/>
      <c r="I352" s="144"/>
      <c r="J352" s="144"/>
      <c r="K352" s="144"/>
      <c r="L352" s="144"/>
    </row>
    <row r="353" spans="1:12" x14ac:dyDescent="0.25">
      <c r="A353" s="179"/>
      <c r="B353" s="173"/>
      <c r="C353" s="180"/>
      <c r="D353" s="172"/>
      <c r="E353" s="144"/>
      <c r="F353" s="144"/>
      <c r="G353" s="144"/>
      <c r="H353" s="144"/>
      <c r="I353" s="144"/>
      <c r="J353" s="144"/>
      <c r="K353" s="144"/>
      <c r="L353" s="144"/>
    </row>
    <row r="354" spans="1:12" x14ac:dyDescent="0.25">
      <c r="A354" s="179"/>
      <c r="B354" s="173"/>
      <c r="C354" s="180"/>
      <c r="D354" s="172"/>
      <c r="E354" s="144"/>
      <c r="F354" s="144"/>
      <c r="G354" s="144"/>
      <c r="H354" s="144"/>
      <c r="I354" s="144"/>
      <c r="J354" s="144"/>
      <c r="K354" s="144"/>
      <c r="L354" s="144"/>
    </row>
    <row r="355" spans="1:12" x14ac:dyDescent="0.25">
      <c r="A355" s="179"/>
      <c r="B355" s="173"/>
      <c r="C355" s="180"/>
      <c r="D355" s="172"/>
      <c r="E355" s="144"/>
      <c r="F355" s="144"/>
      <c r="G355" s="144"/>
      <c r="H355" s="144"/>
      <c r="I355" s="144"/>
      <c r="J355" s="144"/>
      <c r="K355" s="144"/>
      <c r="L355" s="144"/>
    </row>
    <row r="356" spans="1:12" x14ac:dyDescent="0.25">
      <c r="A356" s="179"/>
      <c r="B356" s="173"/>
      <c r="C356" s="180"/>
      <c r="D356" s="172"/>
      <c r="E356" s="144"/>
      <c r="F356" s="144"/>
      <c r="G356" s="144"/>
      <c r="H356" s="144"/>
      <c r="I356" s="144"/>
      <c r="J356" s="144"/>
      <c r="K356" s="144"/>
      <c r="L356" s="144"/>
    </row>
    <row r="357" spans="1:12" x14ac:dyDescent="0.25">
      <c r="A357" s="179"/>
      <c r="B357" s="173"/>
      <c r="C357" s="180"/>
      <c r="D357" s="172"/>
      <c r="E357" s="144"/>
      <c r="F357" s="144"/>
      <c r="G357" s="144"/>
      <c r="H357" s="144"/>
      <c r="I357" s="144"/>
      <c r="J357" s="144"/>
      <c r="K357" s="144"/>
      <c r="L357" s="144"/>
    </row>
    <row r="358" spans="1:12" x14ac:dyDescent="0.25">
      <c r="A358" s="179"/>
      <c r="B358" s="173"/>
      <c r="C358" s="180"/>
      <c r="D358" s="172"/>
      <c r="E358" s="144"/>
      <c r="F358" s="144"/>
      <c r="G358" s="144"/>
      <c r="H358" s="144"/>
      <c r="I358" s="144"/>
      <c r="J358" s="144"/>
      <c r="K358" s="144"/>
      <c r="L358" s="144"/>
    </row>
    <row r="359" spans="1:12" x14ac:dyDescent="0.25">
      <c r="A359" s="179"/>
      <c r="B359" s="173"/>
      <c r="C359" s="180"/>
      <c r="D359" s="172"/>
      <c r="E359" s="144"/>
      <c r="F359" s="144"/>
      <c r="G359" s="144"/>
      <c r="H359" s="144"/>
      <c r="I359" s="144"/>
      <c r="J359" s="144"/>
      <c r="K359" s="144"/>
      <c r="L359" s="144"/>
    </row>
    <row r="360" spans="1:12" x14ac:dyDescent="0.25">
      <c r="A360" s="179"/>
      <c r="B360" s="173"/>
      <c r="C360" s="180"/>
      <c r="D360" s="172"/>
      <c r="E360" s="144"/>
      <c r="F360" s="144"/>
      <c r="G360" s="144"/>
      <c r="H360" s="144"/>
      <c r="I360" s="144"/>
      <c r="J360" s="144"/>
      <c r="K360" s="144"/>
      <c r="L360" s="144"/>
    </row>
    <row r="361" spans="1:12" x14ac:dyDescent="0.25">
      <c r="A361" s="179"/>
      <c r="B361" s="173"/>
      <c r="C361" s="180"/>
      <c r="D361" s="172"/>
      <c r="E361" s="144"/>
      <c r="F361" s="144"/>
      <c r="G361" s="144"/>
      <c r="H361" s="144"/>
      <c r="I361" s="144"/>
      <c r="J361" s="144"/>
      <c r="K361" s="144"/>
      <c r="L361" s="144"/>
    </row>
    <row r="362" spans="1:12" x14ac:dyDescent="0.25">
      <c r="A362" s="179"/>
      <c r="B362" s="173"/>
      <c r="C362" s="180"/>
      <c r="D362" s="172"/>
      <c r="E362" s="144"/>
      <c r="F362" s="144"/>
      <c r="G362" s="144"/>
      <c r="H362" s="144"/>
      <c r="I362" s="144"/>
      <c r="J362" s="144"/>
      <c r="K362" s="144"/>
      <c r="L362" s="144"/>
    </row>
    <row r="363" spans="1:12" x14ac:dyDescent="0.25">
      <c r="A363" s="179"/>
      <c r="B363" s="173"/>
      <c r="C363" s="180"/>
      <c r="D363" s="172"/>
      <c r="E363" s="144"/>
      <c r="F363" s="144"/>
      <c r="G363" s="144"/>
      <c r="H363" s="144"/>
      <c r="I363" s="144"/>
      <c r="J363" s="144"/>
      <c r="K363" s="144"/>
      <c r="L363" s="144"/>
    </row>
    <row r="364" spans="1:12" x14ac:dyDescent="0.25">
      <c r="A364" s="179"/>
      <c r="B364" s="173"/>
      <c r="C364" s="180"/>
      <c r="D364" s="172"/>
      <c r="E364" s="144"/>
      <c r="F364" s="144"/>
      <c r="G364" s="144"/>
      <c r="H364" s="144"/>
      <c r="I364" s="144"/>
      <c r="J364" s="144"/>
      <c r="K364" s="144"/>
      <c r="L364" s="144"/>
    </row>
    <row r="365" spans="1:12" x14ac:dyDescent="0.25">
      <c r="A365" s="179"/>
      <c r="B365" s="173"/>
      <c r="C365" s="180"/>
      <c r="D365" s="172"/>
      <c r="E365" s="144"/>
      <c r="F365" s="144"/>
      <c r="G365" s="144"/>
      <c r="H365" s="144"/>
      <c r="I365" s="144"/>
      <c r="J365" s="144"/>
      <c r="K365" s="144"/>
      <c r="L365" s="144"/>
    </row>
    <row r="366" spans="1:12" x14ac:dyDescent="0.25">
      <c r="A366" s="179"/>
      <c r="B366" s="173"/>
      <c r="C366" s="180"/>
      <c r="D366" s="172"/>
      <c r="E366" s="144"/>
      <c r="F366" s="144"/>
      <c r="G366" s="144"/>
      <c r="H366" s="144"/>
      <c r="I366" s="144"/>
      <c r="J366" s="144"/>
      <c r="K366" s="144"/>
      <c r="L366" s="144"/>
    </row>
    <row r="367" spans="1:12" x14ac:dyDescent="0.25">
      <c r="A367" s="179"/>
      <c r="B367" s="173"/>
      <c r="C367" s="180"/>
      <c r="D367" s="172"/>
      <c r="E367" s="144"/>
      <c r="F367" s="144"/>
      <c r="G367" s="144"/>
      <c r="H367" s="144"/>
      <c r="I367" s="144"/>
      <c r="J367" s="144"/>
      <c r="K367" s="144"/>
      <c r="L367" s="144"/>
    </row>
    <row r="368" spans="1:12" x14ac:dyDescent="0.25">
      <c r="A368" s="179"/>
      <c r="B368" s="173"/>
      <c r="C368" s="180"/>
      <c r="D368" s="172"/>
      <c r="E368" s="144"/>
      <c r="F368" s="144"/>
      <c r="G368" s="144"/>
      <c r="H368" s="144"/>
      <c r="I368" s="144"/>
      <c r="J368" s="144"/>
      <c r="K368" s="144"/>
      <c r="L368" s="144"/>
    </row>
    <row r="369" spans="1:12" x14ac:dyDescent="0.25">
      <c r="A369" s="179"/>
      <c r="B369" s="173"/>
      <c r="C369" s="180"/>
      <c r="D369" s="172"/>
      <c r="E369" s="144"/>
      <c r="F369" s="144"/>
      <c r="G369" s="144"/>
      <c r="H369" s="144"/>
      <c r="I369" s="144"/>
      <c r="J369" s="144"/>
      <c r="K369" s="144"/>
      <c r="L369" s="144"/>
    </row>
    <row r="370" spans="1:12" x14ac:dyDescent="0.25">
      <c r="A370" s="179"/>
      <c r="B370" s="173"/>
      <c r="C370" s="180"/>
      <c r="D370" s="172"/>
      <c r="E370" s="144"/>
      <c r="F370" s="144"/>
      <c r="G370" s="144"/>
      <c r="H370" s="144"/>
      <c r="I370" s="144"/>
      <c r="J370" s="144"/>
      <c r="K370" s="144"/>
      <c r="L370" s="144"/>
    </row>
    <row r="371" spans="1:12" x14ac:dyDescent="0.25">
      <c r="A371" s="179"/>
      <c r="B371" s="173"/>
      <c r="C371" s="180"/>
      <c r="D371" s="172"/>
      <c r="E371" s="144"/>
      <c r="F371" s="144"/>
      <c r="G371" s="144"/>
      <c r="H371" s="144"/>
      <c r="I371" s="144"/>
      <c r="J371" s="144"/>
      <c r="K371" s="144"/>
      <c r="L371" s="144"/>
    </row>
    <row r="372" spans="1:12" x14ac:dyDescent="0.25">
      <c r="A372" s="179"/>
      <c r="B372" s="173"/>
      <c r="C372" s="180"/>
      <c r="D372" s="172"/>
      <c r="E372" s="144"/>
      <c r="F372" s="144"/>
      <c r="G372" s="144"/>
      <c r="H372" s="144"/>
      <c r="I372" s="144"/>
      <c r="J372" s="144"/>
      <c r="K372" s="144"/>
      <c r="L372" s="144"/>
    </row>
    <row r="373" spans="1:12" x14ac:dyDescent="0.25">
      <c r="A373" s="179"/>
      <c r="B373" s="173"/>
      <c r="C373" s="180"/>
      <c r="D373" s="172"/>
      <c r="E373" s="144"/>
      <c r="F373" s="144"/>
      <c r="G373" s="144"/>
      <c r="H373" s="144"/>
      <c r="I373" s="144"/>
      <c r="J373" s="144"/>
      <c r="K373" s="144"/>
      <c r="L373" s="144"/>
    </row>
    <row r="374" spans="1:12" x14ac:dyDescent="0.25">
      <c r="A374" s="179"/>
      <c r="B374" s="173"/>
      <c r="C374" s="180"/>
      <c r="D374" s="172"/>
      <c r="E374" s="144"/>
      <c r="F374" s="144"/>
      <c r="G374" s="144"/>
      <c r="H374" s="144"/>
      <c r="I374" s="144"/>
      <c r="J374" s="144"/>
      <c r="K374" s="144"/>
      <c r="L374" s="144"/>
    </row>
    <row r="375" spans="1:12" x14ac:dyDescent="0.25">
      <c r="A375" s="179"/>
      <c r="B375" s="173"/>
      <c r="C375" s="180"/>
      <c r="D375" s="172"/>
      <c r="E375" s="144"/>
      <c r="F375" s="144"/>
      <c r="G375" s="144"/>
      <c r="H375" s="144"/>
      <c r="I375" s="144"/>
      <c r="J375" s="144"/>
      <c r="K375" s="144"/>
      <c r="L375" s="144"/>
    </row>
    <row r="376" spans="1:12" x14ac:dyDescent="0.25">
      <c r="A376" s="173"/>
      <c r="B376" s="178"/>
      <c r="C376" s="171"/>
      <c r="D376" s="172"/>
      <c r="E376" s="144"/>
      <c r="F376" s="144"/>
      <c r="G376" s="144"/>
      <c r="H376" s="144"/>
      <c r="I376" s="144"/>
      <c r="J376" s="144"/>
      <c r="K376" s="144"/>
      <c r="L376" s="144"/>
    </row>
    <row r="377" spans="1:12" x14ac:dyDescent="0.25">
      <c r="A377" s="173"/>
      <c r="B377" s="178"/>
      <c r="C377" s="171"/>
      <c r="D377" s="172"/>
      <c r="E377" s="144"/>
      <c r="F377" s="144"/>
      <c r="G377" s="144"/>
      <c r="H377" s="144"/>
      <c r="I377" s="144"/>
      <c r="J377" s="144"/>
      <c r="K377" s="144"/>
      <c r="L377" s="144"/>
    </row>
    <row r="378" spans="1:12" x14ac:dyDescent="0.25">
      <c r="A378" s="179"/>
      <c r="B378" s="182"/>
      <c r="C378" s="180"/>
      <c r="D378" s="172"/>
      <c r="E378" s="144"/>
      <c r="F378" s="144"/>
      <c r="G378" s="144"/>
      <c r="H378" s="144"/>
      <c r="I378" s="144"/>
      <c r="J378" s="144"/>
      <c r="K378" s="144"/>
      <c r="L378" s="144"/>
    </row>
    <row r="379" spans="1:12" x14ac:dyDescent="0.25">
      <c r="A379" s="175"/>
      <c r="B379" s="173"/>
      <c r="C379" s="180"/>
      <c r="D379" s="172"/>
      <c r="E379" s="144"/>
      <c r="F379" s="144"/>
      <c r="G379" s="144"/>
      <c r="H379" s="144"/>
      <c r="I379" s="144"/>
      <c r="J379" s="144"/>
      <c r="K379" s="144"/>
      <c r="L379" s="144"/>
    </row>
    <row r="380" spans="1:12" x14ac:dyDescent="0.25">
      <c r="A380" s="179"/>
      <c r="B380" s="173"/>
      <c r="C380" s="180"/>
      <c r="D380" s="172"/>
      <c r="E380" s="144"/>
      <c r="F380" s="144"/>
      <c r="G380" s="144"/>
      <c r="H380" s="144"/>
      <c r="I380" s="144"/>
      <c r="J380" s="144"/>
      <c r="K380" s="144"/>
      <c r="L380" s="144"/>
    </row>
    <row r="381" spans="1:12" x14ac:dyDescent="0.25">
      <c r="A381" s="179"/>
      <c r="B381" s="173"/>
      <c r="C381" s="180"/>
      <c r="D381" s="172"/>
      <c r="E381" s="144"/>
      <c r="F381" s="144"/>
      <c r="G381" s="144"/>
      <c r="H381" s="144"/>
      <c r="I381" s="144"/>
      <c r="J381" s="144"/>
      <c r="K381" s="144"/>
      <c r="L381" s="144"/>
    </row>
    <row r="382" spans="1:12" x14ac:dyDescent="0.25">
      <c r="A382" s="179"/>
      <c r="B382" s="173"/>
      <c r="C382" s="180"/>
      <c r="D382" s="172"/>
      <c r="E382" s="144"/>
      <c r="F382" s="144"/>
      <c r="G382" s="144"/>
      <c r="H382" s="144"/>
      <c r="I382" s="144"/>
      <c r="J382" s="144"/>
      <c r="K382" s="144"/>
      <c r="L382" s="144"/>
    </row>
    <row r="383" spans="1:12" x14ac:dyDescent="0.25">
      <c r="A383" s="173"/>
      <c r="B383" s="178"/>
      <c r="C383" s="171"/>
      <c r="D383" s="172"/>
      <c r="E383" s="144"/>
      <c r="F383" s="144"/>
      <c r="G383" s="144"/>
      <c r="H383" s="144"/>
      <c r="I383" s="144"/>
      <c r="J383" s="144"/>
      <c r="K383" s="144"/>
      <c r="L383" s="144"/>
    </row>
    <row r="384" spans="1:12" x14ac:dyDescent="0.25">
      <c r="A384" s="173"/>
      <c r="B384" s="178"/>
      <c r="C384" s="171"/>
      <c r="D384" s="172"/>
      <c r="E384" s="144"/>
      <c r="F384" s="144"/>
      <c r="G384" s="144"/>
      <c r="H384" s="144"/>
      <c r="I384" s="144"/>
      <c r="J384" s="144"/>
      <c r="K384" s="144"/>
      <c r="L384" s="144"/>
    </row>
    <row r="385" spans="1:12" x14ac:dyDescent="0.25">
      <c r="A385" s="179"/>
      <c r="B385" s="182"/>
      <c r="C385" s="180"/>
      <c r="D385" s="172"/>
      <c r="E385" s="144"/>
      <c r="F385" s="144"/>
      <c r="G385" s="144"/>
      <c r="H385" s="144"/>
      <c r="I385" s="144"/>
      <c r="J385" s="144"/>
      <c r="K385" s="144"/>
      <c r="L385" s="144"/>
    </row>
    <row r="386" spans="1:12" ht="39" customHeight="1" x14ac:dyDescent="0.25">
      <c r="A386" s="174"/>
      <c r="B386" s="174"/>
      <c r="C386" s="174"/>
      <c r="D386" s="183"/>
    </row>
    <row r="387" spans="1:12" x14ac:dyDescent="0.25">
      <c r="A387" s="174"/>
      <c r="B387" s="174"/>
      <c r="C387" s="174"/>
      <c r="D387" s="183"/>
    </row>
    <row r="388" spans="1:12" x14ac:dyDescent="0.25">
      <c r="A388" s="174"/>
      <c r="B388" s="174"/>
      <c r="C388" s="174"/>
      <c r="D388" s="183"/>
    </row>
    <row r="389" spans="1:12" x14ac:dyDescent="0.25">
      <c r="A389" s="174"/>
      <c r="B389" s="174"/>
      <c r="C389" s="174"/>
      <c r="D389" s="183"/>
    </row>
    <row r="390" spans="1:12" x14ac:dyDescent="0.25">
      <c r="A390" s="174"/>
      <c r="B390" s="174"/>
      <c r="C390" s="174"/>
      <c r="D390" s="183"/>
    </row>
    <row r="391" spans="1:12" x14ac:dyDescent="0.25">
      <c r="A391" s="174"/>
      <c r="B391" s="174"/>
      <c r="C391" s="174"/>
      <c r="D391" s="183"/>
    </row>
    <row r="392" spans="1:12" x14ac:dyDescent="0.25">
      <c r="A392" s="174"/>
      <c r="B392" s="174"/>
      <c r="C392" s="174"/>
      <c r="D392" s="183"/>
    </row>
    <row r="393" spans="1:12" x14ac:dyDescent="0.25">
      <c r="A393" s="174"/>
      <c r="B393" s="174"/>
      <c r="C393" s="174"/>
      <c r="D393" s="183"/>
    </row>
    <row r="394" spans="1:12" x14ac:dyDescent="0.25">
      <c r="A394" s="174"/>
      <c r="B394" s="174"/>
      <c r="C394" s="174"/>
      <c r="D394" s="183"/>
    </row>
    <row r="395" spans="1:12" x14ac:dyDescent="0.25">
      <c r="A395" s="174"/>
      <c r="B395" s="174"/>
      <c r="C395" s="174"/>
      <c r="D395" s="183"/>
    </row>
    <row r="396" spans="1:12" x14ac:dyDescent="0.25">
      <c r="A396" s="174"/>
      <c r="B396" s="174"/>
      <c r="C396" s="174"/>
      <c r="D396" s="183"/>
    </row>
    <row r="397" spans="1:12" x14ac:dyDescent="0.25">
      <c r="A397" s="174"/>
      <c r="B397" s="174"/>
      <c r="C397" s="174"/>
      <c r="D397" s="183"/>
    </row>
    <row r="398" spans="1:12" x14ac:dyDescent="0.25">
      <c r="A398" s="174"/>
      <c r="B398" s="174"/>
      <c r="C398" s="174"/>
      <c r="D398" s="183"/>
    </row>
    <row r="399" spans="1:12" x14ac:dyDescent="0.25">
      <c r="A399" s="174"/>
      <c r="B399" s="174"/>
      <c r="C399" s="174"/>
      <c r="D399" s="183"/>
    </row>
    <row r="400" spans="1:12" x14ac:dyDescent="0.25">
      <c r="A400" s="174"/>
      <c r="B400" s="174"/>
      <c r="C400" s="174"/>
      <c r="D400" s="183"/>
    </row>
    <row r="401" spans="1:4" x14ac:dyDescent="0.25">
      <c r="A401" s="174"/>
      <c r="B401" s="174"/>
      <c r="C401" s="174"/>
      <c r="D401" s="183"/>
    </row>
    <row r="402" spans="1:4" x14ac:dyDescent="0.25">
      <c r="A402" s="174"/>
      <c r="B402" s="174"/>
      <c r="C402" s="174"/>
      <c r="D402" s="183"/>
    </row>
    <row r="403" spans="1:4" x14ac:dyDescent="0.25">
      <c r="A403" s="174"/>
      <c r="B403" s="174"/>
      <c r="C403" s="174"/>
      <c r="D403" s="183"/>
    </row>
    <row r="404" spans="1:4" x14ac:dyDescent="0.25">
      <c r="A404" s="174"/>
      <c r="B404" s="174"/>
      <c r="C404" s="174"/>
      <c r="D404" s="183"/>
    </row>
    <row r="405" spans="1:4" x14ac:dyDescent="0.25">
      <c r="A405" s="174"/>
      <c r="B405" s="174"/>
      <c r="C405" s="174"/>
      <c r="D405" s="183"/>
    </row>
    <row r="406" spans="1:4" x14ac:dyDescent="0.25">
      <c r="A406" s="174"/>
      <c r="B406" s="174"/>
      <c r="C406" s="174"/>
      <c r="D406" s="183"/>
    </row>
    <row r="407" spans="1:4" x14ac:dyDescent="0.25">
      <c r="A407" s="174"/>
      <c r="B407" s="174"/>
      <c r="C407" s="174"/>
      <c r="D407" s="183"/>
    </row>
    <row r="408" spans="1:4" x14ac:dyDescent="0.25">
      <c r="A408" s="174"/>
      <c r="B408" s="174"/>
      <c r="C408" s="174"/>
      <c r="D408" s="183"/>
    </row>
    <row r="409" spans="1:4" x14ac:dyDescent="0.25">
      <c r="A409" s="174"/>
      <c r="B409" s="174"/>
      <c r="C409" s="174"/>
      <c r="D409" s="183"/>
    </row>
    <row r="410" spans="1:4" x14ac:dyDescent="0.25">
      <c r="A410" s="174"/>
      <c r="B410" s="174"/>
      <c r="C410" s="174"/>
      <c r="D410" s="183"/>
    </row>
    <row r="411" spans="1:4" x14ac:dyDescent="0.25">
      <c r="A411" s="174"/>
      <c r="B411" s="174"/>
      <c r="C411" s="174"/>
      <c r="D411" s="183"/>
    </row>
    <row r="412" spans="1:4" x14ac:dyDescent="0.25">
      <c r="A412" s="174"/>
      <c r="B412" s="174"/>
      <c r="C412" s="174"/>
      <c r="D412" s="183"/>
    </row>
    <row r="413" spans="1:4" x14ac:dyDescent="0.25">
      <c r="A413" s="174"/>
      <c r="B413" s="174"/>
      <c r="C413" s="174"/>
      <c r="D413" s="183"/>
    </row>
    <row r="414" spans="1:4" x14ac:dyDescent="0.25">
      <c r="A414" s="174"/>
      <c r="B414" s="174"/>
      <c r="C414" s="174"/>
      <c r="D414" s="183"/>
    </row>
    <row r="415" spans="1:4" x14ac:dyDescent="0.25">
      <c r="A415" s="174"/>
      <c r="B415" s="174"/>
      <c r="C415" s="174"/>
      <c r="D415" s="183"/>
    </row>
    <row r="416" spans="1:4" x14ac:dyDescent="0.25">
      <c r="A416" s="174"/>
      <c r="B416" s="174"/>
      <c r="C416" s="174"/>
      <c r="D416" s="183"/>
    </row>
    <row r="417" spans="1:4" x14ac:dyDescent="0.25">
      <c r="A417" s="174"/>
      <c r="B417" s="174"/>
      <c r="C417" s="174"/>
      <c r="D417" s="183"/>
    </row>
    <row r="418" spans="1:4" x14ac:dyDescent="0.25">
      <c r="A418" s="174"/>
      <c r="B418" s="174"/>
      <c r="C418" s="174"/>
      <c r="D418" s="183"/>
    </row>
    <row r="419" spans="1:4" x14ac:dyDescent="0.25">
      <c r="A419" s="174"/>
      <c r="B419" s="174"/>
      <c r="C419" s="174"/>
      <c r="D419" s="183"/>
    </row>
    <row r="420" spans="1:4" x14ac:dyDescent="0.25">
      <c r="A420" s="174"/>
      <c r="B420" s="174"/>
      <c r="C420" s="174"/>
      <c r="D420" s="183"/>
    </row>
    <row r="421" spans="1:4" x14ac:dyDescent="0.25">
      <c r="A421" s="174"/>
      <c r="B421" s="174"/>
      <c r="C421" s="174"/>
      <c r="D421" s="183"/>
    </row>
    <row r="422" spans="1:4" x14ac:dyDescent="0.25">
      <c r="A422" s="174"/>
      <c r="B422" s="174"/>
      <c r="C422" s="174"/>
      <c r="D422" s="183"/>
    </row>
    <row r="423" spans="1:4" x14ac:dyDescent="0.25">
      <c r="A423" s="174"/>
      <c r="B423" s="174"/>
      <c r="C423" s="174"/>
      <c r="D423" s="183"/>
    </row>
    <row r="424" spans="1:4" x14ac:dyDescent="0.25">
      <c r="A424" s="174"/>
      <c r="B424" s="174"/>
      <c r="C424" s="174"/>
      <c r="D424" s="183"/>
    </row>
    <row r="425" spans="1:4" x14ac:dyDescent="0.25">
      <c r="A425" s="174"/>
      <c r="B425" s="174"/>
      <c r="C425" s="174"/>
      <c r="D425" s="183"/>
    </row>
    <row r="426" spans="1:4" x14ac:dyDescent="0.25">
      <c r="A426" s="174"/>
      <c r="B426" s="174"/>
      <c r="C426" s="174"/>
      <c r="D426" s="183"/>
    </row>
    <row r="427" spans="1:4" x14ac:dyDescent="0.25">
      <c r="A427" s="174"/>
      <c r="B427" s="174"/>
      <c r="C427" s="174"/>
      <c r="D427" s="183"/>
    </row>
    <row r="428" spans="1:4" x14ac:dyDescent="0.25">
      <c r="A428" s="174"/>
      <c r="B428" s="174"/>
      <c r="C428" s="174"/>
      <c r="D428" s="183"/>
    </row>
    <row r="429" spans="1:4" x14ac:dyDescent="0.25">
      <c r="A429" s="174"/>
      <c r="B429" s="174"/>
      <c r="C429" s="174"/>
      <c r="D429" s="183"/>
    </row>
    <row r="430" spans="1:4" x14ac:dyDescent="0.25">
      <c r="A430" s="174"/>
      <c r="B430" s="174"/>
      <c r="C430" s="174"/>
      <c r="D430" s="183"/>
    </row>
    <row r="431" spans="1:4" x14ac:dyDescent="0.25">
      <c r="A431" s="174"/>
      <c r="B431" s="174"/>
      <c r="C431" s="174"/>
      <c r="D431" s="183"/>
    </row>
    <row r="432" spans="1:4" x14ac:dyDescent="0.25">
      <c r="A432" s="174"/>
      <c r="B432" s="174"/>
      <c r="C432" s="174"/>
      <c r="D432" s="183"/>
    </row>
    <row r="433" spans="1:4" x14ac:dyDescent="0.25">
      <c r="A433" s="174"/>
      <c r="B433" s="174"/>
      <c r="C433" s="174"/>
      <c r="D433" s="183"/>
    </row>
    <row r="434" spans="1:4" x14ac:dyDescent="0.25">
      <c r="A434" s="174"/>
      <c r="B434" s="174"/>
      <c r="C434" s="174"/>
      <c r="D434" s="183"/>
    </row>
    <row r="435" spans="1:4" x14ac:dyDescent="0.25">
      <c r="A435" s="174"/>
      <c r="B435" s="174"/>
      <c r="C435" s="174"/>
      <c r="D435" s="183"/>
    </row>
    <row r="436" spans="1:4" x14ac:dyDescent="0.25">
      <c r="A436" s="174"/>
      <c r="B436" s="174"/>
      <c r="C436" s="174"/>
      <c r="D436" s="183"/>
    </row>
    <row r="437" spans="1:4" x14ac:dyDescent="0.25">
      <c r="A437" s="174"/>
      <c r="B437" s="174"/>
      <c r="C437" s="174"/>
      <c r="D437" s="183"/>
    </row>
    <row r="438" spans="1:4" x14ac:dyDescent="0.25">
      <c r="A438" s="174"/>
      <c r="B438" s="174"/>
      <c r="C438" s="174"/>
      <c r="D438" s="183"/>
    </row>
    <row r="439" spans="1:4" x14ac:dyDescent="0.25">
      <c r="A439" s="174"/>
      <c r="B439" s="174"/>
      <c r="C439" s="174"/>
      <c r="D439" s="183"/>
    </row>
    <row r="440" spans="1:4" x14ac:dyDescent="0.25">
      <c r="A440" s="174"/>
      <c r="B440" s="174"/>
      <c r="C440" s="174"/>
      <c r="D440" s="183"/>
    </row>
    <row r="441" spans="1:4" x14ac:dyDescent="0.25">
      <c r="A441" s="174"/>
      <c r="B441" s="174"/>
      <c r="C441" s="174"/>
      <c r="D441" s="183"/>
    </row>
    <row r="442" spans="1:4" x14ac:dyDescent="0.25">
      <c r="A442" s="174"/>
      <c r="B442" s="174"/>
      <c r="C442" s="174"/>
      <c r="D442" s="183"/>
    </row>
    <row r="443" spans="1:4" x14ac:dyDescent="0.25">
      <c r="A443" s="174"/>
      <c r="B443" s="174"/>
      <c r="C443" s="174"/>
      <c r="D443" s="183"/>
    </row>
    <row r="444" spans="1:4" x14ac:dyDescent="0.25">
      <c r="A444" s="174"/>
      <c r="B444" s="174"/>
      <c r="C444" s="174"/>
      <c r="D444" s="183"/>
    </row>
    <row r="445" spans="1:4" x14ac:dyDescent="0.25">
      <c r="A445" s="174"/>
      <c r="B445" s="174"/>
      <c r="C445" s="174"/>
      <c r="D445" s="183"/>
    </row>
    <row r="446" spans="1:4" x14ac:dyDescent="0.25">
      <c r="A446" s="174"/>
      <c r="B446" s="174"/>
      <c r="C446" s="174"/>
      <c r="D446" s="183"/>
    </row>
    <row r="447" spans="1:4" x14ac:dyDescent="0.25">
      <c r="A447" s="174"/>
      <c r="B447" s="174"/>
      <c r="C447" s="174"/>
      <c r="D447" s="183"/>
    </row>
    <row r="448" spans="1:4" x14ac:dyDescent="0.25">
      <c r="A448" s="174"/>
      <c r="B448" s="174"/>
      <c r="C448" s="174"/>
      <c r="D448" s="183"/>
    </row>
    <row r="449" spans="1:4" x14ac:dyDescent="0.25">
      <c r="A449" s="174"/>
      <c r="B449" s="174"/>
      <c r="C449" s="174"/>
      <c r="D449" s="183"/>
    </row>
    <row r="450" spans="1:4" x14ac:dyDescent="0.25">
      <c r="A450" s="174"/>
      <c r="B450" s="174"/>
      <c r="C450" s="174"/>
      <c r="D450" s="183"/>
    </row>
    <row r="451" spans="1:4" x14ac:dyDescent="0.25">
      <c r="A451" s="174"/>
      <c r="B451" s="174"/>
      <c r="C451" s="174"/>
      <c r="D451" s="183"/>
    </row>
    <row r="452" spans="1:4" x14ac:dyDescent="0.25">
      <c r="A452" s="174"/>
      <c r="B452" s="174"/>
      <c r="C452" s="174"/>
      <c r="D452" s="183"/>
    </row>
    <row r="453" spans="1:4" x14ac:dyDescent="0.25">
      <c r="A453" s="174"/>
      <c r="B453" s="174"/>
      <c r="C453" s="174"/>
      <c r="D453" s="183"/>
    </row>
    <row r="454" spans="1:4" x14ac:dyDescent="0.25">
      <c r="A454" s="174"/>
      <c r="B454" s="174"/>
      <c r="C454" s="174"/>
      <c r="D454" s="183"/>
    </row>
    <row r="455" spans="1:4" x14ac:dyDescent="0.25">
      <c r="A455" s="174"/>
      <c r="B455" s="174"/>
      <c r="C455" s="174"/>
      <c r="D455" s="183"/>
    </row>
    <row r="456" spans="1:4" x14ac:dyDescent="0.25">
      <c r="A456" s="174"/>
      <c r="B456" s="174"/>
      <c r="C456" s="174"/>
      <c r="D456" s="183"/>
    </row>
    <row r="457" spans="1:4" x14ac:dyDescent="0.25">
      <c r="A457" s="174"/>
      <c r="B457" s="174"/>
      <c r="C457" s="174"/>
      <c r="D457" s="183"/>
    </row>
    <row r="458" spans="1:4" x14ac:dyDescent="0.25">
      <c r="A458" s="174"/>
      <c r="B458" s="174"/>
      <c r="C458" s="174"/>
      <c r="D458" s="183"/>
    </row>
    <row r="459" spans="1:4" x14ac:dyDescent="0.25">
      <c r="A459" s="174"/>
      <c r="B459" s="174"/>
      <c r="C459" s="174"/>
      <c r="D459" s="183"/>
    </row>
    <row r="460" spans="1:4" x14ac:dyDescent="0.25">
      <c r="A460" s="174"/>
      <c r="B460" s="174"/>
      <c r="C460" s="174"/>
      <c r="D460" s="183"/>
    </row>
    <row r="461" spans="1:4" x14ac:dyDescent="0.25">
      <c r="A461" s="174"/>
      <c r="B461" s="174"/>
      <c r="C461" s="174"/>
      <c r="D461" s="183"/>
    </row>
    <row r="462" spans="1:4" x14ac:dyDescent="0.25">
      <c r="A462" s="174"/>
      <c r="B462" s="174"/>
      <c r="C462" s="174"/>
      <c r="D462" s="183"/>
    </row>
    <row r="463" spans="1:4" x14ac:dyDescent="0.25">
      <c r="A463" s="174"/>
      <c r="B463" s="174"/>
      <c r="C463" s="174"/>
      <c r="D463" s="183"/>
    </row>
    <row r="464" spans="1:4" x14ac:dyDescent="0.25">
      <c r="A464" s="174"/>
      <c r="B464" s="174"/>
      <c r="C464" s="174"/>
      <c r="D464" s="183"/>
    </row>
    <row r="465" spans="1:4" x14ac:dyDescent="0.25">
      <c r="A465" s="174"/>
      <c r="B465" s="174"/>
      <c r="C465" s="174"/>
      <c r="D465" s="183"/>
    </row>
    <row r="466" spans="1:4" x14ac:dyDescent="0.25">
      <c r="A466" s="174"/>
      <c r="B466" s="174"/>
      <c r="C466" s="174"/>
      <c r="D466" s="183"/>
    </row>
    <row r="467" spans="1:4" x14ac:dyDescent="0.25">
      <c r="A467" s="174"/>
      <c r="B467" s="174"/>
      <c r="C467" s="174"/>
      <c r="D467" s="183"/>
    </row>
    <row r="468" spans="1:4" x14ac:dyDescent="0.25">
      <c r="A468" s="174"/>
      <c r="B468" s="174"/>
      <c r="C468" s="174"/>
      <c r="D468" s="183"/>
    </row>
    <row r="469" spans="1:4" x14ac:dyDescent="0.25">
      <c r="A469" s="174"/>
      <c r="B469" s="174"/>
      <c r="C469" s="174"/>
      <c r="D469" s="183"/>
    </row>
    <row r="470" spans="1:4" x14ac:dyDescent="0.25">
      <c r="A470" s="174"/>
      <c r="B470" s="174"/>
      <c r="C470" s="174"/>
      <c r="D470" s="183"/>
    </row>
    <row r="471" spans="1:4" x14ac:dyDescent="0.25">
      <c r="A471" s="174"/>
      <c r="B471" s="174"/>
      <c r="C471" s="174"/>
      <c r="D471" s="183"/>
    </row>
    <row r="472" spans="1:4" x14ac:dyDescent="0.25">
      <c r="A472" s="174"/>
      <c r="B472" s="174"/>
      <c r="C472" s="174"/>
      <c r="D472" s="183"/>
    </row>
    <row r="473" spans="1:4" x14ac:dyDescent="0.25">
      <c r="A473" s="174"/>
      <c r="B473" s="174"/>
      <c r="C473" s="174"/>
      <c r="D473" s="183"/>
    </row>
    <row r="474" spans="1:4" x14ac:dyDescent="0.25">
      <c r="A474" s="174"/>
      <c r="B474" s="174"/>
      <c r="C474" s="174"/>
      <c r="D474" s="183"/>
    </row>
    <row r="475" spans="1:4" x14ac:dyDescent="0.25">
      <c r="A475" s="174"/>
      <c r="B475" s="174"/>
      <c r="C475" s="174"/>
      <c r="D475" s="183"/>
    </row>
    <row r="476" spans="1:4" x14ac:dyDescent="0.25">
      <c r="A476" s="174"/>
      <c r="B476" s="174"/>
      <c r="C476" s="174"/>
      <c r="D476" s="183"/>
    </row>
    <row r="477" spans="1:4" x14ac:dyDescent="0.25">
      <c r="A477" s="174"/>
      <c r="B477" s="174"/>
      <c r="C477" s="174"/>
      <c r="D477" s="183"/>
    </row>
    <row r="478" spans="1:4" x14ac:dyDescent="0.25">
      <c r="A478" s="174"/>
      <c r="B478" s="174"/>
      <c r="C478" s="174"/>
      <c r="D478" s="183"/>
    </row>
    <row r="479" spans="1:4" x14ac:dyDescent="0.25">
      <c r="A479" s="174"/>
      <c r="B479" s="174"/>
      <c r="C479" s="174"/>
      <c r="D479" s="183"/>
    </row>
    <row r="480" spans="1:4" x14ac:dyDescent="0.25">
      <c r="A480" s="174"/>
      <c r="B480" s="174"/>
      <c r="C480" s="174"/>
      <c r="D480" s="183"/>
    </row>
    <row r="481" spans="1:4" x14ac:dyDescent="0.25">
      <c r="A481" s="174"/>
      <c r="B481" s="174"/>
      <c r="C481" s="174"/>
      <c r="D481" s="183"/>
    </row>
    <row r="482" spans="1:4" x14ac:dyDescent="0.25">
      <c r="A482" s="174"/>
      <c r="B482" s="174"/>
      <c r="C482" s="174"/>
      <c r="D482" s="183"/>
    </row>
    <row r="483" spans="1:4" x14ac:dyDescent="0.25">
      <c r="A483" s="174"/>
      <c r="B483" s="174"/>
      <c r="C483" s="174"/>
      <c r="D483" s="183"/>
    </row>
    <row r="484" spans="1:4" x14ac:dyDescent="0.25">
      <c r="A484" s="174"/>
      <c r="B484" s="174"/>
      <c r="C484" s="174"/>
      <c r="D484" s="183"/>
    </row>
    <row r="485" spans="1:4" x14ac:dyDescent="0.25">
      <c r="A485" s="174"/>
      <c r="B485" s="174"/>
      <c r="C485" s="174"/>
      <c r="D485" s="183"/>
    </row>
    <row r="486" spans="1:4" x14ac:dyDescent="0.25">
      <c r="A486" s="174"/>
      <c r="B486" s="174"/>
      <c r="C486" s="174"/>
      <c r="D486" s="183"/>
    </row>
    <row r="487" spans="1:4" x14ac:dyDescent="0.25">
      <c r="A487" s="174"/>
      <c r="B487" s="174"/>
      <c r="C487" s="174"/>
      <c r="D487" s="183"/>
    </row>
    <row r="488" spans="1:4" x14ac:dyDescent="0.25">
      <c r="A488" s="174"/>
      <c r="B488" s="174"/>
      <c r="C488" s="174"/>
      <c r="D488" s="183"/>
    </row>
    <row r="489" spans="1:4" x14ac:dyDescent="0.25">
      <c r="A489" s="174"/>
      <c r="B489" s="174"/>
      <c r="C489" s="174"/>
      <c r="D489" s="183"/>
    </row>
    <row r="490" spans="1:4" x14ac:dyDescent="0.25">
      <c r="A490" s="174"/>
      <c r="B490" s="174"/>
      <c r="C490" s="174"/>
      <c r="D490" s="183"/>
    </row>
    <row r="491" spans="1:4" x14ac:dyDescent="0.25">
      <c r="A491" s="174"/>
      <c r="B491" s="174"/>
      <c r="C491" s="174"/>
      <c r="D491" s="183"/>
    </row>
    <row r="492" spans="1:4" x14ac:dyDescent="0.25">
      <c r="A492" s="174"/>
      <c r="B492" s="174"/>
      <c r="C492" s="174"/>
      <c r="D492" s="183"/>
    </row>
    <row r="493" spans="1:4" x14ac:dyDescent="0.25">
      <c r="A493" s="174"/>
      <c r="B493" s="174"/>
      <c r="C493" s="174"/>
      <c r="D493" s="183"/>
    </row>
    <row r="494" spans="1:4" x14ac:dyDescent="0.25">
      <c r="A494" s="174"/>
      <c r="B494" s="174"/>
      <c r="C494" s="174"/>
      <c r="D494" s="183"/>
    </row>
    <row r="495" spans="1:4" x14ac:dyDescent="0.25">
      <c r="A495" s="174"/>
      <c r="B495" s="174"/>
      <c r="C495" s="174"/>
      <c r="D495" s="183"/>
    </row>
    <row r="496" spans="1:4" x14ac:dyDescent="0.25">
      <c r="A496" s="174"/>
      <c r="B496" s="174"/>
      <c r="C496" s="174"/>
      <c r="D496" s="183"/>
    </row>
    <row r="497" spans="1:4" x14ac:dyDescent="0.25">
      <c r="A497" s="174"/>
      <c r="B497" s="174"/>
      <c r="C497" s="174"/>
      <c r="D497" s="183"/>
    </row>
    <row r="498" spans="1:4" x14ac:dyDescent="0.25">
      <c r="A498" s="174"/>
      <c r="B498" s="174"/>
      <c r="C498" s="174"/>
      <c r="D498" s="183"/>
    </row>
    <row r="499" spans="1:4" x14ac:dyDescent="0.25">
      <c r="A499" s="174"/>
      <c r="B499" s="174"/>
      <c r="C499" s="174"/>
      <c r="D499" s="183"/>
    </row>
    <row r="500" spans="1:4" x14ac:dyDescent="0.25">
      <c r="A500" s="174"/>
      <c r="B500" s="174"/>
      <c r="C500" s="174"/>
      <c r="D500" s="183"/>
    </row>
    <row r="501" spans="1:4" x14ac:dyDescent="0.25">
      <c r="A501" s="174"/>
      <c r="B501" s="174"/>
      <c r="C501" s="174"/>
      <c r="D501" s="183"/>
    </row>
    <row r="502" spans="1:4" x14ac:dyDescent="0.25">
      <c r="A502" s="174"/>
      <c r="B502" s="174"/>
      <c r="C502" s="174"/>
      <c r="D502" s="183"/>
    </row>
    <row r="503" spans="1:4" x14ac:dyDescent="0.25">
      <c r="A503" s="174"/>
      <c r="B503" s="174"/>
      <c r="C503" s="174"/>
      <c r="D503" s="183"/>
    </row>
    <row r="504" spans="1:4" x14ac:dyDescent="0.25">
      <c r="A504" s="174"/>
      <c r="B504" s="174"/>
      <c r="C504" s="174"/>
      <c r="D504" s="183"/>
    </row>
    <row r="505" spans="1:4" x14ac:dyDescent="0.25">
      <c r="A505" s="174"/>
      <c r="B505" s="174"/>
      <c r="C505" s="174"/>
      <c r="D505" s="183"/>
    </row>
    <row r="506" spans="1:4" x14ac:dyDescent="0.25">
      <c r="A506" s="174"/>
      <c r="B506" s="174"/>
      <c r="C506" s="174"/>
      <c r="D506" s="183"/>
    </row>
    <row r="507" spans="1:4" x14ac:dyDescent="0.25">
      <c r="A507" s="174"/>
      <c r="B507" s="174"/>
      <c r="C507" s="174"/>
      <c r="D507" s="183"/>
    </row>
    <row r="508" spans="1:4" x14ac:dyDescent="0.25">
      <c r="A508" s="174"/>
      <c r="B508" s="174"/>
      <c r="C508" s="174"/>
      <c r="D508" s="183"/>
    </row>
    <row r="509" spans="1:4" x14ac:dyDescent="0.25">
      <c r="A509" s="174"/>
      <c r="B509" s="174"/>
      <c r="C509" s="174"/>
      <c r="D509" s="183"/>
    </row>
    <row r="510" spans="1:4" x14ac:dyDescent="0.25">
      <c r="A510" s="174"/>
      <c r="B510" s="174"/>
      <c r="C510" s="174"/>
      <c r="D510" s="183"/>
    </row>
  </sheetData>
  <mergeCells count="2">
    <mergeCell ref="A1:D1"/>
    <mergeCell ref="A2:D2"/>
  </mergeCells>
  <pageMargins left="0.7" right="0.7" top="0.75" bottom="0.75" header="0.3" footer="0.3"/>
  <drawing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7"/>
  <sheetViews>
    <sheetView workbookViewId="0">
      <selection activeCell="F4" sqref="F4"/>
    </sheetView>
  </sheetViews>
  <sheetFormatPr baseColWidth="10" defaultRowHeight="15" x14ac:dyDescent="0.25"/>
  <cols>
    <col min="1" max="1" width="10.140625" style="111" customWidth="1"/>
    <col min="2" max="2" width="21.140625" style="111" customWidth="1"/>
    <col min="3" max="3" width="17.28515625" style="111" customWidth="1"/>
    <col min="4" max="4" width="34.7109375" style="132" customWidth="1"/>
    <col min="5" max="16384" width="11.42578125" style="132"/>
  </cols>
  <sheetData>
    <row r="1" spans="1:12" ht="18.75" x14ac:dyDescent="0.25">
      <c r="A1" s="289" t="s">
        <v>52</v>
      </c>
      <c r="B1" s="289"/>
      <c r="C1" s="289"/>
      <c r="D1" s="289"/>
    </row>
    <row r="2" spans="1:12" ht="15.75" x14ac:dyDescent="0.25">
      <c r="A2" s="290" t="s">
        <v>22</v>
      </c>
      <c r="B2" s="290"/>
      <c r="C2" s="290"/>
      <c r="D2" s="290"/>
    </row>
    <row r="3" spans="1:12" ht="15.75" thickBot="1" x14ac:dyDescent="0.3">
      <c r="A3" s="31"/>
      <c r="B3" s="30"/>
      <c r="C3" s="30"/>
    </row>
    <row r="4" spans="1:12" ht="50.25" customHeight="1" thickBot="1" x14ac:dyDescent="0.3">
      <c r="A4" s="71" t="s">
        <v>16</v>
      </c>
      <c r="B4" s="72" t="s">
        <v>207</v>
      </c>
      <c r="C4" s="72" t="s">
        <v>48</v>
      </c>
      <c r="D4" s="73" t="s">
        <v>21</v>
      </c>
    </row>
    <row r="5" spans="1:12" ht="16.5" customHeight="1" thickTop="1" x14ac:dyDescent="0.25">
      <c r="A5" s="74"/>
      <c r="B5" s="25"/>
      <c r="C5" s="25"/>
      <c r="D5" s="75"/>
      <c r="E5" s="144"/>
      <c r="F5" s="144"/>
      <c r="G5" s="144"/>
      <c r="H5" s="144"/>
      <c r="I5" s="144"/>
      <c r="J5" s="144"/>
      <c r="K5" s="144"/>
      <c r="L5" s="144"/>
    </row>
    <row r="6" spans="1:12" ht="17.25" customHeight="1" x14ac:dyDescent="0.25">
      <c r="A6" s="135"/>
      <c r="B6" s="136"/>
      <c r="C6" s="136"/>
      <c r="D6" s="227"/>
      <c r="E6" s="144"/>
      <c r="F6" s="144"/>
      <c r="G6" s="144"/>
      <c r="H6" s="144"/>
      <c r="I6" s="144"/>
      <c r="J6" s="144"/>
      <c r="K6" s="144"/>
      <c r="L6" s="144"/>
    </row>
    <row r="7" spans="1:12" ht="24" customHeight="1" x14ac:dyDescent="0.25">
      <c r="A7" s="208">
        <v>2010</v>
      </c>
      <c r="B7" s="205"/>
      <c r="C7" s="206"/>
      <c r="D7" s="207"/>
      <c r="E7" s="144"/>
      <c r="F7" s="144"/>
      <c r="G7" s="144"/>
      <c r="H7" s="144"/>
      <c r="I7" s="144"/>
      <c r="J7" s="144"/>
      <c r="K7" s="144"/>
      <c r="L7" s="144"/>
    </row>
    <row r="8" spans="1:12" x14ac:dyDescent="0.25">
      <c r="A8" s="184"/>
      <c r="B8" s="155">
        <v>40183</v>
      </c>
      <c r="C8" s="139">
        <v>900</v>
      </c>
      <c r="D8" s="185" t="s">
        <v>532</v>
      </c>
      <c r="E8" s="144"/>
      <c r="F8" s="144"/>
      <c r="G8" s="144"/>
      <c r="H8" s="144"/>
      <c r="I8" s="144"/>
      <c r="J8" s="144"/>
      <c r="K8" s="144"/>
      <c r="L8" s="144"/>
    </row>
    <row r="9" spans="1:12" ht="22.5" x14ac:dyDescent="0.25">
      <c r="A9" s="184"/>
      <c r="B9" s="142">
        <v>40183</v>
      </c>
      <c r="C9" s="143">
        <v>133.31</v>
      </c>
      <c r="D9" s="186" t="s">
        <v>546</v>
      </c>
      <c r="E9" s="144"/>
      <c r="F9" s="144"/>
      <c r="G9" s="144"/>
      <c r="H9" s="144"/>
      <c r="I9" s="144"/>
      <c r="J9" s="144"/>
      <c r="K9" s="144"/>
      <c r="L9" s="144"/>
    </row>
    <row r="10" spans="1:12" x14ac:dyDescent="0.25">
      <c r="A10" s="184"/>
      <c r="B10" s="138">
        <v>40183</v>
      </c>
      <c r="C10" s="139">
        <f>615.03+412.05</f>
        <v>1027.08</v>
      </c>
      <c r="D10" s="185" t="s">
        <v>590</v>
      </c>
      <c r="E10" s="144"/>
      <c r="F10" s="144"/>
      <c r="G10" s="144"/>
      <c r="H10" s="144"/>
      <c r="I10" s="144"/>
      <c r="J10" s="144"/>
      <c r="K10" s="144"/>
      <c r="L10" s="144"/>
    </row>
    <row r="11" spans="1:12" x14ac:dyDescent="0.25">
      <c r="A11" s="184"/>
      <c r="B11" s="138">
        <v>40185</v>
      </c>
      <c r="C11" s="145">
        <v>788</v>
      </c>
      <c r="D11" s="187" t="s">
        <v>591</v>
      </c>
      <c r="E11" s="144"/>
      <c r="F11" s="144"/>
      <c r="G11" s="144"/>
      <c r="H11" s="144"/>
      <c r="I11" s="144"/>
      <c r="J11" s="144"/>
      <c r="K11" s="144"/>
      <c r="L11" s="144"/>
    </row>
    <row r="12" spans="1:12" x14ac:dyDescent="0.25">
      <c r="A12" s="184"/>
      <c r="B12" s="138">
        <v>40190</v>
      </c>
      <c r="C12" s="145">
        <v>542.4</v>
      </c>
      <c r="D12" s="185" t="s">
        <v>249</v>
      </c>
      <c r="E12" s="144"/>
      <c r="F12" s="144"/>
      <c r="G12" s="144"/>
      <c r="H12" s="144"/>
      <c r="I12" s="144"/>
      <c r="J12" s="144"/>
      <c r="K12" s="144"/>
      <c r="L12" s="144"/>
    </row>
    <row r="13" spans="1:12" x14ac:dyDescent="0.25">
      <c r="A13" s="184"/>
      <c r="B13" s="138">
        <v>40191</v>
      </c>
      <c r="C13" s="145">
        <v>45.2</v>
      </c>
      <c r="D13" s="185" t="s">
        <v>532</v>
      </c>
      <c r="E13" s="144"/>
      <c r="F13" s="144"/>
      <c r="G13" s="144"/>
      <c r="H13" s="144"/>
      <c r="I13" s="144"/>
      <c r="J13" s="144"/>
      <c r="K13" s="144"/>
      <c r="L13" s="144"/>
    </row>
    <row r="14" spans="1:12" x14ac:dyDescent="0.25">
      <c r="A14" s="184"/>
      <c r="B14" s="138">
        <v>40191</v>
      </c>
      <c r="C14" s="145">
        <v>35</v>
      </c>
      <c r="D14" s="185" t="s">
        <v>592</v>
      </c>
      <c r="E14" s="144"/>
      <c r="F14" s="144"/>
      <c r="G14" s="144"/>
      <c r="H14" s="144"/>
      <c r="I14" s="144"/>
      <c r="J14" s="144"/>
      <c r="K14" s="144"/>
      <c r="L14" s="144"/>
    </row>
    <row r="15" spans="1:12" x14ac:dyDescent="0.25">
      <c r="A15" s="184"/>
      <c r="B15" s="138">
        <v>40191</v>
      </c>
      <c r="C15" s="145">
        <v>1367.71</v>
      </c>
      <c r="D15" s="187" t="s">
        <v>269</v>
      </c>
      <c r="E15" s="144"/>
      <c r="F15" s="144"/>
      <c r="G15" s="144"/>
      <c r="H15" s="144"/>
      <c r="I15" s="144"/>
      <c r="J15" s="144"/>
      <c r="K15" s="144"/>
      <c r="L15" s="144"/>
    </row>
    <row r="16" spans="1:12" ht="22.5" x14ac:dyDescent="0.25">
      <c r="A16" s="184"/>
      <c r="B16" s="138">
        <v>40191</v>
      </c>
      <c r="C16" s="145">
        <v>30.15</v>
      </c>
      <c r="D16" s="185" t="s">
        <v>593</v>
      </c>
      <c r="E16" s="144"/>
      <c r="F16" s="144"/>
      <c r="G16" s="144"/>
      <c r="H16" s="144"/>
      <c r="I16" s="144"/>
      <c r="J16" s="144"/>
      <c r="K16" s="144"/>
      <c r="L16" s="144"/>
    </row>
    <row r="17" spans="1:12" x14ac:dyDescent="0.25">
      <c r="A17" s="184"/>
      <c r="B17" s="146">
        <v>40191</v>
      </c>
      <c r="C17" s="145">
        <v>410</v>
      </c>
      <c r="D17" s="185" t="s">
        <v>594</v>
      </c>
      <c r="E17" s="144"/>
      <c r="F17" s="144"/>
      <c r="G17" s="144"/>
      <c r="H17" s="144"/>
      <c r="I17" s="144"/>
      <c r="J17" s="144"/>
      <c r="K17" s="144"/>
      <c r="L17" s="144"/>
    </row>
    <row r="18" spans="1:12" x14ac:dyDescent="0.25">
      <c r="A18" s="184"/>
      <c r="B18" s="146">
        <v>40191</v>
      </c>
      <c r="C18" s="145">
        <v>429</v>
      </c>
      <c r="D18" s="185" t="s">
        <v>595</v>
      </c>
      <c r="E18" s="144"/>
      <c r="F18" s="144"/>
      <c r="G18" s="144"/>
      <c r="H18" s="144"/>
      <c r="I18" s="144"/>
      <c r="J18" s="144"/>
      <c r="K18" s="144"/>
      <c r="L18" s="144"/>
    </row>
    <row r="19" spans="1:12" x14ac:dyDescent="0.25">
      <c r="A19" s="184"/>
      <c r="B19" s="146">
        <v>40192</v>
      </c>
      <c r="C19" s="145">
        <v>172.5</v>
      </c>
      <c r="D19" s="185" t="s">
        <v>596</v>
      </c>
      <c r="E19" s="144"/>
      <c r="F19" s="144"/>
      <c r="G19" s="144"/>
      <c r="H19" s="144"/>
      <c r="I19" s="144"/>
      <c r="J19" s="144"/>
      <c r="K19" s="144"/>
      <c r="L19" s="144"/>
    </row>
    <row r="20" spans="1:12" x14ac:dyDescent="0.25">
      <c r="A20" s="184"/>
      <c r="B20" s="148">
        <v>40192</v>
      </c>
      <c r="C20" s="143">
        <v>93</v>
      </c>
      <c r="D20" s="186" t="s">
        <v>597</v>
      </c>
      <c r="E20" s="144"/>
      <c r="F20" s="144"/>
      <c r="G20" s="144"/>
      <c r="H20" s="144"/>
      <c r="I20" s="144"/>
      <c r="J20" s="144"/>
      <c r="K20" s="144"/>
      <c r="L20" s="144"/>
    </row>
    <row r="21" spans="1:12" x14ac:dyDescent="0.25">
      <c r="A21" s="184"/>
      <c r="B21" s="147">
        <v>40193</v>
      </c>
      <c r="C21" s="145">
        <v>3020.25</v>
      </c>
      <c r="D21" s="185" t="s">
        <v>544</v>
      </c>
      <c r="E21" s="144"/>
      <c r="F21" s="144"/>
      <c r="G21" s="144"/>
      <c r="H21" s="144"/>
      <c r="I21" s="144"/>
      <c r="J21" s="144"/>
      <c r="K21" s="144"/>
      <c r="L21" s="144"/>
    </row>
    <row r="22" spans="1:12" x14ac:dyDescent="0.25">
      <c r="A22" s="184"/>
      <c r="B22" s="148">
        <v>40193</v>
      </c>
      <c r="C22" s="143">
        <v>1280</v>
      </c>
      <c r="D22" s="186" t="s">
        <v>101</v>
      </c>
      <c r="E22" s="144"/>
      <c r="F22" s="144"/>
      <c r="G22" s="144"/>
      <c r="H22" s="144"/>
      <c r="I22" s="144"/>
      <c r="J22" s="144"/>
      <c r="K22" s="144"/>
      <c r="L22" s="144"/>
    </row>
    <row r="23" spans="1:12" x14ac:dyDescent="0.25">
      <c r="A23" s="184"/>
      <c r="B23" s="148">
        <v>40197</v>
      </c>
      <c r="C23" s="145">
        <v>35</v>
      </c>
      <c r="D23" s="185" t="s">
        <v>592</v>
      </c>
      <c r="E23" s="144"/>
      <c r="F23" s="144"/>
      <c r="G23" s="144"/>
      <c r="H23" s="144"/>
      <c r="I23" s="144"/>
      <c r="J23" s="144"/>
      <c r="K23" s="144"/>
      <c r="L23" s="144"/>
    </row>
    <row r="24" spans="1:12" x14ac:dyDescent="0.25">
      <c r="A24" s="184"/>
      <c r="B24" s="148">
        <v>40197</v>
      </c>
      <c r="C24" s="145">
        <v>678</v>
      </c>
      <c r="D24" s="185" t="s">
        <v>50</v>
      </c>
      <c r="E24" s="144"/>
      <c r="F24" s="144"/>
      <c r="G24" s="144"/>
      <c r="H24" s="144"/>
      <c r="I24" s="144"/>
      <c r="J24" s="144"/>
      <c r="K24" s="144"/>
      <c r="L24" s="144"/>
    </row>
    <row r="25" spans="1:12" x14ac:dyDescent="0.25">
      <c r="A25" s="184"/>
      <c r="B25" s="147">
        <v>40199</v>
      </c>
      <c r="C25" s="145">
        <v>1330.03</v>
      </c>
      <c r="D25" s="185" t="s">
        <v>269</v>
      </c>
      <c r="E25" s="144"/>
      <c r="F25" s="144"/>
      <c r="G25" s="144"/>
      <c r="H25" s="144"/>
      <c r="I25" s="144"/>
      <c r="J25" s="144"/>
      <c r="K25" s="144"/>
      <c r="L25" s="144"/>
    </row>
    <row r="26" spans="1:12" x14ac:dyDescent="0.25">
      <c r="A26" s="184"/>
      <c r="B26" s="147">
        <v>40199</v>
      </c>
      <c r="C26" s="145">
        <v>598</v>
      </c>
      <c r="D26" s="187" t="s">
        <v>598</v>
      </c>
      <c r="E26" s="144"/>
      <c r="F26" s="144"/>
      <c r="G26" s="144"/>
      <c r="H26" s="144"/>
      <c r="I26" s="144"/>
      <c r="J26" s="144"/>
      <c r="K26" s="144"/>
      <c r="L26" s="144"/>
    </row>
    <row r="27" spans="1:12" x14ac:dyDescent="0.25">
      <c r="A27" s="184"/>
      <c r="B27" s="147">
        <v>40199</v>
      </c>
      <c r="C27" s="145">
        <f>198.23+27.37</f>
        <v>225.6</v>
      </c>
      <c r="D27" s="185" t="s">
        <v>599</v>
      </c>
      <c r="E27" s="144"/>
      <c r="F27" s="144"/>
      <c r="G27" s="144"/>
      <c r="H27" s="144"/>
      <c r="I27" s="144"/>
      <c r="J27" s="144"/>
      <c r="K27" s="144"/>
      <c r="L27" s="144"/>
    </row>
    <row r="28" spans="1:12" x14ac:dyDescent="0.25">
      <c r="A28" s="184"/>
      <c r="B28" s="147">
        <v>40199</v>
      </c>
      <c r="C28" s="145">
        <v>79.099999999999994</v>
      </c>
      <c r="D28" s="185" t="s">
        <v>532</v>
      </c>
      <c r="E28" s="144"/>
      <c r="F28" s="144"/>
      <c r="G28" s="144"/>
      <c r="H28" s="144"/>
      <c r="I28" s="144"/>
      <c r="J28" s="144"/>
      <c r="K28" s="144"/>
      <c r="L28" s="144"/>
    </row>
    <row r="29" spans="1:12" x14ac:dyDescent="0.25">
      <c r="A29" s="184"/>
      <c r="B29" s="147">
        <v>40199</v>
      </c>
      <c r="C29" s="145">
        <v>60</v>
      </c>
      <c r="D29" s="187" t="s">
        <v>565</v>
      </c>
      <c r="E29" s="144"/>
      <c r="F29" s="144"/>
      <c r="G29" s="144"/>
      <c r="H29" s="144"/>
      <c r="I29" s="144"/>
      <c r="J29" s="144"/>
      <c r="K29" s="144"/>
      <c r="L29" s="144"/>
    </row>
    <row r="30" spans="1:12" x14ac:dyDescent="0.25">
      <c r="A30" s="184"/>
      <c r="B30" s="147">
        <v>40200</v>
      </c>
      <c r="C30" s="145">
        <v>248</v>
      </c>
      <c r="D30" s="185" t="s">
        <v>73</v>
      </c>
      <c r="E30" s="144"/>
      <c r="F30" s="144"/>
      <c r="G30" s="144"/>
      <c r="H30" s="144"/>
      <c r="I30" s="144"/>
      <c r="J30" s="144"/>
      <c r="K30" s="144"/>
      <c r="L30" s="144"/>
    </row>
    <row r="31" spans="1:12" x14ac:dyDescent="0.25">
      <c r="A31" s="184"/>
      <c r="B31" s="148">
        <v>40200</v>
      </c>
      <c r="C31" s="143">
        <v>146.63999999999999</v>
      </c>
      <c r="D31" s="186" t="s">
        <v>527</v>
      </c>
      <c r="E31" s="144"/>
      <c r="F31" s="144"/>
      <c r="G31" s="144"/>
      <c r="H31" s="144"/>
      <c r="I31" s="144"/>
      <c r="J31" s="144"/>
      <c r="K31" s="144"/>
      <c r="L31" s="144"/>
    </row>
    <row r="32" spans="1:12" x14ac:dyDescent="0.25">
      <c r="A32" s="184"/>
      <c r="B32" s="148">
        <v>40203</v>
      </c>
      <c r="C32" s="145">
        <v>51.12</v>
      </c>
      <c r="D32" s="185" t="s">
        <v>190</v>
      </c>
      <c r="E32" s="144"/>
      <c r="F32" s="144"/>
      <c r="G32" s="144"/>
      <c r="H32" s="144"/>
      <c r="I32" s="144"/>
      <c r="J32" s="144"/>
      <c r="K32" s="144"/>
      <c r="L32" s="144"/>
    </row>
    <row r="33" spans="1:12" x14ac:dyDescent="0.25">
      <c r="A33" s="184"/>
      <c r="B33" s="150">
        <v>40203</v>
      </c>
      <c r="C33" s="145">
        <v>6150.72</v>
      </c>
      <c r="D33" s="185" t="s">
        <v>600</v>
      </c>
      <c r="E33" s="144"/>
      <c r="F33" s="144"/>
      <c r="G33" s="144"/>
      <c r="H33" s="144"/>
      <c r="I33" s="144"/>
      <c r="J33" s="144"/>
      <c r="K33" s="144"/>
      <c r="L33" s="144"/>
    </row>
    <row r="34" spans="1:12" ht="22.5" x14ac:dyDescent="0.25">
      <c r="A34" s="184"/>
      <c r="B34" s="150">
        <v>40204</v>
      </c>
      <c r="C34" s="151">
        <v>9709.68</v>
      </c>
      <c r="D34" s="185" t="s">
        <v>601</v>
      </c>
      <c r="E34" s="144"/>
      <c r="F34" s="144"/>
      <c r="G34" s="144"/>
      <c r="H34" s="144"/>
      <c r="I34" s="144"/>
      <c r="J34" s="144"/>
      <c r="K34" s="144"/>
      <c r="L34" s="144"/>
    </row>
    <row r="35" spans="1:12" ht="22.5" x14ac:dyDescent="0.25">
      <c r="A35" s="184"/>
      <c r="B35" s="150">
        <v>40205</v>
      </c>
      <c r="C35" s="145">
        <v>316.05</v>
      </c>
      <c r="D35" s="185" t="s">
        <v>546</v>
      </c>
      <c r="E35" s="144"/>
      <c r="F35" s="144"/>
      <c r="G35" s="144"/>
      <c r="H35" s="144"/>
      <c r="I35" s="144"/>
      <c r="J35" s="144"/>
      <c r="K35" s="144"/>
      <c r="L35" s="144"/>
    </row>
    <row r="36" spans="1:12" x14ac:dyDescent="0.25">
      <c r="A36" s="184"/>
      <c r="B36" s="150">
        <v>40205</v>
      </c>
      <c r="C36" s="143">
        <v>245.49</v>
      </c>
      <c r="D36" s="186" t="s">
        <v>31</v>
      </c>
      <c r="E36" s="144"/>
      <c r="F36" s="144"/>
      <c r="G36" s="144"/>
      <c r="H36" s="144"/>
      <c r="I36" s="144"/>
      <c r="J36" s="144"/>
      <c r="K36" s="144"/>
      <c r="L36" s="144"/>
    </row>
    <row r="37" spans="1:12" x14ac:dyDescent="0.25">
      <c r="A37" s="184"/>
      <c r="B37" s="150">
        <v>40206</v>
      </c>
      <c r="C37" s="145">
        <f>25.83*12</f>
        <v>309.95999999999998</v>
      </c>
      <c r="D37" s="185" t="s">
        <v>602</v>
      </c>
      <c r="E37" s="144"/>
      <c r="F37" s="144"/>
      <c r="G37" s="144"/>
      <c r="H37" s="144"/>
      <c r="I37" s="144"/>
      <c r="J37" s="144"/>
      <c r="K37" s="144"/>
      <c r="L37" s="144"/>
    </row>
    <row r="38" spans="1:12" x14ac:dyDescent="0.25">
      <c r="A38" s="184"/>
      <c r="B38" s="150">
        <v>40206</v>
      </c>
      <c r="C38" s="145">
        <v>1684</v>
      </c>
      <c r="D38" s="185" t="s">
        <v>603</v>
      </c>
      <c r="E38" s="144"/>
      <c r="F38" s="144"/>
      <c r="G38" s="144"/>
      <c r="H38" s="144"/>
      <c r="I38" s="144"/>
      <c r="J38" s="144"/>
      <c r="K38" s="144"/>
      <c r="L38" s="144"/>
    </row>
    <row r="39" spans="1:12" x14ac:dyDescent="0.25">
      <c r="A39" s="184"/>
      <c r="B39" s="150">
        <v>40207</v>
      </c>
      <c r="C39" s="145">
        <v>48</v>
      </c>
      <c r="D39" s="185" t="s">
        <v>448</v>
      </c>
      <c r="E39" s="144"/>
      <c r="F39" s="144"/>
      <c r="G39" s="144"/>
      <c r="H39" s="144"/>
      <c r="I39" s="144"/>
      <c r="J39" s="144"/>
      <c r="K39" s="144"/>
      <c r="L39" s="144"/>
    </row>
    <row r="40" spans="1:12" x14ac:dyDescent="0.25">
      <c r="A40" s="184"/>
      <c r="B40" s="150">
        <v>40210</v>
      </c>
      <c r="C40" s="145">
        <v>1586.76</v>
      </c>
      <c r="D40" s="185" t="s">
        <v>569</v>
      </c>
      <c r="E40" s="144"/>
      <c r="F40" s="144"/>
      <c r="G40" s="144"/>
      <c r="H40" s="144"/>
      <c r="I40" s="144"/>
      <c r="J40" s="144"/>
      <c r="K40" s="144"/>
      <c r="L40" s="144"/>
    </row>
    <row r="41" spans="1:12" x14ac:dyDescent="0.25">
      <c r="A41" s="184"/>
      <c r="B41" s="150">
        <v>40210</v>
      </c>
      <c r="C41" s="145">
        <v>877.35</v>
      </c>
      <c r="D41" s="185" t="s">
        <v>590</v>
      </c>
      <c r="E41" s="144"/>
      <c r="F41" s="144"/>
      <c r="G41" s="144"/>
      <c r="H41" s="144"/>
      <c r="I41" s="144"/>
      <c r="J41" s="144"/>
      <c r="K41" s="144"/>
      <c r="L41" s="144"/>
    </row>
    <row r="42" spans="1:12" x14ac:dyDescent="0.25">
      <c r="A42" s="184"/>
      <c r="B42" s="150">
        <v>40210</v>
      </c>
      <c r="C42" s="145">
        <v>154.94999999999999</v>
      </c>
      <c r="D42" s="185" t="s">
        <v>604</v>
      </c>
      <c r="E42" s="144"/>
      <c r="F42" s="144"/>
      <c r="G42" s="144"/>
      <c r="H42" s="144"/>
      <c r="I42" s="144"/>
      <c r="J42" s="144"/>
      <c r="K42" s="144"/>
      <c r="L42" s="144"/>
    </row>
    <row r="43" spans="1:12" x14ac:dyDescent="0.25">
      <c r="A43" s="184"/>
      <c r="B43" s="150">
        <v>40211</v>
      </c>
      <c r="C43" s="152">
        <v>42.92</v>
      </c>
      <c r="D43" s="185" t="s">
        <v>605</v>
      </c>
      <c r="E43" s="144"/>
      <c r="F43" s="144"/>
      <c r="G43" s="144"/>
      <c r="H43" s="144"/>
      <c r="I43" s="144"/>
      <c r="J43" s="144"/>
      <c r="K43" s="144"/>
      <c r="L43" s="144"/>
    </row>
    <row r="44" spans="1:12" ht="22.5" x14ac:dyDescent="0.25">
      <c r="A44" s="184"/>
      <c r="B44" s="150">
        <v>40213</v>
      </c>
      <c r="C44" s="145">
        <v>1975.92</v>
      </c>
      <c r="D44" s="185" t="s">
        <v>606</v>
      </c>
      <c r="E44" s="144"/>
      <c r="F44" s="144"/>
      <c r="G44" s="144"/>
      <c r="H44" s="144"/>
      <c r="I44" s="144"/>
      <c r="J44" s="144"/>
      <c r="K44" s="144"/>
      <c r="L44" s="144"/>
    </row>
    <row r="45" spans="1:12" x14ac:dyDescent="0.25">
      <c r="A45" s="184"/>
      <c r="B45" s="150">
        <v>40213</v>
      </c>
      <c r="C45" s="145">
        <v>174.23</v>
      </c>
      <c r="D45" s="185" t="s">
        <v>600</v>
      </c>
      <c r="E45" s="144"/>
      <c r="F45" s="144"/>
      <c r="G45" s="144"/>
      <c r="H45" s="144"/>
      <c r="I45" s="144"/>
      <c r="J45" s="144"/>
      <c r="K45" s="144"/>
      <c r="L45" s="144"/>
    </row>
    <row r="46" spans="1:12" x14ac:dyDescent="0.25">
      <c r="A46" s="184"/>
      <c r="B46" s="150">
        <v>40214</v>
      </c>
      <c r="C46" s="145">
        <v>4616.28</v>
      </c>
      <c r="D46" s="185" t="s">
        <v>607</v>
      </c>
      <c r="E46" s="144"/>
      <c r="F46" s="144"/>
      <c r="G46" s="144"/>
      <c r="H46" s="144"/>
      <c r="I46" s="144"/>
      <c r="J46" s="144"/>
      <c r="K46" s="144"/>
      <c r="L46" s="144"/>
    </row>
    <row r="47" spans="1:12" x14ac:dyDescent="0.25">
      <c r="A47" s="184"/>
      <c r="B47" s="150">
        <v>40214</v>
      </c>
      <c r="C47" s="145">
        <v>20</v>
      </c>
      <c r="D47" s="185" t="s">
        <v>523</v>
      </c>
      <c r="E47" s="144"/>
      <c r="F47" s="144"/>
      <c r="G47" s="144"/>
      <c r="H47" s="144"/>
      <c r="I47" s="144"/>
      <c r="J47" s="144"/>
      <c r="K47" s="144"/>
      <c r="L47" s="144"/>
    </row>
    <row r="48" spans="1:12" x14ac:dyDescent="0.25">
      <c r="A48" s="184"/>
      <c r="B48" s="150">
        <v>40214</v>
      </c>
      <c r="C48" s="143">
        <v>51.01</v>
      </c>
      <c r="D48" s="186" t="s">
        <v>608</v>
      </c>
      <c r="E48" s="144"/>
      <c r="F48" s="144"/>
      <c r="G48" s="144"/>
      <c r="H48" s="144"/>
      <c r="I48" s="144"/>
      <c r="J48" s="144"/>
      <c r="K48" s="144"/>
      <c r="L48" s="144"/>
    </row>
    <row r="49" spans="1:12" x14ac:dyDescent="0.25">
      <c r="A49" s="184"/>
      <c r="B49" s="150">
        <v>40217</v>
      </c>
      <c r="C49" s="145">
        <v>152.55000000000001</v>
      </c>
      <c r="D49" s="185" t="s">
        <v>609</v>
      </c>
      <c r="E49" s="144"/>
      <c r="F49" s="144"/>
      <c r="G49" s="144"/>
      <c r="H49" s="144"/>
      <c r="I49" s="144"/>
      <c r="J49" s="144"/>
      <c r="K49" s="144"/>
      <c r="L49" s="144"/>
    </row>
    <row r="50" spans="1:12" x14ac:dyDescent="0.25">
      <c r="A50" s="184"/>
      <c r="B50" s="150">
        <v>40218</v>
      </c>
      <c r="C50" s="145">
        <v>796.3</v>
      </c>
      <c r="D50" s="185" t="s">
        <v>414</v>
      </c>
      <c r="E50" s="144"/>
      <c r="F50" s="144"/>
      <c r="G50" s="144"/>
      <c r="H50" s="144"/>
      <c r="I50" s="144"/>
      <c r="J50" s="144"/>
      <c r="K50" s="144"/>
      <c r="L50" s="144"/>
    </row>
    <row r="51" spans="1:12" ht="22.5" x14ac:dyDescent="0.25">
      <c r="A51" s="184"/>
      <c r="B51" s="150">
        <v>40218</v>
      </c>
      <c r="C51" s="153">
        <v>143.88999999999999</v>
      </c>
      <c r="D51" s="185" t="s">
        <v>610</v>
      </c>
      <c r="E51" s="144"/>
      <c r="F51" s="144"/>
      <c r="G51" s="144"/>
      <c r="H51" s="144"/>
      <c r="I51" s="144"/>
      <c r="J51" s="144"/>
      <c r="K51" s="144"/>
      <c r="L51" s="144"/>
    </row>
    <row r="52" spans="1:12" x14ac:dyDescent="0.25">
      <c r="A52" s="184"/>
      <c r="B52" s="150">
        <v>40218</v>
      </c>
      <c r="C52" s="145">
        <v>196.76</v>
      </c>
      <c r="D52" s="185" t="s">
        <v>611</v>
      </c>
      <c r="E52" s="144"/>
      <c r="F52" s="144"/>
      <c r="G52" s="144"/>
      <c r="H52" s="144"/>
      <c r="I52" s="144"/>
      <c r="J52" s="144"/>
      <c r="K52" s="144"/>
      <c r="L52" s="144"/>
    </row>
    <row r="53" spans="1:12" x14ac:dyDescent="0.25">
      <c r="A53" s="184"/>
      <c r="B53" s="150">
        <v>40218</v>
      </c>
      <c r="C53" s="153">
        <v>979.51</v>
      </c>
      <c r="D53" s="187" t="s">
        <v>416</v>
      </c>
      <c r="E53" s="144"/>
      <c r="F53" s="144"/>
      <c r="G53" s="144"/>
      <c r="H53" s="144"/>
      <c r="I53" s="144"/>
      <c r="J53" s="144"/>
      <c r="K53" s="144"/>
      <c r="L53" s="144"/>
    </row>
    <row r="54" spans="1:12" x14ac:dyDescent="0.25">
      <c r="A54" s="184"/>
      <c r="B54" s="150">
        <v>40218</v>
      </c>
      <c r="C54" s="145">
        <v>438.4</v>
      </c>
      <c r="D54" s="187" t="s">
        <v>190</v>
      </c>
      <c r="E54" s="144"/>
      <c r="F54" s="144"/>
      <c r="G54" s="144"/>
      <c r="H54" s="144"/>
      <c r="I54" s="144"/>
      <c r="J54" s="144"/>
      <c r="K54" s="144"/>
      <c r="L54" s="144"/>
    </row>
    <row r="55" spans="1:12" x14ac:dyDescent="0.25">
      <c r="A55" s="184"/>
      <c r="B55" s="150">
        <v>40218</v>
      </c>
      <c r="C55" s="145">
        <v>95.76</v>
      </c>
      <c r="D55" s="185" t="s">
        <v>524</v>
      </c>
      <c r="E55" s="144"/>
      <c r="F55" s="144"/>
      <c r="G55" s="144"/>
      <c r="H55" s="144"/>
      <c r="I55" s="144"/>
      <c r="J55" s="144"/>
      <c r="K55" s="144"/>
      <c r="L55" s="144"/>
    </row>
    <row r="56" spans="1:12" x14ac:dyDescent="0.25">
      <c r="A56" s="184"/>
      <c r="B56" s="150">
        <v>40218</v>
      </c>
      <c r="C56" s="145">
        <v>56.03</v>
      </c>
      <c r="D56" s="185" t="s">
        <v>605</v>
      </c>
      <c r="E56" s="144"/>
      <c r="F56" s="144"/>
      <c r="G56" s="144"/>
      <c r="H56" s="144"/>
      <c r="I56" s="144"/>
      <c r="J56" s="144"/>
      <c r="K56" s="144"/>
      <c r="L56" s="144"/>
    </row>
    <row r="57" spans="1:12" x14ac:dyDescent="0.25">
      <c r="A57" s="184"/>
      <c r="B57" s="150">
        <v>40218</v>
      </c>
      <c r="C57" s="145">
        <v>357.64</v>
      </c>
      <c r="D57" s="188" t="s">
        <v>612</v>
      </c>
      <c r="E57" s="144"/>
      <c r="F57" s="144"/>
      <c r="G57" s="144"/>
      <c r="H57" s="144"/>
      <c r="I57" s="144"/>
      <c r="J57" s="144"/>
      <c r="K57" s="144"/>
      <c r="L57" s="144"/>
    </row>
    <row r="58" spans="1:12" x14ac:dyDescent="0.25">
      <c r="A58" s="184"/>
      <c r="B58" s="150">
        <v>40219</v>
      </c>
      <c r="C58" s="145">
        <v>257.25</v>
      </c>
      <c r="D58" s="185" t="s">
        <v>594</v>
      </c>
      <c r="E58" s="144"/>
      <c r="F58" s="144"/>
      <c r="G58" s="144"/>
      <c r="H58" s="144"/>
      <c r="I58" s="144"/>
      <c r="J58" s="144"/>
      <c r="K58" s="144"/>
      <c r="L58" s="144"/>
    </row>
    <row r="59" spans="1:12" x14ac:dyDescent="0.25">
      <c r="A59" s="184"/>
      <c r="B59" s="150">
        <v>40219</v>
      </c>
      <c r="C59" s="145">
        <v>175</v>
      </c>
      <c r="D59" s="185" t="s">
        <v>596</v>
      </c>
      <c r="E59" s="144"/>
      <c r="F59" s="144"/>
      <c r="G59" s="144"/>
      <c r="H59" s="144"/>
      <c r="I59" s="144"/>
      <c r="J59" s="144"/>
      <c r="K59" s="144"/>
      <c r="L59" s="144"/>
    </row>
    <row r="60" spans="1:12" x14ac:dyDescent="0.25">
      <c r="A60" s="184"/>
      <c r="B60" s="150">
        <v>40219</v>
      </c>
      <c r="C60" s="145">
        <v>279.64999999999998</v>
      </c>
      <c r="D60" s="185" t="s">
        <v>595</v>
      </c>
      <c r="E60" s="144"/>
      <c r="F60" s="144"/>
      <c r="G60" s="144"/>
      <c r="H60" s="144"/>
      <c r="I60" s="144"/>
      <c r="J60" s="144"/>
      <c r="K60" s="144"/>
      <c r="L60" s="144"/>
    </row>
    <row r="61" spans="1:12" ht="22.5" x14ac:dyDescent="0.25">
      <c r="A61" s="184"/>
      <c r="B61" s="150">
        <v>40220</v>
      </c>
      <c r="C61" s="145">
        <v>180.6</v>
      </c>
      <c r="D61" s="185" t="s">
        <v>546</v>
      </c>
      <c r="E61" s="144"/>
      <c r="F61" s="144"/>
      <c r="G61" s="144"/>
      <c r="H61" s="144"/>
      <c r="I61" s="144"/>
      <c r="J61" s="144"/>
      <c r="K61" s="144"/>
      <c r="L61" s="144"/>
    </row>
    <row r="62" spans="1:12" x14ac:dyDescent="0.25">
      <c r="A62" s="184"/>
      <c r="B62" s="150">
        <v>40220</v>
      </c>
      <c r="C62" s="143">
        <v>190</v>
      </c>
      <c r="D62" s="186" t="s">
        <v>613</v>
      </c>
      <c r="E62" s="144"/>
      <c r="F62" s="144"/>
      <c r="G62" s="144"/>
      <c r="H62" s="144"/>
      <c r="I62" s="144"/>
      <c r="J62" s="144"/>
      <c r="K62" s="144"/>
      <c r="L62" s="144"/>
    </row>
    <row r="63" spans="1:12" x14ac:dyDescent="0.25">
      <c r="A63" s="184"/>
      <c r="B63" s="154">
        <v>40221</v>
      </c>
      <c r="C63" s="143">
        <v>16566.8</v>
      </c>
      <c r="D63" s="186" t="s">
        <v>614</v>
      </c>
      <c r="E63" s="144"/>
      <c r="F63" s="144"/>
      <c r="G63" s="144"/>
      <c r="H63" s="144"/>
      <c r="I63" s="144"/>
      <c r="J63" s="144"/>
      <c r="K63" s="144"/>
      <c r="L63" s="144"/>
    </row>
    <row r="64" spans="1:12" x14ac:dyDescent="0.25">
      <c r="A64" s="184"/>
      <c r="B64" s="154">
        <v>40226</v>
      </c>
      <c r="C64" s="143">
        <v>284.76</v>
      </c>
      <c r="D64" s="186" t="s">
        <v>532</v>
      </c>
      <c r="E64" s="144"/>
      <c r="F64" s="144"/>
      <c r="G64" s="144"/>
      <c r="H64" s="144"/>
      <c r="I64" s="144"/>
      <c r="J64" s="144"/>
      <c r="K64" s="144"/>
      <c r="L64" s="144"/>
    </row>
    <row r="65" spans="1:12" x14ac:dyDescent="0.25">
      <c r="A65" s="184"/>
      <c r="B65" s="154">
        <v>40226</v>
      </c>
      <c r="C65" s="143">
        <v>525.45000000000005</v>
      </c>
      <c r="D65" s="186" t="s">
        <v>582</v>
      </c>
      <c r="E65" s="144"/>
      <c r="F65" s="144"/>
      <c r="G65" s="144"/>
      <c r="H65" s="144"/>
      <c r="I65" s="144"/>
      <c r="J65" s="144"/>
      <c r="K65" s="144"/>
      <c r="L65" s="144"/>
    </row>
    <row r="66" spans="1:12" x14ac:dyDescent="0.25">
      <c r="A66" s="184"/>
      <c r="B66" s="154">
        <v>40228</v>
      </c>
      <c r="C66" s="153">
        <v>3044.26</v>
      </c>
      <c r="D66" s="185" t="s">
        <v>604</v>
      </c>
      <c r="E66" s="144"/>
      <c r="F66" s="144"/>
      <c r="G66" s="144"/>
      <c r="H66" s="144"/>
      <c r="I66" s="144"/>
      <c r="J66" s="144"/>
      <c r="K66" s="144"/>
      <c r="L66" s="144"/>
    </row>
    <row r="67" spans="1:12" x14ac:dyDescent="0.25">
      <c r="A67" s="184"/>
      <c r="B67" s="155">
        <v>40228</v>
      </c>
      <c r="C67" s="153">
        <v>54.9</v>
      </c>
      <c r="D67" s="185" t="s">
        <v>477</v>
      </c>
      <c r="E67" s="144"/>
      <c r="F67" s="144"/>
      <c r="G67" s="144"/>
      <c r="H67" s="144"/>
      <c r="I67" s="144"/>
      <c r="J67" s="144"/>
      <c r="K67" s="144"/>
      <c r="L67" s="144"/>
    </row>
    <row r="68" spans="1:12" ht="22.5" x14ac:dyDescent="0.25">
      <c r="A68" s="184"/>
      <c r="B68" s="155">
        <v>40232</v>
      </c>
      <c r="C68" s="153">
        <v>90.3</v>
      </c>
      <c r="D68" s="185" t="s">
        <v>546</v>
      </c>
      <c r="E68" s="144"/>
      <c r="F68" s="144"/>
      <c r="G68" s="144"/>
      <c r="H68" s="144"/>
      <c r="I68" s="144"/>
      <c r="J68" s="144"/>
      <c r="K68" s="144"/>
      <c r="L68" s="144"/>
    </row>
    <row r="69" spans="1:12" x14ac:dyDescent="0.25">
      <c r="A69" s="184"/>
      <c r="B69" s="155">
        <v>40232</v>
      </c>
      <c r="C69" s="153">
        <v>279.5</v>
      </c>
      <c r="D69" s="185" t="s">
        <v>523</v>
      </c>
      <c r="E69" s="144"/>
      <c r="F69" s="144"/>
      <c r="G69" s="144"/>
      <c r="H69" s="144"/>
      <c r="I69" s="144"/>
      <c r="J69" s="144"/>
      <c r="K69" s="144"/>
      <c r="L69" s="144"/>
    </row>
    <row r="70" spans="1:12" x14ac:dyDescent="0.25">
      <c r="A70" s="184"/>
      <c r="B70" s="155">
        <v>40232</v>
      </c>
      <c r="C70" s="153">
        <v>1724.6</v>
      </c>
      <c r="D70" s="185" t="s">
        <v>73</v>
      </c>
      <c r="E70" s="144"/>
      <c r="F70" s="144"/>
      <c r="G70" s="144"/>
      <c r="H70" s="144"/>
      <c r="I70" s="144"/>
      <c r="J70" s="144"/>
      <c r="K70" s="144"/>
      <c r="L70" s="144"/>
    </row>
    <row r="71" spans="1:12" x14ac:dyDescent="0.25">
      <c r="A71" s="184"/>
      <c r="B71" s="155">
        <v>40232</v>
      </c>
      <c r="C71" s="143">
        <v>235.6</v>
      </c>
      <c r="D71" s="186" t="s">
        <v>190</v>
      </c>
      <c r="E71" s="144"/>
      <c r="F71" s="144"/>
      <c r="G71" s="144"/>
      <c r="H71" s="144"/>
      <c r="I71" s="144"/>
      <c r="J71" s="144"/>
      <c r="K71" s="144"/>
      <c r="L71" s="144"/>
    </row>
    <row r="72" spans="1:12" x14ac:dyDescent="0.25">
      <c r="A72" s="184"/>
      <c r="B72" s="155">
        <v>40232</v>
      </c>
      <c r="C72" s="153">
        <v>885.16</v>
      </c>
      <c r="D72" s="185" t="s">
        <v>249</v>
      </c>
      <c r="E72" s="144"/>
      <c r="F72" s="144"/>
      <c r="G72" s="144"/>
      <c r="H72" s="144"/>
      <c r="I72" s="144"/>
      <c r="J72" s="144"/>
      <c r="K72" s="144"/>
      <c r="L72" s="144"/>
    </row>
    <row r="73" spans="1:12" x14ac:dyDescent="0.25">
      <c r="A73" s="184"/>
      <c r="B73" s="154">
        <v>40233</v>
      </c>
      <c r="C73" s="153">
        <v>210</v>
      </c>
      <c r="D73" s="185" t="s">
        <v>597</v>
      </c>
      <c r="E73" s="144"/>
      <c r="F73" s="144"/>
      <c r="G73" s="144"/>
      <c r="H73" s="144"/>
      <c r="I73" s="144"/>
      <c r="J73" s="144"/>
      <c r="K73" s="144"/>
      <c r="L73" s="144"/>
    </row>
    <row r="74" spans="1:12" x14ac:dyDescent="0.25">
      <c r="A74" s="184"/>
      <c r="B74" s="154">
        <v>40234</v>
      </c>
      <c r="C74" s="145">
        <v>11362.5</v>
      </c>
      <c r="D74" s="185" t="s">
        <v>597</v>
      </c>
      <c r="E74" s="144"/>
      <c r="F74" s="144"/>
      <c r="G74" s="144"/>
      <c r="H74" s="144"/>
      <c r="I74" s="144"/>
      <c r="J74" s="144"/>
      <c r="K74" s="144"/>
      <c r="L74" s="144"/>
    </row>
    <row r="75" spans="1:12" x14ac:dyDescent="0.25">
      <c r="A75" s="184"/>
      <c r="B75" s="154">
        <v>40234</v>
      </c>
      <c r="C75" s="145">
        <v>79.33</v>
      </c>
      <c r="D75" s="187" t="s">
        <v>615</v>
      </c>
      <c r="E75" s="144"/>
      <c r="F75" s="144"/>
      <c r="G75" s="144"/>
      <c r="H75" s="144"/>
      <c r="I75" s="144"/>
      <c r="J75" s="144"/>
      <c r="K75" s="144"/>
      <c r="L75" s="144"/>
    </row>
    <row r="76" spans="1:12" x14ac:dyDescent="0.25">
      <c r="A76" s="184"/>
      <c r="B76" s="154">
        <v>40235</v>
      </c>
      <c r="C76" s="145">
        <v>886.32</v>
      </c>
      <c r="D76" s="185" t="s">
        <v>269</v>
      </c>
      <c r="E76" s="144"/>
      <c r="F76" s="144"/>
      <c r="G76" s="144"/>
      <c r="H76" s="144"/>
      <c r="I76" s="144"/>
      <c r="J76" s="144"/>
      <c r="K76" s="144"/>
      <c r="L76" s="144"/>
    </row>
    <row r="77" spans="1:12" x14ac:dyDescent="0.25">
      <c r="A77" s="184"/>
      <c r="B77" s="154">
        <v>40241</v>
      </c>
      <c r="C77" s="143">
        <v>36.19</v>
      </c>
      <c r="D77" s="186" t="s">
        <v>190</v>
      </c>
      <c r="E77" s="144"/>
      <c r="F77" s="144"/>
      <c r="G77" s="144"/>
      <c r="H77" s="144"/>
      <c r="I77" s="144"/>
      <c r="J77" s="144"/>
      <c r="K77" s="144"/>
      <c r="L77" s="144"/>
    </row>
    <row r="78" spans="1:12" x14ac:dyDescent="0.25">
      <c r="A78" s="184"/>
      <c r="B78" s="154">
        <v>40241</v>
      </c>
      <c r="C78" s="145">
        <v>59</v>
      </c>
      <c r="D78" s="185" t="s">
        <v>523</v>
      </c>
      <c r="E78" s="144"/>
      <c r="F78" s="144"/>
      <c r="G78" s="144"/>
      <c r="H78" s="144"/>
      <c r="I78" s="144"/>
      <c r="J78" s="144"/>
      <c r="K78" s="144"/>
      <c r="L78" s="144"/>
    </row>
    <row r="79" spans="1:12" x14ac:dyDescent="0.25">
      <c r="A79" s="189"/>
      <c r="B79" s="150">
        <v>40246</v>
      </c>
      <c r="C79" s="145">
        <v>123.48</v>
      </c>
      <c r="D79" s="185" t="s">
        <v>524</v>
      </c>
      <c r="E79" s="144"/>
      <c r="F79" s="144"/>
      <c r="G79" s="144"/>
      <c r="H79" s="144"/>
      <c r="I79" s="144"/>
      <c r="J79" s="144"/>
      <c r="K79" s="144"/>
      <c r="L79" s="144"/>
    </row>
    <row r="80" spans="1:12" x14ac:dyDescent="0.25">
      <c r="A80" s="189"/>
      <c r="B80" s="150">
        <v>40246</v>
      </c>
      <c r="C80" s="145">
        <v>883.08</v>
      </c>
      <c r="D80" s="185" t="s">
        <v>608</v>
      </c>
      <c r="E80" s="144"/>
      <c r="F80" s="144"/>
      <c r="G80" s="144"/>
      <c r="H80" s="144"/>
      <c r="I80" s="144"/>
      <c r="J80" s="144"/>
      <c r="K80" s="144"/>
      <c r="L80" s="144"/>
    </row>
    <row r="81" spans="1:12" x14ac:dyDescent="0.25">
      <c r="A81" s="190"/>
      <c r="B81" s="150">
        <v>40246</v>
      </c>
      <c r="C81" s="145">
        <v>326.7</v>
      </c>
      <c r="D81" s="185" t="s">
        <v>590</v>
      </c>
      <c r="E81" s="144"/>
      <c r="F81" s="144"/>
      <c r="G81" s="144"/>
      <c r="H81" s="144"/>
      <c r="I81" s="144"/>
      <c r="J81" s="144"/>
      <c r="K81" s="144"/>
      <c r="L81" s="144"/>
    </row>
    <row r="82" spans="1:12" x14ac:dyDescent="0.25">
      <c r="A82" s="189"/>
      <c r="B82" s="150">
        <v>40246</v>
      </c>
      <c r="C82" s="153">
        <f>60*1.13</f>
        <v>67.8</v>
      </c>
      <c r="D82" s="185" t="s">
        <v>616</v>
      </c>
      <c r="E82" s="144"/>
      <c r="F82" s="144"/>
      <c r="G82" s="144"/>
      <c r="H82" s="144"/>
      <c r="I82" s="144"/>
      <c r="J82" s="144"/>
      <c r="K82" s="144"/>
      <c r="L82" s="144"/>
    </row>
    <row r="83" spans="1:12" ht="22.5" x14ac:dyDescent="0.25">
      <c r="A83" s="184"/>
      <c r="B83" s="154">
        <v>40248</v>
      </c>
      <c r="C83" s="143">
        <v>90.3</v>
      </c>
      <c r="D83" s="186" t="s">
        <v>546</v>
      </c>
      <c r="E83" s="144"/>
      <c r="F83" s="144"/>
      <c r="G83" s="144"/>
      <c r="H83" s="144"/>
      <c r="I83" s="144"/>
      <c r="J83" s="144"/>
      <c r="K83" s="144"/>
      <c r="L83" s="144"/>
    </row>
    <row r="84" spans="1:12" x14ac:dyDescent="0.25">
      <c r="A84" s="184"/>
      <c r="B84" s="150">
        <v>40249</v>
      </c>
      <c r="C84" s="156">
        <v>842.09</v>
      </c>
      <c r="D84" s="186" t="s">
        <v>617</v>
      </c>
      <c r="E84" s="144"/>
      <c r="F84" s="144"/>
      <c r="G84" s="144"/>
      <c r="H84" s="144"/>
      <c r="I84" s="144"/>
      <c r="J84" s="144"/>
      <c r="K84" s="144"/>
      <c r="L84" s="144"/>
    </row>
    <row r="85" spans="1:12" x14ac:dyDescent="0.25">
      <c r="A85" s="184"/>
      <c r="B85" s="150">
        <v>40253</v>
      </c>
      <c r="C85" s="153">
        <v>90.72</v>
      </c>
      <c r="D85" s="185" t="s">
        <v>524</v>
      </c>
      <c r="E85" s="144"/>
      <c r="F85" s="144"/>
      <c r="G85" s="144"/>
      <c r="H85" s="144"/>
      <c r="I85" s="144"/>
      <c r="J85" s="144"/>
      <c r="K85" s="144"/>
      <c r="L85" s="144"/>
    </row>
    <row r="86" spans="1:12" x14ac:dyDescent="0.25">
      <c r="A86" s="184"/>
      <c r="B86" s="150">
        <v>40253</v>
      </c>
      <c r="C86" s="153">
        <v>18.809999999999999</v>
      </c>
      <c r="D86" s="187" t="s">
        <v>605</v>
      </c>
      <c r="E86" s="144"/>
      <c r="F86" s="144"/>
      <c r="G86" s="144"/>
      <c r="H86" s="144"/>
      <c r="I86" s="144"/>
      <c r="J86" s="144"/>
      <c r="K86" s="144"/>
      <c r="L86" s="144"/>
    </row>
    <row r="87" spans="1:12" x14ac:dyDescent="0.25">
      <c r="A87" s="184"/>
      <c r="B87" s="150">
        <v>40255</v>
      </c>
      <c r="C87" s="153">
        <v>137.22999999999999</v>
      </c>
      <c r="D87" s="187" t="s">
        <v>608</v>
      </c>
      <c r="E87" s="144"/>
      <c r="F87" s="144"/>
      <c r="G87" s="144"/>
      <c r="H87" s="144"/>
      <c r="I87" s="144"/>
      <c r="J87" s="144"/>
      <c r="K87" s="144"/>
      <c r="L87" s="144"/>
    </row>
    <row r="88" spans="1:12" x14ac:dyDescent="0.25">
      <c r="A88" s="184"/>
      <c r="B88" s="150">
        <v>40255</v>
      </c>
      <c r="C88" s="153">
        <v>16.95</v>
      </c>
      <c r="D88" s="187" t="s">
        <v>190</v>
      </c>
      <c r="E88" s="144"/>
      <c r="F88" s="144"/>
      <c r="G88" s="144"/>
      <c r="H88" s="144"/>
      <c r="I88" s="144"/>
      <c r="J88" s="144"/>
      <c r="K88" s="144"/>
      <c r="L88" s="144"/>
    </row>
    <row r="89" spans="1:12" x14ac:dyDescent="0.25">
      <c r="A89" s="184"/>
      <c r="B89" s="150">
        <v>40255</v>
      </c>
      <c r="C89" s="153">
        <v>193.66</v>
      </c>
      <c r="D89" s="187" t="s">
        <v>618</v>
      </c>
      <c r="E89" s="144"/>
      <c r="F89" s="144"/>
      <c r="G89" s="144"/>
      <c r="H89" s="144"/>
      <c r="I89" s="144"/>
      <c r="J89" s="144"/>
      <c r="K89" s="144"/>
      <c r="L89" s="144"/>
    </row>
    <row r="90" spans="1:12" x14ac:dyDescent="0.25">
      <c r="A90" s="184"/>
      <c r="B90" s="154">
        <v>40259</v>
      </c>
      <c r="C90" s="143">
        <v>847.59</v>
      </c>
      <c r="D90" s="186" t="s">
        <v>269</v>
      </c>
      <c r="E90" s="144"/>
      <c r="F90" s="144"/>
      <c r="G90" s="144"/>
      <c r="H90" s="144"/>
      <c r="I90" s="144"/>
      <c r="J90" s="144"/>
      <c r="K90" s="144"/>
      <c r="L90" s="144"/>
    </row>
    <row r="91" spans="1:12" x14ac:dyDescent="0.25">
      <c r="A91" s="184"/>
      <c r="B91" s="154">
        <v>40261</v>
      </c>
      <c r="C91" s="143">
        <v>627.15</v>
      </c>
      <c r="D91" s="186" t="s">
        <v>532</v>
      </c>
      <c r="E91" s="144"/>
      <c r="F91" s="144"/>
      <c r="G91" s="144"/>
      <c r="H91" s="144"/>
      <c r="I91" s="144"/>
      <c r="J91" s="144"/>
      <c r="K91" s="144"/>
      <c r="L91" s="144"/>
    </row>
    <row r="92" spans="1:12" x14ac:dyDescent="0.25">
      <c r="A92" s="184"/>
      <c r="B92" s="154">
        <v>40261</v>
      </c>
      <c r="C92" s="143">
        <v>2067.9</v>
      </c>
      <c r="D92" s="186" t="s">
        <v>619</v>
      </c>
      <c r="E92" s="144"/>
      <c r="F92" s="144"/>
      <c r="G92" s="144"/>
      <c r="H92" s="144"/>
      <c r="I92" s="144"/>
      <c r="J92" s="144"/>
      <c r="K92" s="144"/>
      <c r="L92" s="144"/>
    </row>
    <row r="93" spans="1:12" x14ac:dyDescent="0.25">
      <c r="A93" s="184"/>
      <c r="B93" s="155">
        <v>40262</v>
      </c>
      <c r="C93" s="153">
        <v>4792</v>
      </c>
      <c r="D93" s="185" t="s">
        <v>603</v>
      </c>
      <c r="E93" s="144"/>
      <c r="F93" s="144"/>
      <c r="G93" s="144"/>
      <c r="H93" s="144"/>
      <c r="I93" s="144"/>
      <c r="J93" s="144"/>
      <c r="K93" s="144"/>
      <c r="L93" s="144"/>
    </row>
    <row r="94" spans="1:12" x14ac:dyDescent="0.25">
      <c r="A94" s="184"/>
      <c r="B94" s="155">
        <v>40262</v>
      </c>
      <c r="C94" s="153">
        <v>480</v>
      </c>
      <c r="D94" s="185" t="s">
        <v>597</v>
      </c>
      <c r="E94" s="144"/>
      <c r="F94" s="144"/>
      <c r="G94" s="144"/>
      <c r="H94" s="144"/>
      <c r="I94" s="144"/>
      <c r="J94" s="144"/>
      <c r="K94" s="144"/>
      <c r="L94" s="144"/>
    </row>
    <row r="95" spans="1:12" x14ac:dyDescent="0.25">
      <c r="A95" s="184"/>
      <c r="B95" s="154">
        <v>40263</v>
      </c>
      <c r="C95" s="143">
        <v>759.44</v>
      </c>
      <c r="D95" s="186" t="s">
        <v>590</v>
      </c>
      <c r="E95" s="144"/>
      <c r="F95" s="144"/>
      <c r="G95" s="144"/>
      <c r="H95" s="144"/>
      <c r="I95" s="144"/>
      <c r="J95" s="144"/>
      <c r="K95" s="144"/>
      <c r="L95" s="144"/>
    </row>
    <row r="96" spans="1:12" x14ac:dyDescent="0.25">
      <c r="A96" s="184"/>
      <c r="B96" s="155">
        <v>40263</v>
      </c>
      <c r="C96" s="153">
        <v>847.98</v>
      </c>
      <c r="D96" s="187" t="s">
        <v>620</v>
      </c>
      <c r="E96" s="144"/>
      <c r="F96" s="144"/>
      <c r="G96" s="144"/>
      <c r="H96" s="144"/>
      <c r="I96" s="144"/>
      <c r="J96" s="144"/>
      <c r="K96" s="144"/>
      <c r="L96" s="144"/>
    </row>
    <row r="97" spans="1:12" x14ac:dyDescent="0.25">
      <c r="A97" s="184"/>
      <c r="B97" s="155">
        <v>40275</v>
      </c>
      <c r="C97" s="153">
        <v>78.12</v>
      </c>
      <c r="D97" s="187" t="s">
        <v>524</v>
      </c>
      <c r="E97" s="144"/>
      <c r="F97" s="144"/>
      <c r="G97" s="144"/>
      <c r="H97" s="144"/>
      <c r="I97" s="144"/>
      <c r="J97" s="144"/>
      <c r="K97" s="144"/>
      <c r="L97" s="144"/>
    </row>
    <row r="98" spans="1:12" x14ac:dyDescent="0.25">
      <c r="A98" s="184"/>
      <c r="B98" s="155">
        <v>40276</v>
      </c>
      <c r="C98" s="153">
        <v>754.63</v>
      </c>
      <c r="D98" s="187" t="s">
        <v>608</v>
      </c>
      <c r="E98" s="144"/>
      <c r="F98" s="144"/>
      <c r="G98" s="144"/>
      <c r="H98" s="144"/>
      <c r="I98" s="144"/>
      <c r="J98" s="144"/>
      <c r="K98" s="144"/>
      <c r="L98" s="144"/>
    </row>
    <row r="99" spans="1:12" x14ac:dyDescent="0.25">
      <c r="A99" s="184"/>
      <c r="B99" s="155">
        <v>40280</v>
      </c>
      <c r="C99" s="153">
        <v>90.72</v>
      </c>
      <c r="D99" s="187" t="s">
        <v>524</v>
      </c>
      <c r="E99" s="144"/>
      <c r="F99" s="144"/>
      <c r="G99" s="144"/>
      <c r="H99" s="144"/>
      <c r="I99" s="144"/>
      <c r="J99" s="144"/>
      <c r="K99" s="144"/>
      <c r="L99" s="144"/>
    </row>
    <row r="100" spans="1:12" x14ac:dyDescent="0.25">
      <c r="A100" s="184"/>
      <c r="B100" s="154">
        <v>40281</v>
      </c>
      <c r="C100" s="143">
        <v>164.5</v>
      </c>
      <c r="D100" s="186" t="s">
        <v>532</v>
      </c>
      <c r="E100" s="144"/>
      <c r="F100" s="144"/>
      <c r="G100" s="144"/>
      <c r="H100" s="144"/>
      <c r="I100" s="144"/>
      <c r="J100" s="144"/>
      <c r="K100" s="144"/>
      <c r="L100" s="144"/>
    </row>
    <row r="101" spans="1:12" x14ac:dyDescent="0.25">
      <c r="A101" s="184"/>
      <c r="B101" s="154">
        <v>40282</v>
      </c>
      <c r="C101" s="143">
        <v>1435.13</v>
      </c>
      <c r="D101" s="186" t="s">
        <v>394</v>
      </c>
      <c r="E101" s="144"/>
      <c r="F101" s="144"/>
      <c r="G101" s="144"/>
      <c r="H101" s="144"/>
      <c r="I101" s="144"/>
      <c r="J101" s="144"/>
      <c r="K101" s="144"/>
      <c r="L101" s="144"/>
    </row>
    <row r="102" spans="1:12" x14ac:dyDescent="0.25">
      <c r="A102" s="184"/>
      <c r="B102" s="154">
        <v>40282</v>
      </c>
      <c r="C102" s="143">
        <v>1536.86</v>
      </c>
      <c r="D102" s="191" t="s">
        <v>394</v>
      </c>
      <c r="E102" s="144"/>
      <c r="F102" s="144"/>
      <c r="G102" s="144"/>
      <c r="H102" s="144"/>
      <c r="I102" s="144"/>
      <c r="J102" s="144"/>
      <c r="K102" s="144"/>
      <c r="L102" s="144"/>
    </row>
    <row r="103" spans="1:12" x14ac:dyDescent="0.25">
      <c r="A103" s="184"/>
      <c r="B103" s="155">
        <v>40283</v>
      </c>
      <c r="C103" s="153">
        <v>267.13</v>
      </c>
      <c r="D103" s="192" t="s">
        <v>621</v>
      </c>
      <c r="E103" s="144"/>
      <c r="F103" s="144"/>
      <c r="G103" s="144"/>
      <c r="H103" s="144"/>
      <c r="I103" s="144"/>
      <c r="J103" s="144"/>
      <c r="K103" s="144"/>
      <c r="L103" s="144"/>
    </row>
    <row r="104" spans="1:12" x14ac:dyDescent="0.25">
      <c r="A104" s="184"/>
      <c r="B104" s="155">
        <v>40283</v>
      </c>
      <c r="C104" s="153">
        <v>290.98</v>
      </c>
      <c r="D104" s="185" t="s">
        <v>560</v>
      </c>
      <c r="E104" s="144"/>
      <c r="F104" s="144"/>
      <c r="G104" s="144"/>
      <c r="H104" s="144"/>
      <c r="I104" s="144"/>
      <c r="J104" s="144"/>
      <c r="K104" s="144"/>
      <c r="L104" s="144"/>
    </row>
    <row r="105" spans="1:12" x14ac:dyDescent="0.25">
      <c r="A105" s="184"/>
      <c r="B105" s="155">
        <v>40288</v>
      </c>
      <c r="C105" s="153">
        <v>456.04</v>
      </c>
      <c r="D105" s="187" t="s">
        <v>608</v>
      </c>
      <c r="E105" s="144"/>
      <c r="F105" s="144"/>
      <c r="G105" s="144"/>
      <c r="H105" s="144"/>
      <c r="I105" s="144"/>
      <c r="J105" s="144"/>
      <c r="K105" s="144"/>
      <c r="L105" s="144"/>
    </row>
    <row r="106" spans="1:12" x14ac:dyDescent="0.25">
      <c r="A106" s="193"/>
      <c r="B106" s="155">
        <v>40288</v>
      </c>
      <c r="C106" s="153">
        <v>81.44</v>
      </c>
      <c r="D106" s="187" t="s">
        <v>538</v>
      </c>
      <c r="E106" s="144"/>
      <c r="F106" s="144"/>
      <c r="G106" s="144"/>
      <c r="H106" s="144"/>
      <c r="I106" s="144"/>
      <c r="J106" s="144"/>
      <c r="K106" s="144"/>
      <c r="L106" s="144"/>
    </row>
    <row r="107" spans="1:12" x14ac:dyDescent="0.25">
      <c r="A107" s="190"/>
      <c r="B107" s="155">
        <v>40288</v>
      </c>
      <c r="C107" s="153">
        <v>82.83</v>
      </c>
      <c r="D107" s="185" t="s">
        <v>605</v>
      </c>
      <c r="E107" s="144"/>
      <c r="F107" s="144"/>
      <c r="G107" s="144"/>
      <c r="H107" s="144"/>
      <c r="I107" s="144"/>
      <c r="J107" s="144"/>
      <c r="K107" s="144"/>
      <c r="L107" s="144"/>
    </row>
    <row r="108" spans="1:12" x14ac:dyDescent="0.25">
      <c r="A108" s="193"/>
      <c r="B108" s="155">
        <v>40291</v>
      </c>
      <c r="C108" s="153">
        <v>972.01</v>
      </c>
      <c r="D108" s="187" t="s">
        <v>269</v>
      </c>
      <c r="E108" s="144"/>
      <c r="F108" s="144"/>
      <c r="G108" s="144"/>
      <c r="H108" s="144"/>
      <c r="I108" s="144"/>
      <c r="J108" s="144"/>
      <c r="K108" s="144"/>
      <c r="L108" s="144"/>
    </row>
    <row r="109" spans="1:12" ht="22.5" x14ac:dyDescent="0.25">
      <c r="A109" s="193"/>
      <c r="B109" s="155">
        <v>40296</v>
      </c>
      <c r="C109" s="143">
        <v>640</v>
      </c>
      <c r="D109" s="187" t="s">
        <v>622</v>
      </c>
      <c r="E109" s="144"/>
      <c r="F109" s="144"/>
      <c r="G109" s="144"/>
      <c r="H109" s="144"/>
      <c r="I109" s="144"/>
      <c r="J109" s="144"/>
      <c r="K109" s="144"/>
      <c r="L109" s="144"/>
    </row>
    <row r="110" spans="1:12" ht="22.5" x14ac:dyDescent="0.25">
      <c r="A110" s="193"/>
      <c r="B110" s="155">
        <v>40298</v>
      </c>
      <c r="C110" s="143">
        <v>1525.5</v>
      </c>
      <c r="D110" s="186" t="s">
        <v>584</v>
      </c>
      <c r="E110" s="144"/>
      <c r="F110" s="144"/>
      <c r="G110" s="144"/>
      <c r="H110" s="144"/>
      <c r="I110" s="144"/>
      <c r="J110" s="144"/>
      <c r="K110" s="144"/>
      <c r="L110" s="144"/>
    </row>
    <row r="111" spans="1:12" ht="22.5" x14ac:dyDescent="0.25">
      <c r="A111" s="184"/>
      <c r="B111" s="155">
        <v>40298</v>
      </c>
      <c r="C111" s="153">
        <v>94.6</v>
      </c>
      <c r="D111" s="187" t="s">
        <v>622</v>
      </c>
      <c r="E111" s="144"/>
      <c r="F111" s="144"/>
      <c r="G111" s="144"/>
      <c r="H111" s="144"/>
      <c r="I111" s="144"/>
      <c r="J111" s="144"/>
      <c r="K111" s="144"/>
      <c r="L111" s="144"/>
    </row>
    <row r="112" spans="1:12" x14ac:dyDescent="0.25">
      <c r="A112" s="184"/>
      <c r="B112" s="155">
        <v>40301</v>
      </c>
      <c r="C112" s="143">
        <v>83.16</v>
      </c>
      <c r="D112" s="186" t="s">
        <v>524</v>
      </c>
      <c r="E112" s="144"/>
      <c r="F112" s="144"/>
      <c r="G112" s="144"/>
      <c r="H112" s="144"/>
      <c r="I112" s="144"/>
      <c r="J112" s="144"/>
      <c r="K112" s="144"/>
      <c r="L112" s="144"/>
    </row>
    <row r="113" spans="1:12" x14ac:dyDescent="0.25">
      <c r="A113" s="184"/>
      <c r="B113" s="155">
        <v>40301</v>
      </c>
      <c r="C113" s="160">
        <v>63</v>
      </c>
      <c r="D113" s="187" t="s">
        <v>524</v>
      </c>
      <c r="E113" s="144"/>
      <c r="F113" s="144"/>
      <c r="G113" s="144"/>
      <c r="H113" s="144"/>
      <c r="I113" s="144"/>
      <c r="J113" s="144"/>
      <c r="K113" s="144"/>
      <c r="L113" s="144"/>
    </row>
    <row r="114" spans="1:12" x14ac:dyDescent="0.25">
      <c r="A114" s="184"/>
      <c r="B114" s="155">
        <v>40304</v>
      </c>
      <c r="C114" s="160">
        <v>372.7</v>
      </c>
      <c r="D114" s="187" t="s">
        <v>608</v>
      </c>
      <c r="E114" s="144"/>
      <c r="F114" s="144"/>
      <c r="G114" s="144"/>
      <c r="H114" s="144"/>
      <c r="I114" s="144"/>
      <c r="J114" s="144"/>
      <c r="K114" s="144"/>
      <c r="L114" s="144"/>
    </row>
    <row r="115" spans="1:12" x14ac:dyDescent="0.25">
      <c r="A115" s="184"/>
      <c r="B115" s="155">
        <v>40304</v>
      </c>
      <c r="C115" s="160">
        <v>1808</v>
      </c>
      <c r="D115" s="187" t="s">
        <v>623</v>
      </c>
      <c r="E115" s="144"/>
      <c r="F115" s="144"/>
      <c r="G115" s="144"/>
      <c r="H115" s="144"/>
      <c r="I115" s="144"/>
      <c r="J115" s="144"/>
      <c r="K115" s="144"/>
      <c r="L115" s="144"/>
    </row>
    <row r="116" spans="1:12" x14ac:dyDescent="0.25">
      <c r="A116" s="184"/>
      <c r="B116" s="155">
        <v>40305</v>
      </c>
      <c r="C116" s="160">
        <v>275</v>
      </c>
      <c r="D116" s="187" t="s">
        <v>414</v>
      </c>
      <c r="E116" s="144"/>
      <c r="F116" s="144"/>
      <c r="G116" s="144"/>
      <c r="H116" s="144"/>
      <c r="I116" s="144"/>
      <c r="J116" s="144"/>
      <c r="K116" s="144"/>
      <c r="L116" s="144"/>
    </row>
    <row r="117" spans="1:12" x14ac:dyDescent="0.25">
      <c r="A117" s="184"/>
      <c r="B117" s="155">
        <v>40305</v>
      </c>
      <c r="C117" s="160">
        <v>149.34</v>
      </c>
      <c r="D117" s="187" t="s">
        <v>599</v>
      </c>
      <c r="E117" s="144"/>
      <c r="F117" s="144"/>
      <c r="G117" s="144"/>
      <c r="H117" s="144"/>
      <c r="I117" s="144"/>
      <c r="J117" s="144"/>
      <c r="K117" s="144"/>
      <c r="L117" s="144"/>
    </row>
    <row r="118" spans="1:12" x14ac:dyDescent="0.25">
      <c r="A118" s="184"/>
      <c r="B118" s="155">
        <v>40310</v>
      </c>
      <c r="C118" s="160">
        <v>86.87</v>
      </c>
      <c r="D118" s="187" t="s">
        <v>605</v>
      </c>
      <c r="E118" s="144"/>
      <c r="F118" s="144"/>
      <c r="G118" s="144"/>
      <c r="H118" s="144"/>
      <c r="I118" s="144"/>
      <c r="J118" s="144"/>
      <c r="K118" s="144"/>
      <c r="L118" s="144"/>
    </row>
    <row r="119" spans="1:12" x14ac:dyDescent="0.25">
      <c r="A119" s="184"/>
      <c r="B119" s="155">
        <v>40310</v>
      </c>
      <c r="C119" s="160">
        <v>470.3</v>
      </c>
      <c r="D119" s="187" t="s">
        <v>608</v>
      </c>
      <c r="E119" s="144"/>
      <c r="F119" s="144"/>
      <c r="G119" s="144"/>
      <c r="H119" s="144"/>
      <c r="I119" s="144"/>
      <c r="J119" s="144"/>
      <c r="K119" s="144"/>
      <c r="L119" s="144"/>
    </row>
    <row r="120" spans="1:12" x14ac:dyDescent="0.25">
      <c r="A120" s="184"/>
      <c r="B120" s="155">
        <v>40310</v>
      </c>
      <c r="C120" s="160">
        <v>535.38</v>
      </c>
      <c r="D120" s="187" t="s">
        <v>269</v>
      </c>
      <c r="E120" s="144"/>
      <c r="F120" s="144"/>
      <c r="G120" s="144"/>
      <c r="H120" s="144"/>
      <c r="I120" s="144"/>
      <c r="J120" s="144"/>
      <c r="K120" s="144"/>
      <c r="L120" s="144"/>
    </row>
    <row r="121" spans="1:12" x14ac:dyDescent="0.25">
      <c r="A121" s="184"/>
      <c r="B121" s="155">
        <v>40312</v>
      </c>
      <c r="C121" s="160">
        <v>486</v>
      </c>
      <c r="D121" s="187" t="s">
        <v>523</v>
      </c>
      <c r="E121" s="144"/>
      <c r="F121" s="144"/>
      <c r="G121" s="144"/>
      <c r="H121" s="144"/>
      <c r="I121" s="144"/>
      <c r="J121" s="144"/>
      <c r="K121" s="144"/>
      <c r="L121" s="144"/>
    </row>
    <row r="122" spans="1:12" x14ac:dyDescent="0.25">
      <c r="A122" s="184"/>
      <c r="B122" s="155">
        <v>40316</v>
      </c>
      <c r="C122" s="160">
        <v>183.98</v>
      </c>
      <c r="D122" s="187" t="s">
        <v>532</v>
      </c>
      <c r="E122" s="144"/>
      <c r="F122" s="144"/>
      <c r="G122" s="144"/>
      <c r="H122" s="144"/>
      <c r="I122" s="144"/>
      <c r="J122" s="144"/>
      <c r="K122" s="144"/>
      <c r="L122" s="144"/>
    </row>
    <row r="123" spans="1:12" ht="22.5" x14ac:dyDescent="0.25">
      <c r="A123" s="184"/>
      <c r="B123" s="155">
        <v>40318</v>
      </c>
      <c r="C123" s="160">
        <v>113</v>
      </c>
      <c r="D123" s="187" t="s">
        <v>624</v>
      </c>
      <c r="E123" s="144"/>
      <c r="F123" s="144"/>
      <c r="G123" s="144"/>
      <c r="H123" s="144"/>
      <c r="I123" s="144"/>
      <c r="J123" s="144"/>
      <c r="K123" s="144"/>
      <c r="L123" s="144"/>
    </row>
    <row r="124" spans="1:12" x14ac:dyDescent="0.25">
      <c r="A124" s="184"/>
      <c r="B124" s="155">
        <v>40318</v>
      </c>
      <c r="C124" s="160">
        <v>222.38</v>
      </c>
      <c r="D124" s="187" t="s">
        <v>448</v>
      </c>
      <c r="E124" s="144"/>
      <c r="F124" s="144"/>
      <c r="G124" s="144"/>
      <c r="H124" s="144"/>
      <c r="I124" s="144"/>
      <c r="J124" s="144"/>
      <c r="K124" s="144"/>
      <c r="L124" s="144"/>
    </row>
    <row r="125" spans="1:12" x14ac:dyDescent="0.25">
      <c r="A125" s="184"/>
      <c r="B125" s="155">
        <v>40322</v>
      </c>
      <c r="C125" s="160">
        <v>139.49</v>
      </c>
      <c r="D125" s="187" t="s">
        <v>625</v>
      </c>
      <c r="E125" s="144"/>
      <c r="F125" s="144"/>
      <c r="G125" s="144"/>
      <c r="H125" s="144"/>
      <c r="I125" s="144"/>
      <c r="J125" s="144"/>
      <c r="K125" s="144"/>
      <c r="L125" s="144"/>
    </row>
    <row r="126" spans="1:12" x14ac:dyDescent="0.25">
      <c r="A126" s="184"/>
      <c r="B126" s="155">
        <v>40324</v>
      </c>
      <c r="C126" s="160">
        <v>9750</v>
      </c>
      <c r="D126" s="187" t="s">
        <v>626</v>
      </c>
      <c r="E126" s="144"/>
      <c r="F126" s="144"/>
      <c r="G126" s="144"/>
      <c r="H126" s="144"/>
      <c r="I126" s="144"/>
      <c r="J126" s="144"/>
      <c r="K126" s="144"/>
      <c r="L126" s="144"/>
    </row>
    <row r="127" spans="1:12" x14ac:dyDescent="0.25">
      <c r="A127" s="184"/>
      <c r="B127" s="155">
        <v>40325</v>
      </c>
      <c r="C127" s="160">
        <v>625</v>
      </c>
      <c r="D127" s="187" t="s">
        <v>627</v>
      </c>
      <c r="E127" s="144"/>
      <c r="F127" s="144"/>
      <c r="G127" s="144"/>
      <c r="H127" s="144"/>
      <c r="I127" s="144"/>
      <c r="J127" s="144"/>
      <c r="K127" s="144"/>
      <c r="L127" s="144"/>
    </row>
    <row r="128" spans="1:12" x14ac:dyDescent="0.25">
      <c r="A128" s="184"/>
      <c r="B128" s="155">
        <v>40325</v>
      </c>
      <c r="C128" s="160">
        <v>1080.44</v>
      </c>
      <c r="D128" s="187" t="s">
        <v>269</v>
      </c>
      <c r="E128" s="144"/>
      <c r="F128" s="144"/>
      <c r="G128" s="144"/>
      <c r="H128" s="144"/>
      <c r="I128" s="144"/>
      <c r="J128" s="144"/>
      <c r="K128" s="144"/>
      <c r="L128" s="144"/>
    </row>
    <row r="129" spans="1:12" x14ac:dyDescent="0.25">
      <c r="A129" s="184"/>
      <c r="B129" s="155">
        <v>40325</v>
      </c>
      <c r="C129" s="151">
        <v>775.4</v>
      </c>
      <c r="D129" s="186" t="s">
        <v>608</v>
      </c>
      <c r="E129" s="144"/>
      <c r="F129" s="144"/>
      <c r="G129" s="144"/>
      <c r="H129" s="144"/>
      <c r="I129" s="144"/>
      <c r="J129" s="144"/>
      <c r="K129" s="144"/>
      <c r="L129" s="144"/>
    </row>
    <row r="130" spans="1:12" x14ac:dyDescent="0.25">
      <c r="A130" s="184"/>
      <c r="B130" s="155">
        <v>40326</v>
      </c>
      <c r="C130" s="160">
        <v>1052.21</v>
      </c>
      <c r="D130" s="187" t="s">
        <v>628</v>
      </c>
      <c r="E130" s="144"/>
      <c r="F130" s="144"/>
      <c r="G130" s="144"/>
      <c r="H130" s="144"/>
      <c r="I130" s="144"/>
      <c r="J130" s="144"/>
      <c r="K130" s="144"/>
      <c r="L130" s="144"/>
    </row>
    <row r="131" spans="1:12" x14ac:dyDescent="0.25">
      <c r="A131" s="184"/>
      <c r="B131" s="155">
        <v>40326</v>
      </c>
      <c r="C131" s="139">
        <v>198</v>
      </c>
      <c r="D131" s="187" t="s">
        <v>523</v>
      </c>
      <c r="E131" s="144"/>
      <c r="F131" s="144"/>
      <c r="G131" s="144"/>
      <c r="H131" s="144"/>
      <c r="I131" s="144"/>
      <c r="J131" s="144"/>
      <c r="K131" s="144"/>
      <c r="L131" s="144"/>
    </row>
    <row r="132" spans="1:12" x14ac:dyDescent="0.25">
      <c r="A132" s="193"/>
      <c r="B132" s="155">
        <v>40330</v>
      </c>
      <c r="C132" s="139">
        <v>335.24</v>
      </c>
      <c r="D132" s="187" t="s">
        <v>604</v>
      </c>
      <c r="E132" s="144"/>
      <c r="F132" s="144"/>
      <c r="G132" s="144"/>
      <c r="H132" s="144"/>
      <c r="I132" s="144"/>
      <c r="J132" s="144"/>
      <c r="K132" s="144"/>
      <c r="L132" s="144"/>
    </row>
    <row r="133" spans="1:12" x14ac:dyDescent="0.25">
      <c r="A133" s="190"/>
      <c r="B133" s="155">
        <v>40330</v>
      </c>
      <c r="C133" s="161">
        <v>254.25</v>
      </c>
      <c r="D133" s="187" t="s">
        <v>448</v>
      </c>
      <c r="E133" s="144"/>
      <c r="F133" s="144"/>
      <c r="G133" s="144"/>
      <c r="H133" s="144"/>
      <c r="I133" s="144"/>
      <c r="J133" s="144"/>
      <c r="K133" s="144"/>
      <c r="L133" s="144"/>
    </row>
    <row r="134" spans="1:12" x14ac:dyDescent="0.25">
      <c r="A134" s="193"/>
      <c r="B134" s="155">
        <v>40330</v>
      </c>
      <c r="C134" s="161">
        <v>254.25</v>
      </c>
      <c r="D134" s="187" t="s">
        <v>629</v>
      </c>
      <c r="E134" s="144"/>
      <c r="F134" s="144"/>
      <c r="G134" s="144"/>
      <c r="H134" s="144"/>
      <c r="I134" s="144"/>
      <c r="J134" s="144"/>
      <c r="K134" s="144"/>
      <c r="L134" s="144"/>
    </row>
    <row r="135" spans="1:12" ht="22.5" x14ac:dyDescent="0.25">
      <c r="A135" s="193"/>
      <c r="B135" s="155">
        <v>40331</v>
      </c>
      <c r="C135" s="161">
        <v>242.68</v>
      </c>
      <c r="D135" s="187" t="s">
        <v>546</v>
      </c>
      <c r="E135" s="144"/>
      <c r="F135" s="144"/>
      <c r="G135" s="144"/>
      <c r="H135" s="144"/>
      <c r="I135" s="144"/>
      <c r="J135" s="144"/>
      <c r="K135" s="144"/>
      <c r="L135" s="144"/>
    </row>
    <row r="136" spans="1:12" x14ac:dyDescent="0.25">
      <c r="A136" s="193"/>
      <c r="B136" s="155">
        <v>40333</v>
      </c>
      <c r="C136" s="161">
        <v>1807</v>
      </c>
      <c r="D136" s="187" t="s">
        <v>630</v>
      </c>
      <c r="E136" s="144"/>
      <c r="F136" s="144"/>
      <c r="G136" s="144"/>
      <c r="H136" s="144"/>
      <c r="I136" s="144"/>
      <c r="J136" s="144"/>
      <c r="K136" s="144"/>
      <c r="L136" s="144"/>
    </row>
    <row r="137" spans="1:12" x14ac:dyDescent="0.25">
      <c r="A137" s="193"/>
      <c r="B137" s="155">
        <v>40333</v>
      </c>
      <c r="C137" s="161">
        <v>33.659999999999997</v>
      </c>
      <c r="D137" s="187" t="s">
        <v>569</v>
      </c>
      <c r="E137" s="144"/>
      <c r="F137" s="144"/>
      <c r="G137" s="144"/>
      <c r="H137" s="144"/>
      <c r="I137" s="144"/>
      <c r="J137" s="144"/>
      <c r="K137" s="144"/>
      <c r="L137" s="144"/>
    </row>
    <row r="138" spans="1:12" ht="22.5" x14ac:dyDescent="0.25">
      <c r="A138" s="193"/>
      <c r="B138" s="155">
        <v>40333</v>
      </c>
      <c r="C138" s="161">
        <v>22.5</v>
      </c>
      <c r="D138" s="187" t="s">
        <v>631</v>
      </c>
      <c r="E138" s="144"/>
      <c r="F138" s="144"/>
      <c r="G138" s="144"/>
      <c r="H138" s="144"/>
      <c r="I138" s="144"/>
      <c r="J138" s="144"/>
      <c r="K138" s="144"/>
      <c r="L138" s="144"/>
    </row>
    <row r="139" spans="1:12" x14ac:dyDescent="0.25">
      <c r="A139" s="193"/>
      <c r="B139" s="155">
        <v>40336</v>
      </c>
      <c r="C139" s="161">
        <v>791.8</v>
      </c>
      <c r="D139" s="187" t="s">
        <v>632</v>
      </c>
      <c r="E139" s="144"/>
      <c r="F139" s="144"/>
      <c r="G139" s="144"/>
      <c r="H139" s="144"/>
      <c r="I139" s="144"/>
      <c r="J139" s="144"/>
      <c r="K139" s="144"/>
      <c r="L139" s="144"/>
    </row>
    <row r="140" spans="1:12" x14ac:dyDescent="0.25">
      <c r="A140" s="193"/>
      <c r="B140" s="155">
        <v>40337</v>
      </c>
      <c r="C140" s="161">
        <v>54.18</v>
      </c>
      <c r="D140" s="187" t="s">
        <v>524</v>
      </c>
      <c r="E140" s="144"/>
      <c r="F140" s="144"/>
      <c r="G140" s="144"/>
      <c r="H140" s="144"/>
      <c r="I140" s="144"/>
      <c r="J140" s="144"/>
      <c r="K140" s="144"/>
      <c r="L140" s="144"/>
    </row>
    <row r="141" spans="1:12" x14ac:dyDescent="0.25">
      <c r="A141" s="193"/>
      <c r="B141" s="155">
        <v>40339</v>
      </c>
      <c r="C141" s="161">
        <v>83.16</v>
      </c>
      <c r="D141" s="187" t="s">
        <v>524</v>
      </c>
      <c r="E141" s="144"/>
      <c r="F141" s="144"/>
      <c r="G141" s="144"/>
      <c r="H141" s="144"/>
      <c r="I141" s="144"/>
      <c r="J141" s="144"/>
      <c r="K141" s="144"/>
      <c r="L141" s="144"/>
    </row>
    <row r="142" spans="1:12" x14ac:dyDescent="0.25">
      <c r="A142" s="193"/>
      <c r="B142" s="155">
        <v>40339</v>
      </c>
      <c r="C142" s="161">
        <v>808.35</v>
      </c>
      <c r="D142" s="187" t="s">
        <v>633</v>
      </c>
      <c r="E142" s="144"/>
      <c r="F142" s="144"/>
      <c r="G142" s="144"/>
      <c r="H142" s="144"/>
      <c r="I142" s="144"/>
      <c r="J142" s="144"/>
      <c r="K142" s="144"/>
      <c r="L142" s="144"/>
    </row>
    <row r="143" spans="1:12" x14ac:dyDescent="0.25">
      <c r="A143" s="193"/>
      <c r="B143" s="155">
        <v>40339</v>
      </c>
      <c r="C143" s="161">
        <v>639</v>
      </c>
      <c r="D143" s="187" t="s">
        <v>634</v>
      </c>
      <c r="E143" s="144"/>
      <c r="F143" s="144"/>
      <c r="G143" s="144"/>
      <c r="H143" s="144"/>
      <c r="I143" s="144"/>
      <c r="J143" s="144"/>
      <c r="K143" s="144"/>
      <c r="L143" s="144"/>
    </row>
    <row r="144" spans="1:12" ht="22.5" x14ac:dyDescent="0.25">
      <c r="A144" s="193"/>
      <c r="B144" s="155">
        <v>40339</v>
      </c>
      <c r="C144" s="163">
        <v>1164.24</v>
      </c>
      <c r="D144" s="186" t="s">
        <v>606</v>
      </c>
      <c r="E144" s="144"/>
      <c r="F144" s="144"/>
      <c r="G144" s="144"/>
      <c r="H144" s="144"/>
      <c r="I144" s="144"/>
      <c r="J144" s="144"/>
      <c r="K144" s="144"/>
      <c r="L144" s="144"/>
    </row>
    <row r="145" spans="1:12" x14ac:dyDescent="0.25">
      <c r="A145" s="193"/>
      <c r="B145" s="155">
        <v>40344</v>
      </c>
      <c r="C145" s="161">
        <v>38</v>
      </c>
      <c r="D145" s="187" t="s">
        <v>73</v>
      </c>
      <c r="E145" s="144"/>
      <c r="F145" s="144"/>
      <c r="G145" s="144"/>
      <c r="H145" s="144"/>
      <c r="I145" s="144"/>
      <c r="J145" s="144"/>
      <c r="K145" s="144"/>
      <c r="L145" s="144"/>
    </row>
    <row r="146" spans="1:12" x14ac:dyDescent="0.25">
      <c r="A146" s="193"/>
      <c r="B146" s="155">
        <v>40345</v>
      </c>
      <c r="C146" s="161">
        <v>113.25</v>
      </c>
      <c r="D146" s="187" t="s">
        <v>608</v>
      </c>
      <c r="E146" s="144"/>
      <c r="F146" s="144"/>
      <c r="G146" s="144"/>
      <c r="H146" s="144"/>
      <c r="I146" s="144"/>
      <c r="J146" s="144"/>
      <c r="K146" s="144"/>
      <c r="L146" s="144"/>
    </row>
    <row r="147" spans="1:12" x14ac:dyDescent="0.25">
      <c r="A147" s="193"/>
      <c r="B147" s="155">
        <v>40347</v>
      </c>
      <c r="C147" s="161">
        <v>91.8</v>
      </c>
      <c r="D147" s="187" t="s">
        <v>599</v>
      </c>
      <c r="E147" s="144"/>
      <c r="F147" s="144"/>
      <c r="G147" s="144"/>
      <c r="H147" s="144"/>
      <c r="I147" s="144"/>
      <c r="J147" s="144"/>
      <c r="K147" s="144"/>
      <c r="L147" s="144"/>
    </row>
    <row r="148" spans="1:12" x14ac:dyDescent="0.25">
      <c r="A148" s="193"/>
      <c r="B148" s="154">
        <v>40347</v>
      </c>
      <c r="C148" s="163">
        <v>66.42</v>
      </c>
      <c r="D148" s="187" t="s">
        <v>414</v>
      </c>
      <c r="E148" s="144"/>
      <c r="F148" s="144"/>
      <c r="G148" s="144"/>
      <c r="H148" s="144"/>
      <c r="I148" s="144"/>
      <c r="J148" s="144"/>
      <c r="K148" s="144"/>
      <c r="L148" s="144"/>
    </row>
    <row r="149" spans="1:12" x14ac:dyDescent="0.25">
      <c r="A149" s="193"/>
      <c r="B149" s="154">
        <v>40350</v>
      </c>
      <c r="C149" s="160">
        <v>3986</v>
      </c>
      <c r="D149" s="187" t="s">
        <v>31</v>
      </c>
      <c r="E149" s="144"/>
      <c r="F149" s="144"/>
      <c r="G149" s="144"/>
      <c r="H149" s="144"/>
      <c r="I149" s="144"/>
      <c r="J149" s="144"/>
      <c r="K149" s="144"/>
      <c r="L149" s="144"/>
    </row>
    <row r="150" spans="1:12" x14ac:dyDescent="0.25">
      <c r="A150" s="193"/>
      <c r="B150" s="154">
        <v>40350</v>
      </c>
      <c r="C150" s="161">
        <v>1122</v>
      </c>
      <c r="D150" s="187" t="s">
        <v>249</v>
      </c>
      <c r="E150" s="144"/>
      <c r="F150" s="144"/>
      <c r="G150" s="144"/>
      <c r="H150" s="144"/>
      <c r="I150" s="144"/>
      <c r="J150" s="144"/>
      <c r="K150" s="144"/>
      <c r="L150" s="144"/>
    </row>
    <row r="151" spans="1:12" x14ac:dyDescent="0.25">
      <c r="A151" s="193"/>
      <c r="B151" s="155">
        <v>40351</v>
      </c>
      <c r="C151" s="161">
        <v>37.630000000000003</v>
      </c>
      <c r="D151" s="187" t="s">
        <v>605</v>
      </c>
      <c r="E151" s="144"/>
      <c r="F151" s="144"/>
      <c r="G151" s="144"/>
      <c r="H151" s="144"/>
      <c r="I151" s="144"/>
      <c r="J151" s="144"/>
      <c r="K151" s="144"/>
      <c r="L151" s="144"/>
    </row>
    <row r="152" spans="1:12" x14ac:dyDescent="0.25">
      <c r="A152" s="193"/>
      <c r="B152" s="155">
        <v>40354</v>
      </c>
      <c r="C152" s="161">
        <v>1040.76</v>
      </c>
      <c r="D152" s="187" t="s">
        <v>394</v>
      </c>
      <c r="E152" s="144"/>
      <c r="F152" s="144"/>
      <c r="G152" s="144"/>
      <c r="H152" s="144"/>
      <c r="I152" s="144"/>
      <c r="J152" s="144"/>
      <c r="K152" s="144"/>
      <c r="L152" s="144"/>
    </row>
    <row r="153" spans="1:12" x14ac:dyDescent="0.25">
      <c r="A153" s="193"/>
      <c r="B153" s="155">
        <v>40357</v>
      </c>
      <c r="C153" s="161">
        <v>715.95</v>
      </c>
      <c r="D153" s="187" t="s">
        <v>269</v>
      </c>
      <c r="E153" s="144"/>
      <c r="F153" s="144"/>
      <c r="G153" s="144"/>
      <c r="H153" s="144"/>
      <c r="I153" s="144"/>
      <c r="J153" s="144"/>
      <c r="K153" s="144"/>
      <c r="L153" s="144"/>
    </row>
    <row r="154" spans="1:12" x14ac:dyDescent="0.25">
      <c r="A154" s="193"/>
      <c r="B154" s="155">
        <v>40357</v>
      </c>
      <c r="C154" s="161">
        <v>197.75</v>
      </c>
      <c r="D154" s="187" t="s">
        <v>532</v>
      </c>
      <c r="E154" s="144"/>
      <c r="F154" s="144"/>
      <c r="G154" s="144"/>
      <c r="H154" s="144"/>
      <c r="I154" s="144"/>
      <c r="J154" s="144"/>
      <c r="K154" s="144"/>
      <c r="L154" s="144"/>
    </row>
    <row r="155" spans="1:12" x14ac:dyDescent="0.25">
      <c r="A155" s="193"/>
      <c r="B155" s="155">
        <v>40359</v>
      </c>
      <c r="C155" s="161">
        <v>1465</v>
      </c>
      <c r="D155" s="192" t="s">
        <v>31</v>
      </c>
      <c r="E155" s="144"/>
      <c r="F155" s="144"/>
      <c r="G155" s="144"/>
      <c r="H155" s="144"/>
      <c r="I155" s="144"/>
      <c r="J155" s="144"/>
      <c r="K155" s="144"/>
      <c r="L155" s="144"/>
    </row>
    <row r="156" spans="1:12" x14ac:dyDescent="0.25">
      <c r="A156" s="193"/>
      <c r="B156" s="155">
        <v>40359</v>
      </c>
      <c r="C156" s="161">
        <v>57.96</v>
      </c>
      <c r="D156" s="187" t="s">
        <v>414</v>
      </c>
      <c r="E156" s="144"/>
      <c r="F156" s="144"/>
      <c r="G156" s="144"/>
      <c r="H156" s="144"/>
      <c r="I156" s="144"/>
      <c r="J156" s="144"/>
      <c r="K156" s="144"/>
      <c r="L156" s="144"/>
    </row>
    <row r="157" spans="1:12" x14ac:dyDescent="0.25">
      <c r="A157" s="193"/>
      <c r="B157" s="155">
        <v>40359</v>
      </c>
      <c r="C157" s="161">
        <v>3605</v>
      </c>
      <c r="D157" s="187" t="s">
        <v>366</v>
      </c>
      <c r="E157" s="144"/>
      <c r="F157" s="144"/>
      <c r="G157" s="144"/>
      <c r="H157" s="144"/>
      <c r="I157" s="144"/>
      <c r="J157" s="144"/>
      <c r="K157" s="144"/>
      <c r="L157" s="144"/>
    </row>
    <row r="158" spans="1:12" x14ac:dyDescent="0.25">
      <c r="A158" s="193"/>
      <c r="B158" s="155">
        <v>40366</v>
      </c>
      <c r="C158" s="161">
        <v>239.98</v>
      </c>
      <c r="D158" s="187" t="s">
        <v>630</v>
      </c>
      <c r="E158" s="144"/>
      <c r="F158" s="144"/>
      <c r="G158" s="144"/>
      <c r="H158" s="144"/>
      <c r="I158" s="144"/>
      <c r="J158" s="144"/>
      <c r="K158" s="144"/>
      <c r="L158" s="144"/>
    </row>
    <row r="159" spans="1:12" x14ac:dyDescent="0.25">
      <c r="A159" s="193"/>
      <c r="B159" s="155">
        <v>40360</v>
      </c>
      <c r="C159" s="161">
        <v>50.4</v>
      </c>
      <c r="D159" s="187" t="s">
        <v>524</v>
      </c>
      <c r="E159" s="144"/>
      <c r="F159" s="144"/>
      <c r="G159" s="144"/>
      <c r="H159" s="144"/>
      <c r="I159" s="144"/>
      <c r="J159" s="144"/>
      <c r="K159" s="144"/>
      <c r="L159" s="144"/>
    </row>
    <row r="160" spans="1:12" x14ac:dyDescent="0.25">
      <c r="A160" s="193"/>
      <c r="B160" s="155">
        <v>40361</v>
      </c>
      <c r="C160" s="161">
        <v>3200</v>
      </c>
      <c r="D160" s="187" t="s">
        <v>626</v>
      </c>
      <c r="E160" s="144"/>
      <c r="F160" s="144"/>
      <c r="G160" s="144"/>
      <c r="H160" s="144"/>
      <c r="I160" s="144"/>
      <c r="J160" s="144"/>
      <c r="K160" s="144"/>
      <c r="L160" s="144"/>
    </row>
    <row r="161" spans="1:12" x14ac:dyDescent="0.25">
      <c r="A161" s="193"/>
      <c r="B161" s="155">
        <v>40364</v>
      </c>
      <c r="C161" s="164">
        <v>91.98</v>
      </c>
      <c r="D161" s="185" t="s">
        <v>524</v>
      </c>
      <c r="E161" s="144"/>
      <c r="F161" s="144"/>
      <c r="G161" s="144"/>
      <c r="H161" s="144"/>
      <c r="I161" s="144"/>
      <c r="J161" s="144"/>
      <c r="K161" s="144"/>
      <c r="L161" s="144"/>
    </row>
    <row r="162" spans="1:12" x14ac:dyDescent="0.25">
      <c r="A162" s="193"/>
      <c r="B162" s="155">
        <v>40364</v>
      </c>
      <c r="C162" s="161">
        <v>2776.41</v>
      </c>
      <c r="D162" s="187" t="s">
        <v>73</v>
      </c>
      <c r="E162" s="144"/>
      <c r="F162" s="144"/>
      <c r="G162" s="144"/>
      <c r="H162" s="144"/>
      <c r="I162" s="144"/>
      <c r="J162" s="144"/>
      <c r="K162" s="144"/>
      <c r="L162" s="144"/>
    </row>
    <row r="163" spans="1:12" x14ac:dyDescent="0.25">
      <c r="A163" s="193"/>
      <c r="B163" s="155">
        <v>40367</v>
      </c>
      <c r="C163" s="161">
        <v>425</v>
      </c>
      <c r="D163" s="187" t="s">
        <v>635</v>
      </c>
      <c r="E163" s="144"/>
      <c r="F163" s="144"/>
      <c r="G163" s="144"/>
      <c r="H163" s="144"/>
      <c r="I163" s="144"/>
      <c r="J163" s="144"/>
      <c r="K163" s="144"/>
      <c r="L163" s="144"/>
    </row>
    <row r="164" spans="1:12" x14ac:dyDescent="0.25">
      <c r="A164" s="193"/>
      <c r="B164" s="155">
        <v>40372</v>
      </c>
      <c r="C164" s="161">
        <v>4560</v>
      </c>
      <c r="D164" s="187" t="s">
        <v>636</v>
      </c>
      <c r="E164" s="144"/>
      <c r="F164" s="144"/>
      <c r="G164" s="144"/>
      <c r="H164" s="144"/>
      <c r="I164" s="144"/>
      <c r="J164" s="144"/>
      <c r="K164" s="144"/>
      <c r="L164" s="144"/>
    </row>
    <row r="165" spans="1:12" x14ac:dyDescent="0.25">
      <c r="A165" s="193"/>
      <c r="B165" s="155">
        <v>40373</v>
      </c>
      <c r="C165" s="161">
        <v>78.180000000000007</v>
      </c>
      <c r="D165" s="187" t="s">
        <v>618</v>
      </c>
      <c r="E165" s="144"/>
      <c r="F165" s="144"/>
      <c r="G165" s="144"/>
      <c r="H165" s="144"/>
      <c r="I165" s="144"/>
      <c r="J165" s="144"/>
      <c r="K165" s="144"/>
      <c r="L165" s="144"/>
    </row>
    <row r="166" spans="1:12" x14ac:dyDescent="0.25">
      <c r="A166" s="193"/>
      <c r="B166" s="155">
        <v>40373</v>
      </c>
      <c r="C166" s="156">
        <v>380</v>
      </c>
      <c r="D166" s="187" t="s">
        <v>637</v>
      </c>
      <c r="E166" s="144"/>
      <c r="F166" s="144"/>
      <c r="G166" s="144"/>
      <c r="H166" s="144"/>
      <c r="I166" s="144"/>
      <c r="J166" s="144"/>
      <c r="K166" s="144"/>
      <c r="L166" s="144"/>
    </row>
    <row r="167" spans="1:12" x14ac:dyDescent="0.25">
      <c r="A167" s="193"/>
      <c r="B167" s="155">
        <v>40374</v>
      </c>
      <c r="C167" s="161">
        <v>600</v>
      </c>
      <c r="D167" s="187" t="s">
        <v>31</v>
      </c>
      <c r="E167" s="144"/>
      <c r="F167" s="144"/>
      <c r="G167" s="144"/>
      <c r="H167" s="144"/>
      <c r="I167" s="144"/>
      <c r="J167" s="144"/>
      <c r="K167" s="144"/>
      <c r="L167" s="144"/>
    </row>
    <row r="168" spans="1:12" x14ac:dyDescent="0.25">
      <c r="A168" s="193"/>
      <c r="B168" s="155">
        <v>40374</v>
      </c>
      <c r="C168" s="161">
        <v>657</v>
      </c>
      <c r="D168" s="187" t="s">
        <v>523</v>
      </c>
      <c r="E168" s="144"/>
      <c r="F168" s="144"/>
      <c r="G168" s="144"/>
      <c r="H168" s="144"/>
      <c r="I168" s="144"/>
      <c r="J168" s="144"/>
      <c r="K168" s="144"/>
      <c r="L168" s="144"/>
    </row>
    <row r="169" spans="1:12" x14ac:dyDescent="0.25">
      <c r="A169" s="193"/>
      <c r="B169" s="155">
        <v>40374</v>
      </c>
      <c r="C169" s="161">
        <v>187.5</v>
      </c>
      <c r="D169" s="187" t="s">
        <v>527</v>
      </c>
      <c r="E169" s="144"/>
      <c r="F169" s="144"/>
      <c r="G169" s="144"/>
      <c r="H169" s="144"/>
      <c r="I169" s="144"/>
      <c r="J169" s="144"/>
      <c r="K169" s="144"/>
      <c r="L169" s="144"/>
    </row>
    <row r="170" spans="1:12" x14ac:dyDescent="0.25">
      <c r="A170" s="193"/>
      <c r="B170" s="155">
        <v>40374</v>
      </c>
      <c r="C170" s="161">
        <v>236</v>
      </c>
      <c r="D170" s="187" t="s">
        <v>73</v>
      </c>
      <c r="E170" s="144"/>
      <c r="F170" s="144"/>
      <c r="G170" s="144"/>
      <c r="H170" s="144"/>
      <c r="I170" s="144"/>
      <c r="J170" s="144"/>
      <c r="K170" s="144"/>
      <c r="L170" s="144"/>
    </row>
    <row r="171" spans="1:12" x14ac:dyDescent="0.25">
      <c r="A171" s="193"/>
      <c r="B171" s="155">
        <v>40375</v>
      </c>
      <c r="C171" s="153">
        <v>399</v>
      </c>
      <c r="D171" s="187" t="s">
        <v>633</v>
      </c>
      <c r="E171" s="144"/>
      <c r="F171" s="144"/>
      <c r="G171" s="144"/>
      <c r="H171" s="144"/>
      <c r="I171" s="144"/>
      <c r="J171" s="144"/>
      <c r="K171" s="144"/>
      <c r="L171" s="144"/>
    </row>
    <row r="172" spans="1:12" x14ac:dyDescent="0.25">
      <c r="A172" s="193"/>
      <c r="B172" s="155">
        <v>40379</v>
      </c>
      <c r="C172" s="153">
        <v>1815</v>
      </c>
      <c r="D172" s="187" t="s">
        <v>88</v>
      </c>
      <c r="E172" s="144"/>
      <c r="F172" s="144"/>
      <c r="G172" s="144"/>
      <c r="H172" s="144"/>
      <c r="I172" s="144"/>
      <c r="J172" s="144"/>
      <c r="K172" s="144"/>
      <c r="L172" s="144"/>
    </row>
    <row r="173" spans="1:12" ht="22.5" x14ac:dyDescent="0.25">
      <c r="A173" s="193"/>
      <c r="B173" s="155">
        <v>40380</v>
      </c>
      <c r="C173" s="161">
        <v>154.99</v>
      </c>
      <c r="D173" s="187" t="s">
        <v>546</v>
      </c>
      <c r="E173" s="144"/>
      <c r="F173" s="144"/>
      <c r="G173" s="144"/>
      <c r="H173" s="144"/>
      <c r="I173" s="144"/>
      <c r="J173" s="144"/>
      <c r="K173" s="144"/>
      <c r="L173" s="144"/>
    </row>
    <row r="174" spans="1:12" x14ac:dyDescent="0.25">
      <c r="A174" s="193"/>
      <c r="B174" s="155">
        <v>40381</v>
      </c>
      <c r="C174" s="161">
        <v>1.1499999999999999</v>
      </c>
      <c r="D174" s="187" t="s">
        <v>366</v>
      </c>
      <c r="E174" s="144"/>
      <c r="F174" s="144"/>
      <c r="G174" s="144"/>
      <c r="H174" s="144"/>
      <c r="I174" s="144"/>
      <c r="J174" s="144"/>
      <c r="K174" s="144"/>
      <c r="L174" s="144"/>
    </row>
    <row r="175" spans="1:12" x14ac:dyDescent="0.25">
      <c r="A175" s="193"/>
      <c r="B175" s="155">
        <v>40381</v>
      </c>
      <c r="C175" s="161">
        <v>252.24</v>
      </c>
      <c r="D175" s="187" t="s">
        <v>637</v>
      </c>
      <c r="E175" s="144"/>
      <c r="F175" s="144"/>
      <c r="G175" s="144"/>
      <c r="H175" s="144"/>
      <c r="I175" s="144"/>
      <c r="J175" s="144"/>
      <c r="K175" s="144"/>
      <c r="L175" s="144"/>
    </row>
    <row r="176" spans="1:12" x14ac:dyDescent="0.25">
      <c r="A176" s="193"/>
      <c r="B176" s="155">
        <v>40380</v>
      </c>
      <c r="C176" s="161">
        <v>22.38</v>
      </c>
      <c r="D176" s="187" t="s">
        <v>448</v>
      </c>
      <c r="E176" s="144"/>
      <c r="F176" s="144"/>
      <c r="G176" s="144"/>
      <c r="H176" s="144"/>
      <c r="I176" s="144"/>
      <c r="J176" s="144"/>
      <c r="K176" s="144"/>
      <c r="L176" s="144"/>
    </row>
    <row r="177" spans="1:12" x14ac:dyDescent="0.25">
      <c r="A177" s="193"/>
      <c r="B177" s="155">
        <v>40381</v>
      </c>
      <c r="C177" s="161">
        <v>1929.5</v>
      </c>
      <c r="D177" s="187" t="s">
        <v>638</v>
      </c>
      <c r="E177" s="144"/>
      <c r="F177" s="144"/>
      <c r="G177" s="144"/>
      <c r="H177" s="144"/>
      <c r="I177" s="144"/>
      <c r="J177" s="144"/>
      <c r="K177" s="144"/>
      <c r="L177" s="144"/>
    </row>
    <row r="178" spans="1:12" x14ac:dyDescent="0.25">
      <c r="A178" s="193"/>
      <c r="B178" s="155">
        <v>40381</v>
      </c>
      <c r="C178" s="161">
        <v>144.47999999999999</v>
      </c>
      <c r="D178" s="187" t="s">
        <v>84</v>
      </c>
      <c r="E178" s="144"/>
      <c r="F178" s="144"/>
      <c r="G178" s="144"/>
      <c r="H178" s="144"/>
      <c r="I178" s="144"/>
      <c r="J178" s="144"/>
      <c r="K178" s="144"/>
      <c r="L178" s="144"/>
    </row>
    <row r="179" spans="1:12" x14ac:dyDescent="0.25">
      <c r="A179" s="193"/>
      <c r="B179" s="155">
        <v>40382</v>
      </c>
      <c r="C179" s="161">
        <v>94.07</v>
      </c>
      <c r="D179" s="187" t="s">
        <v>605</v>
      </c>
      <c r="E179" s="144"/>
      <c r="F179" s="144"/>
      <c r="G179" s="144"/>
      <c r="H179" s="144"/>
      <c r="I179" s="144"/>
      <c r="J179" s="144"/>
      <c r="K179" s="144"/>
      <c r="L179" s="144"/>
    </row>
    <row r="180" spans="1:12" x14ac:dyDescent="0.25">
      <c r="A180" s="193"/>
      <c r="B180" s="155">
        <v>40382</v>
      </c>
      <c r="C180" s="161">
        <v>824.52</v>
      </c>
      <c r="D180" s="187" t="s">
        <v>269</v>
      </c>
      <c r="E180" s="144"/>
      <c r="F180" s="144"/>
      <c r="G180" s="144"/>
      <c r="H180" s="144"/>
      <c r="I180" s="144"/>
      <c r="J180" s="144"/>
      <c r="K180" s="144"/>
      <c r="L180" s="144"/>
    </row>
    <row r="181" spans="1:12" x14ac:dyDescent="0.25">
      <c r="A181" s="193"/>
      <c r="B181" s="155">
        <v>40382</v>
      </c>
      <c r="C181" s="161">
        <v>468.8</v>
      </c>
      <c r="D181" s="187" t="s">
        <v>633</v>
      </c>
      <c r="E181" s="144"/>
      <c r="F181" s="144"/>
      <c r="G181" s="144"/>
      <c r="H181" s="144"/>
      <c r="I181" s="144"/>
      <c r="J181" s="144"/>
      <c r="K181" s="144"/>
      <c r="L181" s="144"/>
    </row>
    <row r="182" spans="1:12" x14ac:dyDescent="0.25">
      <c r="A182" s="193"/>
      <c r="B182" s="155">
        <v>40382</v>
      </c>
      <c r="C182" s="161">
        <v>80</v>
      </c>
      <c r="D182" s="187" t="s">
        <v>565</v>
      </c>
      <c r="E182" s="144"/>
      <c r="F182" s="144"/>
      <c r="G182" s="144"/>
      <c r="H182" s="144"/>
      <c r="I182" s="144"/>
      <c r="J182" s="144"/>
      <c r="K182" s="144"/>
      <c r="L182" s="144"/>
    </row>
    <row r="183" spans="1:12" x14ac:dyDescent="0.25">
      <c r="A183" s="193"/>
      <c r="B183" s="154">
        <v>40385</v>
      </c>
      <c r="C183" s="163">
        <v>2015.4</v>
      </c>
      <c r="D183" s="187" t="s">
        <v>639</v>
      </c>
      <c r="E183" s="144"/>
      <c r="F183" s="144"/>
      <c r="G183" s="144"/>
      <c r="H183" s="144"/>
      <c r="I183" s="144"/>
      <c r="J183" s="144"/>
      <c r="K183" s="144"/>
      <c r="L183" s="144"/>
    </row>
    <row r="184" spans="1:12" x14ac:dyDescent="0.25">
      <c r="A184" s="193"/>
      <c r="B184" s="154">
        <v>40387</v>
      </c>
      <c r="C184" s="161">
        <v>180.2</v>
      </c>
      <c r="D184" s="187" t="s">
        <v>640</v>
      </c>
      <c r="E184" s="144"/>
      <c r="F184" s="144"/>
      <c r="G184" s="144"/>
      <c r="H184" s="144"/>
      <c r="I184" s="144"/>
      <c r="J184" s="144"/>
      <c r="K184" s="144"/>
      <c r="L184" s="144"/>
    </row>
    <row r="185" spans="1:12" x14ac:dyDescent="0.25">
      <c r="A185" s="193"/>
      <c r="B185" s="154">
        <v>40388</v>
      </c>
      <c r="C185" s="161">
        <v>381.68</v>
      </c>
      <c r="D185" s="187" t="s">
        <v>476</v>
      </c>
      <c r="E185" s="144"/>
      <c r="F185" s="144"/>
      <c r="G185" s="144"/>
      <c r="H185" s="144"/>
      <c r="I185" s="144"/>
      <c r="J185" s="144"/>
      <c r="K185" s="144"/>
      <c r="L185" s="144"/>
    </row>
    <row r="186" spans="1:12" x14ac:dyDescent="0.25">
      <c r="A186" s="193"/>
      <c r="B186" s="154">
        <v>40389</v>
      </c>
      <c r="C186" s="161">
        <v>142.29</v>
      </c>
      <c r="D186" s="187" t="s">
        <v>88</v>
      </c>
      <c r="E186" s="144"/>
      <c r="F186" s="144"/>
      <c r="G186" s="144"/>
      <c r="H186" s="144"/>
      <c r="I186" s="144"/>
      <c r="J186" s="144"/>
      <c r="K186" s="144"/>
      <c r="L186" s="144"/>
    </row>
    <row r="187" spans="1:12" x14ac:dyDescent="0.25">
      <c r="A187" s="193"/>
      <c r="B187" s="154">
        <v>40400</v>
      </c>
      <c r="C187" s="161">
        <v>47.04</v>
      </c>
      <c r="D187" s="187" t="s">
        <v>476</v>
      </c>
      <c r="E187" s="144"/>
      <c r="F187" s="144"/>
      <c r="G187" s="144"/>
      <c r="H187" s="144"/>
      <c r="I187" s="144"/>
      <c r="J187" s="144"/>
      <c r="K187" s="144"/>
      <c r="L187" s="144"/>
    </row>
    <row r="188" spans="1:12" x14ac:dyDescent="0.25">
      <c r="A188" s="193"/>
      <c r="B188" s="155">
        <v>40400</v>
      </c>
      <c r="C188" s="161">
        <v>127.13</v>
      </c>
      <c r="D188" s="187" t="s">
        <v>448</v>
      </c>
      <c r="E188" s="144"/>
      <c r="F188" s="144"/>
      <c r="G188" s="144"/>
      <c r="H188" s="144"/>
      <c r="I188" s="144"/>
      <c r="J188" s="144"/>
      <c r="K188" s="144"/>
      <c r="L188" s="144"/>
    </row>
    <row r="189" spans="1:12" x14ac:dyDescent="0.25">
      <c r="A189" s="193"/>
      <c r="B189" s="155">
        <v>40400</v>
      </c>
      <c r="C189" s="161">
        <v>127.13</v>
      </c>
      <c r="D189" s="187" t="s">
        <v>518</v>
      </c>
      <c r="E189" s="144"/>
      <c r="F189" s="144"/>
      <c r="G189" s="144"/>
      <c r="H189" s="144"/>
      <c r="I189" s="144"/>
      <c r="J189" s="144"/>
      <c r="K189" s="144"/>
      <c r="L189" s="144"/>
    </row>
    <row r="190" spans="1:12" ht="22.5" x14ac:dyDescent="0.25">
      <c r="A190" s="193"/>
      <c r="B190" s="155">
        <v>40401</v>
      </c>
      <c r="C190" s="161">
        <v>30.8</v>
      </c>
      <c r="D190" s="187" t="s">
        <v>641</v>
      </c>
      <c r="E190" s="144"/>
      <c r="F190" s="144"/>
      <c r="G190" s="144"/>
      <c r="H190" s="144"/>
      <c r="I190" s="144"/>
      <c r="J190" s="144"/>
      <c r="K190" s="144"/>
      <c r="L190" s="144"/>
    </row>
    <row r="191" spans="1:12" x14ac:dyDescent="0.25">
      <c r="A191" s="193"/>
      <c r="B191" s="155">
        <v>40401</v>
      </c>
      <c r="C191" s="161">
        <v>473</v>
      </c>
      <c r="D191" s="187" t="s">
        <v>642</v>
      </c>
      <c r="E191" s="144"/>
      <c r="F191" s="144"/>
      <c r="G191" s="144"/>
      <c r="H191" s="144"/>
      <c r="I191" s="144"/>
      <c r="J191" s="144"/>
      <c r="K191" s="144"/>
      <c r="L191" s="144"/>
    </row>
    <row r="192" spans="1:12" x14ac:dyDescent="0.25">
      <c r="A192" s="193"/>
      <c r="B192" s="155">
        <v>40406</v>
      </c>
      <c r="C192" s="161">
        <v>266</v>
      </c>
      <c r="D192" s="187" t="s">
        <v>597</v>
      </c>
      <c r="E192" s="144"/>
      <c r="F192" s="144"/>
      <c r="G192" s="144"/>
      <c r="H192" s="144"/>
      <c r="I192" s="144"/>
      <c r="J192" s="144"/>
      <c r="K192" s="144"/>
      <c r="L192" s="144"/>
    </row>
    <row r="193" spans="1:12" x14ac:dyDescent="0.25">
      <c r="A193" s="193"/>
      <c r="B193" s="155">
        <v>40408</v>
      </c>
      <c r="C193" s="161">
        <v>712.62</v>
      </c>
      <c r="D193" s="187" t="s">
        <v>524</v>
      </c>
      <c r="E193" s="144"/>
      <c r="F193" s="144"/>
      <c r="G193" s="144"/>
      <c r="H193" s="144"/>
      <c r="I193" s="144"/>
      <c r="J193" s="144"/>
      <c r="K193" s="144"/>
      <c r="L193" s="144"/>
    </row>
    <row r="194" spans="1:12" x14ac:dyDescent="0.25">
      <c r="A194" s="193"/>
      <c r="B194" s="155">
        <v>40408</v>
      </c>
      <c r="C194" s="161">
        <v>574.14</v>
      </c>
      <c r="D194" s="187" t="s">
        <v>553</v>
      </c>
      <c r="E194" s="144"/>
      <c r="F194" s="144"/>
      <c r="G194" s="144"/>
      <c r="H194" s="144"/>
      <c r="I194" s="144"/>
      <c r="J194" s="144"/>
      <c r="K194" s="144"/>
      <c r="L194" s="144"/>
    </row>
    <row r="195" spans="1:12" x14ac:dyDescent="0.25">
      <c r="A195" s="193"/>
      <c r="B195" s="155">
        <v>40408</v>
      </c>
      <c r="C195" s="161">
        <v>1622</v>
      </c>
      <c r="D195" s="187" t="s">
        <v>643</v>
      </c>
      <c r="E195" s="144"/>
      <c r="F195" s="144"/>
      <c r="G195" s="144"/>
      <c r="H195" s="144"/>
      <c r="I195" s="144"/>
      <c r="J195" s="144"/>
      <c r="K195" s="144"/>
      <c r="L195" s="144"/>
    </row>
    <row r="196" spans="1:12" x14ac:dyDescent="0.25">
      <c r="A196" s="193"/>
      <c r="B196" s="155">
        <v>40408</v>
      </c>
      <c r="C196" s="161">
        <v>2009.5</v>
      </c>
      <c r="D196" s="187" t="s">
        <v>633</v>
      </c>
      <c r="E196" s="144"/>
      <c r="F196" s="144"/>
      <c r="G196" s="144"/>
      <c r="H196" s="144"/>
      <c r="I196" s="144"/>
      <c r="J196" s="144"/>
      <c r="K196" s="144"/>
      <c r="L196" s="144"/>
    </row>
    <row r="197" spans="1:12" x14ac:dyDescent="0.25">
      <c r="A197" s="184"/>
      <c r="B197" s="154">
        <v>40410</v>
      </c>
      <c r="C197" s="163">
        <v>795.89</v>
      </c>
      <c r="D197" s="186" t="s">
        <v>93</v>
      </c>
      <c r="E197" s="144"/>
      <c r="F197" s="144"/>
      <c r="G197" s="144"/>
      <c r="H197" s="144"/>
      <c r="I197" s="144"/>
      <c r="J197" s="144"/>
      <c r="K197" s="144"/>
      <c r="L197" s="144"/>
    </row>
    <row r="198" spans="1:12" x14ac:dyDescent="0.25">
      <c r="A198" s="184"/>
      <c r="B198" s="155">
        <v>40410</v>
      </c>
      <c r="C198" s="164">
        <v>24</v>
      </c>
      <c r="D198" s="187" t="s">
        <v>597</v>
      </c>
      <c r="E198" s="144"/>
      <c r="F198" s="144"/>
      <c r="G198" s="144"/>
      <c r="H198" s="144"/>
      <c r="I198" s="144"/>
      <c r="J198" s="144"/>
      <c r="K198" s="144"/>
      <c r="L198" s="144"/>
    </row>
    <row r="199" spans="1:12" ht="22.5" x14ac:dyDescent="0.25">
      <c r="A199" s="190"/>
      <c r="B199" s="155">
        <v>40413</v>
      </c>
      <c r="C199" s="161">
        <v>930</v>
      </c>
      <c r="D199" s="187" t="s">
        <v>644</v>
      </c>
      <c r="E199" s="144"/>
      <c r="F199" s="144"/>
      <c r="G199" s="144"/>
      <c r="H199" s="144"/>
      <c r="I199" s="144"/>
      <c r="J199" s="144"/>
      <c r="K199" s="144"/>
      <c r="L199" s="144"/>
    </row>
    <row r="200" spans="1:12" x14ac:dyDescent="0.25">
      <c r="A200" s="193"/>
      <c r="B200" s="155">
        <v>40414</v>
      </c>
      <c r="C200" s="161">
        <v>669.54</v>
      </c>
      <c r="D200" s="187" t="s">
        <v>379</v>
      </c>
      <c r="E200" s="144"/>
      <c r="F200" s="144"/>
      <c r="G200" s="144"/>
      <c r="H200" s="144"/>
      <c r="I200" s="144"/>
      <c r="J200" s="144"/>
      <c r="K200" s="144"/>
      <c r="L200" s="144"/>
    </row>
    <row r="201" spans="1:12" x14ac:dyDescent="0.25">
      <c r="A201" s="193"/>
      <c r="B201" s="155">
        <v>40414</v>
      </c>
      <c r="C201" s="161">
        <v>133.6</v>
      </c>
      <c r="D201" s="187" t="s">
        <v>645</v>
      </c>
      <c r="E201" s="144"/>
      <c r="F201" s="144"/>
      <c r="G201" s="144"/>
      <c r="H201" s="144"/>
      <c r="I201" s="144"/>
      <c r="J201" s="144"/>
      <c r="K201" s="144"/>
      <c r="L201" s="144"/>
    </row>
    <row r="202" spans="1:12" x14ac:dyDescent="0.25">
      <c r="A202" s="193"/>
      <c r="B202" s="155">
        <v>40414</v>
      </c>
      <c r="C202" s="161">
        <v>1121.5899999999999</v>
      </c>
      <c r="D202" s="187" t="s">
        <v>269</v>
      </c>
      <c r="E202" s="144"/>
      <c r="F202" s="144"/>
      <c r="G202" s="144"/>
      <c r="H202" s="144"/>
      <c r="I202" s="144"/>
      <c r="J202" s="144"/>
      <c r="K202" s="144"/>
      <c r="L202" s="144"/>
    </row>
    <row r="203" spans="1:12" x14ac:dyDescent="0.25">
      <c r="A203" s="184"/>
      <c r="B203" s="155">
        <v>40415</v>
      </c>
      <c r="C203" s="163">
        <v>405</v>
      </c>
      <c r="D203" s="186" t="s">
        <v>646</v>
      </c>
      <c r="E203" s="144"/>
      <c r="F203" s="144"/>
      <c r="G203" s="144"/>
      <c r="H203" s="144"/>
      <c r="I203" s="144"/>
      <c r="J203" s="144"/>
      <c r="K203" s="144"/>
      <c r="L203" s="144"/>
    </row>
    <row r="204" spans="1:12" x14ac:dyDescent="0.25">
      <c r="A204" s="184"/>
      <c r="B204" s="155">
        <v>40415</v>
      </c>
      <c r="C204" s="161">
        <v>83.62</v>
      </c>
      <c r="D204" s="187" t="s">
        <v>608</v>
      </c>
      <c r="E204" s="144"/>
      <c r="F204" s="144"/>
      <c r="G204" s="144"/>
      <c r="H204" s="144"/>
      <c r="I204" s="144"/>
      <c r="J204" s="144"/>
      <c r="K204" s="144"/>
      <c r="L204" s="144"/>
    </row>
    <row r="205" spans="1:12" x14ac:dyDescent="0.25">
      <c r="A205" s="193"/>
      <c r="B205" s="155">
        <v>40420</v>
      </c>
      <c r="C205" s="161">
        <v>188</v>
      </c>
      <c r="D205" s="187" t="s">
        <v>73</v>
      </c>
      <c r="E205" s="144"/>
      <c r="F205" s="144"/>
      <c r="G205" s="144"/>
      <c r="H205" s="144"/>
      <c r="I205" s="144"/>
      <c r="J205" s="144"/>
      <c r="K205" s="144"/>
      <c r="L205" s="144"/>
    </row>
    <row r="206" spans="1:12" x14ac:dyDescent="0.25">
      <c r="A206" s="194"/>
      <c r="B206" s="155">
        <v>40421</v>
      </c>
      <c r="C206" s="161">
        <v>120</v>
      </c>
      <c r="D206" s="187" t="s">
        <v>647</v>
      </c>
    </row>
    <row r="207" spans="1:12" ht="22.5" x14ac:dyDescent="0.25">
      <c r="A207" s="194"/>
      <c r="B207" s="155">
        <v>40421</v>
      </c>
      <c r="C207" s="164">
        <v>54.25</v>
      </c>
      <c r="D207" s="187" t="s">
        <v>546</v>
      </c>
    </row>
    <row r="208" spans="1:12" x14ac:dyDescent="0.25">
      <c r="A208" s="194"/>
      <c r="B208" s="155">
        <v>40421</v>
      </c>
      <c r="C208" s="161">
        <v>1100</v>
      </c>
      <c r="D208" s="187" t="s">
        <v>648</v>
      </c>
    </row>
    <row r="209" spans="1:4" x14ac:dyDescent="0.25">
      <c r="A209" s="194"/>
      <c r="B209" s="155">
        <v>40421</v>
      </c>
      <c r="C209" s="161">
        <v>465</v>
      </c>
      <c r="D209" s="187" t="s">
        <v>649</v>
      </c>
    </row>
    <row r="210" spans="1:4" x14ac:dyDescent="0.25">
      <c r="A210" s="194"/>
      <c r="B210" s="155">
        <v>40421</v>
      </c>
      <c r="C210" s="161">
        <v>109.62</v>
      </c>
      <c r="D210" s="187" t="s">
        <v>524</v>
      </c>
    </row>
    <row r="211" spans="1:4" x14ac:dyDescent="0.25">
      <c r="A211" s="194"/>
      <c r="B211" s="155">
        <v>40424</v>
      </c>
      <c r="C211" s="161">
        <v>1700</v>
      </c>
      <c r="D211" s="187" t="s">
        <v>595</v>
      </c>
    </row>
    <row r="212" spans="1:4" x14ac:dyDescent="0.25">
      <c r="A212" s="194"/>
      <c r="B212" s="155">
        <v>40424</v>
      </c>
      <c r="C212" s="161">
        <v>497.9</v>
      </c>
      <c r="D212" s="187" t="s">
        <v>477</v>
      </c>
    </row>
    <row r="213" spans="1:4" x14ac:dyDescent="0.25">
      <c r="A213" s="194"/>
      <c r="B213" s="155">
        <v>40427</v>
      </c>
      <c r="C213" s="164">
        <v>64.41</v>
      </c>
      <c r="D213" s="185" t="s">
        <v>379</v>
      </c>
    </row>
    <row r="214" spans="1:4" x14ac:dyDescent="0.25">
      <c r="A214" s="194"/>
      <c r="B214" s="155">
        <v>40429</v>
      </c>
      <c r="C214" s="164">
        <v>222.38</v>
      </c>
      <c r="D214" s="185" t="s">
        <v>448</v>
      </c>
    </row>
    <row r="215" spans="1:4" x14ac:dyDescent="0.25">
      <c r="A215" s="194"/>
      <c r="B215" s="155">
        <v>40430</v>
      </c>
      <c r="C215" s="161">
        <v>1407.6</v>
      </c>
      <c r="D215" s="187" t="s">
        <v>650</v>
      </c>
    </row>
    <row r="216" spans="1:4" x14ac:dyDescent="0.25">
      <c r="A216" s="194"/>
      <c r="B216" s="155">
        <v>40431</v>
      </c>
      <c r="C216" s="160">
        <v>427.5</v>
      </c>
      <c r="D216" s="187" t="s">
        <v>88</v>
      </c>
    </row>
    <row r="217" spans="1:4" x14ac:dyDescent="0.25">
      <c r="A217" s="194"/>
      <c r="B217" s="155">
        <v>40431</v>
      </c>
      <c r="C217" s="161">
        <v>395.4</v>
      </c>
      <c r="D217" s="187" t="s">
        <v>569</v>
      </c>
    </row>
    <row r="218" spans="1:4" x14ac:dyDescent="0.25">
      <c r="A218" s="194"/>
      <c r="B218" s="155">
        <v>40435</v>
      </c>
      <c r="C218" s="161">
        <v>299.88</v>
      </c>
      <c r="D218" s="187" t="s">
        <v>269</v>
      </c>
    </row>
    <row r="219" spans="1:4" x14ac:dyDescent="0.25">
      <c r="A219" s="194"/>
      <c r="B219" s="155">
        <v>40435</v>
      </c>
      <c r="C219" s="161">
        <v>139</v>
      </c>
      <c r="D219" s="187" t="s">
        <v>630</v>
      </c>
    </row>
    <row r="220" spans="1:4" x14ac:dyDescent="0.25">
      <c r="A220" s="194"/>
      <c r="B220" s="155">
        <v>40437</v>
      </c>
      <c r="C220" s="161">
        <v>106.8</v>
      </c>
      <c r="D220" s="187" t="s">
        <v>651</v>
      </c>
    </row>
    <row r="221" spans="1:4" ht="22.5" x14ac:dyDescent="0.25">
      <c r="A221" s="194"/>
      <c r="B221" s="155">
        <v>40441</v>
      </c>
      <c r="C221" s="161">
        <v>2195.5700000000002</v>
      </c>
      <c r="D221" s="187" t="s">
        <v>652</v>
      </c>
    </row>
    <row r="222" spans="1:4" x14ac:dyDescent="0.25">
      <c r="A222" s="194"/>
      <c r="B222" s="155">
        <v>40441</v>
      </c>
      <c r="C222" s="161">
        <v>1926.2</v>
      </c>
      <c r="D222" s="187" t="s">
        <v>249</v>
      </c>
    </row>
    <row r="223" spans="1:4" ht="22.5" x14ac:dyDescent="0.25">
      <c r="A223" s="194"/>
      <c r="B223" s="155">
        <v>40441</v>
      </c>
      <c r="C223" s="161">
        <v>133.91999999999999</v>
      </c>
      <c r="D223" s="187" t="s">
        <v>641</v>
      </c>
    </row>
    <row r="224" spans="1:4" ht="22.5" x14ac:dyDescent="0.25">
      <c r="A224" s="194"/>
      <c r="B224" s="155">
        <v>40442</v>
      </c>
      <c r="C224" s="161">
        <v>127.44</v>
      </c>
      <c r="D224" s="187" t="s">
        <v>653</v>
      </c>
    </row>
    <row r="225" spans="1:4" x14ac:dyDescent="0.25">
      <c r="A225" s="194"/>
      <c r="B225" s="155">
        <v>40442</v>
      </c>
      <c r="C225" s="161">
        <v>126.5</v>
      </c>
      <c r="D225" s="187" t="s">
        <v>565</v>
      </c>
    </row>
    <row r="226" spans="1:4" x14ac:dyDescent="0.25">
      <c r="A226" s="194"/>
      <c r="B226" s="155">
        <v>40442</v>
      </c>
      <c r="C226" s="161">
        <v>56.5</v>
      </c>
      <c r="D226" s="187" t="s">
        <v>93</v>
      </c>
    </row>
    <row r="227" spans="1:4" x14ac:dyDescent="0.25">
      <c r="A227" s="194"/>
      <c r="B227" s="155">
        <v>37155</v>
      </c>
      <c r="C227" s="161">
        <v>935.73</v>
      </c>
      <c r="D227" s="187" t="s">
        <v>269</v>
      </c>
    </row>
    <row r="228" spans="1:4" x14ac:dyDescent="0.25">
      <c r="A228" s="194"/>
      <c r="B228" s="155">
        <v>40444</v>
      </c>
      <c r="C228" s="161">
        <v>888</v>
      </c>
      <c r="D228" s="187" t="s">
        <v>654</v>
      </c>
    </row>
    <row r="229" spans="1:4" x14ac:dyDescent="0.25">
      <c r="A229" s="194"/>
      <c r="B229" s="155">
        <v>40444</v>
      </c>
      <c r="C229" s="161">
        <v>280</v>
      </c>
      <c r="D229" s="187" t="s">
        <v>643</v>
      </c>
    </row>
    <row r="230" spans="1:4" x14ac:dyDescent="0.25">
      <c r="A230" s="194"/>
      <c r="B230" s="155">
        <v>40444</v>
      </c>
      <c r="C230" s="161">
        <v>1040</v>
      </c>
      <c r="D230" s="187" t="s">
        <v>655</v>
      </c>
    </row>
    <row r="231" spans="1:4" x14ac:dyDescent="0.25">
      <c r="A231" s="194"/>
      <c r="B231" s="155">
        <v>40444</v>
      </c>
      <c r="C231" s="161">
        <v>195.68</v>
      </c>
      <c r="D231" s="187" t="s">
        <v>656</v>
      </c>
    </row>
    <row r="232" spans="1:4" x14ac:dyDescent="0.25">
      <c r="A232" s="194"/>
      <c r="B232" s="155">
        <v>37157</v>
      </c>
      <c r="C232" s="161">
        <v>1312.5</v>
      </c>
      <c r="D232" s="187" t="s">
        <v>657</v>
      </c>
    </row>
    <row r="233" spans="1:4" x14ac:dyDescent="0.25">
      <c r="A233" s="194"/>
      <c r="B233" s="155">
        <v>40445</v>
      </c>
      <c r="C233" s="161">
        <v>56.44</v>
      </c>
      <c r="D233" s="187" t="s">
        <v>605</v>
      </c>
    </row>
    <row r="234" spans="1:4" x14ac:dyDescent="0.25">
      <c r="A234" s="194"/>
      <c r="B234" s="155">
        <v>40445</v>
      </c>
      <c r="C234" s="161">
        <v>266</v>
      </c>
      <c r="D234" s="187" t="s">
        <v>595</v>
      </c>
    </row>
    <row r="235" spans="1:4" x14ac:dyDescent="0.25">
      <c r="A235" s="194"/>
      <c r="B235" s="155">
        <v>40445</v>
      </c>
      <c r="C235" s="161">
        <v>110.58</v>
      </c>
      <c r="D235" s="187" t="s">
        <v>608</v>
      </c>
    </row>
    <row r="236" spans="1:4" ht="22.5" x14ac:dyDescent="0.25">
      <c r="A236" s="194"/>
      <c r="B236" s="155">
        <v>40448</v>
      </c>
      <c r="C236" s="161">
        <v>1956.07</v>
      </c>
      <c r="D236" s="187" t="s">
        <v>652</v>
      </c>
    </row>
    <row r="237" spans="1:4" x14ac:dyDescent="0.25">
      <c r="A237" s="194"/>
      <c r="B237" s="155">
        <v>40449</v>
      </c>
      <c r="C237" s="161">
        <v>48.92</v>
      </c>
      <c r="D237" s="187" t="s">
        <v>656</v>
      </c>
    </row>
    <row r="238" spans="1:4" x14ac:dyDescent="0.25">
      <c r="A238" s="194"/>
      <c r="B238" s="155">
        <v>40449</v>
      </c>
      <c r="C238" s="161">
        <v>138.80000000000001</v>
      </c>
      <c r="D238" s="187" t="s">
        <v>637</v>
      </c>
    </row>
    <row r="239" spans="1:4" ht="22.5" x14ac:dyDescent="0.25">
      <c r="A239" s="194"/>
      <c r="B239" s="155">
        <v>40449</v>
      </c>
      <c r="C239" s="161">
        <v>159.28</v>
      </c>
      <c r="D239" s="187" t="s">
        <v>641</v>
      </c>
    </row>
    <row r="240" spans="1:4" x14ac:dyDescent="0.25">
      <c r="A240" s="194"/>
      <c r="B240" s="155">
        <v>40449</v>
      </c>
      <c r="C240" s="161">
        <v>1806.55</v>
      </c>
      <c r="D240" s="187" t="s">
        <v>566</v>
      </c>
    </row>
    <row r="241" spans="1:4" x14ac:dyDescent="0.25">
      <c r="A241" s="194"/>
      <c r="B241" s="155">
        <v>40451</v>
      </c>
      <c r="C241" s="161">
        <v>915</v>
      </c>
      <c r="D241" s="187" t="s">
        <v>525</v>
      </c>
    </row>
    <row r="242" spans="1:4" x14ac:dyDescent="0.25">
      <c r="A242" s="194"/>
      <c r="B242" s="155">
        <v>40456</v>
      </c>
      <c r="C242" s="161">
        <v>180</v>
      </c>
      <c r="D242" s="187" t="s">
        <v>609</v>
      </c>
    </row>
    <row r="243" spans="1:4" x14ac:dyDescent="0.25">
      <c r="A243" s="194"/>
      <c r="B243" s="155">
        <v>40456</v>
      </c>
      <c r="C243" s="161">
        <v>141.12</v>
      </c>
      <c r="D243" s="187" t="s">
        <v>524</v>
      </c>
    </row>
    <row r="244" spans="1:4" ht="22.5" x14ac:dyDescent="0.25">
      <c r="A244" s="194"/>
      <c r="B244" s="155">
        <v>40456</v>
      </c>
      <c r="C244" s="161">
        <v>32.549999999999997</v>
      </c>
      <c r="D244" s="187" t="s">
        <v>546</v>
      </c>
    </row>
    <row r="245" spans="1:4" x14ac:dyDescent="0.25">
      <c r="A245" s="194"/>
      <c r="B245" s="155">
        <v>40457</v>
      </c>
      <c r="C245" s="161">
        <v>4211.2</v>
      </c>
      <c r="D245" s="187" t="s">
        <v>597</v>
      </c>
    </row>
    <row r="246" spans="1:4" ht="22.5" x14ac:dyDescent="0.25">
      <c r="A246" s="194"/>
      <c r="B246" s="155">
        <v>40457</v>
      </c>
      <c r="C246" s="161">
        <v>1115</v>
      </c>
      <c r="D246" s="187" t="s">
        <v>658</v>
      </c>
    </row>
    <row r="247" spans="1:4" x14ac:dyDescent="0.25">
      <c r="A247" s="194"/>
      <c r="B247" s="155">
        <v>40463</v>
      </c>
      <c r="C247" s="161">
        <v>435.99</v>
      </c>
      <c r="D247" s="187" t="s">
        <v>637</v>
      </c>
    </row>
    <row r="248" spans="1:4" x14ac:dyDescent="0.25">
      <c r="A248" s="194"/>
      <c r="B248" s="155">
        <v>40463</v>
      </c>
      <c r="C248" s="161">
        <v>463.65</v>
      </c>
      <c r="D248" s="187" t="s">
        <v>637</v>
      </c>
    </row>
    <row r="249" spans="1:4" x14ac:dyDescent="0.25">
      <c r="A249" s="194"/>
      <c r="B249" s="155">
        <v>40463</v>
      </c>
      <c r="C249" s="161">
        <v>1330.2</v>
      </c>
      <c r="D249" s="187" t="s">
        <v>659</v>
      </c>
    </row>
    <row r="250" spans="1:4" x14ac:dyDescent="0.25">
      <c r="A250" s="194"/>
      <c r="B250" s="155">
        <v>40464</v>
      </c>
      <c r="C250" s="161">
        <v>510</v>
      </c>
      <c r="D250" s="187" t="s">
        <v>655</v>
      </c>
    </row>
    <row r="251" spans="1:4" x14ac:dyDescent="0.25">
      <c r="A251" s="194"/>
      <c r="B251" s="155">
        <v>40466</v>
      </c>
      <c r="C251" s="161">
        <v>180</v>
      </c>
      <c r="D251" s="187" t="s">
        <v>594</v>
      </c>
    </row>
    <row r="252" spans="1:4" x14ac:dyDescent="0.25">
      <c r="A252" s="194"/>
      <c r="B252" s="155">
        <v>40466</v>
      </c>
      <c r="C252" s="161">
        <v>355.09</v>
      </c>
      <c r="D252" s="187" t="s">
        <v>637</v>
      </c>
    </row>
    <row r="253" spans="1:4" x14ac:dyDescent="0.25">
      <c r="A253" s="194"/>
      <c r="B253" s="155">
        <v>40466</v>
      </c>
      <c r="C253" s="161">
        <v>177</v>
      </c>
      <c r="D253" s="187" t="s">
        <v>559</v>
      </c>
    </row>
    <row r="254" spans="1:4" x14ac:dyDescent="0.25">
      <c r="A254" s="194"/>
      <c r="B254" s="155">
        <v>40470</v>
      </c>
      <c r="C254" s="161">
        <v>323.27999999999997</v>
      </c>
      <c r="D254" s="187" t="s">
        <v>608</v>
      </c>
    </row>
    <row r="255" spans="1:4" ht="22.5" x14ac:dyDescent="0.25">
      <c r="A255" s="194"/>
      <c r="B255" s="155">
        <v>40471</v>
      </c>
      <c r="C255" s="161">
        <v>1336.25</v>
      </c>
      <c r="D255" s="187" t="s">
        <v>658</v>
      </c>
    </row>
    <row r="256" spans="1:4" x14ac:dyDescent="0.25">
      <c r="A256" s="194"/>
      <c r="B256" s="155">
        <v>40471</v>
      </c>
      <c r="C256" s="161">
        <v>2655.5</v>
      </c>
      <c r="D256" s="187" t="s">
        <v>660</v>
      </c>
    </row>
    <row r="257" spans="1:4" x14ac:dyDescent="0.25">
      <c r="A257" s="194"/>
      <c r="B257" s="155">
        <v>40471</v>
      </c>
      <c r="C257" s="156">
        <v>612.5</v>
      </c>
      <c r="D257" s="187" t="s">
        <v>597</v>
      </c>
    </row>
    <row r="258" spans="1:4" x14ac:dyDescent="0.25">
      <c r="A258" s="194"/>
      <c r="B258" s="155">
        <v>40472</v>
      </c>
      <c r="C258" s="156">
        <v>100.82</v>
      </c>
      <c r="D258" s="187" t="s">
        <v>661</v>
      </c>
    </row>
    <row r="259" spans="1:4" x14ac:dyDescent="0.25">
      <c r="A259" s="194"/>
      <c r="B259" s="155">
        <v>40472</v>
      </c>
      <c r="C259" s="156">
        <v>43</v>
      </c>
      <c r="D259" s="187" t="s">
        <v>477</v>
      </c>
    </row>
    <row r="260" spans="1:4" x14ac:dyDescent="0.25">
      <c r="A260" s="194"/>
      <c r="B260" s="155">
        <v>40472</v>
      </c>
      <c r="C260" s="156">
        <v>42</v>
      </c>
      <c r="D260" s="187" t="s">
        <v>527</v>
      </c>
    </row>
    <row r="261" spans="1:4" x14ac:dyDescent="0.25">
      <c r="A261" s="194"/>
      <c r="B261" s="155">
        <v>40473</v>
      </c>
      <c r="C261" s="156">
        <v>625.95000000000005</v>
      </c>
      <c r="D261" s="187" t="s">
        <v>662</v>
      </c>
    </row>
    <row r="262" spans="1:4" x14ac:dyDescent="0.25">
      <c r="A262" s="194"/>
      <c r="B262" s="155">
        <v>40476</v>
      </c>
      <c r="C262" s="161">
        <v>157.9</v>
      </c>
      <c r="D262" s="187" t="s">
        <v>249</v>
      </c>
    </row>
    <row r="263" spans="1:4" x14ac:dyDescent="0.25">
      <c r="A263" s="194"/>
      <c r="B263" s="155">
        <v>40476</v>
      </c>
      <c r="C263" s="161">
        <v>87.5</v>
      </c>
      <c r="D263" s="187" t="s">
        <v>597</v>
      </c>
    </row>
    <row r="264" spans="1:4" x14ac:dyDescent="0.25">
      <c r="A264" s="194"/>
      <c r="B264" s="155">
        <v>40477</v>
      </c>
      <c r="C264" s="161">
        <v>138.80000000000001</v>
      </c>
      <c r="D264" s="187" t="s">
        <v>637</v>
      </c>
    </row>
    <row r="265" spans="1:4" x14ac:dyDescent="0.25">
      <c r="A265" s="194"/>
      <c r="B265" s="155">
        <v>40478</v>
      </c>
      <c r="C265" s="161">
        <v>12735.25</v>
      </c>
      <c r="D265" s="187" t="s">
        <v>663</v>
      </c>
    </row>
    <row r="266" spans="1:4" x14ac:dyDescent="0.25">
      <c r="A266" s="194"/>
      <c r="B266" s="155">
        <v>40478</v>
      </c>
      <c r="C266" s="161">
        <v>222.38</v>
      </c>
      <c r="D266" s="187" t="s">
        <v>448</v>
      </c>
    </row>
    <row r="267" spans="1:4" x14ac:dyDescent="0.25">
      <c r="A267" s="194"/>
      <c r="B267" s="155">
        <v>40479</v>
      </c>
      <c r="C267" s="161">
        <v>268</v>
      </c>
      <c r="D267" s="187" t="s">
        <v>597</v>
      </c>
    </row>
    <row r="268" spans="1:4" ht="22.5" x14ac:dyDescent="0.25">
      <c r="A268" s="194"/>
      <c r="B268" s="155">
        <v>40480</v>
      </c>
      <c r="C268" s="161">
        <v>942.5</v>
      </c>
      <c r="D268" s="187" t="s">
        <v>658</v>
      </c>
    </row>
    <row r="269" spans="1:4" x14ac:dyDescent="0.25">
      <c r="A269" s="194"/>
      <c r="B269" s="155">
        <v>40486</v>
      </c>
      <c r="C269" s="161">
        <v>1940</v>
      </c>
      <c r="D269" s="187" t="s">
        <v>664</v>
      </c>
    </row>
    <row r="270" spans="1:4" x14ac:dyDescent="0.25">
      <c r="A270" s="194"/>
      <c r="B270" s="155">
        <v>40487</v>
      </c>
      <c r="C270" s="161">
        <v>609</v>
      </c>
      <c r="D270" s="187" t="s">
        <v>659</v>
      </c>
    </row>
    <row r="271" spans="1:4" x14ac:dyDescent="0.25">
      <c r="A271" s="194"/>
      <c r="B271" s="155">
        <v>40490</v>
      </c>
      <c r="C271" s="161">
        <v>345.58</v>
      </c>
      <c r="D271" s="187" t="s">
        <v>79</v>
      </c>
    </row>
    <row r="272" spans="1:4" x14ac:dyDescent="0.25">
      <c r="A272" s="194"/>
      <c r="B272" s="155">
        <v>40490</v>
      </c>
      <c r="C272" s="161">
        <v>2033.01</v>
      </c>
      <c r="D272" s="187" t="s">
        <v>85</v>
      </c>
    </row>
    <row r="273" spans="1:4" x14ac:dyDescent="0.25">
      <c r="A273" s="194"/>
      <c r="B273" s="155">
        <v>40491</v>
      </c>
      <c r="C273" s="161">
        <v>880</v>
      </c>
      <c r="D273" s="187" t="s">
        <v>665</v>
      </c>
    </row>
    <row r="274" spans="1:4" x14ac:dyDescent="0.25">
      <c r="A274" s="194"/>
      <c r="B274" s="155">
        <v>40491</v>
      </c>
      <c r="C274" s="161">
        <v>163</v>
      </c>
      <c r="D274" s="187" t="s">
        <v>625</v>
      </c>
    </row>
    <row r="275" spans="1:4" x14ac:dyDescent="0.25">
      <c r="A275" s="194"/>
      <c r="B275" s="155">
        <v>40493</v>
      </c>
      <c r="C275" s="161">
        <v>765</v>
      </c>
      <c r="D275" s="187" t="s">
        <v>666</v>
      </c>
    </row>
    <row r="276" spans="1:4" x14ac:dyDescent="0.25">
      <c r="A276" s="194"/>
      <c r="B276" s="155">
        <v>40493</v>
      </c>
      <c r="C276" s="161">
        <v>84.75</v>
      </c>
      <c r="D276" s="187" t="s">
        <v>663</v>
      </c>
    </row>
    <row r="277" spans="1:4" x14ac:dyDescent="0.25">
      <c r="A277" s="194"/>
      <c r="B277" s="155">
        <v>40493</v>
      </c>
      <c r="C277" s="161">
        <v>205.19</v>
      </c>
      <c r="D277" s="187" t="s">
        <v>608</v>
      </c>
    </row>
    <row r="278" spans="1:4" x14ac:dyDescent="0.25">
      <c r="A278" s="194"/>
      <c r="B278" s="155">
        <v>40493</v>
      </c>
      <c r="C278" s="161">
        <v>630</v>
      </c>
      <c r="D278" s="187" t="s">
        <v>642</v>
      </c>
    </row>
    <row r="279" spans="1:4" x14ac:dyDescent="0.25">
      <c r="A279" s="194"/>
      <c r="B279" s="155">
        <v>40493</v>
      </c>
      <c r="C279" s="161">
        <v>115</v>
      </c>
      <c r="D279" s="187" t="s">
        <v>625</v>
      </c>
    </row>
    <row r="280" spans="1:4" x14ac:dyDescent="0.25">
      <c r="A280" s="194"/>
      <c r="B280" s="155">
        <v>40493</v>
      </c>
      <c r="C280" s="161">
        <v>171.36</v>
      </c>
      <c r="D280" s="187" t="s">
        <v>524</v>
      </c>
    </row>
    <row r="281" spans="1:4" x14ac:dyDescent="0.25">
      <c r="A281" s="194"/>
      <c r="B281" s="155">
        <v>40493</v>
      </c>
      <c r="C281" s="161">
        <v>417.9</v>
      </c>
      <c r="D281" s="187" t="s">
        <v>78</v>
      </c>
    </row>
    <row r="282" spans="1:4" x14ac:dyDescent="0.25">
      <c r="A282" s="194"/>
      <c r="B282" s="155">
        <v>40494</v>
      </c>
      <c r="C282" s="161">
        <v>627</v>
      </c>
      <c r="D282" s="187" t="s">
        <v>78</v>
      </c>
    </row>
    <row r="283" spans="1:4" x14ac:dyDescent="0.25">
      <c r="A283" s="194"/>
      <c r="B283" s="155">
        <v>40497</v>
      </c>
      <c r="C283" s="161">
        <v>427.99</v>
      </c>
      <c r="D283" s="187" t="s">
        <v>569</v>
      </c>
    </row>
    <row r="284" spans="1:4" x14ac:dyDescent="0.25">
      <c r="A284" s="194"/>
      <c r="B284" s="155">
        <v>40497</v>
      </c>
      <c r="C284" s="161">
        <v>1047.57</v>
      </c>
      <c r="D284" s="187" t="s">
        <v>476</v>
      </c>
    </row>
    <row r="285" spans="1:4" x14ac:dyDescent="0.25">
      <c r="A285" s="194"/>
      <c r="B285" s="155">
        <v>40498</v>
      </c>
      <c r="C285" s="161">
        <v>347.92</v>
      </c>
      <c r="D285" s="187" t="s">
        <v>608</v>
      </c>
    </row>
    <row r="286" spans="1:4" x14ac:dyDescent="0.25">
      <c r="A286" s="194"/>
      <c r="B286" s="155">
        <v>40499</v>
      </c>
      <c r="C286" s="195">
        <v>1589.14</v>
      </c>
      <c r="D286" s="187" t="s">
        <v>667</v>
      </c>
    </row>
    <row r="287" spans="1:4" ht="22.5" x14ac:dyDescent="0.25">
      <c r="A287" s="194"/>
      <c r="B287" s="155">
        <v>40500</v>
      </c>
      <c r="C287" s="161">
        <v>183.78</v>
      </c>
      <c r="D287" s="187" t="s">
        <v>653</v>
      </c>
    </row>
    <row r="288" spans="1:4" x14ac:dyDescent="0.25">
      <c r="A288" s="194"/>
      <c r="B288" s="155">
        <v>40500</v>
      </c>
      <c r="C288" s="161">
        <v>24.5</v>
      </c>
      <c r="D288" s="187" t="s">
        <v>611</v>
      </c>
    </row>
    <row r="289" spans="1:4" x14ac:dyDescent="0.25">
      <c r="A289" s="194"/>
      <c r="B289" s="155">
        <v>40500</v>
      </c>
      <c r="C289" s="161">
        <v>4382.3999999999996</v>
      </c>
      <c r="D289" s="187" t="s">
        <v>249</v>
      </c>
    </row>
    <row r="290" spans="1:4" x14ac:dyDescent="0.25">
      <c r="A290" s="194"/>
      <c r="B290" s="155">
        <v>40500</v>
      </c>
      <c r="C290" s="161">
        <v>32</v>
      </c>
      <c r="D290" s="187" t="s">
        <v>190</v>
      </c>
    </row>
    <row r="291" spans="1:4" x14ac:dyDescent="0.25">
      <c r="A291" s="194"/>
      <c r="B291" s="155">
        <v>40504</v>
      </c>
      <c r="C291" s="161">
        <v>84.75</v>
      </c>
      <c r="D291" s="187" t="s">
        <v>628</v>
      </c>
    </row>
    <row r="292" spans="1:4" x14ac:dyDescent="0.25">
      <c r="A292" s="194"/>
      <c r="B292" s="155">
        <v>40506</v>
      </c>
      <c r="C292" s="161">
        <v>1735.68</v>
      </c>
      <c r="D292" s="187" t="s">
        <v>31</v>
      </c>
    </row>
    <row r="293" spans="1:4" x14ac:dyDescent="0.25">
      <c r="A293" s="194"/>
      <c r="B293" s="155">
        <v>40506</v>
      </c>
      <c r="C293" s="161">
        <v>375</v>
      </c>
      <c r="D293" s="187" t="s">
        <v>665</v>
      </c>
    </row>
    <row r="294" spans="1:4" ht="22.5" x14ac:dyDescent="0.25">
      <c r="A294" s="194"/>
      <c r="B294" s="155">
        <v>40508</v>
      </c>
      <c r="C294" s="161">
        <v>172.5</v>
      </c>
      <c r="D294" s="187" t="s">
        <v>196</v>
      </c>
    </row>
    <row r="295" spans="1:4" x14ac:dyDescent="0.25">
      <c r="A295" s="194"/>
      <c r="B295" s="155">
        <v>40508</v>
      </c>
      <c r="C295" s="161">
        <v>222.38</v>
      </c>
      <c r="D295" s="187" t="s">
        <v>448</v>
      </c>
    </row>
    <row r="296" spans="1:4" x14ac:dyDescent="0.25">
      <c r="A296" s="194"/>
      <c r="B296" s="155">
        <v>40508</v>
      </c>
      <c r="C296" s="161">
        <v>168.13</v>
      </c>
      <c r="D296" s="187" t="s">
        <v>608</v>
      </c>
    </row>
    <row r="297" spans="1:4" x14ac:dyDescent="0.25">
      <c r="A297" s="194"/>
      <c r="B297" s="155">
        <v>40508</v>
      </c>
      <c r="C297" s="161">
        <v>68.599999999999994</v>
      </c>
      <c r="D297" s="187" t="s">
        <v>668</v>
      </c>
    </row>
    <row r="298" spans="1:4" x14ac:dyDescent="0.25">
      <c r="A298" s="194"/>
      <c r="B298" s="155">
        <v>40512</v>
      </c>
      <c r="C298" s="161">
        <v>986.98</v>
      </c>
      <c r="D298" s="187" t="s">
        <v>269</v>
      </c>
    </row>
    <row r="299" spans="1:4" ht="22.5" x14ac:dyDescent="0.25">
      <c r="A299" s="194"/>
      <c r="B299" s="155">
        <v>40514</v>
      </c>
      <c r="C299" s="161">
        <v>506</v>
      </c>
      <c r="D299" s="187" t="s">
        <v>196</v>
      </c>
    </row>
    <row r="300" spans="1:4" x14ac:dyDescent="0.25">
      <c r="A300" s="194"/>
      <c r="B300" s="155">
        <v>40514</v>
      </c>
      <c r="C300" s="161">
        <v>300.18</v>
      </c>
      <c r="D300" s="187" t="s">
        <v>669</v>
      </c>
    </row>
    <row r="301" spans="1:4" ht="22.5" x14ac:dyDescent="0.25">
      <c r="A301" s="194"/>
      <c r="B301" s="155">
        <v>40514</v>
      </c>
      <c r="C301" s="161">
        <v>1361.65</v>
      </c>
      <c r="D301" s="187" t="s">
        <v>670</v>
      </c>
    </row>
    <row r="302" spans="1:4" x14ac:dyDescent="0.25">
      <c r="A302" s="194"/>
      <c r="B302" s="155">
        <v>40515</v>
      </c>
      <c r="C302" s="161">
        <v>1840.9</v>
      </c>
      <c r="D302" s="187" t="s">
        <v>671</v>
      </c>
    </row>
    <row r="303" spans="1:4" x14ac:dyDescent="0.25">
      <c r="A303" s="194"/>
      <c r="B303" s="155">
        <v>40515</v>
      </c>
      <c r="C303" s="161">
        <v>905.75</v>
      </c>
      <c r="D303" s="187" t="s">
        <v>672</v>
      </c>
    </row>
    <row r="304" spans="1:4" x14ac:dyDescent="0.25">
      <c r="A304" s="194"/>
      <c r="B304" s="155">
        <v>40515</v>
      </c>
      <c r="C304" s="161">
        <v>1757.5</v>
      </c>
      <c r="D304" s="187" t="s">
        <v>525</v>
      </c>
    </row>
    <row r="305" spans="1:4" x14ac:dyDescent="0.25">
      <c r="A305" s="194"/>
      <c r="B305" s="155">
        <v>40515</v>
      </c>
      <c r="C305" s="161">
        <v>1135</v>
      </c>
      <c r="D305" s="187" t="s">
        <v>662</v>
      </c>
    </row>
    <row r="306" spans="1:4" ht="22.5" x14ac:dyDescent="0.25">
      <c r="A306" s="194"/>
      <c r="B306" s="155">
        <v>40518</v>
      </c>
      <c r="C306" s="161">
        <v>275</v>
      </c>
      <c r="D306" s="187" t="s">
        <v>196</v>
      </c>
    </row>
    <row r="307" spans="1:4" x14ac:dyDescent="0.25">
      <c r="A307" s="194"/>
      <c r="B307" s="155">
        <v>40519</v>
      </c>
      <c r="C307" s="161">
        <v>64.5</v>
      </c>
      <c r="D307" s="187" t="s">
        <v>477</v>
      </c>
    </row>
    <row r="308" spans="1:4" ht="22.5" x14ac:dyDescent="0.25">
      <c r="A308" s="194"/>
      <c r="B308" s="155">
        <v>40519</v>
      </c>
      <c r="C308" s="161">
        <v>128</v>
      </c>
      <c r="D308" s="187" t="s">
        <v>658</v>
      </c>
    </row>
    <row r="309" spans="1:4" x14ac:dyDescent="0.25">
      <c r="A309" s="194"/>
      <c r="B309" s="155">
        <v>40520</v>
      </c>
      <c r="C309" s="161">
        <v>630</v>
      </c>
      <c r="D309" s="187" t="s">
        <v>380</v>
      </c>
    </row>
    <row r="310" spans="1:4" x14ac:dyDescent="0.25">
      <c r="A310" s="194"/>
      <c r="B310" s="155">
        <v>40521</v>
      </c>
      <c r="C310" s="161">
        <v>130.80000000000001</v>
      </c>
      <c r="D310" s="187" t="s">
        <v>608</v>
      </c>
    </row>
    <row r="311" spans="1:4" x14ac:dyDescent="0.25">
      <c r="A311" s="194"/>
      <c r="B311" s="155">
        <v>40521</v>
      </c>
      <c r="C311" s="161">
        <v>151.78</v>
      </c>
      <c r="D311" s="187" t="s">
        <v>637</v>
      </c>
    </row>
    <row r="312" spans="1:4" ht="22.5" x14ac:dyDescent="0.25">
      <c r="A312" s="194"/>
      <c r="B312" s="155">
        <v>40521</v>
      </c>
      <c r="C312" s="161">
        <v>260</v>
      </c>
      <c r="D312" s="187" t="s">
        <v>196</v>
      </c>
    </row>
    <row r="313" spans="1:4" x14ac:dyDescent="0.25">
      <c r="A313" s="194"/>
      <c r="B313" s="155">
        <v>40521</v>
      </c>
      <c r="C313" s="161">
        <v>348.68</v>
      </c>
      <c r="D313" s="187" t="s">
        <v>476</v>
      </c>
    </row>
    <row r="314" spans="1:4" x14ac:dyDescent="0.25">
      <c r="A314" s="194"/>
      <c r="B314" s="155">
        <v>40522</v>
      </c>
      <c r="C314" s="161">
        <v>245</v>
      </c>
      <c r="D314" s="187" t="s">
        <v>673</v>
      </c>
    </row>
    <row r="315" spans="1:4" x14ac:dyDescent="0.25">
      <c r="A315" s="194"/>
      <c r="B315" s="155">
        <v>40522</v>
      </c>
      <c r="C315" s="161">
        <v>628.33000000000004</v>
      </c>
      <c r="D315" s="187" t="s">
        <v>73</v>
      </c>
    </row>
    <row r="316" spans="1:4" x14ac:dyDescent="0.25">
      <c r="A316" s="194"/>
      <c r="B316" s="196">
        <v>40522</v>
      </c>
      <c r="C316" s="197">
        <v>313.89999999999998</v>
      </c>
      <c r="D316" s="187" t="s">
        <v>249</v>
      </c>
    </row>
    <row r="317" spans="1:4" x14ac:dyDescent="0.25">
      <c r="A317" s="194"/>
      <c r="B317" s="196">
        <v>40522</v>
      </c>
      <c r="C317" s="197">
        <v>172</v>
      </c>
      <c r="D317" s="187" t="s">
        <v>523</v>
      </c>
    </row>
    <row r="318" spans="1:4" x14ac:dyDescent="0.25">
      <c r="A318" s="194"/>
      <c r="B318" s="155">
        <v>40527</v>
      </c>
      <c r="C318" s="161">
        <v>72</v>
      </c>
      <c r="D318" s="187" t="s">
        <v>559</v>
      </c>
    </row>
    <row r="319" spans="1:4" x14ac:dyDescent="0.25">
      <c r="A319" s="194"/>
      <c r="B319" s="155">
        <v>40528</v>
      </c>
      <c r="C319" s="161">
        <v>156.4</v>
      </c>
      <c r="D319" s="187" t="s">
        <v>650</v>
      </c>
    </row>
    <row r="320" spans="1:4" x14ac:dyDescent="0.25">
      <c r="A320" s="194"/>
      <c r="B320" s="155">
        <v>40528</v>
      </c>
      <c r="C320" s="161">
        <v>1915</v>
      </c>
      <c r="D320" s="187" t="s">
        <v>674</v>
      </c>
    </row>
    <row r="321" spans="1:4" x14ac:dyDescent="0.25">
      <c r="A321" s="194"/>
      <c r="B321" s="155">
        <v>40532</v>
      </c>
      <c r="C321" s="161">
        <v>5480</v>
      </c>
      <c r="D321" s="187" t="s">
        <v>675</v>
      </c>
    </row>
    <row r="322" spans="1:4" x14ac:dyDescent="0.25">
      <c r="A322" s="194"/>
      <c r="B322" s="155">
        <v>40533</v>
      </c>
      <c r="C322" s="161">
        <v>855.72</v>
      </c>
      <c r="D322" s="187" t="s">
        <v>269</v>
      </c>
    </row>
    <row r="323" spans="1:4" x14ac:dyDescent="0.25">
      <c r="A323" s="194"/>
      <c r="B323" s="155">
        <v>40533</v>
      </c>
      <c r="C323" s="161">
        <v>504.81</v>
      </c>
      <c r="D323" s="187" t="s">
        <v>640</v>
      </c>
    </row>
    <row r="324" spans="1:4" x14ac:dyDescent="0.25">
      <c r="A324" s="194"/>
      <c r="B324" s="155">
        <v>40533</v>
      </c>
      <c r="C324" s="161">
        <v>1968.2</v>
      </c>
      <c r="D324" s="187" t="s">
        <v>597</v>
      </c>
    </row>
    <row r="325" spans="1:4" x14ac:dyDescent="0.25">
      <c r="A325" s="194"/>
      <c r="B325" s="155">
        <v>40533</v>
      </c>
      <c r="C325" s="161">
        <v>157.94</v>
      </c>
      <c r="D325" s="187" t="s">
        <v>637</v>
      </c>
    </row>
    <row r="326" spans="1:4" x14ac:dyDescent="0.25">
      <c r="A326" s="194"/>
      <c r="B326" s="155">
        <v>40533</v>
      </c>
      <c r="C326" s="161">
        <v>50</v>
      </c>
      <c r="D326" s="187" t="s">
        <v>672</v>
      </c>
    </row>
    <row r="327" spans="1:4" x14ac:dyDescent="0.25">
      <c r="A327" s="194"/>
      <c r="B327" s="155">
        <v>40534</v>
      </c>
      <c r="C327" s="161">
        <v>3653</v>
      </c>
      <c r="D327" s="187" t="s">
        <v>676</v>
      </c>
    </row>
    <row r="328" spans="1:4" x14ac:dyDescent="0.25">
      <c r="A328" s="200"/>
      <c r="B328" s="165">
        <v>40207</v>
      </c>
      <c r="C328" s="153">
        <v>4620</v>
      </c>
      <c r="D328" s="187" t="s">
        <v>677</v>
      </c>
    </row>
    <row r="329" spans="1:4" ht="45" x14ac:dyDescent="0.25">
      <c r="A329" s="200"/>
      <c r="B329" s="165">
        <v>40231</v>
      </c>
      <c r="C329" s="153">
        <v>67800</v>
      </c>
      <c r="D329" s="187" t="s">
        <v>680</v>
      </c>
    </row>
    <row r="330" spans="1:4" x14ac:dyDescent="0.25">
      <c r="A330" s="200"/>
      <c r="B330" s="165">
        <v>40406</v>
      </c>
      <c r="C330" s="153">
        <v>22265.94</v>
      </c>
      <c r="D330" s="187" t="s">
        <v>678</v>
      </c>
    </row>
    <row r="331" spans="1:4" x14ac:dyDescent="0.25">
      <c r="A331" s="200"/>
      <c r="B331" s="165">
        <v>40459</v>
      </c>
      <c r="C331" s="153">
        <v>7500</v>
      </c>
      <c r="D331" s="187" t="s">
        <v>679</v>
      </c>
    </row>
    <row r="332" spans="1:4" s="202" customFormat="1" x14ac:dyDescent="0.25">
      <c r="A332" s="201"/>
      <c r="B332" s="198"/>
      <c r="C332" s="198"/>
      <c r="D332" s="199"/>
    </row>
    <row r="333" spans="1:4" s="202" customFormat="1" x14ac:dyDescent="0.25">
      <c r="A333" s="203"/>
      <c r="B333" s="203"/>
      <c r="C333" s="203"/>
    </row>
    <row r="334" spans="1:4" s="202" customFormat="1" x14ac:dyDescent="0.25">
      <c r="A334" s="203"/>
      <c r="B334" s="203"/>
      <c r="C334" s="203"/>
    </row>
    <row r="335" spans="1:4" s="202" customFormat="1" x14ac:dyDescent="0.25">
      <c r="A335" s="203"/>
      <c r="B335" s="203"/>
      <c r="C335" s="203"/>
    </row>
    <row r="336" spans="1:4" s="202" customFormat="1" x14ac:dyDescent="0.25">
      <c r="A336" s="203"/>
      <c r="B336" s="203"/>
      <c r="C336" s="203"/>
    </row>
    <row r="337" spans="1:3" s="202" customFormat="1" x14ac:dyDescent="0.25">
      <c r="A337" s="203"/>
      <c r="B337" s="203"/>
      <c r="C337" s="203"/>
    </row>
  </sheetData>
  <mergeCells count="2">
    <mergeCell ref="A1:D1"/>
    <mergeCell ref="A2:D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4"/>
  <sheetViews>
    <sheetView workbookViewId="0">
      <selection activeCell="G7" sqref="G7"/>
    </sheetView>
  </sheetViews>
  <sheetFormatPr baseColWidth="10" defaultRowHeight="15" x14ac:dyDescent="0.25"/>
  <cols>
    <col min="1" max="1" width="10.140625" style="111" customWidth="1"/>
    <col min="2" max="2" width="18.28515625" style="111" customWidth="1"/>
    <col min="3" max="3" width="17.28515625" style="111" customWidth="1"/>
    <col min="4" max="4" width="32.5703125" style="132" customWidth="1"/>
    <col min="5" max="16384" width="11.42578125" style="132"/>
  </cols>
  <sheetData>
    <row r="1" spans="1:12" ht="18.75" x14ac:dyDescent="0.25">
      <c r="A1" s="289" t="s">
        <v>52</v>
      </c>
      <c r="B1" s="289"/>
      <c r="C1" s="289"/>
      <c r="D1" s="289"/>
    </row>
    <row r="2" spans="1:12" ht="15.75" x14ac:dyDescent="0.25">
      <c r="A2" s="290" t="s">
        <v>22</v>
      </c>
      <c r="B2" s="290"/>
      <c r="C2" s="290"/>
      <c r="D2" s="290"/>
    </row>
    <row r="3" spans="1:12" ht="15.75" thickBot="1" x14ac:dyDescent="0.3">
      <c r="A3" s="31"/>
      <c r="B3" s="30"/>
      <c r="C3" s="30"/>
    </row>
    <row r="4" spans="1:12" ht="36.75" customHeight="1" thickBot="1" x14ac:dyDescent="0.3">
      <c r="A4" s="71" t="s">
        <v>16</v>
      </c>
      <c r="B4" s="72" t="s">
        <v>207</v>
      </c>
      <c r="C4" s="72" t="s">
        <v>48</v>
      </c>
      <c r="D4" s="73" t="s">
        <v>21</v>
      </c>
    </row>
    <row r="5" spans="1:12" ht="21.75" customHeight="1" thickTop="1" x14ac:dyDescent="0.25">
      <c r="A5" s="74"/>
      <c r="B5" s="25"/>
      <c r="C5" s="25"/>
      <c r="D5" s="75"/>
      <c r="E5" s="144"/>
      <c r="F5" s="144"/>
      <c r="G5" s="144"/>
      <c r="H5" s="144"/>
      <c r="I5" s="144"/>
      <c r="J5" s="144"/>
      <c r="K5" s="144"/>
      <c r="L5" s="144"/>
    </row>
    <row r="6" spans="1:12" ht="18" customHeight="1" x14ac:dyDescent="0.25">
      <c r="A6" s="225"/>
      <c r="B6" s="226"/>
      <c r="C6" s="226"/>
      <c r="D6" s="228"/>
      <c r="E6" s="144"/>
      <c r="F6" s="144"/>
      <c r="G6" s="144"/>
      <c r="H6" s="144"/>
      <c r="I6" s="144"/>
      <c r="J6" s="144"/>
      <c r="K6" s="144"/>
      <c r="L6" s="144"/>
    </row>
    <row r="7" spans="1:12" ht="27.75" customHeight="1" x14ac:dyDescent="0.25">
      <c r="A7" s="208">
        <v>2011</v>
      </c>
      <c r="B7" s="209"/>
      <c r="C7" s="210"/>
      <c r="D7" s="224"/>
      <c r="E7" s="144"/>
      <c r="F7" s="144"/>
      <c r="G7" s="144"/>
      <c r="H7" s="144"/>
      <c r="I7" s="144"/>
      <c r="J7" s="144"/>
      <c r="K7" s="144"/>
      <c r="L7" s="144"/>
    </row>
    <row r="8" spans="1:12" x14ac:dyDescent="0.25">
      <c r="A8" s="204"/>
      <c r="B8" s="150">
        <v>40547</v>
      </c>
      <c r="C8" s="213">
        <v>495</v>
      </c>
      <c r="D8" s="185" t="s">
        <v>450</v>
      </c>
      <c r="E8" s="144"/>
      <c r="F8" s="144"/>
      <c r="G8" s="144"/>
      <c r="H8" s="144"/>
      <c r="I8" s="144"/>
      <c r="J8" s="144"/>
      <c r="K8" s="144"/>
      <c r="L8" s="144"/>
    </row>
    <row r="9" spans="1:12" x14ac:dyDescent="0.25">
      <c r="A9" s="204"/>
      <c r="B9" s="150">
        <v>40547</v>
      </c>
      <c r="C9" s="213">
        <v>1080</v>
      </c>
      <c r="D9" s="185" t="s">
        <v>448</v>
      </c>
      <c r="E9" s="144"/>
      <c r="F9" s="144"/>
      <c r="G9" s="144"/>
      <c r="H9" s="144"/>
      <c r="I9" s="144"/>
      <c r="J9" s="144"/>
      <c r="K9" s="144"/>
      <c r="L9" s="144"/>
    </row>
    <row r="10" spans="1:12" x14ac:dyDescent="0.25">
      <c r="A10" s="204"/>
      <c r="B10" s="150">
        <v>40547</v>
      </c>
      <c r="C10" s="213">
        <v>770</v>
      </c>
      <c r="D10" s="185" t="s">
        <v>449</v>
      </c>
      <c r="E10" s="144"/>
      <c r="F10" s="144"/>
      <c r="G10" s="144"/>
      <c r="H10" s="144"/>
      <c r="I10" s="144"/>
      <c r="J10" s="144"/>
      <c r="K10" s="144"/>
      <c r="L10" s="144"/>
    </row>
    <row r="11" spans="1:12" x14ac:dyDescent="0.25">
      <c r="A11" s="204"/>
      <c r="B11" s="150">
        <v>40547</v>
      </c>
      <c r="C11" s="213">
        <v>1622.3</v>
      </c>
      <c r="D11" s="185" t="s">
        <v>629</v>
      </c>
      <c r="E11" s="144"/>
      <c r="F11" s="144"/>
      <c r="G11" s="144"/>
      <c r="H11" s="144"/>
      <c r="I11" s="144"/>
      <c r="J11" s="144"/>
      <c r="K11" s="144"/>
      <c r="L11" s="144"/>
    </row>
    <row r="12" spans="1:12" x14ac:dyDescent="0.25">
      <c r="A12" s="204"/>
      <c r="B12" s="150">
        <v>40547</v>
      </c>
      <c r="C12" s="145">
        <v>1900</v>
      </c>
      <c r="D12" s="185" t="s">
        <v>640</v>
      </c>
      <c r="E12" s="144"/>
      <c r="F12" s="144"/>
      <c r="G12" s="144"/>
      <c r="H12" s="144"/>
      <c r="I12" s="144"/>
      <c r="J12" s="144"/>
      <c r="K12" s="144"/>
      <c r="L12" s="144"/>
    </row>
    <row r="13" spans="1:12" x14ac:dyDescent="0.25">
      <c r="A13" s="204"/>
      <c r="B13" s="150">
        <v>40548</v>
      </c>
      <c r="C13" s="145">
        <v>1800</v>
      </c>
      <c r="D13" s="185" t="s">
        <v>528</v>
      </c>
      <c r="E13" s="144"/>
      <c r="F13" s="144"/>
      <c r="G13" s="144"/>
      <c r="H13" s="144"/>
      <c r="I13" s="144"/>
      <c r="J13" s="144"/>
      <c r="K13" s="144"/>
      <c r="L13" s="144"/>
    </row>
    <row r="14" spans="1:12" x14ac:dyDescent="0.25">
      <c r="A14" s="204"/>
      <c r="B14" s="150">
        <v>40549</v>
      </c>
      <c r="C14" s="145">
        <v>788.74</v>
      </c>
      <c r="D14" s="185" t="s">
        <v>681</v>
      </c>
      <c r="E14" s="144"/>
      <c r="F14" s="144"/>
      <c r="G14" s="144"/>
      <c r="H14" s="144"/>
      <c r="I14" s="144"/>
      <c r="J14" s="144"/>
      <c r="K14" s="144"/>
      <c r="L14" s="144"/>
    </row>
    <row r="15" spans="1:12" x14ac:dyDescent="0.25">
      <c r="A15" s="204"/>
      <c r="B15" s="150">
        <v>40549</v>
      </c>
      <c r="C15" s="145">
        <v>48</v>
      </c>
      <c r="D15" s="185" t="s">
        <v>448</v>
      </c>
      <c r="E15" s="144"/>
      <c r="F15" s="144"/>
      <c r="G15" s="144"/>
      <c r="H15" s="144"/>
      <c r="I15" s="144"/>
      <c r="J15" s="144"/>
      <c r="K15" s="144"/>
      <c r="L15" s="144"/>
    </row>
    <row r="16" spans="1:12" ht="22.5" x14ac:dyDescent="0.25">
      <c r="A16" s="204"/>
      <c r="B16" s="150">
        <v>40549</v>
      </c>
      <c r="C16" s="145">
        <v>195</v>
      </c>
      <c r="D16" s="185" t="s">
        <v>546</v>
      </c>
      <c r="E16" s="144"/>
      <c r="F16" s="144"/>
      <c r="G16" s="144"/>
      <c r="H16" s="144"/>
      <c r="I16" s="144"/>
      <c r="J16" s="144"/>
      <c r="K16" s="144"/>
      <c r="L16" s="144"/>
    </row>
    <row r="17" spans="1:12" x14ac:dyDescent="0.25">
      <c r="A17" s="204"/>
      <c r="B17" s="150">
        <v>40549</v>
      </c>
      <c r="C17" s="145">
        <v>60</v>
      </c>
      <c r="D17" s="185" t="s">
        <v>682</v>
      </c>
      <c r="E17" s="144"/>
      <c r="F17" s="144"/>
      <c r="G17" s="144"/>
      <c r="H17" s="144"/>
      <c r="I17" s="144"/>
      <c r="J17" s="144"/>
      <c r="K17" s="144"/>
      <c r="L17" s="144"/>
    </row>
    <row r="18" spans="1:12" x14ac:dyDescent="0.25">
      <c r="A18" s="204"/>
      <c r="B18" s="150">
        <v>40549</v>
      </c>
      <c r="C18" s="145">
        <f>3.81*50</f>
        <v>190.5</v>
      </c>
      <c r="D18" s="185" t="s">
        <v>683</v>
      </c>
      <c r="E18" s="144"/>
      <c r="F18" s="144"/>
      <c r="G18" s="144"/>
      <c r="H18" s="144"/>
      <c r="I18" s="144"/>
      <c r="J18" s="144"/>
      <c r="K18" s="144"/>
      <c r="L18" s="144"/>
    </row>
    <row r="19" spans="1:12" x14ac:dyDescent="0.25">
      <c r="A19" s="204"/>
      <c r="B19" s="150">
        <v>40549</v>
      </c>
      <c r="C19" s="145">
        <v>2337.3000000000002</v>
      </c>
      <c r="D19" s="185" t="s">
        <v>85</v>
      </c>
      <c r="E19" s="144"/>
      <c r="F19" s="144"/>
      <c r="G19" s="144"/>
      <c r="H19" s="144"/>
      <c r="I19" s="144"/>
      <c r="J19" s="144"/>
      <c r="K19" s="144"/>
      <c r="L19" s="144"/>
    </row>
    <row r="20" spans="1:12" x14ac:dyDescent="0.25">
      <c r="A20" s="204"/>
      <c r="B20" s="150">
        <v>40550</v>
      </c>
      <c r="C20" s="145">
        <v>891.39</v>
      </c>
      <c r="D20" s="185" t="s">
        <v>269</v>
      </c>
      <c r="E20" s="144"/>
      <c r="F20" s="144"/>
      <c r="G20" s="144"/>
      <c r="H20" s="144"/>
      <c r="I20" s="144"/>
      <c r="J20" s="144"/>
      <c r="K20" s="144"/>
      <c r="L20" s="144"/>
    </row>
    <row r="21" spans="1:12" ht="22.5" x14ac:dyDescent="0.25">
      <c r="A21" s="204"/>
      <c r="B21" s="150">
        <v>40550</v>
      </c>
      <c r="C21" s="145">
        <v>309.95999999999998</v>
      </c>
      <c r="D21" s="185" t="s">
        <v>684</v>
      </c>
      <c r="E21" s="144"/>
      <c r="F21" s="144"/>
      <c r="G21" s="144"/>
      <c r="H21" s="144"/>
      <c r="I21" s="144"/>
      <c r="J21" s="144"/>
      <c r="K21" s="144"/>
      <c r="L21" s="144"/>
    </row>
    <row r="22" spans="1:12" x14ac:dyDescent="0.25">
      <c r="A22" s="204"/>
      <c r="B22" s="150">
        <v>40554</v>
      </c>
      <c r="C22" s="145">
        <v>6440</v>
      </c>
      <c r="D22" s="185" t="s">
        <v>685</v>
      </c>
      <c r="E22" s="144"/>
      <c r="F22" s="144"/>
      <c r="G22" s="144"/>
      <c r="H22" s="144"/>
      <c r="I22" s="144"/>
      <c r="J22" s="144"/>
      <c r="K22" s="144"/>
      <c r="L22" s="144"/>
    </row>
    <row r="23" spans="1:12" x14ac:dyDescent="0.25">
      <c r="A23" s="204"/>
      <c r="B23" s="150">
        <v>40554</v>
      </c>
      <c r="C23" s="214">
        <v>525</v>
      </c>
      <c r="D23" s="185" t="s">
        <v>683</v>
      </c>
      <c r="E23" s="144"/>
      <c r="F23" s="144"/>
      <c r="G23" s="144"/>
      <c r="H23" s="144"/>
      <c r="I23" s="144"/>
      <c r="J23" s="144"/>
      <c r="K23" s="144"/>
      <c r="L23" s="144"/>
    </row>
    <row r="24" spans="1:12" x14ac:dyDescent="0.25">
      <c r="A24" s="204"/>
      <c r="B24" s="150">
        <v>40554</v>
      </c>
      <c r="C24" s="145">
        <v>180</v>
      </c>
      <c r="D24" s="185" t="s">
        <v>678</v>
      </c>
      <c r="E24" s="144"/>
      <c r="F24" s="144"/>
      <c r="G24" s="144"/>
      <c r="H24" s="144"/>
      <c r="I24" s="144"/>
      <c r="J24" s="144"/>
      <c r="K24" s="144"/>
      <c r="L24" s="144"/>
    </row>
    <row r="25" spans="1:12" x14ac:dyDescent="0.25">
      <c r="A25" s="204"/>
      <c r="B25" s="150">
        <v>36903</v>
      </c>
      <c r="C25" s="145">
        <v>6921.6</v>
      </c>
      <c r="D25" s="185" t="s">
        <v>686</v>
      </c>
      <c r="E25" s="144"/>
      <c r="F25" s="144"/>
      <c r="G25" s="144"/>
      <c r="H25" s="144"/>
      <c r="I25" s="144"/>
      <c r="J25" s="144"/>
      <c r="K25" s="144"/>
      <c r="L25" s="144"/>
    </row>
    <row r="26" spans="1:12" x14ac:dyDescent="0.25">
      <c r="A26" s="204"/>
      <c r="B26" s="150">
        <v>40557</v>
      </c>
      <c r="C26" s="145">
        <v>180</v>
      </c>
      <c r="D26" s="185" t="s">
        <v>73</v>
      </c>
      <c r="E26" s="144"/>
      <c r="F26" s="144"/>
      <c r="G26" s="144"/>
      <c r="H26" s="144"/>
      <c r="I26" s="144"/>
      <c r="J26" s="144"/>
      <c r="K26" s="144"/>
      <c r="L26" s="144"/>
    </row>
    <row r="27" spans="1:12" x14ac:dyDescent="0.25">
      <c r="A27" s="204"/>
      <c r="B27" s="150">
        <v>40557</v>
      </c>
      <c r="C27" s="145">
        <v>225</v>
      </c>
      <c r="D27" s="185" t="s">
        <v>448</v>
      </c>
      <c r="E27" s="144"/>
      <c r="F27" s="144"/>
      <c r="G27" s="144"/>
      <c r="H27" s="144"/>
      <c r="I27" s="144"/>
      <c r="J27" s="144"/>
      <c r="K27" s="144"/>
      <c r="L27" s="144"/>
    </row>
    <row r="28" spans="1:12" x14ac:dyDescent="0.25">
      <c r="A28" s="204"/>
      <c r="B28" s="150">
        <v>40557</v>
      </c>
      <c r="C28" s="145">
        <v>567.05999999999995</v>
      </c>
      <c r="D28" s="185" t="s">
        <v>687</v>
      </c>
      <c r="E28" s="144"/>
      <c r="F28" s="144"/>
      <c r="G28" s="144"/>
      <c r="H28" s="144"/>
      <c r="I28" s="144"/>
      <c r="J28" s="144"/>
      <c r="K28" s="144"/>
      <c r="L28" s="144"/>
    </row>
    <row r="29" spans="1:12" x14ac:dyDescent="0.25">
      <c r="A29" s="204"/>
      <c r="B29" s="150">
        <v>40557</v>
      </c>
      <c r="C29" s="145">
        <v>168</v>
      </c>
      <c r="D29" s="185" t="s">
        <v>688</v>
      </c>
      <c r="E29" s="144"/>
      <c r="F29" s="144"/>
      <c r="G29" s="144"/>
      <c r="H29" s="144"/>
      <c r="I29" s="144"/>
      <c r="J29" s="144"/>
      <c r="K29" s="144"/>
      <c r="L29" s="144"/>
    </row>
    <row r="30" spans="1:12" x14ac:dyDescent="0.25">
      <c r="A30" s="204"/>
      <c r="B30" s="150">
        <v>40557</v>
      </c>
      <c r="C30" s="145">
        <v>680.4</v>
      </c>
      <c r="D30" s="185" t="s">
        <v>689</v>
      </c>
      <c r="E30" s="144"/>
      <c r="F30" s="144"/>
      <c r="G30" s="144"/>
      <c r="H30" s="144"/>
      <c r="I30" s="144"/>
      <c r="J30" s="144"/>
      <c r="K30" s="144"/>
      <c r="L30" s="144"/>
    </row>
    <row r="31" spans="1:12" x14ac:dyDescent="0.25">
      <c r="A31" s="204"/>
      <c r="B31" s="150">
        <v>40560</v>
      </c>
      <c r="C31" s="145">
        <v>92.15</v>
      </c>
      <c r="D31" s="185" t="s">
        <v>690</v>
      </c>
      <c r="E31" s="144"/>
      <c r="F31" s="144"/>
      <c r="G31" s="144"/>
      <c r="H31" s="144"/>
      <c r="I31" s="144"/>
      <c r="J31" s="144"/>
      <c r="K31" s="144"/>
      <c r="L31" s="144"/>
    </row>
    <row r="32" spans="1:12" x14ac:dyDescent="0.25">
      <c r="A32" s="204"/>
      <c r="B32" s="150">
        <v>40560</v>
      </c>
      <c r="C32" s="145">
        <v>454.26</v>
      </c>
      <c r="D32" s="185" t="s">
        <v>681</v>
      </c>
      <c r="E32" s="144"/>
      <c r="F32" s="144"/>
      <c r="G32" s="144"/>
      <c r="H32" s="144"/>
      <c r="I32" s="144"/>
      <c r="J32" s="144"/>
      <c r="K32" s="144"/>
      <c r="L32" s="144"/>
    </row>
    <row r="33" spans="1:12" x14ac:dyDescent="0.25">
      <c r="A33" s="204"/>
      <c r="B33" s="150">
        <v>40561</v>
      </c>
      <c r="C33" s="145">
        <v>68.319999999999993</v>
      </c>
      <c r="D33" s="185" t="s">
        <v>608</v>
      </c>
      <c r="E33" s="144"/>
      <c r="F33" s="144"/>
      <c r="G33" s="144"/>
      <c r="H33" s="144"/>
      <c r="I33" s="144"/>
      <c r="J33" s="144"/>
      <c r="K33" s="144"/>
      <c r="L33" s="144"/>
    </row>
    <row r="34" spans="1:12" x14ac:dyDescent="0.25">
      <c r="A34" s="204"/>
      <c r="B34" s="150">
        <v>40562</v>
      </c>
      <c r="C34" s="145">
        <v>1492.58</v>
      </c>
      <c r="D34" s="185" t="s">
        <v>569</v>
      </c>
      <c r="E34" s="144"/>
      <c r="F34" s="144"/>
      <c r="G34" s="144"/>
      <c r="H34" s="144"/>
      <c r="I34" s="144"/>
      <c r="J34" s="144"/>
      <c r="K34" s="144"/>
      <c r="L34" s="144"/>
    </row>
    <row r="35" spans="1:12" x14ac:dyDescent="0.25">
      <c r="A35" s="204"/>
      <c r="B35" s="150">
        <v>40562</v>
      </c>
      <c r="C35" s="215">
        <v>3900</v>
      </c>
      <c r="D35" s="185" t="s">
        <v>691</v>
      </c>
      <c r="E35" s="144"/>
      <c r="F35" s="144"/>
      <c r="G35" s="144"/>
      <c r="H35" s="144"/>
      <c r="I35" s="144"/>
      <c r="J35" s="144"/>
      <c r="K35" s="144"/>
      <c r="L35" s="144"/>
    </row>
    <row r="36" spans="1:12" x14ac:dyDescent="0.25">
      <c r="A36" s="204"/>
      <c r="B36" s="150">
        <v>40563</v>
      </c>
      <c r="C36" s="145">
        <v>603.5</v>
      </c>
      <c r="D36" s="185" t="s">
        <v>692</v>
      </c>
      <c r="E36" s="144"/>
      <c r="F36" s="144"/>
      <c r="G36" s="144"/>
      <c r="H36" s="144"/>
      <c r="I36" s="144"/>
      <c r="J36" s="144"/>
      <c r="K36" s="144"/>
      <c r="L36" s="144"/>
    </row>
    <row r="37" spans="1:12" x14ac:dyDescent="0.25">
      <c r="A37" s="204"/>
      <c r="B37" s="150">
        <v>40563</v>
      </c>
      <c r="C37" s="145">
        <v>249.75</v>
      </c>
      <c r="D37" s="185" t="s">
        <v>654</v>
      </c>
      <c r="E37" s="144"/>
      <c r="F37" s="144"/>
      <c r="G37" s="144"/>
      <c r="H37" s="144"/>
      <c r="I37" s="144"/>
      <c r="J37" s="144"/>
      <c r="K37" s="144"/>
      <c r="L37" s="144"/>
    </row>
    <row r="38" spans="1:12" x14ac:dyDescent="0.25">
      <c r="A38" s="204"/>
      <c r="B38" s="150">
        <v>40563</v>
      </c>
      <c r="C38" s="145">
        <v>375</v>
      </c>
      <c r="D38" s="185" t="s">
        <v>693</v>
      </c>
      <c r="E38" s="144"/>
      <c r="F38" s="144"/>
      <c r="G38" s="144"/>
      <c r="H38" s="144"/>
      <c r="I38" s="144"/>
      <c r="J38" s="144"/>
      <c r="K38" s="144"/>
      <c r="L38" s="144"/>
    </row>
    <row r="39" spans="1:12" x14ac:dyDescent="0.25">
      <c r="A39" s="204"/>
      <c r="B39" s="150">
        <v>40563</v>
      </c>
      <c r="C39" s="145">
        <v>34</v>
      </c>
      <c r="D39" s="185" t="s">
        <v>559</v>
      </c>
      <c r="E39" s="144"/>
      <c r="F39" s="144"/>
      <c r="G39" s="144"/>
      <c r="H39" s="144"/>
      <c r="I39" s="144"/>
      <c r="J39" s="144"/>
      <c r="K39" s="144"/>
      <c r="L39" s="144"/>
    </row>
    <row r="40" spans="1:12" ht="22.5" x14ac:dyDescent="0.25">
      <c r="A40" s="204"/>
      <c r="B40" s="150">
        <v>40563</v>
      </c>
      <c r="C40" s="145">
        <v>480</v>
      </c>
      <c r="D40" s="185" t="s">
        <v>533</v>
      </c>
      <c r="E40" s="144"/>
      <c r="F40" s="144"/>
      <c r="G40" s="144"/>
      <c r="H40" s="144"/>
      <c r="I40" s="144"/>
      <c r="J40" s="144"/>
      <c r="K40" s="144"/>
      <c r="L40" s="144"/>
    </row>
    <row r="41" spans="1:12" x14ac:dyDescent="0.25">
      <c r="A41" s="204"/>
      <c r="B41" s="150">
        <v>40563</v>
      </c>
      <c r="C41" s="145">
        <v>254.25</v>
      </c>
      <c r="D41" s="185" t="s">
        <v>448</v>
      </c>
      <c r="E41" s="144"/>
      <c r="F41" s="144"/>
      <c r="G41" s="144"/>
      <c r="H41" s="144"/>
      <c r="I41" s="144"/>
      <c r="J41" s="144"/>
      <c r="K41" s="144"/>
      <c r="L41" s="144"/>
    </row>
    <row r="42" spans="1:12" x14ac:dyDescent="0.25">
      <c r="A42" s="204"/>
      <c r="B42" s="150">
        <v>40563</v>
      </c>
      <c r="C42" s="145">
        <v>984</v>
      </c>
      <c r="D42" s="185" t="s">
        <v>529</v>
      </c>
      <c r="E42" s="144"/>
      <c r="F42" s="144"/>
      <c r="G42" s="144"/>
      <c r="H42" s="144"/>
      <c r="I42" s="144"/>
      <c r="J42" s="144"/>
      <c r="K42" s="144"/>
      <c r="L42" s="144"/>
    </row>
    <row r="43" spans="1:12" x14ac:dyDescent="0.25">
      <c r="A43" s="204"/>
      <c r="B43" s="150">
        <v>40563</v>
      </c>
      <c r="C43" s="145">
        <v>254.25</v>
      </c>
      <c r="D43" s="185" t="s">
        <v>629</v>
      </c>
      <c r="E43" s="144"/>
      <c r="F43" s="144"/>
      <c r="G43" s="144"/>
      <c r="H43" s="144"/>
      <c r="I43" s="144"/>
      <c r="J43" s="144"/>
      <c r="K43" s="144"/>
      <c r="L43" s="144"/>
    </row>
    <row r="44" spans="1:12" x14ac:dyDescent="0.25">
      <c r="A44" s="204"/>
      <c r="B44" s="150">
        <v>40563</v>
      </c>
      <c r="C44" s="216">
        <v>745.8</v>
      </c>
      <c r="D44" s="185" t="s">
        <v>528</v>
      </c>
      <c r="E44" s="144"/>
      <c r="F44" s="144"/>
      <c r="G44" s="144"/>
      <c r="H44" s="144"/>
      <c r="I44" s="144"/>
      <c r="J44" s="144"/>
      <c r="K44" s="144"/>
      <c r="L44" s="144"/>
    </row>
    <row r="45" spans="1:12" x14ac:dyDescent="0.25">
      <c r="A45" s="204"/>
      <c r="B45" s="150">
        <v>40564</v>
      </c>
      <c r="C45" s="145">
        <v>1061.49</v>
      </c>
      <c r="D45" s="185" t="s">
        <v>640</v>
      </c>
      <c r="E45" s="144"/>
      <c r="F45" s="144"/>
      <c r="G45" s="144"/>
      <c r="H45" s="144"/>
      <c r="I45" s="144"/>
      <c r="J45" s="144"/>
      <c r="K45" s="144"/>
      <c r="L45" s="144"/>
    </row>
    <row r="46" spans="1:12" x14ac:dyDescent="0.25">
      <c r="A46" s="204"/>
      <c r="B46" s="150">
        <v>40567</v>
      </c>
      <c r="C46" s="145">
        <v>440</v>
      </c>
      <c r="D46" s="185" t="s">
        <v>694</v>
      </c>
      <c r="E46" s="144"/>
      <c r="F46" s="144"/>
      <c r="G46" s="144"/>
      <c r="H46" s="144"/>
      <c r="I46" s="144"/>
      <c r="J46" s="144"/>
      <c r="K46" s="144"/>
      <c r="L46" s="144"/>
    </row>
    <row r="47" spans="1:12" x14ac:dyDescent="0.25">
      <c r="A47" s="204"/>
      <c r="B47" s="150">
        <v>40568</v>
      </c>
      <c r="C47" s="145">
        <v>160</v>
      </c>
      <c r="D47" s="185" t="s">
        <v>565</v>
      </c>
      <c r="E47" s="144"/>
      <c r="F47" s="144"/>
      <c r="G47" s="144"/>
      <c r="H47" s="144"/>
      <c r="I47" s="144"/>
      <c r="J47" s="144"/>
      <c r="K47" s="144"/>
      <c r="L47" s="144"/>
    </row>
    <row r="48" spans="1:12" x14ac:dyDescent="0.25">
      <c r="A48" s="204"/>
      <c r="B48" s="150">
        <v>40568</v>
      </c>
      <c r="C48" s="145">
        <v>264.60000000000002</v>
      </c>
      <c r="D48" s="185" t="s">
        <v>695</v>
      </c>
      <c r="E48" s="144"/>
      <c r="F48" s="144"/>
      <c r="G48" s="144"/>
      <c r="H48" s="144"/>
      <c r="I48" s="144"/>
      <c r="J48" s="144"/>
      <c r="K48" s="144"/>
      <c r="L48" s="144"/>
    </row>
    <row r="49" spans="1:12" x14ac:dyDescent="0.25">
      <c r="A49" s="204"/>
      <c r="B49" s="150">
        <v>40568</v>
      </c>
      <c r="C49" s="145">
        <v>5544</v>
      </c>
      <c r="D49" s="185" t="s">
        <v>650</v>
      </c>
      <c r="E49" s="144"/>
      <c r="F49" s="144"/>
      <c r="G49" s="144"/>
      <c r="H49" s="144"/>
      <c r="I49" s="144"/>
      <c r="J49" s="144"/>
      <c r="K49" s="144"/>
      <c r="L49" s="144"/>
    </row>
    <row r="50" spans="1:12" x14ac:dyDescent="0.25">
      <c r="A50" s="204"/>
      <c r="B50" s="150">
        <v>40568</v>
      </c>
      <c r="C50" s="145">
        <v>298.25</v>
      </c>
      <c r="D50" s="185" t="s">
        <v>696</v>
      </c>
      <c r="E50" s="144"/>
      <c r="F50" s="144"/>
      <c r="G50" s="144"/>
      <c r="H50" s="144"/>
      <c r="I50" s="144"/>
      <c r="J50" s="144"/>
      <c r="K50" s="144"/>
      <c r="L50" s="144"/>
    </row>
    <row r="51" spans="1:12" x14ac:dyDescent="0.25">
      <c r="A51" s="204"/>
      <c r="B51" s="150">
        <v>40568</v>
      </c>
      <c r="C51" s="145">
        <v>232.16</v>
      </c>
      <c r="D51" s="185" t="s">
        <v>697</v>
      </c>
      <c r="E51" s="144"/>
      <c r="F51" s="144"/>
      <c r="G51" s="144"/>
      <c r="H51" s="144"/>
      <c r="I51" s="144"/>
      <c r="J51" s="144"/>
      <c r="K51" s="144"/>
      <c r="L51" s="144"/>
    </row>
    <row r="52" spans="1:12" x14ac:dyDescent="0.25">
      <c r="A52" s="204"/>
      <c r="B52" s="150">
        <v>40568</v>
      </c>
      <c r="C52" s="145">
        <v>6255.32</v>
      </c>
      <c r="D52" s="185" t="s">
        <v>698</v>
      </c>
      <c r="E52" s="144"/>
      <c r="F52" s="144"/>
      <c r="G52" s="144"/>
      <c r="H52" s="144"/>
      <c r="I52" s="144"/>
      <c r="J52" s="144"/>
      <c r="K52" s="144"/>
      <c r="L52" s="144"/>
    </row>
    <row r="53" spans="1:12" x14ac:dyDescent="0.25">
      <c r="A53" s="204"/>
      <c r="B53" s="150">
        <v>40568</v>
      </c>
      <c r="C53" s="145">
        <v>2821</v>
      </c>
      <c r="D53" s="185" t="s">
        <v>687</v>
      </c>
      <c r="E53" s="144"/>
      <c r="F53" s="144"/>
      <c r="G53" s="144"/>
      <c r="H53" s="144"/>
      <c r="I53" s="144"/>
      <c r="J53" s="144"/>
      <c r="K53" s="144"/>
      <c r="L53" s="144"/>
    </row>
    <row r="54" spans="1:12" x14ac:dyDescent="0.25">
      <c r="A54" s="204"/>
      <c r="B54" s="150">
        <v>40569</v>
      </c>
      <c r="C54" s="145">
        <v>11.98</v>
      </c>
      <c r="D54" s="185" t="s">
        <v>74</v>
      </c>
      <c r="E54" s="144"/>
      <c r="F54" s="144"/>
      <c r="G54" s="144"/>
      <c r="H54" s="144"/>
      <c r="I54" s="144"/>
      <c r="J54" s="144"/>
      <c r="K54" s="144"/>
      <c r="L54" s="144"/>
    </row>
    <row r="55" spans="1:12" x14ac:dyDescent="0.25">
      <c r="A55" s="204"/>
      <c r="B55" s="150">
        <v>40569</v>
      </c>
      <c r="C55" s="145">
        <v>3332.4</v>
      </c>
      <c r="D55" s="185" t="s">
        <v>249</v>
      </c>
      <c r="E55" s="144"/>
      <c r="F55" s="144"/>
      <c r="G55" s="144"/>
      <c r="H55" s="144"/>
      <c r="I55" s="144"/>
      <c r="J55" s="144"/>
      <c r="K55" s="144"/>
      <c r="L55" s="144"/>
    </row>
    <row r="56" spans="1:12" x14ac:dyDescent="0.25">
      <c r="A56" s="204"/>
      <c r="B56" s="150">
        <v>40570</v>
      </c>
      <c r="C56" s="145">
        <v>495</v>
      </c>
      <c r="D56" s="185" t="s">
        <v>678</v>
      </c>
      <c r="E56" s="144"/>
      <c r="F56" s="144"/>
      <c r="G56" s="144"/>
      <c r="H56" s="144"/>
      <c r="I56" s="144"/>
      <c r="J56" s="144"/>
      <c r="K56" s="144"/>
      <c r="L56" s="144"/>
    </row>
    <row r="57" spans="1:12" ht="22.5" x14ac:dyDescent="0.25">
      <c r="A57" s="204"/>
      <c r="B57" s="150">
        <v>40570</v>
      </c>
      <c r="C57" s="145">
        <f>5.5*75</f>
        <v>412.5</v>
      </c>
      <c r="D57" s="185" t="s">
        <v>699</v>
      </c>
      <c r="E57" s="144"/>
      <c r="F57" s="144"/>
      <c r="G57" s="144"/>
      <c r="H57" s="144"/>
      <c r="I57" s="144"/>
      <c r="J57" s="144"/>
      <c r="K57" s="144"/>
      <c r="L57" s="144"/>
    </row>
    <row r="58" spans="1:12" x14ac:dyDescent="0.25">
      <c r="A58" s="204"/>
      <c r="B58" s="150">
        <v>40571</v>
      </c>
      <c r="C58" s="145">
        <v>177.5</v>
      </c>
      <c r="D58" s="188" t="s">
        <v>519</v>
      </c>
      <c r="E58" s="144"/>
      <c r="F58" s="144"/>
      <c r="G58" s="144"/>
      <c r="H58" s="144"/>
      <c r="I58" s="144"/>
      <c r="J58" s="144"/>
      <c r="K58" s="144"/>
      <c r="L58" s="144"/>
    </row>
    <row r="59" spans="1:12" x14ac:dyDescent="0.25">
      <c r="A59" s="204"/>
      <c r="B59" s="150">
        <v>40571</v>
      </c>
      <c r="C59" s="145">
        <v>1208.6500000000001</v>
      </c>
      <c r="D59" s="185" t="s">
        <v>85</v>
      </c>
      <c r="E59" s="144"/>
      <c r="F59" s="144"/>
      <c r="G59" s="144"/>
      <c r="H59" s="144"/>
      <c r="I59" s="144"/>
      <c r="J59" s="144"/>
      <c r="K59" s="144"/>
      <c r="L59" s="144"/>
    </row>
    <row r="60" spans="1:12" ht="22.5" x14ac:dyDescent="0.25">
      <c r="A60" s="204"/>
      <c r="B60" s="150">
        <v>40571</v>
      </c>
      <c r="C60" s="145">
        <v>2055</v>
      </c>
      <c r="D60" s="185" t="s">
        <v>700</v>
      </c>
      <c r="E60" s="144"/>
      <c r="F60" s="144"/>
      <c r="G60" s="144"/>
      <c r="H60" s="144"/>
      <c r="I60" s="144"/>
      <c r="J60" s="144"/>
      <c r="K60" s="144"/>
      <c r="L60" s="144"/>
    </row>
    <row r="61" spans="1:12" x14ac:dyDescent="0.25">
      <c r="A61" s="204"/>
      <c r="B61" s="150">
        <v>40574</v>
      </c>
      <c r="C61" s="145">
        <v>2414.5</v>
      </c>
      <c r="D61" s="185" t="s">
        <v>696</v>
      </c>
      <c r="E61" s="144"/>
      <c r="F61" s="144"/>
      <c r="G61" s="144"/>
      <c r="H61" s="144"/>
      <c r="I61" s="144"/>
      <c r="J61" s="144"/>
      <c r="K61" s="144"/>
      <c r="L61" s="144"/>
    </row>
    <row r="62" spans="1:12" x14ac:dyDescent="0.25">
      <c r="A62" s="204"/>
      <c r="B62" s="150">
        <v>40574</v>
      </c>
      <c r="C62" s="145">
        <v>2493.1999999999998</v>
      </c>
      <c r="D62" s="185" t="s">
        <v>701</v>
      </c>
      <c r="E62" s="144"/>
      <c r="F62" s="144"/>
      <c r="G62" s="144"/>
      <c r="H62" s="144"/>
      <c r="I62" s="144"/>
      <c r="J62" s="144"/>
      <c r="K62" s="144"/>
      <c r="L62" s="144"/>
    </row>
    <row r="63" spans="1:12" ht="22.5" x14ac:dyDescent="0.25">
      <c r="A63" s="204"/>
      <c r="B63" s="150">
        <v>40574</v>
      </c>
      <c r="C63" s="145">
        <v>2757.48</v>
      </c>
      <c r="D63" s="185" t="s">
        <v>702</v>
      </c>
      <c r="E63" s="144"/>
      <c r="F63" s="144"/>
      <c r="G63" s="144"/>
      <c r="H63" s="144"/>
      <c r="I63" s="144"/>
      <c r="J63" s="144"/>
      <c r="K63" s="144"/>
      <c r="L63" s="144"/>
    </row>
    <row r="64" spans="1:12" x14ac:dyDescent="0.25">
      <c r="A64" s="204"/>
      <c r="B64" s="150">
        <v>40574</v>
      </c>
      <c r="C64" s="145">
        <v>24</v>
      </c>
      <c r="D64" s="185" t="s">
        <v>703</v>
      </c>
      <c r="E64" s="144"/>
      <c r="F64" s="144"/>
      <c r="G64" s="144"/>
      <c r="H64" s="144"/>
      <c r="I64" s="144"/>
      <c r="J64" s="144"/>
      <c r="K64" s="144"/>
      <c r="L64" s="144"/>
    </row>
    <row r="65" spans="1:12" x14ac:dyDescent="0.25">
      <c r="A65" s="204"/>
      <c r="B65" s="150">
        <v>40574</v>
      </c>
      <c r="C65" s="145">
        <v>720</v>
      </c>
      <c r="D65" s="185" t="s">
        <v>704</v>
      </c>
      <c r="E65" s="144"/>
      <c r="F65" s="144"/>
      <c r="G65" s="144"/>
      <c r="H65" s="144"/>
      <c r="I65" s="144"/>
      <c r="J65" s="144"/>
      <c r="K65" s="144"/>
      <c r="L65" s="144"/>
    </row>
    <row r="66" spans="1:12" x14ac:dyDescent="0.25">
      <c r="A66" s="204"/>
      <c r="B66" s="150">
        <v>40574</v>
      </c>
      <c r="C66" s="145">
        <v>515</v>
      </c>
      <c r="D66" s="185" t="s">
        <v>88</v>
      </c>
      <c r="E66" s="144"/>
      <c r="F66" s="144"/>
      <c r="G66" s="144"/>
      <c r="H66" s="144"/>
      <c r="I66" s="144"/>
      <c r="J66" s="144"/>
      <c r="K66" s="144"/>
      <c r="L66" s="144"/>
    </row>
    <row r="67" spans="1:12" ht="22.5" x14ac:dyDescent="0.25">
      <c r="A67" s="204"/>
      <c r="B67" s="150">
        <v>40574</v>
      </c>
      <c r="C67" s="145">
        <v>6780</v>
      </c>
      <c r="D67" s="185" t="s">
        <v>705</v>
      </c>
      <c r="E67" s="144"/>
      <c r="F67" s="144"/>
      <c r="G67" s="144"/>
      <c r="H67" s="144"/>
      <c r="I67" s="144"/>
      <c r="J67" s="144"/>
      <c r="K67" s="144"/>
      <c r="L67" s="144"/>
    </row>
    <row r="68" spans="1:12" x14ac:dyDescent="0.25">
      <c r="A68" s="204"/>
      <c r="B68" s="150">
        <v>40576</v>
      </c>
      <c r="C68" s="145">
        <v>495</v>
      </c>
      <c r="D68" s="185" t="s">
        <v>704</v>
      </c>
      <c r="E68" s="144"/>
      <c r="F68" s="144"/>
      <c r="G68" s="144"/>
      <c r="H68" s="144"/>
      <c r="I68" s="144"/>
      <c r="J68" s="144"/>
      <c r="K68" s="144"/>
      <c r="L68" s="144"/>
    </row>
    <row r="69" spans="1:12" x14ac:dyDescent="0.25">
      <c r="A69" s="204"/>
      <c r="B69" s="150">
        <v>40577</v>
      </c>
      <c r="C69" s="145">
        <v>492.53</v>
      </c>
      <c r="D69" s="185" t="s">
        <v>608</v>
      </c>
      <c r="E69" s="144"/>
      <c r="F69" s="144"/>
      <c r="G69" s="144"/>
      <c r="H69" s="144"/>
      <c r="I69" s="144"/>
      <c r="J69" s="144"/>
      <c r="K69" s="144"/>
      <c r="L69" s="144"/>
    </row>
    <row r="70" spans="1:12" x14ac:dyDescent="0.25">
      <c r="A70" s="204"/>
      <c r="B70" s="150">
        <v>40577</v>
      </c>
      <c r="C70" s="145">
        <v>1890</v>
      </c>
      <c r="D70" s="185" t="s">
        <v>706</v>
      </c>
      <c r="E70" s="144"/>
      <c r="F70" s="144"/>
      <c r="G70" s="144"/>
      <c r="H70" s="144"/>
      <c r="I70" s="144"/>
      <c r="J70" s="144"/>
      <c r="K70" s="144"/>
      <c r="L70" s="144"/>
    </row>
    <row r="71" spans="1:12" x14ac:dyDescent="0.25">
      <c r="A71" s="204"/>
      <c r="B71" s="150">
        <v>40577</v>
      </c>
      <c r="C71" s="145">
        <v>1425</v>
      </c>
      <c r="D71" s="185" t="s">
        <v>707</v>
      </c>
      <c r="E71" s="144"/>
      <c r="F71" s="144"/>
      <c r="G71" s="144"/>
      <c r="H71" s="144"/>
      <c r="I71" s="144"/>
      <c r="J71" s="144"/>
      <c r="K71" s="144"/>
      <c r="L71" s="144"/>
    </row>
    <row r="72" spans="1:12" x14ac:dyDescent="0.25">
      <c r="A72" s="204"/>
      <c r="B72" s="150">
        <v>40577</v>
      </c>
      <c r="C72" s="145">
        <v>3843.84</v>
      </c>
      <c r="D72" s="185" t="s">
        <v>708</v>
      </c>
      <c r="E72" s="144"/>
      <c r="F72" s="144"/>
      <c r="G72" s="144"/>
      <c r="H72" s="144"/>
      <c r="I72" s="144"/>
      <c r="J72" s="144"/>
      <c r="K72" s="144"/>
      <c r="L72" s="144"/>
    </row>
    <row r="73" spans="1:12" ht="22.5" x14ac:dyDescent="0.25">
      <c r="A73" s="204"/>
      <c r="B73" s="150">
        <v>40578</v>
      </c>
      <c r="C73" s="145">
        <v>520</v>
      </c>
      <c r="D73" s="185" t="s">
        <v>699</v>
      </c>
      <c r="E73" s="144"/>
      <c r="F73" s="144"/>
      <c r="G73" s="144"/>
      <c r="H73" s="144"/>
      <c r="I73" s="144"/>
      <c r="J73" s="144"/>
      <c r="K73" s="144"/>
      <c r="L73" s="144"/>
    </row>
    <row r="74" spans="1:12" x14ac:dyDescent="0.25">
      <c r="A74" s="204"/>
      <c r="B74" s="150">
        <v>40581</v>
      </c>
      <c r="C74" s="145">
        <v>728.24</v>
      </c>
      <c r="D74" s="185" t="s">
        <v>621</v>
      </c>
      <c r="E74" s="144"/>
      <c r="F74" s="144"/>
      <c r="G74" s="144"/>
      <c r="H74" s="144"/>
      <c r="I74" s="144"/>
      <c r="J74" s="144"/>
      <c r="K74" s="144"/>
      <c r="L74" s="144"/>
    </row>
    <row r="75" spans="1:12" x14ac:dyDescent="0.25">
      <c r="A75" s="204"/>
      <c r="B75" s="150">
        <v>40581</v>
      </c>
      <c r="C75" s="145">
        <v>240</v>
      </c>
      <c r="D75" s="185" t="s">
        <v>691</v>
      </c>
      <c r="E75" s="144"/>
      <c r="F75" s="144"/>
      <c r="G75" s="144"/>
      <c r="H75" s="144"/>
      <c r="I75" s="144"/>
      <c r="J75" s="144"/>
      <c r="K75" s="144"/>
      <c r="L75" s="144"/>
    </row>
    <row r="76" spans="1:12" x14ac:dyDescent="0.25">
      <c r="A76" s="204"/>
      <c r="B76" s="150">
        <v>40581</v>
      </c>
      <c r="C76" s="145">
        <v>135.04</v>
      </c>
      <c r="D76" s="185" t="s">
        <v>706</v>
      </c>
      <c r="E76" s="144"/>
      <c r="F76" s="144"/>
      <c r="G76" s="144"/>
      <c r="H76" s="144"/>
      <c r="I76" s="144"/>
      <c r="J76" s="144"/>
      <c r="K76" s="144"/>
      <c r="L76" s="144"/>
    </row>
    <row r="77" spans="1:12" x14ac:dyDescent="0.25">
      <c r="A77" s="204"/>
      <c r="B77" s="150">
        <v>40581</v>
      </c>
      <c r="C77" s="145">
        <v>225</v>
      </c>
      <c r="D77" s="185" t="s">
        <v>709</v>
      </c>
      <c r="E77" s="144"/>
      <c r="F77" s="144"/>
      <c r="G77" s="144"/>
      <c r="H77" s="144"/>
      <c r="I77" s="144"/>
      <c r="J77" s="144"/>
      <c r="K77" s="144"/>
      <c r="L77" s="144"/>
    </row>
    <row r="78" spans="1:12" x14ac:dyDescent="0.25">
      <c r="A78" s="204"/>
      <c r="B78" s="150">
        <v>40581</v>
      </c>
      <c r="C78" s="145">
        <v>500</v>
      </c>
      <c r="D78" s="185" t="s">
        <v>562</v>
      </c>
      <c r="E78" s="144"/>
      <c r="F78" s="144"/>
      <c r="G78" s="144"/>
      <c r="H78" s="144"/>
      <c r="I78" s="144"/>
      <c r="J78" s="144"/>
      <c r="K78" s="144"/>
      <c r="L78" s="144"/>
    </row>
    <row r="79" spans="1:12" x14ac:dyDescent="0.25">
      <c r="A79" s="204"/>
      <c r="B79" s="150">
        <v>40581</v>
      </c>
      <c r="C79" s="145">
        <v>2982</v>
      </c>
      <c r="D79" s="185" t="s">
        <v>519</v>
      </c>
      <c r="E79" s="144"/>
      <c r="F79" s="144"/>
      <c r="G79" s="144"/>
      <c r="H79" s="144"/>
      <c r="I79" s="144"/>
      <c r="J79" s="144"/>
      <c r="K79" s="144"/>
      <c r="L79" s="144"/>
    </row>
    <row r="80" spans="1:12" x14ac:dyDescent="0.25">
      <c r="A80" s="217"/>
      <c r="B80" s="150">
        <v>40582</v>
      </c>
      <c r="C80" s="145">
        <v>115.8</v>
      </c>
      <c r="D80" s="185" t="s">
        <v>190</v>
      </c>
      <c r="E80" s="144"/>
      <c r="F80" s="144"/>
      <c r="G80" s="144"/>
      <c r="H80" s="144"/>
      <c r="I80" s="144"/>
      <c r="J80" s="144"/>
      <c r="K80" s="144"/>
      <c r="L80" s="144"/>
    </row>
    <row r="81" spans="1:12" x14ac:dyDescent="0.25">
      <c r="A81" s="217"/>
      <c r="B81" s="150">
        <v>40582</v>
      </c>
      <c r="C81" s="145">
        <v>94.64</v>
      </c>
      <c r="D81" s="185" t="s">
        <v>608</v>
      </c>
      <c r="E81" s="144"/>
      <c r="F81" s="144"/>
      <c r="G81" s="144"/>
      <c r="H81" s="144"/>
      <c r="I81" s="144"/>
      <c r="J81" s="144"/>
      <c r="K81" s="144"/>
      <c r="L81" s="144"/>
    </row>
    <row r="82" spans="1:12" x14ac:dyDescent="0.25">
      <c r="A82" s="218"/>
      <c r="B82" s="150">
        <v>40582</v>
      </c>
      <c r="C82" s="145">
        <v>214.87</v>
      </c>
      <c r="D82" s="185" t="s">
        <v>608</v>
      </c>
      <c r="E82" s="144"/>
      <c r="F82" s="144"/>
      <c r="G82" s="144"/>
      <c r="H82" s="144"/>
      <c r="I82" s="144"/>
      <c r="J82" s="144"/>
      <c r="K82" s="144"/>
      <c r="L82" s="144"/>
    </row>
    <row r="83" spans="1:12" ht="22.5" x14ac:dyDescent="0.25">
      <c r="A83" s="217"/>
      <c r="B83" s="150">
        <v>40582</v>
      </c>
      <c r="C83" s="145">
        <v>487.5</v>
      </c>
      <c r="D83" s="185" t="s">
        <v>710</v>
      </c>
      <c r="E83" s="144"/>
      <c r="F83" s="144"/>
      <c r="G83" s="144"/>
      <c r="H83" s="144"/>
      <c r="I83" s="144"/>
      <c r="J83" s="144"/>
      <c r="K83" s="144"/>
      <c r="L83" s="144"/>
    </row>
    <row r="84" spans="1:12" ht="22.5" x14ac:dyDescent="0.25">
      <c r="A84" s="204"/>
      <c r="B84" s="150">
        <v>40582</v>
      </c>
      <c r="C84" s="145">
        <v>220</v>
      </c>
      <c r="D84" s="185" t="s">
        <v>699</v>
      </c>
      <c r="E84" s="144"/>
      <c r="F84" s="144"/>
      <c r="G84" s="144"/>
      <c r="H84" s="144"/>
      <c r="I84" s="144"/>
      <c r="J84" s="144"/>
      <c r="K84" s="144"/>
      <c r="L84" s="144"/>
    </row>
    <row r="85" spans="1:12" x14ac:dyDescent="0.25">
      <c r="A85" s="204"/>
      <c r="B85" s="150">
        <v>40583</v>
      </c>
      <c r="C85" s="219">
        <v>6145.94</v>
      </c>
      <c r="D85" s="185" t="s">
        <v>527</v>
      </c>
      <c r="E85" s="144"/>
      <c r="F85" s="144"/>
      <c r="G85" s="144"/>
      <c r="H85" s="144"/>
      <c r="I85" s="144"/>
      <c r="J85" s="144"/>
      <c r="K85" s="144"/>
      <c r="L85" s="144"/>
    </row>
    <row r="86" spans="1:12" x14ac:dyDescent="0.25">
      <c r="A86" s="204"/>
      <c r="B86" s="150">
        <v>40583</v>
      </c>
      <c r="C86" s="145">
        <v>142.5</v>
      </c>
      <c r="D86" s="185" t="s">
        <v>711</v>
      </c>
      <c r="E86" s="144"/>
      <c r="F86" s="144"/>
      <c r="G86" s="144"/>
      <c r="H86" s="144"/>
      <c r="I86" s="144"/>
      <c r="J86" s="144"/>
      <c r="K86" s="144"/>
      <c r="L86" s="144"/>
    </row>
    <row r="87" spans="1:12" x14ac:dyDescent="0.25">
      <c r="A87" s="204"/>
      <c r="B87" s="150">
        <v>40583</v>
      </c>
      <c r="C87" s="145">
        <v>145</v>
      </c>
      <c r="D87" s="185" t="s">
        <v>190</v>
      </c>
      <c r="E87" s="144"/>
      <c r="F87" s="144"/>
      <c r="G87" s="144"/>
      <c r="H87" s="144"/>
      <c r="I87" s="144"/>
      <c r="J87" s="144"/>
      <c r="K87" s="144"/>
      <c r="L87" s="144"/>
    </row>
    <row r="88" spans="1:12" x14ac:dyDescent="0.25">
      <c r="A88" s="204"/>
      <c r="B88" s="150">
        <v>40583</v>
      </c>
      <c r="C88" s="145">
        <v>198</v>
      </c>
      <c r="D88" s="185" t="s">
        <v>712</v>
      </c>
      <c r="E88" s="144"/>
      <c r="F88" s="144"/>
      <c r="G88" s="144"/>
      <c r="H88" s="144"/>
      <c r="I88" s="144"/>
      <c r="J88" s="144"/>
      <c r="K88" s="144"/>
      <c r="L88" s="144"/>
    </row>
    <row r="89" spans="1:12" x14ac:dyDescent="0.25">
      <c r="A89" s="204"/>
      <c r="B89" s="150">
        <v>40584</v>
      </c>
      <c r="C89" s="145">
        <v>97.7</v>
      </c>
      <c r="D89" s="185" t="s">
        <v>582</v>
      </c>
      <c r="E89" s="144"/>
      <c r="F89" s="144"/>
      <c r="G89" s="144"/>
      <c r="H89" s="144"/>
      <c r="I89" s="144"/>
      <c r="J89" s="144"/>
      <c r="K89" s="144"/>
      <c r="L89" s="144"/>
    </row>
    <row r="90" spans="1:12" x14ac:dyDescent="0.25">
      <c r="A90" s="204"/>
      <c r="B90" s="150">
        <v>40584</v>
      </c>
      <c r="C90" s="145">
        <v>885.2</v>
      </c>
      <c r="D90" s="185" t="s">
        <v>574</v>
      </c>
      <c r="E90" s="144"/>
      <c r="F90" s="144"/>
      <c r="G90" s="144"/>
      <c r="H90" s="144"/>
      <c r="I90" s="144"/>
      <c r="J90" s="144"/>
      <c r="K90" s="144"/>
      <c r="L90" s="144"/>
    </row>
    <row r="91" spans="1:12" x14ac:dyDescent="0.25">
      <c r="A91" s="204"/>
      <c r="B91" s="150">
        <v>40584</v>
      </c>
      <c r="C91" s="145">
        <v>178.5</v>
      </c>
      <c r="D91" s="185" t="s">
        <v>249</v>
      </c>
      <c r="E91" s="144"/>
      <c r="F91" s="144"/>
      <c r="G91" s="144"/>
      <c r="H91" s="144"/>
      <c r="I91" s="144"/>
      <c r="J91" s="144"/>
      <c r="K91" s="144"/>
      <c r="L91" s="144"/>
    </row>
    <row r="92" spans="1:12" x14ac:dyDescent="0.25">
      <c r="A92" s="204"/>
      <c r="B92" s="150">
        <v>40584</v>
      </c>
      <c r="C92" s="145">
        <v>321.89</v>
      </c>
      <c r="D92" s="185" t="s">
        <v>713</v>
      </c>
      <c r="E92" s="144"/>
      <c r="F92" s="144"/>
      <c r="G92" s="144"/>
      <c r="H92" s="144"/>
      <c r="I92" s="144"/>
      <c r="J92" s="144"/>
      <c r="K92" s="144"/>
      <c r="L92" s="144"/>
    </row>
    <row r="93" spans="1:12" x14ac:dyDescent="0.25">
      <c r="A93" s="204"/>
      <c r="B93" s="150">
        <v>40584</v>
      </c>
      <c r="C93" s="145">
        <v>59.36</v>
      </c>
      <c r="D93" s="185" t="s">
        <v>569</v>
      </c>
      <c r="E93" s="144"/>
      <c r="F93" s="144"/>
      <c r="G93" s="144"/>
      <c r="H93" s="144"/>
      <c r="I93" s="144"/>
      <c r="J93" s="144"/>
      <c r="K93" s="144"/>
      <c r="L93" s="144"/>
    </row>
    <row r="94" spans="1:12" ht="22.5" x14ac:dyDescent="0.25">
      <c r="A94" s="204"/>
      <c r="B94" s="150">
        <v>40584</v>
      </c>
      <c r="C94" s="145">
        <v>721.5</v>
      </c>
      <c r="D94" s="185" t="s">
        <v>710</v>
      </c>
      <c r="E94" s="144"/>
      <c r="F94" s="144"/>
      <c r="G94" s="144"/>
      <c r="H94" s="144"/>
      <c r="I94" s="144"/>
      <c r="J94" s="144"/>
      <c r="K94" s="144"/>
      <c r="L94" s="144"/>
    </row>
    <row r="95" spans="1:12" x14ac:dyDescent="0.25">
      <c r="A95" s="204"/>
      <c r="B95" s="150">
        <v>40585</v>
      </c>
      <c r="C95" s="145">
        <v>669.37</v>
      </c>
      <c r="D95" s="185" t="s">
        <v>414</v>
      </c>
      <c r="E95" s="144"/>
      <c r="F95" s="144"/>
      <c r="G95" s="144"/>
      <c r="H95" s="144"/>
      <c r="I95" s="144"/>
      <c r="J95" s="144"/>
      <c r="K95" s="144"/>
      <c r="L95" s="144"/>
    </row>
    <row r="96" spans="1:12" x14ac:dyDescent="0.25">
      <c r="A96" s="204"/>
      <c r="B96" s="150">
        <v>40585</v>
      </c>
      <c r="C96" s="145">
        <v>952.86</v>
      </c>
      <c r="D96" s="185" t="s">
        <v>417</v>
      </c>
      <c r="E96" s="144"/>
      <c r="F96" s="144"/>
      <c r="G96" s="144"/>
      <c r="H96" s="144"/>
      <c r="I96" s="144"/>
      <c r="J96" s="144"/>
      <c r="K96" s="144"/>
      <c r="L96" s="144"/>
    </row>
    <row r="97" spans="1:12" x14ac:dyDescent="0.25">
      <c r="A97" s="204"/>
      <c r="B97" s="150">
        <v>40585</v>
      </c>
      <c r="C97" s="145">
        <v>49.3</v>
      </c>
      <c r="D97" s="185" t="s">
        <v>714</v>
      </c>
      <c r="E97" s="144"/>
      <c r="F97" s="144"/>
      <c r="G97" s="144"/>
      <c r="H97" s="144"/>
      <c r="I97" s="144"/>
      <c r="J97" s="144"/>
      <c r="K97" s="144"/>
      <c r="L97" s="144"/>
    </row>
    <row r="98" spans="1:12" x14ac:dyDescent="0.25">
      <c r="A98" s="204"/>
      <c r="B98" s="150">
        <v>40585</v>
      </c>
      <c r="C98" s="145">
        <v>264</v>
      </c>
      <c r="D98" s="185" t="s">
        <v>711</v>
      </c>
      <c r="E98" s="144"/>
      <c r="F98" s="144"/>
      <c r="G98" s="144"/>
      <c r="H98" s="144"/>
      <c r="I98" s="144"/>
      <c r="J98" s="144"/>
      <c r="K98" s="144"/>
      <c r="L98" s="144"/>
    </row>
    <row r="99" spans="1:12" x14ac:dyDescent="0.25">
      <c r="A99" s="204"/>
      <c r="B99" s="150">
        <v>40585</v>
      </c>
      <c r="C99" s="145">
        <v>52.64</v>
      </c>
      <c r="D99" s="185" t="s">
        <v>417</v>
      </c>
      <c r="E99" s="144"/>
      <c r="F99" s="144"/>
      <c r="G99" s="144"/>
      <c r="H99" s="144"/>
      <c r="I99" s="144"/>
      <c r="J99" s="144"/>
      <c r="K99" s="144"/>
      <c r="L99" s="144"/>
    </row>
    <row r="100" spans="1:12" x14ac:dyDescent="0.25">
      <c r="A100" s="204"/>
      <c r="B100" s="150">
        <v>40588</v>
      </c>
      <c r="C100" s="145">
        <v>131.44999999999999</v>
      </c>
      <c r="D100" s="185" t="s">
        <v>690</v>
      </c>
      <c r="E100" s="144"/>
      <c r="F100" s="144"/>
      <c r="G100" s="144"/>
      <c r="H100" s="144"/>
      <c r="I100" s="144"/>
      <c r="J100" s="144"/>
      <c r="K100" s="144"/>
      <c r="L100" s="144"/>
    </row>
    <row r="101" spans="1:12" x14ac:dyDescent="0.25">
      <c r="A101" s="204"/>
      <c r="B101" s="150">
        <v>40588</v>
      </c>
      <c r="C101" s="145">
        <v>211.88</v>
      </c>
      <c r="D101" s="185" t="s">
        <v>448</v>
      </c>
      <c r="E101" s="144"/>
      <c r="F101" s="144"/>
      <c r="G101" s="144"/>
      <c r="H101" s="144"/>
      <c r="I101" s="144"/>
      <c r="J101" s="144"/>
      <c r="K101" s="144"/>
      <c r="L101" s="144"/>
    </row>
    <row r="102" spans="1:12" x14ac:dyDescent="0.25">
      <c r="A102" s="204"/>
      <c r="B102" s="150">
        <v>40588</v>
      </c>
      <c r="C102" s="145">
        <v>211.88</v>
      </c>
      <c r="D102" s="185" t="s">
        <v>715</v>
      </c>
      <c r="E102" s="144"/>
      <c r="F102" s="144"/>
      <c r="G102" s="144"/>
      <c r="H102" s="144"/>
      <c r="I102" s="144"/>
      <c r="J102" s="144"/>
      <c r="K102" s="144"/>
      <c r="L102" s="144"/>
    </row>
    <row r="103" spans="1:12" x14ac:dyDescent="0.25">
      <c r="A103" s="204"/>
      <c r="B103" s="150">
        <v>40590</v>
      </c>
      <c r="C103" s="145">
        <v>198</v>
      </c>
      <c r="D103" s="220" t="s">
        <v>687</v>
      </c>
      <c r="E103" s="144"/>
      <c r="F103" s="144"/>
      <c r="G103" s="144"/>
      <c r="H103" s="144"/>
      <c r="I103" s="144"/>
      <c r="J103" s="144"/>
      <c r="K103" s="144"/>
      <c r="L103" s="144"/>
    </row>
    <row r="104" spans="1:12" x14ac:dyDescent="0.25">
      <c r="A104" s="204"/>
      <c r="B104" s="150">
        <v>40590</v>
      </c>
      <c r="C104" s="145">
        <v>17</v>
      </c>
      <c r="D104" s="220" t="s">
        <v>559</v>
      </c>
      <c r="E104" s="144"/>
      <c r="F104" s="144"/>
      <c r="G104" s="144"/>
      <c r="H104" s="144"/>
      <c r="I104" s="144"/>
      <c r="J104" s="144"/>
      <c r="K104" s="144"/>
      <c r="L104" s="144"/>
    </row>
    <row r="105" spans="1:12" x14ac:dyDescent="0.25">
      <c r="A105" s="204"/>
      <c r="B105" s="150">
        <v>40591</v>
      </c>
      <c r="C105" s="145">
        <v>474.89</v>
      </c>
      <c r="D105" s="185" t="s">
        <v>698</v>
      </c>
      <c r="E105" s="144"/>
      <c r="F105" s="144"/>
      <c r="G105" s="144"/>
      <c r="H105" s="144"/>
      <c r="I105" s="144"/>
      <c r="J105" s="144"/>
      <c r="K105" s="144"/>
      <c r="L105" s="144"/>
    </row>
    <row r="106" spans="1:12" x14ac:dyDescent="0.25">
      <c r="A106" s="204"/>
      <c r="B106" s="150">
        <v>40591</v>
      </c>
      <c r="C106" s="145">
        <v>2788.39</v>
      </c>
      <c r="D106" s="185" t="s">
        <v>79</v>
      </c>
      <c r="E106" s="144"/>
      <c r="F106" s="144"/>
      <c r="G106" s="144"/>
      <c r="H106" s="144"/>
      <c r="I106" s="144"/>
      <c r="J106" s="144"/>
      <c r="K106" s="144"/>
      <c r="L106" s="144"/>
    </row>
    <row r="107" spans="1:12" ht="22.5" x14ac:dyDescent="0.25">
      <c r="A107" s="113"/>
      <c r="B107" s="150">
        <v>40592</v>
      </c>
      <c r="C107" s="145">
        <v>383.6</v>
      </c>
      <c r="D107" s="185" t="s">
        <v>699</v>
      </c>
      <c r="E107" s="144"/>
      <c r="F107" s="144"/>
      <c r="G107" s="144"/>
      <c r="H107" s="144"/>
      <c r="I107" s="144"/>
      <c r="J107" s="144"/>
      <c r="K107" s="144"/>
      <c r="L107" s="144"/>
    </row>
    <row r="108" spans="1:12" ht="22.5" x14ac:dyDescent="0.25">
      <c r="A108" s="218"/>
      <c r="B108" s="150">
        <v>40596</v>
      </c>
      <c r="C108" s="145">
        <v>980</v>
      </c>
      <c r="D108" s="185" t="s">
        <v>699</v>
      </c>
      <c r="E108" s="144"/>
      <c r="F108" s="144"/>
      <c r="G108" s="144"/>
      <c r="H108" s="144"/>
      <c r="I108" s="144"/>
      <c r="J108" s="144"/>
      <c r="K108" s="144"/>
      <c r="L108" s="144"/>
    </row>
    <row r="109" spans="1:12" x14ac:dyDescent="0.25">
      <c r="A109" s="113"/>
      <c r="B109" s="150">
        <v>40596</v>
      </c>
      <c r="C109" s="145">
        <v>635.05999999999995</v>
      </c>
      <c r="D109" s="185" t="s">
        <v>681</v>
      </c>
      <c r="E109" s="144"/>
      <c r="F109" s="144"/>
      <c r="G109" s="144"/>
      <c r="H109" s="144"/>
      <c r="I109" s="144"/>
      <c r="J109" s="144"/>
      <c r="K109" s="144"/>
      <c r="L109" s="144"/>
    </row>
    <row r="110" spans="1:12" x14ac:dyDescent="0.25">
      <c r="A110" s="113"/>
      <c r="B110" s="150">
        <v>40597</v>
      </c>
      <c r="C110" s="145">
        <v>85</v>
      </c>
      <c r="D110" s="185" t="s">
        <v>692</v>
      </c>
      <c r="E110" s="144"/>
      <c r="F110" s="144"/>
      <c r="G110" s="144"/>
      <c r="H110" s="144"/>
      <c r="I110" s="144"/>
      <c r="J110" s="144"/>
      <c r="K110" s="144"/>
      <c r="L110" s="144"/>
    </row>
    <row r="111" spans="1:12" x14ac:dyDescent="0.25">
      <c r="A111" s="113"/>
      <c r="B111" s="150">
        <v>40598</v>
      </c>
      <c r="C111" s="145">
        <v>282.5</v>
      </c>
      <c r="D111" s="185" t="s">
        <v>716</v>
      </c>
      <c r="E111" s="144"/>
      <c r="F111" s="144"/>
      <c r="G111" s="144"/>
      <c r="H111" s="144"/>
      <c r="I111" s="144"/>
      <c r="J111" s="144"/>
      <c r="K111" s="144"/>
      <c r="L111" s="144"/>
    </row>
    <row r="112" spans="1:12" ht="22.5" x14ac:dyDescent="0.25">
      <c r="A112" s="204"/>
      <c r="B112" s="150">
        <v>40598</v>
      </c>
      <c r="C112" s="145">
        <v>863.17</v>
      </c>
      <c r="D112" s="185" t="s">
        <v>699</v>
      </c>
      <c r="E112" s="144"/>
      <c r="F112" s="144"/>
      <c r="G112" s="144"/>
      <c r="H112" s="144"/>
      <c r="I112" s="144"/>
      <c r="J112" s="144"/>
      <c r="K112" s="144"/>
      <c r="L112" s="144"/>
    </row>
    <row r="113" spans="1:12" ht="22.5" x14ac:dyDescent="0.25">
      <c r="A113" s="204"/>
      <c r="B113" s="150">
        <v>40598</v>
      </c>
      <c r="C113" s="145">
        <v>104</v>
      </c>
      <c r="D113" s="185" t="s">
        <v>699</v>
      </c>
      <c r="E113" s="144"/>
      <c r="F113" s="144"/>
      <c r="G113" s="144"/>
      <c r="H113" s="144"/>
      <c r="I113" s="144"/>
      <c r="J113" s="144"/>
      <c r="K113" s="144"/>
      <c r="L113" s="144"/>
    </row>
    <row r="114" spans="1:12" x14ac:dyDescent="0.25">
      <c r="A114" s="204"/>
      <c r="B114" s="150">
        <v>40598</v>
      </c>
      <c r="C114" s="215">
        <v>853.06</v>
      </c>
      <c r="D114" s="185" t="s">
        <v>269</v>
      </c>
      <c r="E114" s="144"/>
      <c r="F114" s="144"/>
      <c r="G114" s="144"/>
      <c r="H114" s="144"/>
      <c r="I114" s="144"/>
      <c r="J114" s="144"/>
      <c r="K114" s="144"/>
      <c r="L114" s="144"/>
    </row>
    <row r="115" spans="1:12" x14ac:dyDescent="0.25">
      <c r="A115" s="204"/>
      <c r="B115" s="150">
        <v>40599</v>
      </c>
      <c r="C115" s="215">
        <v>900</v>
      </c>
      <c r="D115" s="185" t="s">
        <v>704</v>
      </c>
      <c r="E115" s="144"/>
      <c r="F115" s="144"/>
      <c r="G115" s="144"/>
      <c r="H115" s="144"/>
      <c r="I115" s="144"/>
      <c r="J115" s="144"/>
      <c r="K115" s="144"/>
      <c r="L115" s="144"/>
    </row>
    <row r="116" spans="1:12" x14ac:dyDescent="0.25">
      <c r="A116" s="204"/>
      <c r="B116" s="150">
        <v>40603</v>
      </c>
      <c r="C116" s="215">
        <v>249</v>
      </c>
      <c r="D116" s="185" t="s">
        <v>704</v>
      </c>
      <c r="E116" s="144"/>
      <c r="F116" s="144"/>
      <c r="G116" s="144"/>
      <c r="H116" s="144"/>
      <c r="I116" s="144"/>
      <c r="J116" s="144"/>
      <c r="K116" s="144"/>
      <c r="L116" s="144"/>
    </row>
    <row r="117" spans="1:12" x14ac:dyDescent="0.25">
      <c r="A117" s="204"/>
      <c r="B117" s="150">
        <v>40604</v>
      </c>
      <c r="C117" s="215">
        <v>5000</v>
      </c>
      <c r="D117" s="185" t="s">
        <v>717</v>
      </c>
      <c r="E117" s="144"/>
      <c r="F117" s="144"/>
      <c r="G117" s="144"/>
      <c r="H117" s="144"/>
      <c r="I117" s="144"/>
      <c r="J117" s="144"/>
      <c r="K117" s="144"/>
      <c r="L117" s="144"/>
    </row>
    <row r="118" spans="1:12" x14ac:dyDescent="0.25">
      <c r="A118" s="204"/>
      <c r="B118" s="150">
        <v>40606</v>
      </c>
      <c r="C118" s="215">
        <v>167.8</v>
      </c>
      <c r="D118" s="185" t="s">
        <v>713</v>
      </c>
      <c r="E118" s="144"/>
      <c r="F118" s="144"/>
      <c r="G118" s="144"/>
      <c r="H118" s="144"/>
      <c r="I118" s="144"/>
      <c r="J118" s="144"/>
      <c r="K118" s="144"/>
      <c r="L118" s="144"/>
    </row>
    <row r="119" spans="1:12" x14ac:dyDescent="0.25">
      <c r="A119" s="204"/>
      <c r="B119" s="150">
        <v>40606</v>
      </c>
      <c r="C119" s="215">
        <v>330.12</v>
      </c>
      <c r="D119" s="185" t="s">
        <v>695</v>
      </c>
      <c r="E119" s="144"/>
      <c r="F119" s="144"/>
      <c r="G119" s="144"/>
      <c r="H119" s="144"/>
      <c r="I119" s="144"/>
      <c r="J119" s="144"/>
      <c r="K119" s="144"/>
      <c r="L119" s="144"/>
    </row>
    <row r="120" spans="1:12" x14ac:dyDescent="0.25">
      <c r="A120" s="204"/>
      <c r="B120" s="150">
        <v>40606</v>
      </c>
      <c r="C120" s="215">
        <v>120</v>
      </c>
      <c r="D120" s="185" t="s">
        <v>704</v>
      </c>
      <c r="E120" s="144"/>
      <c r="F120" s="144"/>
      <c r="G120" s="144"/>
      <c r="H120" s="144"/>
      <c r="I120" s="144"/>
      <c r="J120" s="144"/>
      <c r="K120" s="144"/>
      <c r="L120" s="144"/>
    </row>
    <row r="121" spans="1:12" x14ac:dyDescent="0.25">
      <c r="A121" s="204"/>
      <c r="B121" s="150">
        <v>40609</v>
      </c>
      <c r="C121" s="215">
        <v>415</v>
      </c>
      <c r="D121" s="185" t="s">
        <v>718</v>
      </c>
      <c r="E121" s="144"/>
      <c r="F121" s="144"/>
      <c r="G121" s="144"/>
      <c r="H121" s="144"/>
      <c r="I121" s="144"/>
      <c r="J121" s="144"/>
      <c r="K121" s="144"/>
      <c r="L121" s="144"/>
    </row>
    <row r="122" spans="1:12" x14ac:dyDescent="0.25">
      <c r="A122" s="204"/>
      <c r="B122" s="150">
        <v>40609</v>
      </c>
      <c r="C122" s="215">
        <v>4.99</v>
      </c>
      <c r="D122" s="185" t="s">
        <v>88</v>
      </c>
      <c r="E122" s="144"/>
      <c r="F122" s="144"/>
      <c r="G122" s="144"/>
      <c r="H122" s="144"/>
      <c r="I122" s="144"/>
      <c r="J122" s="144"/>
      <c r="K122" s="144"/>
      <c r="L122" s="144"/>
    </row>
    <row r="123" spans="1:12" x14ac:dyDescent="0.25">
      <c r="A123" s="204"/>
      <c r="B123" s="150">
        <v>40610</v>
      </c>
      <c r="C123" s="215">
        <v>146.96</v>
      </c>
      <c r="D123" s="185" t="s">
        <v>715</v>
      </c>
      <c r="E123" s="144"/>
      <c r="F123" s="144"/>
      <c r="G123" s="144"/>
      <c r="H123" s="144"/>
      <c r="I123" s="144"/>
      <c r="J123" s="144"/>
      <c r="K123" s="144"/>
      <c r="L123" s="144"/>
    </row>
    <row r="124" spans="1:12" x14ac:dyDescent="0.25">
      <c r="A124" s="204"/>
      <c r="B124" s="150">
        <v>40610</v>
      </c>
      <c r="C124" s="215">
        <v>145.5</v>
      </c>
      <c r="D124" s="185" t="s">
        <v>448</v>
      </c>
      <c r="E124" s="144"/>
      <c r="F124" s="144"/>
      <c r="G124" s="144"/>
      <c r="H124" s="144"/>
      <c r="I124" s="144"/>
      <c r="J124" s="144"/>
      <c r="K124" s="144"/>
      <c r="L124" s="144"/>
    </row>
    <row r="125" spans="1:12" x14ac:dyDescent="0.25">
      <c r="A125" s="204"/>
      <c r="B125" s="150">
        <v>40610</v>
      </c>
      <c r="C125" s="215">
        <v>127.13</v>
      </c>
      <c r="D125" s="185" t="s">
        <v>715</v>
      </c>
      <c r="E125" s="144"/>
      <c r="F125" s="144"/>
      <c r="G125" s="144"/>
      <c r="H125" s="144"/>
      <c r="I125" s="144"/>
      <c r="J125" s="144"/>
      <c r="K125" s="144"/>
      <c r="L125" s="144"/>
    </row>
    <row r="126" spans="1:12" x14ac:dyDescent="0.25">
      <c r="A126" s="204"/>
      <c r="B126" s="150">
        <v>40610</v>
      </c>
      <c r="C126" s="215">
        <v>127.13</v>
      </c>
      <c r="D126" s="185" t="s">
        <v>448</v>
      </c>
      <c r="E126" s="144"/>
      <c r="F126" s="144"/>
      <c r="G126" s="144"/>
      <c r="H126" s="144"/>
      <c r="I126" s="144"/>
      <c r="J126" s="144"/>
      <c r="K126" s="144"/>
      <c r="L126" s="144"/>
    </row>
    <row r="127" spans="1:12" x14ac:dyDescent="0.25">
      <c r="A127" s="204"/>
      <c r="B127" s="150">
        <v>40610</v>
      </c>
      <c r="C127" s="215">
        <v>613.44000000000005</v>
      </c>
      <c r="D127" s="185" t="s">
        <v>79</v>
      </c>
      <c r="E127" s="144"/>
      <c r="F127" s="144"/>
      <c r="G127" s="144"/>
      <c r="H127" s="144"/>
      <c r="I127" s="144"/>
      <c r="J127" s="144"/>
      <c r="K127" s="144"/>
      <c r="L127" s="144"/>
    </row>
    <row r="128" spans="1:12" ht="22.5" x14ac:dyDescent="0.25">
      <c r="A128" s="204"/>
      <c r="B128" s="150">
        <v>40611</v>
      </c>
      <c r="C128" s="215">
        <v>628.32000000000005</v>
      </c>
      <c r="D128" s="185" t="s">
        <v>699</v>
      </c>
      <c r="E128" s="144"/>
      <c r="F128" s="144"/>
      <c r="G128" s="144"/>
      <c r="H128" s="144"/>
      <c r="I128" s="144"/>
      <c r="J128" s="144"/>
      <c r="K128" s="144"/>
      <c r="L128" s="144"/>
    </row>
    <row r="129" spans="1:12" x14ac:dyDescent="0.25">
      <c r="A129" s="204"/>
      <c r="B129" s="150">
        <v>40612</v>
      </c>
      <c r="C129" s="215">
        <v>50</v>
      </c>
      <c r="D129" s="185" t="s">
        <v>711</v>
      </c>
      <c r="E129" s="144"/>
      <c r="F129" s="144"/>
      <c r="G129" s="144"/>
      <c r="H129" s="144"/>
      <c r="I129" s="144"/>
      <c r="J129" s="144"/>
      <c r="K129" s="144"/>
      <c r="L129" s="144"/>
    </row>
    <row r="130" spans="1:12" x14ac:dyDescent="0.25">
      <c r="A130" s="204"/>
      <c r="B130" s="150">
        <v>40616</v>
      </c>
      <c r="C130" s="215">
        <f>75*5</f>
        <v>375</v>
      </c>
      <c r="D130" s="185" t="s">
        <v>719</v>
      </c>
      <c r="E130" s="144"/>
      <c r="F130" s="144"/>
      <c r="G130" s="144"/>
      <c r="H130" s="144"/>
      <c r="I130" s="144"/>
      <c r="J130" s="144"/>
      <c r="K130" s="144"/>
      <c r="L130" s="144"/>
    </row>
    <row r="131" spans="1:12" x14ac:dyDescent="0.25">
      <c r="A131" s="204"/>
      <c r="B131" s="150">
        <v>40616</v>
      </c>
      <c r="C131" s="215">
        <v>241</v>
      </c>
      <c r="D131" s="185" t="s">
        <v>650</v>
      </c>
      <c r="E131" s="144"/>
      <c r="F131" s="144"/>
      <c r="G131" s="144"/>
      <c r="H131" s="144"/>
      <c r="I131" s="144"/>
      <c r="J131" s="144"/>
      <c r="K131" s="144"/>
      <c r="L131" s="144"/>
    </row>
    <row r="132" spans="1:12" x14ac:dyDescent="0.25">
      <c r="A132" s="204"/>
      <c r="B132" s="150">
        <v>40617</v>
      </c>
      <c r="C132" s="213">
        <v>51</v>
      </c>
      <c r="D132" s="185" t="s">
        <v>559</v>
      </c>
      <c r="E132" s="144"/>
      <c r="F132" s="144"/>
      <c r="G132" s="144"/>
      <c r="H132" s="144"/>
      <c r="I132" s="144"/>
      <c r="J132" s="144"/>
      <c r="K132" s="144"/>
      <c r="L132" s="144"/>
    </row>
    <row r="133" spans="1:12" ht="22.5" x14ac:dyDescent="0.25">
      <c r="A133" s="113"/>
      <c r="B133" s="150">
        <v>40617</v>
      </c>
      <c r="C133" s="213">
        <v>273.89999999999998</v>
      </c>
      <c r="D133" s="185" t="s">
        <v>699</v>
      </c>
      <c r="E133" s="144"/>
      <c r="F133" s="144"/>
      <c r="G133" s="144"/>
      <c r="H133" s="144"/>
      <c r="I133" s="144"/>
      <c r="J133" s="144"/>
      <c r="K133" s="144"/>
      <c r="L133" s="144"/>
    </row>
    <row r="134" spans="1:12" x14ac:dyDescent="0.25">
      <c r="A134" s="218"/>
      <c r="B134" s="150">
        <v>40617</v>
      </c>
      <c r="C134" s="164">
        <v>546.4</v>
      </c>
      <c r="D134" s="185" t="s">
        <v>720</v>
      </c>
      <c r="E134" s="144"/>
      <c r="F134" s="144"/>
      <c r="G134" s="144"/>
      <c r="H134" s="144"/>
      <c r="I134" s="144"/>
      <c r="J134" s="144"/>
      <c r="K134" s="144"/>
      <c r="L134" s="144"/>
    </row>
    <row r="135" spans="1:12" x14ac:dyDescent="0.25">
      <c r="A135" s="113"/>
      <c r="B135" s="150">
        <v>40617</v>
      </c>
      <c r="C135" s="164">
        <v>745.8</v>
      </c>
      <c r="D135" s="185" t="s">
        <v>721</v>
      </c>
      <c r="E135" s="144"/>
      <c r="F135" s="144"/>
      <c r="G135" s="144"/>
      <c r="H135" s="144"/>
      <c r="I135" s="144"/>
      <c r="J135" s="144"/>
      <c r="K135" s="144"/>
      <c r="L135" s="144"/>
    </row>
    <row r="136" spans="1:12" x14ac:dyDescent="0.25">
      <c r="A136" s="113"/>
      <c r="B136" s="150">
        <v>40618</v>
      </c>
      <c r="C136" s="164">
        <v>342</v>
      </c>
      <c r="D136" s="185" t="s">
        <v>93</v>
      </c>
      <c r="E136" s="144"/>
      <c r="F136" s="144"/>
      <c r="G136" s="144"/>
      <c r="H136" s="144"/>
      <c r="I136" s="144"/>
      <c r="J136" s="144"/>
      <c r="K136" s="144"/>
      <c r="L136" s="144"/>
    </row>
    <row r="137" spans="1:12" x14ac:dyDescent="0.25">
      <c r="A137" s="113"/>
      <c r="B137" s="150">
        <v>40618</v>
      </c>
      <c r="C137" s="164">
        <v>7282.26</v>
      </c>
      <c r="D137" s="185" t="s">
        <v>650</v>
      </c>
      <c r="E137" s="144"/>
      <c r="F137" s="144"/>
      <c r="G137" s="144"/>
      <c r="H137" s="144"/>
      <c r="I137" s="144"/>
      <c r="J137" s="144"/>
      <c r="K137" s="144"/>
      <c r="L137" s="144"/>
    </row>
    <row r="138" spans="1:12" x14ac:dyDescent="0.25">
      <c r="A138" s="113"/>
      <c r="B138" s="150">
        <v>40620</v>
      </c>
      <c r="C138" s="164">
        <v>297.7</v>
      </c>
      <c r="D138" s="185" t="s">
        <v>722</v>
      </c>
      <c r="E138" s="144"/>
      <c r="F138" s="144"/>
      <c r="G138" s="144"/>
      <c r="H138" s="144"/>
      <c r="I138" s="144"/>
      <c r="J138" s="144"/>
      <c r="K138" s="144"/>
      <c r="L138" s="144"/>
    </row>
    <row r="139" spans="1:12" x14ac:dyDescent="0.25">
      <c r="A139" s="113"/>
      <c r="B139" s="150">
        <v>40620</v>
      </c>
      <c r="C139" s="164">
        <v>60</v>
      </c>
      <c r="D139" s="185" t="s">
        <v>73</v>
      </c>
      <c r="E139" s="144"/>
      <c r="F139" s="144"/>
      <c r="G139" s="144"/>
      <c r="H139" s="144"/>
      <c r="I139" s="144"/>
      <c r="J139" s="144"/>
      <c r="K139" s="144"/>
      <c r="L139" s="144"/>
    </row>
    <row r="140" spans="1:12" x14ac:dyDescent="0.25">
      <c r="A140" s="113"/>
      <c r="B140" s="150">
        <v>40620</v>
      </c>
      <c r="C140" s="164">
        <v>150</v>
      </c>
      <c r="D140" s="185" t="s">
        <v>712</v>
      </c>
      <c r="E140" s="144"/>
      <c r="F140" s="144"/>
      <c r="G140" s="144"/>
      <c r="H140" s="144"/>
      <c r="I140" s="144"/>
      <c r="J140" s="144"/>
      <c r="K140" s="144"/>
      <c r="L140" s="144"/>
    </row>
    <row r="141" spans="1:12" x14ac:dyDescent="0.25">
      <c r="A141" s="113"/>
      <c r="B141" s="150">
        <v>40623</v>
      </c>
      <c r="C141" s="164">
        <v>254.25</v>
      </c>
      <c r="D141" s="185" t="s">
        <v>448</v>
      </c>
      <c r="E141" s="144"/>
      <c r="F141" s="144"/>
      <c r="G141" s="144"/>
      <c r="H141" s="144"/>
      <c r="I141" s="144"/>
      <c r="J141" s="144"/>
      <c r="K141" s="144"/>
      <c r="L141" s="144"/>
    </row>
    <row r="142" spans="1:12" x14ac:dyDescent="0.25">
      <c r="A142" s="113"/>
      <c r="B142" s="150">
        <v>40623</v>
      </c>
      <c r="C142" s="164">
        <v>254.25</v>
      </c>
      <c r="D142" s="185" t="s">
        <v>715</v>
      </c>
      <c r="E142" s="144"/>
      <c r="F142" s="144"/>
      <c r="G142" s="144"/>
      <c r="H142" s="144"/>
      <c r="I142" s="144"/>
      <c r="J142" s="144"/>
      <c r="K142" s="144"/>
      <c r="L142" s="144"/>
    </row>
    <row r="143" spans="1:12" x14ac:dyDescent="0.25">
      <c r="A143" s="113"/>
      <c r="B143" s="150">
        <v>40623</v>
      </c>
      <c r="C143" s="164">
        <v>160.46</v>
      </c>
      <c r="D143" s="185" t="s">
        <v>650</v>
      </c>
      <c r="E143" s="144"/>
      <c r="F143" s="144"/>
      <c r="G143" s="144"/>
      <c r="H143" s="144"/>
      <c r="I143" s="144"/>
      <c r="J143" s="144"/>
      <c r="K143" s="144"/>
      <c r="L143" s="144"/>
    </row>
    <row r="144" spans="1:12" x14ac:dyDescent="0.25">
      <c r="A144" s="113"/>
      <c r="B144" s="150">
        <v>40626</v>
      </c>
      <c r="C144" s="164">
        <v>423.75</v>
      </c>
      <c r="D144" s="185" t="s">
        <v>721</v>
      </c>
      <c r="E144" s="144"/>
      <c r="F144" s="144"/>
      <c r="G144" s="144"/>
      <c r="H144" s="144"/>
      <c r="I144" s="144"/>
      <c r="J144" s="144"/>
      <c r="K144" s="144"/>
      <c r="L144" s="144"/>
    </row>
    <row r="145" spans="1:12" ht="22.5" x14ac:dyDescent="0.25">
      <c r="A145" s="113"/>
      <c r="B145" s="150">
        <v>40626</v>
      </c>
      <c r="C145" s="164">
        <v>337.5</v>
      </c>
      <c r="D145" s="185" t="s">
        <v>710</v>
      </c>
      <c r="E145" s="144"/>
      <c r="F145" s="144"/>
      <c r="G145" s="144"/>
      <c r="H145" s="144"/>
      <c r="I145" s="144"/>
      <c r="J145" s="144"/>
      <c r="K145" s="144"/>
      <c r="L145" s="144"/>
    </row>
    <row r="146" spans="1:12" x14ac:dyDescent="0.25">
      <c r="A146" s="113"/>
      <c r="B146" s="150">
        <v>40627</v>
      </c>
      <c r="C146" s="164">
        <v>98.32</v>
      </c>
      <c r="D146" s="185" t="s">
        <v>698</v>
      </c>
      <c r="E146" s="144"/>
      <c r="F146" s="144"/>
      <c r="G146" s="144"/>
      <c r="H146" s="144"/>
      <c r="I146" s="144"/>
      <c r="J146" s="144"/>
      <c r="K146" s="144"/>
      <c r="L146" s="144"/>
    </row>
    <row r="147" spans="1:12" x14ac:dyDescent="0.25">
      <c r="A147" s="113"/>
      <c r="B147" s="150">
        <v>40630</v>
      </c>
      <c r="C147" s="164">
        <v>410.06</v>
      </c>
      <c r="D147" s="185" t="s">
        <v>615</v>
      </c>
      <c r="E147" s="144"/>
      <c r="F147" s="144"/>
      <c r="G147" s="144"/>
      <c r="H147" s="144"/>
      <c r="I147" s="144"/>
      <c r="J147" s="144"/>
      <c r="K147" s="144"/>
      <c r="L147" s="144"/>
    </row>
    <row r="148" spans="1:12" x14ac:dyDescent="0.25">
      <c r="A148" s="113"/>
      <c r="B148" s="150">
        <v>40630</v>
      </c>
      <c r="C148" s="164">
        <v>254.25</v>
      </c>
      <c r="D148" s="185" t="s">
        <v>448</v>
      </c>
      <c r="E148" s="144"/>
      <c r="F148" s="144"/>
      <c r="G148" s="144"/>
      <c r="H148" s="144"/>
      <c r="I148" s="144"/>
      <c r="J148" s="144"/>
      <c r="K148" s="144"/>
      <c r="L148" s="144"/>
    </row>
    <row r="149" spans="1:12" x14ac:dyDescent="0.25">
      <c r="A149" s="113"/>
      <c r="B149" s="150">
        <v>40631</v>
      </c>
      <c r="C149" s="164">
        <v>254.25</v>
      </c>
      <c r="D149" s="185" t="s">
        <v>715</v>
      </c>
      <c r="E149" s="144"/>
      <c r="F149" s="144"/>
      <c r="G149" s="144"/>
      <c r="H149" s="144"/>
      <c r="I149" s="144"/>
      <c r="J149" s="144"/>
      <c r="K149" s="144"/>
      <c r="L149" s="144"/>
    </row>
    <row r="150" spans="1:12" x14ac:dyDescent="0.25">
      <c r="A150" s="113"/>
      <c r="B150" s="150">
        <v>40632</v>
      </c>
      <c r="C150" s="215">
        <v>1200</v>
      </c>
      <c r="D150" s="185" t="s">
        <v>723</v>
      </c>
      <c r="E150" s="144"/>
      <c r="F150" s="144"/>
      <c r="G150" s="144"/>
      <c r="H150" s="144"/>
      <c r="I150" s="144"/>
      <c r="J150" s="144"/>
      <c r="K150" s="144"/>
      <c r="L150" s="144"/>
    </row>
    <row r="151" spans="1:12" ht="22.5" x14ac:dyDescent="0.25">
      <c r="A151" s="113"/>
      <c r="B151" s="150">
        <v>40637</v>
      </c>
      <c r="C151" s="164">
        <v>1767.59</v>
      </c>
      <c r="D151" s="185" t="s">
        <v>724</v>
      </c>
      <c r="E151" s="144"/>
      <c r="F151" s="144"/>
      <c r="G151" s="144"/>
      <c r="H151" s="144"/>
      <c r="I151" s="144"/>
      <c r="J151" s="144"/>
      <c r="K151" s="144"/>
      <c r="L151" s="144"/>
    </row>
    <row r="152" spans="1:12" x14ac:dyDescent="0.25">
      <c r="A152" s="113"/>
      <c r="B152" s="150">
        <v>40637</v>
      </c>
      <c r="C152" s="164">
        <v>3712.93</v>
      </c>
      <c r="D152" s="185" t="s">
        <v>79</v>
      </c>
      <c r="E152" s="144"/>
      <c r="F152" s="144"/>
      <c r="G152" s="144"/>
      <c r="H152" s="144"/>
      <c r="I152" s="144"/>
      <c r="J152" s="144"/>
      <c r="K152" s="144"/>
      <c r="L152" s="144"/>
    </row>
    <row r="153" spans="1:12" x14ac:dyDescent="0.25">
      <c r="A153" s="113"/>
      <c r="B153" s="150">
        <v>40638</v>
      </c>
      <c r="C153" s="164">
        <v>67.8</v>
      </c>
      <c r="D153" s="185" t="s">
        <v>721</v>
      </c>
      <c r="E153" s="144"/>
      <c r="F153" s="144"/>
      <c r="G153" s="144"/>
      <c r="H153" s="144"/>
      <c r="I153" s="144"/>
      <c r="J153" s="144"/>
      <c r="K153" s="144"/>
      <c r="L153" s="144"/>
    </row>
    <row r="154" spans="1:12" ht="22.5" x14ac:dyDescent="0.25">
      <c r="A154" s="113"/>
      <c r="B154" s="150">
        <v>40638</v>
      </c>
      <c r="C154" s="164">
        <v>387.5</v>
      </c>
      <c r="D154" s="185" t="s">
        <v>533</v>
      </c>
      <c r="E154" s="144"/>
      <c r="F154" s="144"/>
      <c r="G154" s="144"/>
      <c r="H154" s="144"/>
      <c r="I154" s="144"/>
      <c r="J154" s="144"/>
      <c r="K154" s="144"/>
      <c r="L154" s="144"/>
    </row>
    <row r="155" spans="1:12" x14ac:dyDescent="0.25">
      <c r="A155" s="113"/>
      <c r="B155" s="150">
        <v>40638</v>
      </c>
      <c r="C155" s="164">
        <v>1236</v>
      </c>
      <c r="D155" s="185" t="s">
        <v>711</v>
      </c>
      <c r="E155" s="144"/>
      <c r="F155" s="144"/>
      <c r="G155" s="144"/>
      <c r="H155" s="144"/>
      <c r="I155" s="144"/>
      <c r="J155" s="144"/>
      <c r="K155" s="144"/>
      <c r="L155" s="144"/>
    </row>
    <row r="156" spans="1:12" ht="22.5" x14ac:dyDescent="0.25">
      <c r="A156" s="113"/>
      <c r="B156" s="150">
        <v>40638</v>
      </c>
      <c r="C156" s="164">
        <v>649.30999999999995</v>
      </c>
      <c r="D156" s="185" t="s">
        <v>684</v>
      </c>
      <c r="E156" s="144"/>
      <c r="F156" s="144"/>
      <c r="G156" s="144"/>
      <c r="H156" s="144"/>
      <c r="I156" s="144"/>
      <c r="J156" s="144"/>
      <c r="K156" s="144"/>
      <c r="L156" s="144"/>
    </row>
    <row r="157" spans="1:12" x14ac:dyDescent="0.25">
      <c r="A157" s="113"/>
      <c r="B157" s="150">
        <v>40638</v>
      </c>
      <c r="C157" s="164">
        <v>1944.27</v>
      </c>
      <c r="D157" s="220" t="s">
        <v>725</v>
      </c>
      <c r="E157" s="144"/>
      <c r="F157" s="144"/>
      <c r="G157" s="144"/>
      <c r="H157" s="144"/>
      <c r="I157" s="144"/>
      <c r="J157" s="144"/>
      <c r="K157" s="144"/>
      <c r="L157" s="144"/>
    </row>
    <row r="158" spans="1:12" x14ac:dyDescent="0.25">
      <c r="A158" s="113"/>
      <c r="B158" s="150">
        <v>40639</v>
      </c>
      <c r="C158" s="164">
        <v>1041.57</v>
      </c>
      <c r="D158" s="185" t="s">
        <v>269</v>
      </c>
      <c r="E158" s="144"/>
      <c r="F158" s="144"/>
      <c r="G158" s="144"/>
      <c r="H158" s="144"/>
      <c r="I158" s="144"/>
      <c r="J158" s="144"/>
      <c r="K158" s="144"/>
      <c r="L158" s="144"/>
    </row>
    <row r="159" spans="1:12" x14ac:dyDescent="0.25">
      <c r="A159" s="113"/>
      <c r="B159" s="150">
        <v>40640</v>
      </c>
      <c r="C159" s="164">
        <v>1175</v>
      </c>
      <c r="D159" s="185" t="s">
        <v>726</v>
      </c>
      <c r="E159" s="144"/>
      <c r="F159" s="144"/>
      <c r="G159" s="144"/>
      <c r="H159" s="144"/>
      <c r="I159" s="144"/>
      <c r="J159" s="144"/>
      <c r="K159" s="144"/>
      <c r="L159" s="144"/>
    </row>
    <row r="160" spans="1:12" x14ac:dyDescent="0.25">
      <c r="A160" s="113"/>
      <c r="B160" s="150">
        <v>40640</v>
      </c>
      <c r="C160" s="164">
        <v>80</v>
      </c>
      <c r="D160" s="185" t="s">
        <v>727</v>
      </c>
      <c r="E160" s="144"/>
      <c r="F160" s="144"/>
      <c r="G160" s="144"/>
      <c r="H160" s="144"/>
      <c r="I160" s="144"/>
      <c r="J160" s="144"/>
      <c r="K160" s="144"/>
      <c r="L160" s="144"/>
    </row>
    <row r="161" spans="1:12" x14ac:dyDescent="0.25">
      <c r="A161" s="113"/>
      <c r="B161" s="150">
        <v>40640</v>
      </c>
      <c r="C161" s="164">
        <v>1.92</v>
      </c>
      <c r="D161" s="185" t="s">
        <v>608</v>
      </c>
      <c r="E161" s="144"/>
      <c r="F161" s="144"/>
      <c r="G161" s="144"/>
      <c r="H161" s="144"/>
      <c r="I161" s="144"/>
      <c r="J161" s="144"/>
      <c r="K161" s="144"/>
      <c r="L161" s="144"/>
    </row>
    <row r="162" spans="1:12" x14ac:dyDescent="0.25">
      <c r="A162" s="113"/>
      <c r="B162" s="150">
        <v>40641</v>
      </c>
      <c r="C162" s="164">
        <v>1580</v>
      </c>
      <c r="D162" s="185" t="s">
        <v>634</v>
      </c>
      <c r="E162" s="144"/>
      <c r="F162" s="144"/>
      <c r="G162" s="144"/>
      <c r="H162" s="144"/>
      <c r="I162" s="144"/>
      <c r="J162" s="144"/>
      <c r="K162" s="144"/>
      <c r="L162" s="144"/>
    </row>
    <row r="163" spans="1:12" x14ac:dyDescent="0.25">
      <c r="A163" s="113"/>
      <c r="B163" s="150">
        <v>40641</v>
      </c>
      <c r="C163" s="164">
        <v>480.25</v>
      </c>
      <c r="D163" s="185" t="s">
        <v>728</v>
      </c>
      <c r="E163" s="144"/>
      <c r="F163" s="144"/>
      <c r="G163" s="144"/>
      <c r="H163" s="144"/>
      <c r="I163" s="144"/>
      <c r="J163" s="144"/>
      <c r="K163" s="144"/>
      <c r="L163" s="144"/>
    </row>
    <row r="164" spans="1:12" x14ac:dyDescent="0.25">
      <c r="A164" s="113"/>
      <c r="B164" s="150">
        <v>40641</v>
      </c>
      <c r="C164" s="164">
        <v>3559</v>
      </c>
      <c r="D164" s="185" t="s">
        <v>729</v>
      </c>
      <c r="E164" s="144"/>
      <c r="F164" s="144"/>
      <c r="G164" s="144"/>
      <c r="H164" s="144"/>
      <c r="I164" s="144"/>
      <c r="J164" s="144"/>
      <c r="K164" s="144"/>
      <c r="L164" s="144"/>
    </row>
    <row r="165" spans="1:12" x14ac:dyDescent="0.25">
      <c r="A165" s="113"/>
      <c r="B165" s="150">
        <v>40644</v>
      </c>
      <c r="C165" s="164">
        <v>1825</v>
      </c>
      <c r="D165" s="185" t="s">
        <v>706</v>
      </c>
      <c r="E165" s="144"/>
      <c r="F165" s="144"/>
      <c r="G165" s="144"/>
      <c r="H165" s="144"/>
      <c r="I165" s="144"/>
      <c r="J165" s="144"/>
      <c r="K165" s="144"/>
      <c r="L165" s="144"/>
    </row>
    <row r="166" spans="1:12" x14ac:dyDescent="0.25">
      <c r="A166" s="113"/>
      <c r="B166" s="150">
        <v>40645</v>
      </c>
      <c r="C166" s="164">
        <v>3167.74</v>
      </c>
      <c r="D166" s="185" t="s">
        <v>730</v>
      </c>
      <c r="E166" s="144"/>
      <c r="F166" s="144"/>
      <c r="G166" s="144"/>
      <c r="H166" s="144"/>
      <c r="I166" s="144"/>
      <c r="J166" s="144"/>
      <c r="K166" s="144"/>
      <c r="L166" s="144"/>
    </row>
    <row r="167" spans="1:12" ht="22.5" x14ac:dyDescent="0.25">
      <c r="A167" s="113"/>
      <c r="B167" s="150">
        <v>40645</v>
      </c>
      <c r="C167" s="219">
        <v>2074.96</v>
      </c>
      <c r="D167" s="185" t="s">
        <v>447</v>
      </c>
      <c r="E167" s="144"/>
      <c r="F167" s="144"/>
      <c r="G167" s="144"/>
      <c r="H167" s="144"/>
      <c r="I167" s="144"/>
      <c r="J167" s="144"/>
      <c r="K167" s="144"/>
      <c r="L167" s="144"/>
    </row>
    <row r="168" spans="1:12" x14ac:dyDescent="0.25">
      <c r="A168" s="113"/>
      <c r="B168" s="150">
        <v>40646</v>
      </c>
      <c r="C168" s="164">
        <v>292.5</v>
      </c>
      <c r="D168" s="185" t="s">
        <v>704</v>
      </c>
      <c r="E168" s="144"/>
      <c r="F168" s="144"/>
      <c r="G168" s="144"/>
      <c r="H168" s="144"/>
      <c r="I168" s="144"/>
      <c r="J168" s="144"/>
      <c r="K168" s="144"/>
      <c r="L168" s="144"/>
    </row>
    <row r="169" spans="1:12" x14ac:dyDescent="0.25">
      <c r="A169" s="113"/>
      <c r="B169" s="150">
        <v>40646</v>
      </c>
      <c r="C169" s="164">
        <v>443.75</v>
      </c>
      <c r="D169" s="185" t="s">
        <v>731</v>
      </c>
      <c r="E169" s="144"/>
      <c r="F169" s="144"/>
      <c r="G169" s="144"/>
      <c r="H169" s="144"/>
      <c r="I169" s="144"/>
      <c r="J169" s="144"/>
      <c r="K169" s="144"/>
      <c r="L169" s="144"/>
    </row>
    <row r="170" spans="1:12" x14ac:dyDescent="0.25">
      <c r="A170" s="113"/>
      <c r="B170" s="150">
        <v>40646</v>
      </c>
      <c r="C170" s="164">
        <v>75</v>
      </c>
      <c r="D170" s="185" t="s">
        <v>732</v>
      </c>
      <c r="E170" s="144"/>
      <c r="F170" s="144"/>
      <c r="G170" s="144"/>
      <c r="H170" s="144"/>
      <c r="I170" s="144"/>
      <c r="J170" s="144"/>
      <c r="K170" s="144"/>
      <c r="L170" s="144"/>
    </row>
    <row r="171" spans="1:12" ht="22.5" x14ac:dyDescent="0.25">
      <c r="A171" s="113"/>
      <c r="B171" s="150">
        <v>40646</v>
      </c>
      <c r="C171" s="164">
        <v>306</v>
      </c>
      <c r="D171" s="185" t="s">
        <v>733</v>
      </c>
      <c r="E171" s="144"/>
      <c r="F171" s="144"/>
      <c r="G171" s="144"/>
      <c r="H171" s="144"/>
      <c r="I171" s="144"/>
      <c r="J171" s="144"/>
      <c r="K171" s="144"/>
      <c r="L171" s="144"/>
    </row>
    <row r="172" spans="1:12" ht="22.5" x14ac:dyDescent="0.25">
      <c r="A172" s="113"/>
      <c r="B172" s="150">
        <v>40646</v>
      </c>
      <c r="C172" s="145">
        <v>168.72</v>
      </c>
      <c r="D172" s="185" t="s">
        <v>699</v>
      </c>
      <c r="E172" s="144"/>
      <c r="F172" s="144"/>
      <c r="G172" s="144"/>
      <c r="H172" s="144"/>
      <c r="I172" s="144"/>
      <c r="J172" s="144"/>
      <c r="K172" s="144"/>
      <c r="L172" s="144"/>
    </row>
    <row r="173" spans="1:12" x14ac:dyDescent="0.25">
      <c r="A173" s="113"/>
      <c r="B173" s="150">
        <v>40648</v>
      </c>
      <c r="C173" s="145">
        <v>127.13</v>
      </c>
      <c r="D173" s="185" t="s">
        <v>715</v>
      </c>
      <c r="E173" s="144"/>
      <c r="F173" s="144"/>
      <c r="G173" s="144"/>
      <c r="H173" s="144"/>
      <c r="I173" s="144"/>
      <c r="J173" s="144"/>
      <c r="K173" s="144"/>
      <c r="L173" s="144"/>
    </row>
    <row r="174" spans="1:12" x14ac:dyDescent="0.25">
      <c r="A174" s="113"/>
      <c r="B174" s="150">
        <v>40648</v>
      </c>
      <c r="C174" s="164">
        <v>127.13</v>
      </c>
      <c r="D174" s="185" t="s">
        <v>448</v>
      </c>
      <c r="E174" s="144"/>
      <c r="F174" s="144"/>
      <c r="G174" s="144"/>
      <c r="H174" s="144"/>
      <c r="I174" s="144"/>
      <c r="J174" s="144"/>
      <c r="K174" s="144"/>
      <c r="L174" s="144"/>
    </row>
    <row r="175" spans="1:12" x14ac:dyDescent="0.25">
      <c r="A175" s="113"/>
      <c r="B175" s="150">
        <v>40648</v>
      </c>
      <c r="C175" s="164">
        <v>73.31</v>
      </c>
      <c r="D175" s="185" t="s">
        <v>519</v>
      </c>
      <c r="E175" s="144"/>
      <c r="F175" s="144"/>
      <c r="G175" s="144"/>
      <c r="H175" s="144"/>
      <c r="I175" s="144"/>
      <c r="J175" s="144"/>
      <c r="K175" s="144"/>
      <c r="L175" s="144"/>
    </row>
    <row r="176" spans="1:12" x14ac:dyDescent="0.25">
      <c r="A176" s="113"/>
      <c r="B176" s="150">
        <v>40648</v>
      </c>
      <c r="C176" s="164">
        <v>1779.75</v>
      </c>
      <c r="D176" s="185" t="s">
        <v>587</v>
      </c>
      <c r="E176" s="144"/>
      <c r="F176" s="144"/>
      <c r="G176" s="144"/>
      <c r="H176" s="144"/>
      <c r="I176" s="144"/>
      <c r="J176" s="144"/>
      <c r="K176" s="144"/>
      <c r="L176" s="144"/>
    </row>
    <row r="177" spans="1:12" x14ac:dyDescent="0.25">
      <c r="A177" s="113"/>
      <c r="B177" s="150">
        <v>40648</v>
      </c>
      <c r="C177" s="164">
        <v>51.14</v>
      </c>
      <c r="D177" s="185" t="s">
        <v>734</v>
      </c>
      <c r="E177" s="144"/>
      <c r="F177" s="144"/>
      <c r="G177" s="144"/>
      <c r="H177" s="144"/>
      <c r="I177" s="144"/>
      <c r="J177" s="144"/>
      <c r="K177" s="144"/>
      <c r="L177" s="144"/>
    </row>
    <row r="178" spans="1:12" x14ac:dyDescent="0.25">
      <c r="A178" s="113"/>
      <c r="B178" s="150">
        <v>40648</v>
      </c>
      <c r="C178" s="164">
        <v>63</v>
      </c>
      <c r="D178" s="185" t="s">
        <v>695</v>
      </c>
      <c r="E178" s="144"/>
      <c r="F178" s="144"/>
      <c r="G178" s="144"/>
      <c r="H178" s="144"/>
      <c r="I178" s="144"/>
      <c r="J178" s="144"/>
      <c r="K178" s="144"/>
      <c r="L178" s="144"/>
    </row>
    <row r="179" spans="1:12" x14ac:dyDescent="0.25">
      <c r="A179" s="113"/>
      <c r="B179" s="150">
        <v>40661</v>
      </c>
      <c r="C179" s="164">
        <v>292.39999999999998</v>
      </c>
      <c r="D179" s="185" t="s">
        <v>706</v>
      </c>
      <c r="E179" s="144"/>
      <c r="F179" s="144"/>
      <c r="G179" s="144"/>
      <c r="H179" s="144"/>
      <c r="I179" s="144"/>
      <c r="J179" s="144"/>
      <c r="K179" s="144"/>
      <c r="L179" s="144"/>
    </row>
    <row r="180" spans="1:12" x14ac:dyDescent="0.25">
      <c r="A180" s="113"/>
      <c r="B180" s="150">
        <v>40661</v>
      </c>
      <c r="C180" s="164">
        <v>824.6</v>
      </c>
      <c r="D180" s="185" t="s">
        <v>735</v>
      </c>
      <c r="E180" s="144"/>
      <c r="F180" s="144"/>
      <c r="G180" s="144"/>
      <c r="H180" s="144"/>
      <c r="I180" s="144"/>
      <c r="J180" s="144"/>
      <c r="K180" s="144"/>
      <c r="L180" s="144"/>
    </row>
    <row r="181" spans="1:12" x14ac:dyDescent="0.25">
      <c r="A181" s="113"/>
      <c r="B181" s="150">
        <v>40662</v>
      </c>
      <c r="C181" s="164">
        <v>28000</v>
      </c>
      <c r="D181" s="185" t="s">
        <v>736</v>
      </c>
      <c r="E181" s="144"/>
      <c r="F181" s="144"/>
      <c r="G181" s="144"/>
      <c r="H181" s="144"/>
      <c r="I181" s="144"/>
      <c r="J181" s="144"/>
      <c r="K181" s="144"/>
      <c r="L181" s="144"/>
    </row>
    <row r="182" spans="1:12" x14ac:dyDescent="0.25">
      <c r="A182" s="113"/>
      <c r="B182" s="150">
        <v>40662</v>
      </c>
      <c r="C182" s="164">
        <v>1507.87</v>
      </c>
      <c r="D182" s="185" t="s">
        <v>715</v>
      </c>
      <c r="E182" s="144"/>
      <c r="F182" s="144"/>
      <c r="G182" s="144"/>
      <c r="H182" s="144"/>
      <c r="I182" s="144"/>
      <c r="J182" s="144"/>
      <c r="K182" s="144"/>
      <c r="L182" s="144"/>
    </row>
    <row r="183" spans="1:12" x14ac:dyDescent="0.25">
      <c r="A183" s="113"/>
      <c r="B183" s="150">
        <v>40662</v>
      </c>
      <c r="C183" s="164">
        <v>1464.48</v>
      </c>
      <c r="D183" s="185" t="s">
        <v>448</v>
      </c>
      <c r="E183" s="144"/>
      <c r="F183" s="144"/>
      <c r="G183" s="144"/>
      <c r="H183" s="144"/>
      <c r="I183" s="144"/>
      <c r="J183" s="144"/>
      <c r="K183" s="144"/>
      <c r="L183" s="144"/>
    </row>
    <row r="184" spans="1:12" x14ac:dyDescent="0.25">
      <c r="A184" s="113"/>
      <c r="B184" s="150">
        <v>40662</v>
      </c>
      <c r="C184" s="164">
        <v>1161.82</v>
      </c>
      <c r="D184" s="185" t="s">
        <v>737</v>
      </c>
      <c r="E184" s="144"/>
      <c r="F184" s="144"/>
      <c r="G184" s="144"/>
      <c r="H184" s="144"/>
      <c r="I184" s="144"/>
      <c r="J184" s="144"/>
      <c r="K184" s="144"/>
      <c r="L184" s="144"/>
    </row>
    <row r="185" spans="1:12" x14ac:dyDescent="0.25">
      <c r="A185" s="113"/>
      <c r="B185" s="150">
        <v>40662</v>
      </c>
      <c r="C185" s="164">
        <v>570</v>
      </c>
      <c r="D185" s="185" t="s">
        <v>738</v>
      </c>
      <c r="E185" s="144"/>
      <c r="F185" s="144"/>
      <c r="G185" s="144"/>
      <c r="H185" s="144"/>
      <c r="I185" s="144"/>
      <c r="J185" s="144"/>
      <c r="K185" s="144"/>
      <c r="L185" s="144"/>
    </row>
    <row r="186" spans="1:12" x14ac:dyDescent="0.25">
      <c r="A186" s="113"/>
      <c r="B186" s="150">
        <v>40662</v>
      </c>
      <c r="C186" s="164">
        <v>150</v>
      </c>
      <c r="D186" s="185" t="s">
        <v>678</v>
      </c>
      <c r="E186" s="144"/>
      <c r="F186" s="144"/>
      <c r="G186" s="144"/>
      <c r="H186" s="144"/>
      <c r="I186" s="144"/>
      <c r="J186" s="144"/>
      <c r="K186" s="144"/>
      <c r="L186" s="144"/>
    </row>
    <row r="187" spans="1:12" x14ac:dyDescent="0.25">
      <c r="A187" s="113"/>
      <c r="B187" s="150">
        <v>40663</v>
      </c>
      <c r="C187" s="164">
        <v>36</v>
      </c>
      <c r="D187" s="185" t="s">
        <v>559</v>
      </c>
      <c r="E187" s="144"/>
      <c r="F187" s="144"/>
      <c r="G187" s="144"/>
      <c r="H187" s="144"/>
      <c r="I187" s="144"/>
      <c r="J187" s="144"/>
      <c r="K187" s="144"/>
      <c r="L187" s="144"/>
    </row>
    <row r="188" spans="1:12" x14ac:dyDescent="0.25">
      <c r="A188" s="113"/>
      <c r="B188" s="150">
        <v>40666</v>
      </c>
      <c r="C188" s="164">
        <v>124.8</v>
      </c>
      <c r="D188" s="185" t="s">
        <v>739</v>
      </c>
      <c r="E188" s="144"/>
      <c r="F188" s="144"/>
      <c r="G188" s="144"/>
      <c r="H188" s="144"/>
      <c r="I188" s="144"/>
      <c r="J188" s="144"/>
      <c r="K188" s="144"/>
      <c r="L188" s="144"/>
    </row>
    <row r="189" spans="1:12" x14ac:dyDescent="0.25">
      <c r="A189" s="113"/>
      <c r="B189" s="150">
        <v>40666</v>
      </c>
      <c r="C189" s="164">
        <v>1094.1300000000001</v>
      </c>
      <c r="D189" s="185" t="s">
        <v>269</v>
      </c>
      <c r="E189" s="144"/>
      <c r="F189" s="144"/>
      <c r="G189" s="144"/>
      <c r="H189" s="144"/>
      <c r="I189" s="144"/>
      <c r="J189" s="144"/>
      <c r="K189" s="144"/>
      <c r="L189" s="144"/>
    </row>
    <row r="190" spans="1:12" x14ac:dyDescent="0.25">
      <c r="A190" s="113"/>
      <c r="B190" s="150">
        <v>40668</v>
      </c>
      <c r="C190" s="164">
        <v>267</v>
      </c>
      <c r="D190" s="185" t="s">
        <v>704</v>
      </c>
      <c r="E190" s="144"/>
      <c r="F190" s="144"/>
      <c r="G190" s="144"/>
      <c r="H190" s="144"/>
      <c r="I190" s="144"/>
      <c r="J190" s="144"/>
      <c r="K190" s="144"/>
      <c r="L190" s="144"/>
    </row>
    <row r="191" spans="1:12" ht="22.5" x14ac:dyDescent="0.25">
      <c r="A191" s="113"/>
      <c r="B191" s="150">
        <v>40674</v>
      </c>
      <c r="C191" s="164">
        <v>1650</v>
      </c>
      <c r="D191" s="185" t="s">
        <v>724</v>
      </c>
      <c r="E191" s="144"/>
      <c r="F191" s="144"/>
      <c r="G191" s="144"/>
      <c r="H191" s="144"/>
      <c r="I191" s="144"/>
      <c r="J191" s="144"/>
      <c r="K191" s="144"/>
      <c r="L191" s="144"/>
    </row>
    <row r="192" spans="1:12" x14ac:dyDescent="0.25">
      <c r="A192" s="113"/>
      <c r="B192" s="150">
        <v>40674</v>
      </c>
      <c r="C192" s="164">
        <v>685</v>
      </c>
      <c r="D192" s="185" t="s">
        <v>640</v>
      </c>
      <c r="E192" s="144"/>
      <c r="F192" s="144"/>
      <c r="G192" s="144"/>
      <c r="H192" s="144"/>
      <c r="I192" s="144"/>
      <c r="J192" s="144"/>
      <c r="K192" s="144"/>
      <c r="L192" s="144"/>
    </row>
    <row r="193" spans="1:12" ht="22.5" x14ac:dyDescent="0.25">
      <c r="A193" s="113"/>
      <c r="B193" s="150">
        <v>40675</v>
      </c>
      <c r="C193" s="164">
        <v>192.5</v>
      </c>
      <c r="D193" s="185" t="s">
        <v>699</v>
      </c>
      <c r="E193" s="144"/>
      <c r="F193" s="144"/>
      <c r="G193" s="144"/>
      <c r="H193" s="144"/>
      <c r="I193" s="144"/>
      <c r="J193" s="144"/>
      <c r="K193" s="144"/>
      <c r="L193" s="144"/>
    </row>
    <row r="194" spans="1:12" x14ac:dyDescent="0.25">
      <c r="A194" s="113"/>
      <c r="B194" s="150">
        <v>40676</v>
      </c>
      <c r="C194" s="164">
        <v>89</v>
      </c>
      <c r="D194" s="185" t="s">
        <v>527</v>
      </c>
      <c r="E194" s="144"/>
      <c r="F194" s="144"/>
      <c r="G194" s="144"/>
      <c r="H194" s="144"/>
      <c r="I194" s="144"/>
      <c r="J194" s="144"/>
      <c r="K194" s="144"/>
      <c r="L194" s="144"/>
    </row>
    <row r="195" spans="1:12" x14ac:dyDescent="0.25">
      <c r="A195" s="113"/>
      <c r="B195" s="150">
        <v>40676</v>
      </c>
      <c r="C195" s="164">
        <v>32.53</v>
      </c>
      <c r="D195" s="185" t="s">
        <v>417</v>
      </c>
      <c r="E195" s="144"/>
      <c r="F195" s="144"/>
      <c r="G195" s="144"/>
      <c r="H195" s="144"/>
      <c r="I195" s="144"/>
      <c r="J195" s="144"/>
      <c r="K195" s="144"/>
      <c r="L195" s="144"/>
    </row>
    <row r="196" spans="1:12" x14ac:dyDescent="0.25">
      <c r="A196" s="113"/>
      <c r="B196" s="150">
        <v>40676</v>
      </c>
      <c r="C196" s="164">
        <v>144</v>
      </c>
      <c r="D196" s="185" t="s">
        <v>559</v>
      </c>
      <c r="E196" s="144"/>
      <c r="F196" s="144"/>
      <c r="G196" s="144"/>
      <c r="H196" s="144"/>
      <c r="I196" s="144"/>
      <c r="J196" s="144"/>
      <c r="K196" s="144"/>
      <c r="L196" s="144"/>
    </row>
    <row r="197" spans="1:12" x14ac:dyDescent="0.25">
      <c r="A197" s="113"/>
      <c r="B197" s="150">
        <v>40676</v>
      </c>
      <c r="C197" s="164">
        <v>140</v>
      </c>
      <c r="D197" s="185" t="s">
        <v>740</v>
      </c>
      <c r="E197" s="144"/>
      <c r="F197" s="144"/>
      <c r="G197" s="144"/>
      <c r="H197" s="144"/>
      <c r="I197" s="144"/>
      <c r="J197" s="144"/>
      <c r="K197" s="144"/>
      <c r="L197" s="144"/>
    </row>
    <row r="198" spans="1:12" ht="22.5" x14ac:dyDescent="0.25">
      <c r="A198" s="204"/>
      <c r="B198" s="150">
        <v>40679</v>
      </c>
      <c r="C198" s="164">
        <v>202.3</v>
      </c>
      <c r="D198" s="185" t="s">
        <v>699</v>
      </c>
      <c r="E198" s="144"/>
      <c r="F198" s="144"/>
      <c r="G198" s="144"/>
      <c r="H198" s="144"/>
      <c r="I198" s="144"/>
      <c r="J198" s="144"/>
      <c r="K198" s="144"/>
      <c r="L198" s="144"/>
    </row>
    <row r="199" spans="1:12" x14ac:dyDescent="0.25">
      <c r="A199" s="204"/>
      <c r="B199" s="150">
        <v>40679</v>
      </c>
      <c r="C199" s="164">
        <v>95.04</v>
      </c>
      <c r="D199" s="185" t="s">
        <v>721</v>
      </c>
      <c r="E199" s="144"/>
      <c r="F199" s="144"/>
      <c r="G199" s="144"/>
      <c r="H199" s="144"/>
      <c r="I199" s="144"/>
      <c r="J199" s="144"/>
      <c r="K199" s="144"/>
      <c r="L199" s="144"/>
    </row>
    <row r="200" spans="1:12" x14ac:dyDescent="0.25">
      <c r="A200" s="113"/>
      <c r="B200" s="150">
        <v>40680</v>
      </c>
      <c r="C200" s="164">
        <v>1670.77</v>
      </c>
      <c r="D200" s="185" t="s">
        <v>77</v>
      </c>
      <c r="E200" s="144"/>
      <c r="F200" s="144"/>
      <c r="G200" s="144"/>
      <c r="H200" s="144"/>
      <c r="I200" s="144"/>
      <c r="J200" s="144"/>
      <c r="K200" s="144"/>
      <c r="L200" s="144"/>
    </row>
    <row r="201" spans="1:12" x14ac:dyDescent="0.25">
      <c r="A201" s="218"/>
      <c r="B201" s="150">
        <v>40680</v>
      </c>
      <c r="C201" s="164">
        <v>81.900000000000006</v>
      </c>
      <c r="D201" s="185" t="s">
        <v>695</v>
      </c>
      <c r="E201" s="144"/>
      <c r="F201" s="144"/>
      <c r="G201" s="144"/>
      <c r="H201" s="144"/>
      <c r="I201" s="144"/>
      <c r="J201" s="144"/>
      <c r="K201" s="144"/>
      <c r="L201" s="144"/>
    </row>
    <row r="202" spans="1:12" x14ac:dyDescent="0.25">
      <c r="A202" s="113"/>
      <c r="B202" s="150">
        <v>40680</v>
      </c>
      <c r="C202" s="164">
        <v>40.51</v>
      </c>
      <c r="D202" s="185" t="s">
        <v>734</v>
      </c>
      <c r="E202" s="144"/>
      <c r="F202" s="144"/>
      <c r="G202" s="144"/>
      <c r="H202" s="144"/>
      <c r="I202" s="144"/>
      <c r="J202" s="144"/>
      <c r="K202" s="144"/>
      <c r="L202" s="144"/>
    </row>
    <row r="203" spans="1:12" x14ac:dyDescent="0.25">
      <c r="A203" s="113"/>
      <c r="B203" s="150">
        <v>40680</v>
      </c>
      <c r="C203" s="164">
        <v>2000.1</v>
      </c>
      <c r="D203" s="185" t="s">
        <v>741</v>
      </c>
      <c r="E203" s="144"/>
      <c r="F203" s="144"/>
      <c r="G203" s="144"/>
      <c r="H203" s="144"/>
      <c r="I203" s="144"/>
      <c r="J203" s="144"/>
      <c r="K203" s="144"/>
      <c r="L203" s="144"/>
    </row>
    <row r="204" spans="1:12" x14ac:dyDescent="0.25">
      <c r="A204" s="113"/>
      <c r="B204" s="150">
        <v>40680</v>
      </c>
      <c r="C204" s="164">
        <v>196.2</v>
      </c>
      <c r="D204" s="185" t="s">
        <v>528</v>
      </c>
      <c r="E204" s="144"/>
      <c r="F204" s="144"/>
      <c r="G204" s="144"/>
      <c r="H204" s="144"/>
      <c r="I204" s="144"/>
      <c r="J204" s="144"/>
      <c r="K204" s="144"/>
      <c r="L204" s="144"/>
    </row>
    <row r="205" spans="1:12" x14ac:dyDescent="0.25">
      <c r="A205" s="204"/>
      <c r="B205" s="150">
        <v>40680</v>
      </c>
      <c r="C205" s="164">
        <v>114.1</v>
      </c>
      <c r="D205" s="185" t="s">
        <v>742</v>
      </c>
      <c r="E205" s="144"/>
      <c r="F205" s="144"/>
      <c r="G205" s="144"/>
      <c r="H205" s="144"/>
      <c r="I205" s="144"/>
      <c r="J205" s="144"/>
      <c r="K205" s="144"/>
      <c r="L205" s="144"/>
    </row>
    <row r="206" spans="1:12" x14ac:dyDescent="0.25">
      <c r="A206" s="204"/>
      <c r="B206" s="150">
        <v>40682</v>
      </c>
      <c r="C206" s="164">
        <v>270</v>
      </c>
      <c r="D206" s="185" t="s">
        <v>472</v>
      </c>
      <c r="E206" s="144"/>
      <c r="F206" s="144"/>
      <c r="G206" s="144"/>
      <c r="H206" s="144"/>
      <c r="I206" s="144"/>
      <c r="J206" s="144"/>
      <c r="K206" s="144"/>
      <c r="L206" s="144"/>
    </row>
    <row r="207" spans="1:12" x14ac:dyDescent="0.25">
      <c r="A207" s="113"/>
      <c r="B207" s="150">
        <v>40682</v>
      </c>
      <c r="C207" s="164">
        <v>452</v>
      </c>
      <c r="D207" s="185" t="s">
        <v>743</v>
      </c>
      <c r="E207" s="144"/>
      <c r="F207" s="144"/>
      <c r="G207" s="144"/>
      <c r="H207" s="144"/>
      <c r="I207" s="144"/>
      <c r="J207" s="144"/>
      <c r="K207" s="144"/>
      <c r="L207" s="144"/>
    </row>
    <row r="208" spans="1:12" x14ac:dyDescent="0.25">
      <c r="A208" s="217"/>
      <c r="B208" s="150">
        <v>40683</v>
      </c>
      <c r="C208" s="164">
        <v>127.13</v>
      </c>
      <c r="D208" s="185" t="s">
        <v>715</v>
      </c>
    </row>
    <row r="209" spans="1:4" x14ac:dyDescent="0.25">
      <c r="A209" s="217"/>
      <c r="B209" s="150">
        <v>40683</v>
      </c>
      <c r="C209" s="164">
        <v>127.13</v>
      </c>
      <c r="D209" s="185" t="s">
        <v>448</v>
      </c>
    </row>
    <row r="210" spans="1:4" x14ac:dyDescent="0.25">
      <c r="A210" s="217"/>
      <c r="B210" s="150">
        <v>40683</v>
      </c>
      <c r="C210" s="164">
        <v>67.8</v>
      </c>
      <c r="D210" s="185" t="s">
        <v>721</v>
      </c>
    </row>
    <row r="211" spans="1:4" x14ac:dyDescent="0.25">
      <c r="A211" s="217"/>
      <c r="B211" s="150">
        <v>40683</v>
      </c>
      <c r="C211" s="164">
        <v>330.42</v>
      </c>
      <c r="D211" s="185" t="s">
        <v>723</v>
      </c>
    </row>
    <row r="212" spans="1:4" x14ac:dyDescent="0.25">
      <c r="A212" s="217"/>
      <c r="B212" s="150">
        <v>40683</v>
      </c>
      <c r="C212" s="164">
        <v>1322.46</v>
      </c>
      <c r="D212" s="185" t="s">
        <v>269</v>
      </c>
    </row>
    <row r="213" spans="1:4" x14ac:dyDescent="0.25">
      <c r="A213" s="217"/>
      <c r="B213" s="150">
        <v>40683</v>
      </c>
      <c r="C213" s="145">
        <v>122.4</v>
      </c>
      <c r="D213" s="185" t="s">
        <v>668</v>
      </c>
    </row>
    <row r="214" spans="1:4" x14ac:dyDescent="0.25">
      <c r="A214" s="217"/>
      <c r="B214" s="150">
        <v>40686</v>
      </c>
      <c r="C214" s="164">
        <v>1660.33</v>
      </c>
      <c r="D214" s="185" t="s">
        <v>698</v>
      </c>
    </row>
    <row r="215" spans="1:4" x14ac:dyDescent="0.25">
      <c r="A215" s="217"/>
      <c r="B215" s="150">
        <v>40686</v>
      </c>
      <c r="C215" s="164">
        <v>20</v>
      </c>
      <c r="D215" s="185" t="s">
        <v>559</v>
      </c>
    </row>
    <row r="216" spans="1:4" ht="22.5" x14ac:dyDescent="0.25">
      <c r="A216" s="217"/>
      <c r="B216" s="150">
        <v>40688</v>
      </c>
      <c r="C216" s="164">
        <v>315</v>
      </c>
      <c r="D216" s="185" t="s">
        <v>699</v>
      </c>
    </row>
    <row r="217" spans="1:4" x14ac:dyDescent="0.25">
      <c r="A217" s="217"/>
      <c r="B217" s="150">
        <v>40688</v>
      </c>
      <c r="C217" s="164">
        <v>63.5</v>
      </c>
      <c r="D217" s="185" t="s">
        <v>85</v>
      </c>
    </row>
    <row r="218" spans="1:4" x14ac:dyDescent="0.25">
      <c r="A218" s="217"/>
      <c r="B218" s="150">
        <v>40688</v>
      </c>
      <c r="C218" s="164">
        <v>54</v>
      </c>
      <c r="D218" s="185" t="s">
        <v>77</v>
      </c>
    </row>
    <row r="219" spans="1:4" x14ac:dyDescent="0.25">
      <c r="A219" s="217"/>
      <c r="B219" s="150">
        <v>40688</v>
      </c>
      <c r="C219" s="215">
        <v>748.71</v>
      </c>
      <c r="D219" s="185" t="s">
        <v>735</v>
      </c>
    </row>
    <row r="220" spans="1:4" x14ac:dyDescent="0.25">
      <c r="A220" s="217"/>
      <c r="B220" s="150">
        <v>40688</v>
      </c>
      <c r="C220" s="164">
        <v>430</v>
      </c>
      <c r="D220" s="185" t="s">
        <v>739</v>
      </c>
    </row>
    <row r="221" spans="1:4" ht="22.5" x14ac:dyDescent="0.25">
      <c r="A221" s="217"/>
      <c r="B221" s="150">
        <v>40688</v>
      </c>
      <c r="C221" s="164">
        <v>116.16</v>
      </c>
      <c r="D221" s="185" t="s">
        <v>699</v>
      </c>
    </row>
    <row r="222" spans="1:4" ht="22.5" x14ac:dyDescent="0.25">
      <c r="A222" s="217"/>
      <c r="B222" s="150">
        <v>40688</v>
      </c>
      <c r="C222" s="164">
        <v>206</v>
      </c>
      <c r="D222" s="185" t="s">
        <v>699</v>
      </c>
    </row>
    <row r="223" spans="1:4" x14ac:dyDescent="0.25">
      <c r="A223" s="217"/>
      <c r="B223" s="150">
        <v>40689</v>
      </c>
      <c r="C223" s="164">
        <v>526.11</v>
      </c>
      <c r="D223" s="185" t="s">
        <v>732</v>
      </c>
    </row>
    <row r="224" spans="1:4" x14ac:dyDescent="0.25">
      <c r="A224" s="217"/>
      <c r="B224" s="150">
        <v>40689</v>
      </c>
      <c r="C224" s="164">
        <v>498.9</v>
      </c>
      <c r="D224" s="185" t="s">
        <v>725</v>
      </c>
    </row>
    <row r="225" spans="1:4" ht="22.5" x14ac:dyDescent="0.25">
      <c r="A225" s="217"/>
      <c r="B225" s="150">
        <v>40689</v>
      </c>
      <c r="C225" s="164">
        <v>151.6</v>
      </c>
      <c r="D225" s="185" t="s">
        <v>699</v>
      </c>
    </row>
    <row r="226" spans="1:4" x14ac:dyDescent="0.25">
      <c r="A226" s="217"/>
      <c r="B226" s="150">
        <v>40690</v>
      </c>
      <c r="C226" s="164">
        <v>69</v>
      </c>
      <c r="D226" s="185" t="s">
        <v>416</v>
      </c>
    </row>
    <row r="227" spans="1:4" x14ac:dyDescent="0.25">
      <c r="A227" s="217"/>
      <c r="B227" s="150">
        <v>40693</v>
      </c>
      <c r="C227" s="164">
        <v>1012</v>
      </c>
      <c r="D227" s="185" t="s">
        <v>711</v>
      </c>
    </row>
    <row r="228" spans="1:4" x14ac:dyDescent="0.25">
      <c r="A228" s="217"/>
      <c r="B228" s="150">
        <v>40694</v>
      </c>
      <c r="C228" s="164">
        <v>303</v>
      </c>
      <c r="D228" s="185" t="s">
        <v>698</v>
      </c>
    </row>
    <row r="229" spans="1:4" x14ac:dyDescent="0.25">
      <c r="A229" s="217"/>
      <c r="B229" s="150">
        <v>40694</v>
      </c>
      <c r="C229" s="164">
        <v>696.66</v>
      </c>
      <c r="D229" s="185" t="s">
        <v>698</v>
      </c>
    </row>
    <row r="230" spans="1:4" x14ac:dyDescent="0.25">
      <c r="A230" s="217"/>
      <c r="B230" s="150">
        <v>40694</v>
      </c>
      <c r="C230" s="164">
        <f>6.1*50</f>
        <v>305</v>
      </c>
      <c r="D230" s="185" t="s">
        <v>742</v>
      </c>
    </row>
    <row r="231" spans="1:4" ht="22.5" x14ac:dyDescent="0.25">
      <c r="A231" s="217"/>
      <c r="B231" s="150">
        <v>40695</v>
      </c>
      <c r="C231" s="164">
        <v>1255</v>
      </c>
      <c r="D231" s="185" t="s">
        <v>699</v>
      </c>
    </row>
    <row r="232" spans="1:4" x14ac:dyDescent="0.25">
      <c r="A232" s="217"/>
      <c r="B232" s="150">
        <v>40695</v>
      </c>
      <c r="C232" s="164">
        <v>237.67</v>
      </c>
      <c r="D232" s="185" t="s">
        <v>744</v>
      </c>
    </row>
    <row r="233" spans="1:4" x14ac:dyDescent="0.25">
      <c r="A233" s="217"/>
      <c r="B233" s="150">
        <v>40696</v>
      </c>
      <c r="C233" s="164">
        <v>763.02</v>
      </c>
      <c r="D233" s="185" t="s">
        <v>567</v>
      </c>
    </row>
    <row r="234" spans="1:4" x14ac:dyDescent="0.25">
      <c r="A234" s="217"/>
      <c r="B234" s="150">
        <v>40696</v>
      </c>
      <c r="C234" s="164">
        <v>127.5</v>
      </c>
      <c r="D234" s="185" t="s">
        <v>704</v>
      </c>
    </row>
    <row r="235" spans="1:4" ht="22.5" x14ac:dyDescent="0.25">
      <c r="A235" s="217"/>
      <c r="B235" s="150">
        <v>40696</v>
      </c>
      <c r="C235" s="164">
        <v>19.600000000000001</v>
      </c>
      <c r="D235" s="185" t="s">
        <v>699</v>
      </c>
    </row>
    <row r="236" spans="1:4" x14ac:dyDescent="0.25">
      <c r="A236" s="217"/>
      <c r="B236" s="150">
        <v>40697</v>
      </c>
      <c r="C236" s="164">
        <v>202.86</v>
      </c>
      <c r="D236" s="185" t="s">
        <v>695</v>
      </c>
    </row>
    <row r="237" spans="1:4" x14ac:dyDescent="0.25">
      <c r="A237" s="217"/>
      <c r="B237" s="150">
        <v>40697</v>
      </c>
      <c r="C237" s="164">
        <v>278.24</v>
      </c>
      <c r="D237" s="185" t="s">
        <v>708</v>
      </c>
    </row>
    <row r="238" spans="1:4" x14ac:dyDescent="0.25">
      <c r="A238" s="217"/>
      <c r="B238" s="150">
        <v>40697</v>
      </c>
      <c r="C238" s="164">
        <v>79.099999999999994</v>
      </c>
      <c r="D238" s="185" t="s">
        <v>743</v>
      </c>
    </row>
    <row r="239" spans="1:4" x14ac:dyDescent="0.25">
      <c r="A239" s="217"/>
      <c r="B239" s="150">
        <v>40700</v>
      </c>
      <c r="C239" s="164">
        <v>1386</v>
      </c>
      <c r="D239" s="185" t="s">
        <v>729</v>
      </c>
    </row>
    <row r="240" spans="1:4" x14ac:dyDescent="0.25">
      <c r="A240" s="217"/>
      <c r="B240" s="150">
        <v>40700</v>
      </c>
      <c r="C240" s="164">
        <v>3440</v>
      </c>
      <c r="D240" s="185" t="s">
        <v>745</v>
      </c>
    </row>
    <row r="241" spans="1:4" x14ac:dyDescent="0.25">
      <c r="A241" s="217"/>
      <c r="B241" s="150">
        <v>40700</v>
      </c>
      <c r="C241" s="164">
        <v>813.6</v>
      </c>
      <c r="D241" s="185" t="s">
        <v>728</v>
      </c>
    </row>
    <row r="242" spans="1:4" x14ac:dyDescent="0.25">
      <c r="A242" s="217"/>
      <c r="B242" s="150">
        <v>40700</v>
      </c>
      <c r="C242" s="164">
        <v>1860</v>
      </c>
      <c r="D242" s="185" t="s">
        <v>634</v>
      </c>
    </row>
    <row r="243" spans="1:4" x14ac:dyDescent="0.25">
      <c r="A243" s="217"/>
      <c r="B243" s="150">
        <v>40700</v>
      </c>
      <c r="C243" s="164">
        <v>2239.0700000000002</v>
      </c>
      <c r="D243" s="185" t="s">
        <v>746</v>
      </c>
    </row>
    <row r="244" spans="1:4" x14ac:dyDescent="0.25">
      <c r="A244" s="217"/>
      <c r="B244" s="150">
        <v>40701</v>
      </c>
      <c r="C244" s="164">
        <v>1106</v>
      </c>
      <c r="D244" s="185" t="s">
        <v>528</v>
      </c>
    </row>
    <row r="245" spans="1:4" x14ac:dyDescent="0.25">
      <c r="A245" s="217"/>
      <c r="B245" s="150">
        <v>40701</v>
      </c>
      <c r="C245" s="164">
        <v>46.8</v>
      </c>
      <c r="D245" s="185" t="s">
        <v>742</v>
      </c>
    </row>
    <row r="246" spans="1:4" x14ac:dyDescent="0.25">
      <c r="A246" s="217"/>
      <c r="B246" s="150">
        <v>40702</v>
      </c>
      <c r="C246" s="164">
        <v>1397.23</v>
      </c>
      <c r="D246" s="185" t="s">
        <v>85</v>
      </c>
    </row>
    <row r="247" spans="1:4" x14ac:dyDescent="0.25">
      <c r="A247" s="217"/>
      <c r="B247" s="150">
        <v>40702</v>
      </c>
      <c r="C247" s="164">
        <v>1173.3800000000001</v>
      </c>
      <c r="D247" s="185" t="s">
        <v>79</v>
      </c>
    </row>
    <row r="248" spans="1:4" x14ac:dyDescent="0.25">
      <c r="A248" s="217"/>
      <c r="B248" s="150">
        <v>40702</v>
      </c>
      <c r="C248" s="164">
        <v>160.74</v>
      </c>
      <c r="D248" s="185" t="s">
        <v>704</v>
      </c>
    </row>
    <row r="249" spans="1:4" x14ac:dyDescent="0.25">
      <c r="A249" s="217"/>
      <c r="B249" s="150">
        <v>40704</v>
      </c>
      <c r="C249" s="164">
        <v>700.6</v>
      </c>
      <c r="D249" s="185" t="s">
        <v>615</v>
      </c>
    </row>
    <row r="250" spans="1:4" x14ac:dyDescent="0.25">
      <c r="A250" s="217"/>
      <c r="B250" s="150">
        <v>40704</v>
      </c>
      <c r="C250" s="164">
        <v>1090.45</v>
      </c>
      <c r="D250" s="185" t="s">
        <v>747</v>
      </c>
    </row>
    <row r="251" spans="1:4" ht="22.5" x14ac:dyDescent="0.25">
      <c r="A251" s="217"/>
      <c r="B251" s="150">
        <v>40704</v>
      </c>
      <c r="C251" s="164">
        <v>377.43</v>
      </c>
      <c r="D251" s="185" t="s">
        <v>699</v>
      </c>
    </row>
    <row r="252" spans="1:4" ht="22.5" x14ac:dyDescent="0.25">
      <c r="A252" s="217"/>
      <c r="B252" s="150">
        <v>40704</v>
      </c>
      <c r="C252" s="164">
        <v>270</v>
      </c>
      <c r="D252" s="185" t="s">
        <v>748</v>
      </c>
    </row>
    <row r="253" spans="1:4" x14ac:dyDescent="0.25">
      <c r="A253" s="217"/>
      <c r="B253" s="150">
        <v>40704</v>
      </c>
      <c r="C253" s="164">
        <v>50.74</v>
      </c>
      <c r="D253" s="185" t="s">
        <v>734</v>
      </c>
    </row>
    <row r="254" spans="1:4" ht="22.5" x14ac:dyDescent="0.25">
      <c r="A254" s="217"/>
      <c r="B254" s="150">
        <v>40708</v>
      </c>
      <c r="C254" s="164">
        <v>723.1</v>
      </c>
      <c r="D254" s="185" t="s">
        <v>699</v>
      </c>
    </row>
    <row r="255" spans="1:4" x14ac:dyDescent="0.25">
      <c r="A255" s="217"/>
      <c r="B255" s="150">
        <v>40708</v>
      </c>
      <c r="C255" s="164">
        <v>45.2</v>
      </c>
      <c r="D255" s="185" t="s">
        <v>707</v>
      </c>
    </row>
    <row r="256" spans="1:4" x14ac:dyDescent="0.25">
      <c r="A256" s="217"/>
      <c r="B256" s="150">
        <v>40708</v>
      </c>
      <c r="C256" s="164">
        <v>1597.61</v>
      </c>
      <c r="D256" s="185" t="s">
        <v>746</v>
      </c>
    </row>
    <row r="257" spans="1:4" x14ac:dyDescent="0.25">
      <c r="A257" s="217"/>
      <c r="B257" s="150">
        <v>40708</v>
      </c>
      <c r="C257" s="164">
        <v>2689.98</v>
      </c>
      <c r="D257" s="185" t="s">
        <v>725</v>
      </c>
    </row>
    <row r="258" spans="1:4" x14ac:dyDescent="0.25">
      <c r="A258" s="217"/>
      <c r="B258" s="150">
        <v>40708</v>
      </c>
      <c r="C258" s="164">
        <v>787.08</v>
      </c>
      <c r="D258" s="185" t="s">
        <v>569</v>
      </c>
    </row>
    <row r="259" spans="1:4" x14ac:dyDescent="0.25">
      <c r="A259" s="217"/>
      <c r="B259" s="150">
        <v>40708</v>
      </c>
      <c r="C259" s="164">
        <v>418.75</v>
      </c>
      <c r="D259" s="185" t="s">
        <v>704</v>
      </c>
    </row>
    <row r="260" spans="1:4" x14ac:dyDescent="0.25">
      <c r="A260" s="217"/>
      <c r="B260" s="150">
        <v>40711</v>
      </c>
      <c r="C260" s="219">
        <v>870.1</v>
      </c>
      <c r="D260" s="185" t="s">
        <v>693</v>
      </c>
    </row>
    <row r="261" spans="1:4" x14ac:dyDescent="0.25">
      <c r="A261" s="217"/>
      <c r="B261" s="150">
        <v>40714</v>
      </c>
      <c r="C261" s="219">
        <v>1068.6300000000001</v>
      </c>
      <c r="D261" s="185" t="s">
        <v>476</v>
      </c>
    </row>
    <row r="262" spans="1:4" x14ac:dyDescent="0.25">
      <c r="A262" s="217"/>
      <c r="B262" s="150">
        <v>40714</v>
      </c>
      <c r="C262" s="219">
        <v>195</v>
      </c>
      <c r="D262" s="185" t="s">
        <v>704</v>
      </c>
    </row>
    <row r="263" spans="1:4" ht="22.5" x14ac:dyDescent="0.25">
      <c r="A263" s="217"/>
      <c r="B263" s="150">
        <v>40716</v>
      </c>
      <c r="C263" s="219">
        <v>178.8</v>
      </c>
      <c r="D263" s="185" t="s">
        <v>699</v>
      </c>
    </row>
    <row r="264" spans="1:4" ht="22.5" x14ac:dyDescent="0.25">
      <c r="A264" s="217"/>
      <c r="B264" s="150">
        <v>40716</v>
      </c>
      <c r="C264" s="219">
        <v>423.5</v>
      </c>
      <c r="D264" s="185" t="s">
        <v>699</v>
      </c>
    </row>
    <row r="265" spans="1:4" x14ac:dyDescent="0.25">
      <c r="A265" s="217"/>
      <c r="B265" s="150">
        <v>40718</v>
      </c>
      <c r="C265" s="164">
        <v>327.7</v>
      </c>
      <c r="D265" s="185" t="s">
        <v>743</v>
      </c>
    </row>
    <row r="266" spans="1:4" x14ac:dyDescent="0.25">
      <c r="A266" s="217"/>
      <c r="B266" s="150">
        <v>40721</v>
      </c>
      <c r="C266" s="164">
        <v>3192.6</v>
      </c>
      <c r="D266" s="185" t="s">
        <v>527</v>
      </c>
    </row>
    <row r="267" spans="1:4" x14ac:dyDescent="0.25">
      <c r="A267" s="217"/>
      <c r="B267" s="150">
        <v>40721</v>
      </c>
      <c r="C267" s="164">
        <v>148.80000000000001</v>
      </c>
      <c r="D267" s="185" t="s">
        <v>249</v>
      </c>
    </row>
    <row r="268" spans="1:4" x14ac:dyDescent="0.25">
      <c r="A268" s="217"/>
      <c r="B268" s="150">
        <v>40721</v>
      </c>
      <c r="C268" s="164">
        <v>216</v>
      </c>
      <c r="D268" s="185" t="s">
        <v>73</v>
      </c>
    </row>
    <row r="269" spans="1:4" x14ac:dyDescent="0.25">
      <c r="A269" s="217"/>
      <c r="B269" s="150">
        <v>40721</v>
      </c>
      <c r="C269" s="164">
        <v>1050</v>
      </c>
      <c r="D269" s="185" t="s">
        <v>528</v>
      </c>
    </row>
    <row r="270" spans="1:4" x14ac:dyDescent="0.25">
      <c r="A270" s="217"/>
      <c r="B270" s="150">
        <v>40721</v>
      </c>
      <c r="C270" s="164">
        <v>220</v>
      </c>
      <c r="D270" s="185" t="s">
        <v>190</v>
      </c>
    </row>
    <row r="271" spans="1:4" x14ac:dyDescent="0.25">
      <c r="A271" s="217"/>
      <c r="B271" s="150">
        <v>40721</v>
      </c>
      <c r="C271" s="164">
        <v>3459.55</v>
      </c>
      <c r="D271" s="185" t="s">
        <v>749</v>
      </c>
    </row>
    <row r="272" spans="1:4" x14ac:dyDescent="0.25">
      <c r="A272" s="217"/>
      <c r="B272" s="150">
        <v>40721</v>
      </c>
      <c r="C272" s="164">
        <v>241</v>
      </c>
      <c r="D272" s="185" t="s">
        <v>704</v>
      </c>
    </row>
    <row r="273" spans="1:4" x14ac:dyDescent="0.25">
      <c r="A273" s="217"/>
      <c r="B273" s="150">
        <v>40722</v>
      </c>
      <c r="C273" s="164">
        <v>39.119999999999997</v>
      </c>
      <c r="D273" s="185" t="s">
        <v>414</v>
      </c>
    </row>
    <row r="274" spans="1:4" ht="22.5" x14ac:dyDescent="0.25">
      <c r="A274" s="217"/>
      <c r="B274" s="150">
        <v>40722</v>
      </c>
      <c r="C274" s="164">
        <v>126.12</v>
      </c>
      <c r="D274" s="185" t="s">
        <v>543</v>
      </c>
    </row>
    <row r="275" spans="1:4" x14ac:dyDescent="0.25">
      <c r="A275" s="217"/>
      <c r="B275" s="150">
        <v>40722</v>
      </c>
      <c r="C275" s="164">
        <v>333.24</v>
      </c>
      <c r="D275" s="185" t="s">
        <v>417</v>
      </c>
    </row>
    <row r="276" spans="1:4" x14ac:dyDescent="0.25">
      <c r="A276" s="217"/>
      <c r="B276" s="150">
        <v>40722</v>
      </c>
      <c r="C276" s="164">
        <v>151.55600000000001</v>
      </c>
      <c r="D276" s="185" t="s">
        <v>416</v>
      </c>
    </row>
    <row r="277" spans="1:4" x14ac:dyDescent="0.25">
      <c r="A277" s="217"/>
      <c r="B277" s="150">
        <v>40722</v>
      </c>
      <c r="C277" s="164">
        <v>37.28</v>
      </c>
      <c r="D277" s="185" t="s">
        <v>714</v>
      </c>
    </row>
    <row r="278" spans="1:4" ht="22.5" x14ac:dyDescent="0.25">
      <c r="A278" s="217"/>
      <c r="B278" s="150">
        <v>40723</v>
      </c>
      <c r="C278" s="164">
        <v>939.88</v>
      </c>
      <c r="D278" s="185" t="s">
        <v>702</v>
      </c>
    </row>
    <row r="279" spans="1:4" x14ac:dyDescent="0.25">
      <c r="A279" s="217"/>
      <c r="B279" s="150">
        <v>40724</v>
      </c>
      <c r="C279" s="164">
        <v>1560.88</v>
      </c>
      <c r="D279" s="185" t="s">
        <v>269</v>
      </c>
    </row>
    <row r="280" spans="1:4" ht="22.5" x14ac:dyDescent="0.25">
      <c r="A280" s="217"/>
      <c r="B280" s="150">
        <v>40724</v>
      </c>
      <c r="C280" s="164">
        <v>169.68</v>
      </c>
      <c r="D280" s="185" t="s">
        <v>699</v>
      </c>
    </row>
    <row r="281" spans="1:4" ht="22.5" x14ac:dyDescent="0.25">
      <c r="A281" s="217"/>
      <c r="B281" s="150">
        <v>40724</v>
      </c>
      <c r="C281" s="164">
        <v>862</v>
      </c>
      <c r="D281" s="185" t="s">
        <v>699</v>
      </c>
    </row>
    <row r="282" spans="1:4" x14ac:dyDescent="0.25">
      <c r="A282" s="217"/>
      <c r="B282" s="150">
        <v>40724</v>
      </c>
      <c r="C282" s="164">
        <v>152</v>
      </c>
      <c r="D282" s="185" t="s">
        <v>704</v>
      </c>
    </row>
    <row r="283" spans="1:4" x14ac:dyDescent="0.25">
      <c r="A283" s="217"/>
      <c r="B283" s="150">
        <v>40725</v>
      </c>
      <c r="C283" s="164">
        <v>86</v>
      </c>
      <c r="D283" s="185" t="s">
        <v>565</v>
      </c>
    </row>
    <row r="284" spans="1:4" x14ac:dyDescent="0.25">
      <c r="A284" s="217"/>
      <c r="B284" s="150">
        <v>40725</v>
      </c>
      <c r="C284" s="164">
        <v>794.18</v>
      </c>
      <c r="D284" s="185" t="s">
        <v>707</v>
      </c>
    </row>
    <row r="285" spans="1:4" ht="22.5" x14ac:dyDescent="0.25">
      <c r="A285" s="217"/>
      <c r="B285" s="150">
        <v>40725</v>
      </c>
      <c r="C285" s="164">
        <v>621.52</v>
      </c>
      <c r="D285" s="185" t="s">
        <v>699</v>
      </c>
    </row>
    <row r="286" spans="1:4" x14ac:dyDescent="0.25">
      <c r="A286" s="217"/>
      <c r="B286" s="150">
        <v>40728</v>
      </c>
      <c r="C286" s="164">
        <v>157.5</v>
      </c>
      <c r="D286" s="185" t="s">
        <v>704</v>
      </c>
    </row>
    <row r="287" spans="1:4" x14ac:dyDescent="0.25">
      <c r="A287" s="217"/>
      <c r="B287" s="150">
        <v>40730</v>
      </c>
      <c r="C287" s="164">
        <v>11403.15</v>
      </c>
      <c r="D287" s="185" t="s">
        <v>693</v>
      </c>
    </row>
    <row r="288" spans="1:4" x14ac:dyDescent="0.25">
      <c r="A288" s="217"/>
      <c r="B288" s="150">
        <v>40731</v>
      </c>
      <c r="C288" s="164">
        <v>169.5</v>
      </c>
      <c r="D288" s="185" t="s">
        <v>694</v>
      </c>
    </row>
    <row r="289" spans="1:4" x14ac:dyDescent="0.25">
      <c r="A289" s="217"/>
      <c r="B289" s="150">
        <v>40731</v>
      </c>
      <c r="C289" s="221">
        <v>186.48</v>
      </c>
      <c r="D289" s="185" t="s">
        <v>695</v>
      </c>
    </row>
    <row r="290" spans="1:4" ht="22.5" x14ac:dyDescent="0.25">
      <c r="A290" s="217"/>
      <c r="B290" s="150">
        <v>40731</v>
      </c>
      <c r="C290" s="164">
        <v>896</v>
      </c>
      <c r="D290" s="185" t="s">
        <v>699</v>
      </c>
    </row>
    <row r="291" spans="1:4" ht="22.5" x14ac:dyDescent="0.25">
      <c r="A291" s="217"/>
      <c r="B291" s="150">
        <v>40731</v>
      </c>
      <c r="C291" s="164">
        <v>373.75</v>
      </c>
      <c r="D291" s="185" t="s">
        <v>699</v>
      </c>
    </row>
    <row r="292" spans="1:4" x14ac:dyDescent="0.25">
      <c r="A292" s="217"/>
      <c r="B292" s="150">
        <v>40731</v>
      </c>
      <c r="C292" s="164">
        <v>92.41</v>
      </c>
      <c r="D292" s="185" t="s">
        <v>750</v>
      </c>
    </row>
    <row r="293" spans="1:4" x14ac:dyDescent="0.25">
      <c r="A293" s="217"/>
      <c r="B293" s="150">
        <v>40735</v>
      </c>
      <c r="C293" s="164">
        <v>984</v>
      </c>
      <c r="D293" s="185" t="s">
        <v>634</v>
      </c>
    </row>
    <row r="294" spans="1:4" x14ac:dyDescent="0.25">
      <c r="A294" s="217"/>
      <c r="B294" s="150">
        <v>40735</v>
      </c>
      <c r="C294" s="164">
        <v>152.5</v>
      </c>
      <c r="D294" s="185" t="s">
        <v>640</v>
      </c>
    </row>
    <row r="295" spans="1:4" x14ac:dyDescent="0.25">
      <c r="A295" s="217"/>
      <c r="B295" s="150">
        <v>40736</v>
      </c>
      <c r="C295" s="164">
        <v>310.75</v>
      </c>
      <c r="D295" s="185" t="s">
        <v>729</v>
      </c>
    </row>
    <row r="296" spans="1:4" x14ac:dyDescent="0.25">
      <c r="A296" s="217"/>
      <c r="B296" s="150">
        <v>40737</v>
      </c>
      <c r="C296" s="164">
        <v>129.94999999999999</v>
      </c>
      <c r="D296" s="185" t="s">
        <v>725</v>
      </c>
    </row>
    <row r="297" spans="1:4" x14ac:dyDescent="0.25">
      <c r="A297" s="217"/>
      <c r="B297" s="150">
        <v>40737</v>
      </c>
      <c r="C297" s="164">
        <v>239</v>
      </c>
      <c r="D297" s="185" t="s">
        <v>707</v>
      </c>
    </row>
    <row r="298" spans="1:4" x14ac:dyDescent="0.25">
      <c r="A298" s="217"/>
      <c r="B298" s="150">
        <v>40737</v>
      </c>
      <c r="C298" s="164">
        <v>888</v>
      </c>
      <c r="D298" s="185" t="s">
        <v>751</v>
      </c>
    </row>
    <row r="299" spans="1:4" x14ac:dyDescent="0.25">
      <c r="A299" s="217"/>
      <c r="B299" s="150">
        <v>40737</v>
      </c>
      <c r="C299" s="164">
        <v>127.13</v>
      </c>
      <c r="D299" s="185" t="s">
        <v>448</v>
      </c>
    </row>
    <row r="300" spans="1:4" x14ac:dyDescent="0.25">
      <c r="A300" s="217"/>
      <c r="B300" s="150">
        <v>40737</v>
      </c>
      <c r="C300" s="164">
        <v>127.13</v>
      </c>
      <c r="D300" s="185" t="s">
        <v>715</v>
      </c>
    </row>
    <row r="301" spans="1:4" x14ac:dyDescent="0.25">
      <c r="A301" s="217"/>
      <c r="B301" s="150">
        <v>40737</v>
      </c>
      <c r="C301" s="164">
        <v>449.97</v>
      </c>
      <c r="D301" s="185" t="s">
        <v>752</v>
      </c>
    </row>
    <row r="302" spans="1:4" x14ac:dyDescent="0.25">
      <c r="A302" s="217"/>
      <c r="B302" s="150">
        <v>40737</v>
      </c>
      <c r="C302" s="164">
        <v>254.25</v>
      </c>
      <c r="D302" s="185" t="s">
        <v>728</v>
      </c>
    </row>
    <row r="303" spans="1:4" ht="22.5" x14ac:dyDescent="0.25">
      <c r="A303" s="217"/>
      <c r="B303" s="150">
        <v>40737</v>
      </c>
      <c r="C303" s="164">
        <v>180.5</v>
      </c>
      <c r="D303" s="185" t="s">
        <v>699</v>
      </c>
    </row>
    <row r="304" spans="1:4" ht="22.5" x14ac:dyDescent="0.25">
      <c r="A304" s="217"/>
      <c r="B304" s="150">
        <v>40738</v>
      </c>
      <c r="C304" s="164">
        <v>292</v>
      </c>
      <c r="D304" s="185" t="s">
        <v>699</v>
      </c>
    </row>
    <row r="305" spans="1:4" x14ac:dyDescent="0.25">
      <c r="A305" s="217"/>
      <c r="B305" s="150">
        <v>40738</v>
      </c>
      <c r="C305" s="164">
        <v>144</v>
      </c>
      <c r="D305" s="185" t="s">
        <v>559</v>
      </c>
    </row>
    <row r="306" spans="1:4" x14ac:dyDescent="0.25">
      <c r="A306" s="217"/>
      <c r="B306" s="150">
        <v>40743</v>
      </c>
      <c r="C306" s="164">
        <v>1355.36</v>
      </c>
      <c r="D306" s="185" t="s">
        <v>713</v>
      </c>
    </row>
    <row r="307" spans="1:4" x14ac:dyDescent="0.25">
      <c r="A307" s="217"/>
      <c r="B307" s="150">
        <v>40744</v>
      </c>
      <c r="C307" s="164">
        <v>268.95999999999998</v>
      </c>
      <c r="D307" s="185" t="s">
        <v>625</v>
      </c>
    </row>
    <row r="308" spans="1:4" x14ac:dyDescent="0.25">
      <c r="A308" s="217"/>
      <c r="B308" s="150">
        <v>40744</v>
      </c>
      <c r="C308" s="164">
        <v>1846.25</v>
      </c>
      <c r="D308" s="185" t="s">
        <v>753</v>
      </c>
    </row>
    <row r="309" spans="1:4" ht="22.5" x14ac:dyDescent="0.25">
      <c r="A309" s="217"/>
      <c r="B309" s="150">
        <v>40745</v>
      </c>
      <c r="C309" s="164">
        <v>239.72</v>
      </c>
      <c r="D309" s="185" t="s">
        <v>699</v>
      </c>
    </row>
    <row r="310" spans="1:4" ht="22.5" x14ac:dyDescent="0.25">
      <c r="A310" s="217"/>
      <c r="B310" s="150">
        <v>40745</v>
      </c>
      <c r="C310" s="164">
        <v>503.56</v>
      </c>
      <c r="D310" s="185" t="s">
        <v>699</v>
      </c>
    </row>
    <row r="311" spans="1:4" x14ac:dyDescent="0.25">
      <c r="A311" s="217"/>
      <c r="B311" s="150">
        <v>40745</v>
      </c>
      <c r="C311" s="164">
        <v>470.5</v>
      </c>
      <c r="D311" s="185" t="s">
        <v>754</v>
      </c>
    </row>
    <row r="312" spans="1:4" x14ac:dyDescent="0.25">
      <c r="A312" s="217"/>
      <c r="B312" s="150">
        <v>40750</v>
      </c>
      <c r="C312" s="164">
        <v>36.409999999999997</v>
      </c>
      <c r="D312" s="185" t="s">
        <v>713</v>
      </c>
    </row>
    <row r="313" spans="1:4" x14ac:dyDescent="0.25">
      <c r="A313" s="217"/>
      <c r="B313" s="150">
        <v>40750</v>
      </c>
      <c r="C313" s="164">
        <v>98</v>
      </c>
      <c r="D313" s="185" t="s">
        <v>755</v>
      </c>
    </row>
    <row r="314" spans="1:4" ht="22.5" x14ac:dyDescent="0.25">
      <c r="A314" s="217"/>
      <c r="B314" s="150">
        <v>40750</v>
      </c>
      <c r="C314" s="164">
        <v>210.98</v>
      </c>
      <c r="D314" s="185" t="s">
        <v>699</v>
      </c>
    </row>
    <row r="315" spans="1:4" x14ac:dyDescent="0.25">
      <c r="A315" s="217"/>
      <c r="B315" s="150">
        <v>40750</v>
      </c>
      <c r="C315" s="164">
        <v>124.3</v>
      </c>
      <c r="D315" s="185" t="s">
        <v>740</v>
      </c>
    </row>
    <row r="316" spans="1:4" x14ac:dyDescent="0.25">
      <c r="A316" s="217"/>
      <c r="B316" s="150">
        <v>40750</v>
      </c>
      <c r="C316" s="164">
        <v>600</v>
      </c>
      <c r="D316" s="185" t="s">
        <v>528</v>
      </c>
    </row>
    <row r="317" spans="1:4" x14ac:dyDescent="0.25">
      <c r="A317" s="217"/>
      <c r="B317" s="150">
        <v>40750</v>
      </c>
      <c r="C317" s="164">
        <v>2415.36</v>
      </c>
      <c r="D317" s="185" t="s">
        <v>713</v>
      </c>
    </row>
    <row r="318" spans="1:4" x14ac:dyDescent="0.25">
      <c r="A318" s="217"/>
      <c r="B318" s="150">
        <v>40752</v>
      </c>
      <c r="C318" s="164">
        <v>221.38</v>
      </c>
      <c r="D318" s="185" t="s">
        <v>756</v>
      </c>
    </row>
    <row r="319" spans="1:4" x14ac:dyDescent="0.25">
      <c r="A319" s="217"/>
      <c r="B319" s="150">
        <v>40752</v>
      </c>
      <c r="C319" s="164">
        <v>1231.95</v>
      </c>
      <c r="D319" s="185" t="s">
        <v>698</v>
      </c>
    </row>
    <row r="320" spans="1:4" ht="22.5" x14ac:dyDescent="0.25">
      <c r="A320" s="217"/>
      <c r="B320" s="150">
        <v>40752</v>
      </c>
      <c r="C320" s="164">
        <v>178.8</v>
      </c>
      <c r="D320" s="185" t="s">
        <v>699</v>
      </c>
    </row>
    <row r="321" spans="1:4" x14ac:dyDescent="0.25">
      <c r="A321" s="217"/>
      <c r="B321" s="150">
        <v>40753</v>
      </c>
      <c r="C321" s="164">
        <v>1140</v>
      </c>
      <c r="D321" s="185" t="s">
        <v>757</v>
      </c>
    </row>
    <row r="322" spans="1:4" ht="22.5" x14ac:dyDescent="0.25">
      <c r="A322" s="217"/>
      <c r="B322" s="150">
        <v>40753</v>
      </c>
      <c r="C322" s="164">
        <v>131.93</v>
      </c>
      <c r="D322" s="185" t="s">
        <v>699</v>
      </c>
    </row>
    <row r="323" spans="1:4" x14ac:dyDescent="0.25">
      <c r="A323" s="217"/>
      <c r="B323" s="150">
        <v>40753</v>
      </c>
      <c r="C323" s="164">
        <v>316.8</v>
      </c>
      <c r="D323" s="185" t="s">
        <v>562</v>
      </c>
    </row>
    <row r="324" spans="1:4" x14ac:dyDescent="0.25">
      <c r="A324" s="217"/>
      <c r="B324" s="150">
        <v>40763</v>
      </c>
      <c r="C324" s="164">
        <v>150</v>
      </c>
      <c r="D324" s="185" t="s">
        <v>758</v>
      </c>
    </row>
    <row r="325" spans="1:4" ht="22.5" x14ac:dyDescent="0.25">
      <c r="A325" s="217"/>
      <c r="B325" s="150">
        <v>40763</v>
      </c>
      <c r="C325" s="164">
        <v>851.2</v>
      </c>
      <c r="D325" s="185" t="s">
        <v>699</v>
      </c>
    </row>
    <row r="326" spans="1:4" x14ac:dyDescent="0.25">
      <c r="A326" s="217"/>
      <c r="B326" s="150">
        <v>40764</v>
      </c>
      <c r="C326" s="164">
        <v>199.08</v>
      </c>
      <c r="D326" s="185" t="s">
        <v>695</v>
      </c>
    </row>
    <row r="327" spans="1:4" x14ac:dyDescent="0.25">
      <c r="A327" s="217"/>
      <c r="B327" s="150">
        <v>40765</v>
      </c>
      <c r="C327" s="164">
        <v>2404</v>
      </c>
      <c r="D327" s="185" t="s">
        <v>634</v>
      </c>
    </row>
    <row r="328" spans="1:4" ht="22.5" x14ac:dyDescent="0.25">
      <c r="A328" s="217"/>
      <c r="B328" s="150">
        <v>40766</v>
      </c>
      <c r="C328" s="164">
        <v>336.68</v>
      </c>
      <c r="D328" s="185" t="s">
        <v>699</v>
      </c>
    </row>
    <row r="329" spans="1:4" ht="22.5" x14ac:dyDescent="0.25">
      <c r="A329" s="217"/>
      <c r="B329" s="150">
        <v>40766</v>
      </c>
      <c r="C329" s="164">
        <v>533.44000000000005</v>
      </c>
      <c r="D329" s="185" t="s">
        <v>699</v>
      </c>
    </row>
    <row r="330" spans="1:4" x14ac:dyDescent="0.25">
      <c r="A330" s="217"/>
      <c r="B330" s="150">
        <v>40767</v>
      </c>
      <c r="C330" s="164">
        <v>369.6</v>
      </c>
      <c r="D330" s="185" t="s">
        <v>78</v>
      </c>
    </row>
    <row r="331" spans="1:4" ht="22.5" x14ac:dyDescent="0.25">
      <c r="A331" s="217"/>
      <c r="B331" s="150">
        <v>40767</v>
      </c>
      <c r="C331" s="164">
        <v>501.4</v>
      </c>
      <c r="D331" s="185" t="s">
        <v>699</v>
      </c>
    </row>
    <row r="332" spans="1:4" ht="22.5" x14ac:dyDescent="0.25">
      <c r="A332" s="217"/>
      <c r="B332" s="150">
        <v>40770</v>
      </c>
      <c r="C332" s="164">
        <v>475</v>
      </c>
      <c r="D332" s="185" t="s">
        <v>699</v>
      </c>
    </row>
    <row r="333" spans="1:4" x14ac:dyDescent="0.25">
      <c r="A333" s="217"/>
      <c r="B333" s="150">
        <v>40770</v>
      </c>
      <c r="C333" s="164">
        <v>418.2</v>
      </c>
      <c r="D333" s="185" t="s">
        <v>93</v>
      </c>
    </row>
    <row r="334" spans="1:4" x14ac:dyDescent="0.25">
      <c r="A334" s="217"/>
      <c r="B334" s="150">
        <v>40771</v>
      </c>
      <c r="C334" s="164">
        <v>235</v>
      </c>
      <c r="D334" s="185" t="s">
        <v>446</v>
      </c>
    </row>
    <row r="335" spans="1:4" x14ac:dyDescent="0.25">
      <c r="A335" s="217"/>
      <c r="B335" s="150">
        <v>40772</v>
      </c>
      <c r="C335" s="164">
        <v>126</v>
      </c>
      <c r="D335" s="185" t="s">
        <v>78</v>
      </c>
    </row>
    <row r="336" spans="1:4" x14ac:dyDescent="0.25">
      <c r="A336" s="217"/>
      <c r="B336" s="150">
        <v>40774</v>
      </c>
      <c r="C336" s="164">
        <v>69.98</v>
      </c>
      <c r="D336" s="185" t="s">
        <v>557</v>
      </c>
    </row>
    <row r="337" spans="1:4" ht="22.5" x14ac:dyDescent="0.25">
      <c r="A337" s="217"/>
      <c r="B337" s="150">
        <v>40774</v>
      </c>
      <c r="C337" s="164">
        <v>751.1</v>
      </c>
      <c r="D337" s="185" t="s">
        <v>699</v>
      </c>
    </row>
    <row r="338" spans="1:4" x14ac:dyDescent="0.25">
      <c r="A338" s="217"/>
      <c r="B338" s="150">
        <v>40777</v>
      </c>
      <c r="C338" s="164">
        <v>617.5</v>
      </c>
      <c r="D338" s="185" t="s">
        <v>446</v>
      </c>
    </row>
    <row r="339" spans="1:4" x14ac:dyDescent="0.25">
      <c r="A339" s="217"/>
      <c r="B339" s="150">
        <v>40777</v>
      </c>
      <c r="C339" s="164">
        <v>80</v>
      </c>
      <c r="D339" s="185" t="s">
        <v>609</v>
      </c>
    </row>
    <row r="340" spans="1:4" ht="22.5" x14ac:dyDescent="0.25">
      <c r="A340" s="217"/>
      <c r="B340" s="150">
        <v>40778</v>
      </c>
      <c r="C340" s="164">
        <v>115</v>
      </c>
      <c r="D340" s="185" t="s">
        <v>759</v>
      </c>
    </row>
    <row r="341" spans="1:4" x14ac:dyDescent="0.25">
      <c r="A341" s="217"/>
      <c r="B341" s="150">
        <v>40778</v>
      </c>
      <c r="C341" s="164">
        <v>435.4</v>
      </c>
      <c r="D341" s="185" t="s">
        <v>713</v>
      </c>
    </row>
    <row r="342" spans="1:4" x14ac:dyDescent="0.25">
      <c r="A342" s="217"/>
      <c r="B342" s="150">
        <v>40778</v>
      </c>
      <c r="C342" s="164">
        <v>318.75</v>
      </c>
      <c r="D342" s="185" t="s">
        <v>446</v>
      </c>
    </row>
    <row r="343" spans="1:4" x14ac:dyDescent="0.25">
      <c r="A343" s="217"/>
      <c r="B343" s="150">
        <v>40778</v>
      </c>
      <c r="C343" s="164">
        <v>270</v>
      </c>
      <c r="D343" s="185" t="s">
        <v>760</v>
      </c>
    </row>
    <row r="344" spans="1:4" x14ac:dyDescent="0.25">
      <c r="A344" s="217"/>
      <c r="B344" s="150">
        <v>40778</v>
      </c>
      <c r="C344" s="164">
        <v>1600</v>
      </c>
      <c r="D344" s="185" t="s">
        <v>761</v>
      </c>
    </row>
    <row r="345" spans="1:4" ht="22.5" x14ac:dyDescent="0.25">
      <c r="A345" s="217"/>
      <c r="B345" s="150">
        <v>40779</v>
      </c>
      <c r="C345" s="164">
        <v>907.6</v>
      </c>
      <c r="D345" s="185" t="s">
        <v>710</v>
      </c>
    </row>
    <row r="346" spans="1:4" x14ac:dyDescent="0.25">
      <c r="A346" s="189"/>
      <c r="B346" s="150">
        <v>40780</v>
      </c>
      <c r="C346" s="164">
        <v>3800</v>
      </c>
      <c r="D346" s="185" t="s">
        <v>762</v>
      </c>
    </row>
    <row r="347" spans="1:4" ht="22.5" x14ac:dyDescent="0.25">
      <c r="A347" s="217"/>
      <c r="B347" s="150">
        <v>40781</v>
      </c>
      <c r="C347" s="164">
        <v>324</v>
      </c>
      <c r="D347" s="185" t="s">
        <v>699</v>
      </c>
    </row>
    <row r="348" spans="1:4" x14ac:dyDescent="0.25">
      <c r="A348" s="217"/>
      <c r="B348" s="150">
        <v>40781</v>
      </c>
      <c r="C348" s="164">
        <v>280</v>
      </c>
      <c r="D348" s="185" t="s">
        <v>528</v>
      </c>
    </row>
    <row r="349" spans="1:4" x14ac:dyDescent="0.25">
      <c r="A349" s="217"/>
      <c r="B349" s="150">
        <v>40784</v>
      </c>
      <c r="C349" s="164">
        <v>230.11</v>
      </c>
      <c r="D349" s="185" t="s">
        <v>98</v>
      </c>
    </row>
    <row r="350" spans="1:4" ht="22.5" x14ac:dyDescent="0.25">
      <c r="A350" s="217"/>
      <c r="B350" s="150">
        <v>40784</v>
      </c>
      <c r="C350" s="164">
        <v>280.12</v>
      </c>
      <c r="D350" s="185" t="s">
        <v>699</v>
      </c>
    </row>
    <row r="351" spans="1:4" ht="22.5" x14ac:dyDescent="0.25">
      <c r="A351" s="217"/>
      <c r="B351" s="150">
        <v>40784</v>
      </c>
      <c r="C351" s="164">
        <v>203.25</v>
      </c>
      <c r="D351" s="185" t="s">
        <v>699</v>
      </c>
    </row>
    <row r="352" spans="1:4" x14ac:dyDescent="0.25">
      <c r="A352" s="217"/>
      <c r="B352" s="150">
        <v>40785</v>
      </c>
      <c r="C352" s="164">
        <v>247.5</v>
      </c>
      <c r="D352" s="185" t="s">
        <v>446</v>
      </c>
    </row>
    <row r="353" spans="1:4" x14ac:dyDescent="0.25">
      <c r="A353" s="217"/>
      <c r="B353" s="150">
        <v>40786</v>
      </c>
      <c r="C353" s="164">
        <v>1072</v>
      </c>
      <c r="D353" s="185" t="s">
        <v>761</v>
      </c>
    </row>
    <row r="354" spans="1:4" x14ac:dyDescent="0.25">
      <c r="A354" s="217"/>
      <c r="B354" s="150">
        <v>40786</v>
      </c>
      <c r="C354" s="164">
        <v>698.41</v>
      </c>
      <c r="D354" s="185" t="s">
        <v>269</v>
      </c>
    </row>
    <row r="355" spans="1:4" x14ac:dyDescent="0.25">
      <c r="A355" s="217"/>
      <c r="B355" s="150">
        <v>40786</v>
      </c>
      <c r="C355" s="164">
        <v>180.8</v>
      </c>
      <c r="D355" s="185" t="s">
        <v>743</v>
      </c>
    </row>
    <row r="356" spans="1:4" x14ac:dyDescent="0.25">
      <c r="A356" s="217"/>
      <c r="B356" s="150">
        <v>40786</v>
      </c>
      <c r="C356" s="164">
        <v>100</v>
      </c>
      <c r="D356" s="185" t="s">
        <v>763</v>
      </c>
    </row>
    <row r="357" spans="1:4" x14ac:dyDescent="0.25">
      <c r="A357" s="217"/>
      <c r="B357" s="150">
        <v>40786</v>
      </c>
      <c r="C357" s="164">
        <v>86.14</v>
      </c>
      <c r="D357" s="185" t="s">
        <v>713</v>
      </c>
    </row>
    <row r="358" spans="1:4" x14ac:dyDescent="0.25">
      <c r="A358" s="217"/>
      <c r="B358" s="150">
        <v>40787</v>
      </c>
      <c r="C358" s="164">
        <v>278.3</v>
      </c>
      <c r="D358" s="185" t="s">
        <v>764</v>
      </c>
    </row>
    <row r="359" spans="1:4" x14ac:dyDescent="0.25">
      <c r="A359" s="217"/>
      <c r="B359" s="150">
        <v>40787</v>
      </c>
      <c r="C359" s="164">
        <f>153+233.15</f>
        <v>386.15</v>
      </c>
      <c r="D359" s="185" t="s">
        <v>446</v>
      </c>
    </row>
    <row r="360" spans="1:4" ht="22.5" x14ac:dyDescent="0.25">
      <c r="A360" s="217"/>
      <c r="B360" s="150">
        <v>40787</v>
      </c>
      <c r="C360" s="164">
        <v>289.86</v>
      </c>
      <c r="D360" s="185" t="s">
        <v>699</v>
      </c>
    </row>
    <row r="361" spans="1:4" x14ac:dyDescent="0.25">
      <c r="A361" s="217"/>
      <c r="B361" s="150">
        <v>40788</v>
      </c>
      <c r="C361" s="164">
        <v>422.5</v>
      </c>
      <c r="D361" s="185" t="s">
        <v>446</v>
      </c>
    </row>
    <row r="362" spans="1:4" x14ac:dyDescent="0.25">
      <c r="A362" s="217"/>
      <c r="B362" s="150">
        <v>40788</v>
      </c>
      <c r="C362" s="164">
        <v>120</v>
      </c>
      <c r="D362" s="185" t="s">
        <v>713</v>
      </c>
    </row>
    <row r="363" spans="1:4" x14ac:dyDescent="0.25">
      <c r="A363" s="217"/>
      <c r="B363" s="150">
        <v>40791</v>
      </c>
      <c r="C363" s="164">
        <v>1726.09</v>
      </c>
      <c r="D363" s="185" t="s">
        <v>765</v>
      </c>
    </row>
    <row r="364" spans="1:4" x14ac:dyDescent="0.25">
      <c r="A364" s="217"/>
      <c r="B364" s="150">
        <v>40791</v>
      </c>
      <c r="C364" s="164">
        <v>695</v>
      </c>
      <c r="D364" s="185" t="s">
        <v>766</v>
      </c>
    </row>
    <row r="365" spans="1:4" ht="22.5" x14ac:dyDescent="0.25">
      <c r="A365" s="217"/>
      <c r="B365" s="150">
        <v>40792</v>
      </c>
      <c r="C365" s="164">
        <v>366.31</v>
      </c>
      <c r="D365" s="185" t="s">
        <v>699</v>
      </c>
    </row>
    <row r="366" spans="1:4" x14ac:dyDescent="0.25">
      <c r="A366" s="217"/>
      <c r="B366" s="150">
        <v>40792</v>
      </c>
      <c r="C366" s="164">
        <v>180.18</v>
      </c>
      <c r="D366" s="185" t="s">
        <v>695</v>
      </c>
    </row>
    <row r="367" spans="1:4" ht="22.5" x14ac:dyDescent="0.25">
      <c r="A367" s="217"/>
      <c r="B367" s="150">
        <v>40792</v>
      </c>
      <c r="C367" s="164">
        <v>121.77</v>
      </c>
      <c r="D367" s="185" t="s">
        <v>699</v>
      </c>
    </row>
    <row r="368" spans="1:4" x14ac:dyDescent="0.25">
      <c r="A368" s="217"/>
      <c r="B368" s="150">
        <v>40792</v>
      </c>
      <c r="C368" s="164">
        <v>140</v>
      </c>
      <c r="D368" s="185" t="s">
        <v>446</v>
      </c>
    </row>
    <row r="369" spans="1:4" x14ac:dyDescent="0.25">
      <c r="A369" s="217"/>
      <c r="B369" s="150">
        <v>40793</v>
      </c>
      <c r="C369" s="164">
        <v>428.3</v>
      </c>
      <c r="D369" s="185" t="s">
        <v>446</v>
      </c>
    </row>
    <row r="370" spans="1:4" x14ac:dyDescent="0.25">
      <c r="A370" s="217"/>
      <c r="B370" s="150">
        <v>40064</v>
      </c>
      <c r="C370" s="164">
        <v>2.88</v>
      </c>
      <c r="D370" s="185" t="s">
        <v>476</v>
      </c>
    </row>
    <row r="371" spans="1:4" x14ac:dyDescent="0.25">
      <c r="A371" s="217"/>
      <c r="B371" s="150">
        <v>40064</v>
      </c>
      <c r="C371" s="164">
        <v>184.8</v>
      </c>
      <c r="D371" s="185" t="s">
        <v>761</v>
      </c>
    </row>
    <row r="372" spans="1:4" x14ac:dyDescent="0.25">
      <c r="A372" s="217"/>
      <c r="B372" s="150">
        <v>40794</v>
      </c>
      <c r="C372" s="164">
        <v>295</v>
      </c>
      <c r="D372" s="185" t="s">
        <v>767</v>
      </c>
    </row>
    <row r="373" spans="1:4" x14ac:dyDescent="0.25">
      <c r="A373" s="217"/>
      <c r="B373" s="150">
        <v>40794</v>
      </c>
      <c r="C373" s="164">
        <v>59</v>
      </c>
      <c r="D373" s="185" t="s">
        <v>713</v>
      </c>
    </row>
    <row r="374" spans="1:4" x14ac:dyDescent="0.25">
      <c r="A374" s="217"/>
      <c r="B374" s="150">
        <v>40794</v>
      </c>
      <c r="C374" s="164">
        <v>230.75</v>
      </c>
      <c r="D374" s="185" t="s">
        <v>754</v>
      </c>
    </row>
    <row r="375" spans="1:4" x14ac:dyDescent="0.25">
      <c r="A375" s="217"/>
      <c r="B375" s="150">
        <v>40430</v>
      </c>
      <c r="C375" s="164">
        <v>567</v>
      </c>
      <c r="D375" s="185" t="s">
        <v>563</v>
      </c>
    </row>
    <row r="376" spans="1:4" x14ac:dyDescent="0.25">
      <c r="A376" s="217"/>
      <c r="B376" s="150">
        <v>40430</v>
      </c>
      <c r="C376" s="164">
        <v>186.45</v>
      </c>
      <c r="D376" s="185" t="s">
        <v>743</v>
      </c>
    </row>
    <row r="377" spans="1:4" x14ac:dyDescent="0.25">
      <c r="A377" s="217"/>
      <c r="B377" s="150">
        <v>40796</v>
      </c>
      <c r="C377" s="164">
        <v>161</v>
      </c>
      <c r="D377" s="185" t="s">
        <v>446</v>
      </c>
    </row>
    <row r="378" spans="1:4" x14ac:dyDescent="0.25">
      <c r="A378" s="217"/>
      <c r="B378" s="150">
        <v>40799</v>
      </c>
      <c r="C378" s="164">
        <v>395.5</v>
      </c>
      <c r="D378" s="185" t="s">
        <v>741</v>
      </c>
    </row>
    <row r="379" spans="1:4" x14ac:dyDescent="0.25">
      <c r="A379" s="217"/>
      <c r="B379" s="150">
        <v>40800</v>
      </c>
      <c r="C379" s="164">
        <v>874.33</v>
      </c>
      <c r="D379" s="185" t="s">
        <v>98</v>
      </c>
    </row>
    <row r="380" spans="1:4" x14ac:dyDescent="0.25">
      <c r="A380" s="217"/>
      <c r="B380" s="150">
        <v>40800</v>
      </c>
      <c r="C380" s="164">
        <v>449.69</v>
      </c>
      <c r="D380" s="185" t="s">
        <v>79</v>
      </c>
    </row>
    <row r="381" spans="1:4" x14ac:dyDescent="0.25">
      <c r="A381" s="217"/>
      <c r="B381" s="150">
        <v>40805</v>
      </c>
      <c r="C381" s="164">
        <v>221.51</v>
      </c>
      <c r="D381" s="185" t="s">
        <v>765</v>
      </c>
    </row>
    <row r="382" spans="1:4" x14ac:dyDescent="0.25">
      <c r="A382" s="217"/>
      <c r="B382" s="150">
        <v>40805</v>
      </c>
      <c r="C382" s="164">
        <v>536</v>
      </c>
      <c r="D382" s="185" t="s">
        <v>761</v>
      </c>
    </row>
    <row r="383" spans="1:4" x14ac:dyDescent="0.25">
      <c r="A383" s="217"/>
      <c r="B383" s="150">
        <v>40806</v>
      </c>
      <c r="C383" s="164">
        <v>1497.69</v>
      </c>
      <c r="D383" s="185" t="s">
        <v>79</v>
      </c>
    </row>
    <row r="384" spans="1:4" x14ac:dyDescent="0.25">
      <c r="A384" s="217"/>
      <c r="B384" s="150">
        <v>40806</v>
      </c>
      <c r="C384" s="164">
        <v>385</v>
      </c>
      <c r="D384" s="185" t="s">
        <v>446</v>
      </c>
    </row>
    <row r="385" spans="1:4" x14ac:dyDescent="0.25">
      <c r="A385" s="217"/>
      <c r="B385" s="150">
        <v>40806</v>
      </c>
      <c r="C385" s="164">
        <v>2186.0700000000002</v>
      </c>
      <c r="D385" s="185" t="s">
        <v>746</v>
      </c>
    </row>
    <row r="386" spans="1:4" x14ac:dyDescent="0.25">
      <c r="A386" s="217"/>
      <c r="B386" s="150">
        <v>40806</v>
      </c>
      <c r="C386" s="164">
        <v>767</v>
      </c>
      <c r="D386" s="185" t="s">
        <v>706</v>
      </c>
    </row>
    <row r="387" spans="1:4" x14ac:dyDescent="0.25">
      <c r="A387" s="217"/>
      <c r="B387" s="150">
        <v>40806</v>
      </c>
      <c r="C387" s="164">
        <v>206.85</v>
      </c>
      <c r="D387" s="185" t="s">
        <v>761</v>
      </c>
    </row>
    <row r="388" spans="1:4" x14ac:dyDescent="0.25">
      <c r="A388" s="217"/>
      <c r="B388" s="150">
        <v>40806</v>
      </c>
      <c r="C388" s="164">
        <v>573.75</v>
      </c>
      <c r="D388" s="185" t="s">
        <v>704</v>
      </c>
    </row>
    <row r="389" spans="1:4" x14ac:dyDescent="0.25">
      <c r="A389" s="217"/>
      <c r="B389" s="150">
        <v>40807</v>
      </c>
      <c r="C389" s="164">
        <v>645.75</v>
      </c>
      <c r="D389" s="185" t="s">
        <v>768</v>
      </c>
    </row>
    <row r="390" spans="1:4" x14ac:dyDescent="0.25">
      <c r="A390" s="217"/>
      <c r="B390" s="150">
        <v>40807</v>
      </c>
      <c r="C390" s="164">
        <v>1935.69</v>
      </c>
      <c r="D390" s="185" t="s">
        <v>769</v>
      </c>
    </row>
    <row r="391" spans="1:4" x14ac:dyDescent="0.25">
      <c r="A391" s="217"/>
      <c r="B391" s="150">
        <v>40807</v>
      </c>
      <c r="C391" s="164">
        <v>2602</v>
      </c>
      <c r="D391" s="185" t="s">
        <v>73</v>
      </c>
    </row>
    <row r="392" spans="1:4" x14ac:dyDescent="0.25">
      <c r="A392" s="217"/>
      <c r="B392" s="150">
        <v>40807</v>
      </c>
      <c r="C392" s="164">
        <v>2699.99</v>
      </c>
      <c r="D392" s="185" t="s">
        <v>625</v>
      </c>
    </row>
    <row r="393" spans="1:4" x14ac:dyDescent="0.25">
      <c r="A393" s="217"/>
      <c r="B393" s="150">
        <v>40808</v>
      </c>
      <c r="C393" s="164">
        <v>1169.99</v>
      </c>
      <c r="D393" s="185" t="s">
        <v>79</v>
      </c>
    </row>
    <row r="394" spans="1:4" x14ac:dyDescent="0.25">
      <c r="A394" s="217"/>
      <c r="B394" s="150">
        <v>40808</v>
      </c>
      <c r="C394" s="164">
        <v>1950</v>
      </c>
      <c r="D394" s="185" t="s">
        <v>706</v>
      </c>
    </row>
    <row r="395" spans="1:4" x14ac:dyDescent="0.25">
      <c r="A395" s="217"/>
      <c r="B395" s="150">
        <v>40809</v>
      </c>
      <c r="C395" s="164">
        <v>584</v>
      </c>
      <c r="D395" s="185" t="s">
        <v>766</v>
      </c>
    </row>
    <row r="396" spans="1:4" x14ac:dyDescent="0.25">
      <c r="A396" s="217"/>
      <c r="B396" s="150">
        <v>40809</v>
      </c>
      <c r="C396" s="164">
        <v>113</v>
      </c>
      <c r="D396" s="185" t="s">
        <v>707</v>
      </c>
    </row>
    <row r="397" spans="1:4" ht="22.5" x14ac:dyDescent="0.25">
      <c r="A397" s="217"/>
      <c r="B397" s="150">
        <v>40809</v>
      </c>
      <c r="C397" s="164">
        <v>854.67</v>
      </c>
      <c r="D397" s="185" t="s">
        <v>699</v>
      </c>
    </row>
    <row r="398" spans="1:4" x14ac:dyDescent="0.25">
      <c r="A398" s="217"/>
      <c r="B398" s="150">
        <v>40809</v>
      </c>
      <c r="C398" s="164">
        <v>425.99</v>
      </c>
      <c r="D398" s="185" t="s">
        <v>608</v>
      </c>
    </row>
    <row r="399" spans="1:4" ht="22.5" x14ac:dyDescent="0.25">
      <c r="A399" s="217"/>
      <c r="B399" s="150">
        <v>40809</v>
      </c>
      <c r="C399" s="164">
        <v>725</v>
      </c>
      <c r="D399" s="185" t="s">
        <v>770</v>
      </c>
    </row>
    <row r="400" spans="1:4" x14ac:dyDescent="0.25">
      <c r="A400" s="217"/>
      <c r="B400" s="150">
        <v>40809</v>
      </c>
      <c r="C400" s="164">
        <v>101.25</v>
      </c>
      <c r="D400" s="185" t="s">
        <v>704</v>
      </c>
    </row>
    <row r="401" spans="1:4" x14ac:dyDescent="0.25">
      <c r="A401" s="217"/>
      <c r="B401" s="150">
        <v>40809</v>
      </c>
      <c r="C401" s="164">
        <v>708.69</v>
      </c>
      <c r="D401" s="185" t="s">
        <v>269</v>
      </c>
    </row>
    <row r="402" spans="1:4" x14ac:dyDescent="0.25">
      <c r="A402" s="217"/>
      <c r="B402" s="150">
        <v>40809</v>
      </c>
      <c r="C402" s="164">
        <v>828.3</v>
      </c>
      <c r="D402" s="185" t="s">
        <v>761</v>
      </c>
    </row>
    <row r="403" spans="1:4" x14ac:dyDescent="0.25">
      <c r="A403" s="217"/>
      <c r="B403" s="150">
        <v>40813</v>
      </c>
      <c r="C403" s="164">
        <v>1131.27</v>
      </c>
      <c r="D403" s="185" t="s">
        <v>79</v>
      </c>
    </row>
    <row r="404" spans="1:4" x14ac:dyDescent="0.25">
      <c r="A404" s="217"/>
      <c r="B404" s="150">
        <v>40814</v>
      </c>
      <c r="C404" s="164">
        <v>96</v>
      </c>
      <c r="D404" s="185" t="s">
        <v>446</v>
      </c>
    </row>
    <row r="405" spans="1:4" x14ac:dyDescent="0.25">
      <c r="A405" s="217"/>
      <c r="B405" s="150">
        <v>40815</v>
      </c>
      <c r="C405" s="164">
        <v>1950</v>
      </c>
      <c r="D405" s="185" t="s">
        <v>528</v>
      </c>
    </row>
    <row r="406" spans="1:4" x14ac:dyDescent="0.25">
      <c r="A406" s="217"/>
      <c r="B406" s="150">
        <v>40819</v>
      </c>
      <c r="C406" s="164">
        <v>189</v>
      </c>
      <c r="D406" s="185" t="s">
        <v>695</v>
      </c>
    </row>
    <row r="407" spans="1:4" x14ac:dyDescent="0.25">
      <c r="A407" s="217"/>
      <c r="B407" s="150">
        <v>40819</v>
      </c>
      <c r="C407" s="164">
        <v>1410.24</v>
      </c>
      <c r="D407" s="185" t="s">
        <v>565</v>
      </c>
    </row>
    <row r="408" spans="1:4" x14ac:dyDescent="0.25">
      <c r="A408" s="217"/>
      <c r="B408" s="150">
        <v>40819</v>
      </c>
      <c r="C408" s="164">
        <v>79.5</v>
      </c>
      <c r="D408" s="185" t="s">
        <v>771</v>
      </c>
    </row>
    <row r="409" spans="1:4" x14ac:dyDescent="0.25">
      <c r="A409" s="217"/>
      <c r="B409" s="150">
        <v>40820</v>
      </c>
      <c r="C409" s="164">
        <v>576.45000000000005</v>
      </c>
      <c r="D409" s="185" t="s">
        <v>569</v>
      </c>
    </row>
    <row r="410" spans="1:4" ht="22.5" x14ac:dyDescent="0.25">
      <c r="A410" s="217"/>
      <c r="B410" s="150">
        <v>40820</v>
      </c>
      <c r="C410" s="164">
        <v>36.200000000000003</v>
      </c>
      <c r="D410" s="185" t="s">
        <v>543</v>
      </c>
    </row>
    <row r="411" spans="1:4" x14ac:dyDescent="0.25">
      <c r="A411" s="217"/>
      <c r="B411" s="150">
        <v>40820</v>
      </c>
      <c r="C411" s="164">
        <v>452.74</v>
      </c>
      <c r="D411" s="185" t="s">
        <v>417</v>
      </c>
    </row>
    <row r="412" spans="1:4" x14ac:dyDescent="0.25">
      <c r="A412" s="217"/>
      <c r="B412" s="150">
        <v>40822</v>
      </c>
      <c r="C412" s="164">
        <v>926.36</v>
      </c>
      <c r="D412" s="185" t="s">
        <v>621</v>
      </c>
    </row>
    <row r="413" spans="1:4" x14ac:dyDescent="0.25">
      <c r="A413" s="217"/>
      <c r="B413" s="150">
        <v>40822</v>
      </c>
      <c r="C413" s="164">
        <v>85.88</v>
      </c>
      <c r="D413" s="185" t="s">
        <v>772</v>
      </c>
    </row>
    <row r="414" spans="1:4" x14ac:dyDescent="0.25">
      <c r="A414" s="217"/>
      <c r="B414" s="150">
        <v>40822</v>
      </c>
      <c r="C414" s="164">
        <v>2696</v>
      </c>
      <c r="D414" s="185" t="s">
        <v>773</v>
      </c>
    </row>
    <row r="415" spans="1:4" x14ac:dyDescent="0.25">
      <c r="A415" s="217"/>
      <c r="B415" s="150">
        <v>40826</v>
      </c>
      <c r="C415" s="164">
        <v>308.52</v>
      </c>
      <c r="D415" s="185" t="s">
        <v>667</v>
      </c>
    </row>
    <row r="416" spans="1:4" x14ac:dyDescent="0.25">
      <c r="A416" s="217"/>
      <c r="B416" s="150">
        <v>40826</v>
      </c>
      <c r="C416" s="164">
        <v>6230</v>
      </c>
      <c r="D416" s="185" t="s">
        <v>249</v>
      </c>
    </row>
    <row r="417" spans="1:4" x14ac:dyDescent="0.25">
      <c r="A417" s="217"/>
      <c r="B417" s="150">
        <v>40826</v>
      </c>
      <c r="C417" s="164">
        <v>93.25</v>
      </c>
      <c r="D417" s="185" t="s">
        <v>615</v>
      </c>
    </row>
    <row r="418" spans="1:4" x14ac:dyDescent="0.25">
      <c r="A418" s="217"/>
      <c r="B418" s="150">
        <v>40826</v>
      </c>
      <c r="C418" s="164">
        <v>488.28</v>
      </c>
      <c r="D418" s="185" t="s">
        <v>701</v>
      </c>
    </row>
    <row r="419" spans="1:4" ht="22.5" x14ac:dyDescent="0.25">
      <c r="A419" s="217"/>
      <c r="B419" s="150">
        <v>40827</v>
      </c>
      <c r="C419" s="164">
        <v>4350</v>
      </c>
      <c r="D419" s="185" t="s">
        <v>724</v>
      </c>
    </row>
    <row r="420" spans="1:4" x14ac:dyDescent="0.25">
      <c r="A420" s="217"/>
      <c r="B420" s="150">
        <v>40827</v>
      </c>
      <c r="C420" s="164">
        <v>100.4</v>
      </c>
      <c r="D420" s="185" t="s">
        <v>761</v>
      </c>
    </row>
    <row r="421" spans="1:4" x14ac:dyDescent="0.25">
      <c r="A421" s="217"/>
      <c r="B421" s="150">
        <v>40827</v>
      </c>
      <c r="C421" s="164">
        <v>3079.25</v>
      </c>
      <c r="D421" s="185" t="s">
        <v>693</v>
      </c>
    </row>
    <row r="422" spans="1:4" x14ac:dyDescent="0.25">
      <c r="A422" s="217"/>
      <c r="B422" s="150">
        <v>40828</v>
      </c>
      <c r="C422" s="164">
        <v>501.4</v>
      </c>
      <c r="D422" s="185" t="s">
        <v>446</v>
      </c>
    </row>
    <row r="423" spans="1:4" x14ac:dyDescent="0.25">
      <c r="A423" s="217"/>
      <c r="B423" s="150">
        <v>40834</v>
      </c>
      <c r="C423" s="164">
        <v>449.96</v>
      </c>
      <c r="D423" s="185" t="s">
        <v>752</v>
      </c>
    </row>
    <row r="424" spans="1:4" x14ac:dyDescent="0.25">
      <c r="A424" s="217"/>
      <c r="B424" s="150">
        <v>40834</v>
      </c>
      <c r="C424" s="164">
        <v>551.16</v>
      </c>
      <c r="D424" s="185" t="s">
        <v>725</v>
      </c>
    </row>
    <row r="425" spans="1:4" x14ac:dyDescent="0.25">
      <c r="A425" s="217"/>
      <c r="B425" s="150">
        <v>40836</v>
      </c>
      <c r="C425" s="164">
        <v>195</v>
      </c>
      <c r="D425" s="185" t="s">
        <v>446</v>
      </c>
    </row>
    <row r="426" spans="1:4" x14ac:dyDescent="0.25">
      <c r="A426" s="217"/>
      <c r="B426" s="150">
        <v>40836</v>
      </c>
      <c r="C426" s="164">
        <v>220</v>
      </c>
      <c r="D426" s="185" t="s">
        <v>446</v>
      </c>
    </row>
    <row r="427" spans="1:4" x14ac:dyDescent="0.25">
      <c r="A427" s="217"/>
      <c r="B427" s="150">
        <v>40836</v>
      </c>
      <c r="C427" s="164">
        <v>330</v>
      </c>
      <c r="D427" s="185" t="s">
        <v>446</v>
      </c>
    </row>
    <row r="428" spans="1:4" x14ac:dyDescent="0.25">
      <c r="A428" s="217"/>
      <c r="B428" s="150">
        <v>40840</v>
      </c>
      <c r="C428" s="164">
        <v>971.86</v>
      </c>
      <c r="D428" s="185" t="s">
        <v>747</v>
      </c>
    </row>
    <row r="429" spans="1:4" x14ac:dyDescent="0.25">
      <c r="A429" s="217"/>
      <c r="B429" s="150">
        <v>40840</v>
      </c>
      <c r="C429" s="164">
        <v>440.5</v>
      </c>
      <c r="D429" s="185" t="s">
        <v>446</v>
      </c>
    </row>
    <row r="430" spans="1:4" x14ac:dyDescent="0.25">
      <c r="A430" s="217"/>
      <c r="B430" s="150">
        <v>40843</v>
      </c>
      <c r="C430" s="164">
        <v>145</v>
      </c>
      <c r="D430" s="185" t="s">
        <v>73</v>
      </c>
    </row>
    <row r="431" spans="1:4" ht="22.5" x14ac:dyDescent="0.25">
      <c r="A431" s="217"/>
      <c r="B431" s="150">
        <v>40843</v>
      </c>
      <c r="C431" s="164">
        <v>49.6</v>
      </c>
      <c r="D431" s="185" t="s">
        <v>543</v>
      </c>
    </row>
    <row r="432" spans="1:4" x14ac:dyDescent="0.25">
      <c r="A432" s="217"/>
      <c r="B432" s="150">
        <v>40843</v>
      </c>
      <c r="C432" s="164">
        <v>437.24</v>
      </c>
      <c r="D432" s="185" t="s">
        <v>417</v>
      </c>
    </row>
    <row r="433" spans="1:4" x14ac:dyDescent="0.25">
      <c r="A433" s="217"/>
      <c r="B433" s="150">
        <v>40844</v>
      </c>
      <c r="C433" s="164">
        <v>93.85</v>
      </c>
      <c r="D433" s="185" t="s">
        <v>569</v>
      </c>
    </row>
    <row r="434" spans="1:4" x14ac:dyDescent="0.25">
      <c r="A434" s="217"/>
      <c r="B434" s="150">
        <v>40847</v>
      </c>
      <c r="C434" s="164">
        <v>512.08000000000004</v>
      </c>
      <c r="D434" s="185" t="s">
        <v>187</v>
      </c>
    </row>
    <row r="435" spans="1:4" ht="22.5" x14ac:dyDescent="0.25">
      <c r="A435" s="217"/>
      <c r="B435" s="150">
        <v>40848</v>
      </c>
      <c r="C435" s="164">
        <v>130</v>
      </c>
      <c r="D435" s="185" t="s">
        <v>733</v>
      </c>
    </row>
    <row r="436" spans="1:4" x14ac:dyDescent="0.25">
      <c r="A436" s="217"/>
      <c r="B436" s="150">
        <v>40848</v>
      </c>
      <c r="C436" s="164">
        <v>99.42</v>
      </c>
      <c r="D436" s="185" t="s">
        <v>608</v>
      </c>
    </row>
    <row r="437" spans="1:4" x14ac:dyDescent="0.25">
      <c r="A437" s="217"/>
      <c r="B437" s="150">
        <v>40848</v>
      </c>
      <c r="C437" s="164">
        <v>520</v>
      </c>
      <c r="D437" s="185" t="s">
        <v>446</v>
      </c>
    </row>
    <row r="438" spans="1:4" x14ac:dyDescent="0.25">
      <c r="A438" s="217"/>
      <c r="B438" s="150">
        <v>40848</v>
      </c>
      <c r="C438" s="164">
        <v>133.31</v>
      </c>
      <c r="D438" s="185" t="s">
        <v>774</v>
      </c>
    </row>
    <row r="439" spans="1:4" x14ac:dyDescent="0.25">
      <c r="A439" s="217"/>
      <c r="B439" s="150">
        <v>40817</v>
      </c>
      <c r="C439" s="164">
        <v>893.09</v>
      </c>
      <c r="D439" s="185" t="s">
        <v>93</v>
      </c>
    </row>
    <row r="440" spans="1:4" x14ac:dyDescent="0.25">
      <c r="A440" s="217"/>
      <c r="B440" s="150">
        <v>40851</v>
      </c>
      <c r="C440" s="164">
        <v>287.77</v>
      </c>
      <c r="D440" s="185" t="s">
        <v>669</v>
      </c>
    </row>
    <row r="441" spans="1:4" x14ac:dyDescent="0.25">
      <c r="A441" s="217"/>
      <c r="B441" s="150">
        <v>40851</v>
      </c>
      <c r="C441" s="164">
        <v>129.75</v>
      </c>
      <c r="D441" s="185" t="s">
        <v>775</v>
      </c>
    </row>
    <row r="442" spans="1:4" x14ac:dyDescent="0.25">
      <c r="A442" s="217"/>
      <c r="B442" s="150">
        <v>40851</v>
      </c>
      <c r="C442" s="164">
        <v>930.35</v>
      </c>
      <c r="D442" s="185" t="s">
        <v>269</v>
      </c>
    </row>
    <row r="443" spans="1:4" x14ac:dyDescent="0.25">
      <c r="A443" s="217"/>
      <c r="B443" s="150">
        <v>40851</v>
      </c>
      <c r="C443" s="164">
        <v>75.31</v>
      </c>
      <c r="D443" s="185" t="s">
        <v>713</v>
      </c>
    </row>
    <row r="444" spans="1:4" x14ac:dyDescent="0.25">
      <c r="A444" s="217"/>
      <c r="B444" s="150">
        <v>40851</v>
      </c>
      <c r="C444" s="164">
        <v>9.11</v>
      </c>
      <c r="D444" s="185" t="s">
        <v>706</v>
      </c>
    </row>
    <row r="445" spans="1:4" x14ac:dyDescent="0.25">
      <c r="A445" s="217"/>
      <c r="B445" s="150">
        <v>40854</v>
      </c>
      <c r="C445" s="164">
        <v>1450</v>
      </c>
      <c r="D445" s="185" t="s">
        <v>31</v>
      </c>
    </row>
    <row r="446" spans="1:4" x14ac:dyDescent="0.25">
      <c r="A446" s="217"/>
      <c r="B446" s="150">
        <v>40854</v>
      </c>
      <c r="C446" s="164">
        <v>247.5</v>
      </c>
      <c r="D446" s="185" t="s">
        <v>446</v>
      </c>
    </row>
    <row r="447" spans="1:4" x14ac:dyDescent="0.25">
      <c r="A447" s="217"/>
      <c r="B447" s="150">
        <v>40854</v>
      </c>
      <c r="C447" s="164">
        <v>210</v>
      </c>
      <c r="D447" s="185" t="s">
        <v>446</v>
      </c>
    </row>
    <row r="448" spans="1:4" ht="22.5" x14ac:dyDescent="0.25">
      <c r="A448" s="217"/>
      <c r="B448" s="150">
        <v>40855</v>
      </c>
      <c r="C448" s="164">
        <v>323.75</v>
      </c>
      <c r="D448" s="185" t="s">
        <v>710</v>
      </c>
    </row>
    <row r="449" spans="1:4" x14ac:dyDescent="0.25">
      <c r="A449" s="217"/>
      <c r="B449" s="150">
        <v>40857</v>
      </c>
      <c r="C449" s="164">
        <v>1238.1099999999999</v>
      </c>
      <c r="D449" s="185" t="s">
        <v>608</v>
      </c>
    </row>
    <row r="450" spans="1:4" x14ac:dyDescent="0.25">
      <c r="A450" s="217"/>
      <c r="B450" s="150">
        <v>40857</v>
      </c>
      <c r="C450" s="164">
        <v>590</v>
      </c>
      <c r="D450" s="185" t="s">
        <v>446</v>
      </c>
    </row>
    <row r="451" spans="1:4" x14ac:dyDescent="0.25">
      <c r="A451" s="217"/>
      <c r="B451" s="150">
        <v>40857</v>
      </c>
      <c r="C451" s="164">
        <v>165</v>
      </c>
      <c r="D451" s="185" t="s">
        <v>446</v>
      </c>
    </row>
    <row r="452" spans="1:4" x14ac:dyDescent="0.25">
      <c r="A452" s="217"/>
      <c r="B452" s="150">
        <v>40857</v>
      </c>
      <c r="C452" s="164">
        <v>257.04000000000002</v>
      </c>
      <c r="D452" s="185" t="s">
        <v>695</v>
      </c>
    </row>
    <row r="453" spans="1:4" ht="22.5" x14ac:dyDescent="0.25">
      <c r="A453" s="217"/>
      <c r="B453" s="150">
        <v>40857</v>
      </c>
      <c r="C453" s="164">
        <v>356.81</v>
      </c>
      <c r="D453" s="185" t="s">
        <v>699</v>
      </c>
    </row>
    <row r="454" spans="1:4" x14ac:dyDescent="0.25">
      <c r="A454" s="217"/>
      <c r="B454" s="150">
        <v>40861</v>
      </c>
      <c r="C454" s="164">
        <v>2384.3000000000002</v>
      </c>
      <c r="D454" s="185" t="s">
        <v>772</v>
      </c>
    </row>
    <row r="455" spans="1:4" x14ac:dyDescent="0.25">
      <c r="A455" s="217"/>
      <c r="B455" s="150">
        <v>40862</v>
      </c>
      <c r="C455" s="164">
        <v>130</v>
      </c>
      <c r="D455" s="185" t="s">
        <v>446</v>
      </c>
    </row>
    <row r="456" spans="1:4" x14ac:dyDescent="0.25">
      <c r="A456" s="217"/>
      <c r="B456" s="150">
        <v>40862</v>
      </c>
      <c r="C456" s="164">
        <v>280</v>
      </c>
      <c r="D456" s="185" t="s">
        <v>446</v>
      </c>
    </row>
    <row r="457" spans="1:4" x14ac:dyDescent="0.25">
      <c r="A457" s="217"/>
      <c r="B457" s="150">
        <v>40865</v>
      </c>
      <c r="C457" s="164">
        <v>405</v>
      </c>
      <c r="D457" s="185" t="s">
        <v>446</v>
      </c>
    </row>
    <row r="458" spans="1:4" x14ac:dyDescent="0.25">
      <c r="A458" s="217"/>
      <c r="B458" s="150">
        <v>40865</v>
      </c>
      <c r="C458" s="164">
        <v>860.16</v>
      </c>
      <c r="D458" s="185" t="s">
        <v>269</v>
      </c>
    </row>
    <row r="459" spans="1:4" x14ac:dyDescent="0.25">
      <c r="A459" s="217"/>
      <c r="B459" s="150">
        <v>40868</v>
      </c>
      <c r="C459" s="164">
        <v>2608</v>
      </c>
      <c r="D459" s="185" t="s">
        <v>693</v>
      </c>
    </row>
    <row r="460" spans="1:4" x14ac:dyDescent="0.25">
      <c r="A460" s="217"/>
      <c r="B460" s="150">
        <v>40870</v>
      </c>
      <c r="C460" s="164">
        <v>511</v>
      </c>
      <c r="D460" s="185" t="s">
        <v>634</v>
      </c>
    </row>
    <row r="461" spans="1:4" x14ac:dyDescent="0.25">
      <c r="A461" s="217"/>
      <c r="B461" s="150">
        <v>40877</v>
      </c>
      <c r="C461" s="164">
        <v>1275.99</v>
      </c>
      <c r="D461" s="185" t="s">
        <v>98</v>
      </c>
    </row>
    <row r="462" spans="1:4" x14ac:dyDescent="0.25">
      <c r="A462" s="217"/>
      <c r="B462" s="150">
        <v>40878</v>
      </c>
      <c r="C462" s="164">
        <v>2034</v>
      </c>
      <c r="D462" s="185" t="s">
        <v>776</v>
      </c>
    </row>
    <row r="463" spans="1:4" x14ac:dyDescent="0.25">
      <c r="A463" s="217"/>
      <c r="B463" s="150">
        <v>40878</v>
      </c>
      <c r="C463" s="164">
        <v>1445</v>
      </c>
      <c r="D463" s="185" t="s">
        <v>777</v>
      </c>
    </row>
    <row r="464" spans="1:4" x14ac:dyDescent="0.25">
      <c r="A464" s="217"/>
      <c r="B464" s="150">
        <v>40878</v>
      </c>
      <c r="C464" s="164">
        <v>108</v>
      </c>
      <c r="D464" s="185" t="s">
        <v>559</v>
      </c>
    </row>
    <row r="465" spans="1:4" x14ac:dyDescent="0.25">
      <c r="A465" s="217"/>
      <c r="B465" s="150">
        <v>40878</v>
      </c>
      <c r="C465" s="164">
        <v>372.9</v>
      </c>
      <c r="D465" s="185" t="s">
        <v>725</v>
      </c>
    </row>
    <row r="466" spans="1:4" x14ac:dyDescent="0.25">
      <c r="A466" s="217"/>
      <c r="B466" s="150">
        <v>40879</v>
      </c>
      <c r="C466" s="164">
        <v>125</v>
      </c>
      <c r="D466" s="185" t="s">
        <v>559</v>
      </c>
    </row>
    <row r="467" spans="1:4" x14ac:dyDescent="0.25">
      <c r="A467" s="217"/>
      <c r="B467" s="150">
        <v>40879</v>
      </c>
      <c r="C467" s="164">
        <v>655</v>
      </c>
      <c r="D467" s="185" t="s">
        <v>716</v>
      </c>
    </row>
    <row r="468" spans="1:4" x14ac:dyDescent="0.25">
      <c r="A468" s="217"/>
      <c r="B468" s="150">
        <v>40879</v>
      </c>
      <c r="C468" s="164">
        <v>490</v>
      </c>
      <c r="D468" s="185" t="s">
        <v>634</v>
      </c>
    </row>
    <row r="469" spans="1:4" x14ac:dyDescent="0.25">
      <c r="A469" s="217"/>
      <c r="B469" s="150">
        <v>40883</v>
      </c>
      <c r="C469" s="164">
        <v>682.37</v>
      </c>
      <c r="D469" s="185" t="s">
        <v>269</v>
      </c>
    </row>
    <row r="470" spans="1:4" ht="22.5" x14ac:dyDescent="0.25">
      <c r="A470" s="217"/>
      <c r="B470" s="150">
        <v>40883</v>
      </c>
      <c r="C470" s="164">
        <v>1007.58</v>
      </c>
      <c r="D470" s="185" t="s">
        <v>699</v>
      </c>
    </row>
    <row r="471" spans="1:4" x14ac:dyDescent="0.25">
      <c r="A471" s="217"/>
      <c r="B471" s="150">
        <v>40883</v>
      </c>
      <c r="C471" s="164">
        <v>96</v>
      </c>
      <c r="D471" s="185" t="s">
        <v>446</v>
      </c>
    </row>
    <row r="472" spans="1:4" x14ac:dyDescent="0.25">
      <c r="A472" s="217"/>
      <c r="B472" s="150">
        <v>40884</v>
      </c>
      <c r="C472" s="164">
        <v>584</v>
      </c>
      <c r="D472" s="185" t="s">
        <v>766</v>
      </c>
    </row>
    <row r="473" spans="1:4" x14ac:dyDescent="0.25">
      <c r="A473" s="217"/>
      <c r="B473" s="150">
        <v>40884</v>
      </c>
      <c r="C473" s="164">
        <v>166</v>
      </c>
      <c r="D473" s="185" t="s">
        <v>446</v>
      </c>
    </row>
    <row r="474" spans="1:4" x14ac:dyDescent="0.25">
      <c r="A474" s="217"/>
      <c r="B474" s="150">
        <v>40885</v>
      </c>
      <c r="C474" s="164">
        <v>201.6</v>
      </c>
      <c r="D474" s="185" t="s">
        <v>695</v>
      </c>
    </row>
    <row r="475" spans="1:4" x14ac:dyDescent="0.25">
      <c r="A475" s="217"/>
      <c r="B475" s="150">
        <v>40886</v>
      </c>
      <c r="C475" s="164">
        <v>293.8</v>
      </c>
      <c r="D475" s="185" t="s">
        <v>98</v>
      </c>
    </row>
    <row r="476" spans="1:4" x14ac:dyDescent="0.25">
      <c r="A476" s="217"/>
      <c r="B476" s="150">
        <v>40889</v>
      </c>
      <c r="C476" s="164">
        <v>115.3</v>
      </c>
      <c r="D476" s="185" t="s">
        <v>569</v>
      </c>
    </row>
    <row r="477" spans="1:4" ht="22.5" x14ac:dyDescent="0.25">
      <c r="A477" s="217"/>
      <c r="B477" s="150">
        <v>40889</v>
      </c>
      <c r="C477" s="164">
        <v>1992.08</v>
      </c>
      <c r="D477" s="185" t="s">
        <v>699</v>
      </c>
    </row>
    <row r="478" spans="1:4" x14ac:dyDescent="0.25">
      <c r="A478" s="217"/>
      <c r="B478" s="150">
        <v>40890</v>
      </c>
      <c r="C478" s="164">
        <v>15.48</v>
      </c>
      <c r="D478" s="185" t="s">
        <v>778</v>
      </c>
    </row>
    <row r="479" spans="1:4" x14ac:dyDescent="0.25">
      <c r="A479" s="217"/>
      <c r="B479" s="150">
        <v>40890</v>
      </c>
      <c r="C479" s="164">
        <v>53.24</v>
      </c>
      <c r="D479" s="185" t="s">
        <v>779</v>
      </c>
    </row>
    <row r="480" spans="1:4" x14ac:dyDescent="0.25">
      <c r="A480" s="217"/>
      <c r="B480" s="150">
        <v>40890</v>
      </c>
      <c r="C480" s="164">
        <v>43.22</v>
      </c>
      <c r="D480" s="185" t="s">
        <v>780</v>
      </c>
    </row>
    <row r="481" spans="1:4" x14ac:dyDescent="0.25">
      <c r="A481" s="217"/>
      <c r="B481" s="150">
        <v>40890</v>
      </c>
      <c r="C481" s="164">
        <v>164.1</v>
      </c>
      <c r="D481" s="185" t="s">
        <v>249</v>
      </c>
    </row>
    <row r="482" spans="1:4" x14ac:dyDescent="0.25">
      <c r="A482" s="217"/>
      <c r="B482" s="150">
        <v>40891</v>
      </c>
      <c r="C482" s="164">
        <v>437.5</v>
      </c>
      <c r="D482" s="185" t="s">
        <v>446</v>
      </c>
    </row>
    <row r="483" spans="1:4" x14ac:dyDescent="0.25">
      <c r="A483" s="217"/>
      <c r="B483" s="150">
        <v>40891</v>
      </c>
      <c r="C483" s="164">
        <v>544.71</v>
      </c>
      <c r="D483" s="185" t="s">
        <v>715</v>
      </c>
    </row>
    <row r="484" spans="1:4" x14ac:dyDescent="0.25">
      <c r="A484" s="217"/>
      <c r="B484" s="150">
        <v>40891</v>
      </c>
      <c r="C484" s="164">
        <v>564.1</v>
      </c>
      <c r="D484" s="185" t="s">
        <v>448</v>
      </c>
    </row>
    <row r="485" spans="1:4" x14ac:dyDescent="0.25">
      <c r="A485" s="217"/>
      <c r="B485" s="150">
        <v>40896</v>
      </c>
      <c r="C485" s="164">
        <v>212.17</v>
      </c>
      <c r="D485" s="185" t="s">
        <v>781</v>
      </c>
    </row>
    <row r="486" spans="1:4" ht="22.5" x14ac:dyDescent="0.25">
      <c r="A486" s="217"/>
      <c r="B486" s="150">
        <v>40898</v>
      </c>
      <c r="C486" s="164">
        <v>262.31</v>
      </c>
      <c r="D486" s="185" t="s">
        <v>699</v>
      </c>
    </row>
    <row r="487" spans="1:4" x14ac:dyDescent="0.25">
      <c r="A487" s="217"/>
      <c r="B487" s="150">
        <v>40898</v>
      </c>
      <c r="C487" s="164">
        <v>420</v>
      </c>
      <c r="D487" s="185" t="s">
        <v>446</v>
      </c>
    </row>
    <row r="488" spans="1:4" x14ac:dyDescent="0.25">
      <c r="A488" s="217"/>
      <c r="B488" s="150">
        <v>37248</v>
      </c>
      <c r="C488" s="164">
        <v>153</v>
      </c>
      <c r="D488" s="185" t="s">
        <v>698</v>
      </c>
    </row>
    <row r="489" spans="1:4" x14ac:dyDescent="0.25">
      <c r="A489" s="217"/>
      <c r="B489" s="150">
        <v>37248</v>
      </c>
      <c r="C489" s="164">
        <v>775.56</v>
      </c>
      <c r="D489" s="185" t="s">
        <v>782</v>
      </c>
    </row>
    <row r="490" spans="1:4" x14ac:dyDescent="0.25">
      <c r="A490" s="200"/>
      <c r="B490" s="222">
        <v>40546</v>
      </c>
      <c r="C490" s="153">
        <v>21132</v>
      </c>
      <c r="D490" s="223" t="s">
        <v>783</v>
      </c>
    </row>
    <row r="491" spans="1:4" x14ac:dyDescent="0.25">
      <c r="A491" s="200"/>
      <c r="B491" s="222">
        <v>40611</v>
      </c>
      <c r="C491" s="153">
        <v>1864.5</v>
      </c>
      <c r="D491" s="187" t="s">
        <v>784</v>
      </c>
    </row>
    <row r="492" spans="1:4" x14ac:dyDescent="0.25">
      <c r="A492" s="200"/>
      <c r="B492" s="222">
        <v>40663</v>
      </c>
      <c r="C492" s="153">
        <v>30165</v>
      </c>
      <c r="D492" s="187" t="s">
        <v>77</v>
      </c>
    </row>
    <row r="493" spans="1:4" ht="22.5" x14ac:dyDescent="0.25">
      <c r="A493" s="200"/>
      <c r="B493" s="165">
        <v>40717</v>
      </c>
      <c r="C493" s="153">
        <v>25946</v>
      </c>
      <c r="D493" s="187" t="s">
        <v>785</v>
      </c>
    </row>
    <row r="494" spans="1:4" x14ac:dyDescent="0.25">
      <c r="A494" s="201"/>
      <c r="B494" s="198"/>
      <c r="C494" s="198"/>
      <c r="D494" s="199"/>
    </row>
  </sheetData>
  <mergeCells count="2">
    <mergeCell ref="A1:D1"/>
    <mergeCell ref="A2:D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0"/>
  <sheetViews>
    <sheetView workbookViewId="0">
      <selection activeCell="G11" sqref="G11"/>
    </sheetView>
  </sheetViews>
  <sheetFormatPr baseColWidth="10" defaultRowHeight="15" x14ac:dyDescent="0.25"/>
  <cols>
    <col min="1" max="1" width="10.140625" style="2" customWidth="1"/>
    <col min="2" max="2" width="23" style="2" customWidth="1"/>
    <col min="3" max="3" width="17.28515625" style="2" customWidth="1"/>
    <col min="4" max="4" width="32.42578125" style="1" customWidth="1"/>
    <col min="5" max="16384" width="11.42578125" style="1"/>
  </cols>
  <sheetData>
    <row r="1" spans="1:12" ht="18.75" customHeight="1" x14ac:dyDescent="0.25">
      <c r="A1" s="289" t="s">
        <v>52</v>
      </c>
      <c r="B1" s="289"/>
      <c r="C1" s="289"/>
      <c r="D1" s="289"/>
    </row>
    <row r="2" spans="1:12" ht="18" customHeight="1" x14ac:dyDescent="0.25">
      <c r="A2" s="290" t="s">
        <v>22</v>
      </c>
      <c r="B2" s="290"/>
      <c r="C2" s="290"/>
      <c r="D2" s="290"/>
    </row>
    <row r="3" spans="1:12" ht="15.75" thickBot="1" x14ac:dyDescent="0.3">
      <c r="A3" s="31"/>
      <c r="B3" s="30"/>
      <c r="C3" s="30"/>
    </row>
    <row r="4" spans="1:12" ht="51.75" customHeight="1" thickBot="1" x14ac:dyDescent="0.3">
      <c r="A4" s="71" t="s">
        <v>16</v>
      </c>
      <c r="B4" s="72" t="s">
        <v>207</v>
      </c>
      <c r="C4" s="72" t="s">
        <v>48</v>
      </c>
      <c r="D4" s="73" t="s">
        <v>21</v>
      </c>
    </row>
    <row r="5" spans="1:12" ht="14.25" customHeight="1" thickTop="1" x14ac:dyDescent="0.25">
      <c r="A5" s="74"/>
      <c r="B5" s="25"/>
      <c r="C5" s="25"/>
      <c r="D5" s="75"/>
      <c r="E5" s="5"/>
      <c r="F5" s="5"/>
      <c r="G5" s="5"/>
      <c r="H5" s="5"/>
      <c r="I5" s="5"/>
      <c r="J5" s="5"/>
      <c r="K5" s="5"/>
      <c r="L5" s="5"/>
    </row>
    <row r="6" spans="1:12" ht="15.75" customHeight="1" x14ac:dyDescent="0.25">
      <c r="A6" s="254"/>
      <c r="B6" s="230"/>
      <c r="C6" s="231"/>
      <c r="D6" s="212"/>
      <c r="E6" s="5"/>
      <c r="F6" s="5"/>
      <c r="G6" s="5"/>
      <c r="H6" s="5"/>
      <c r="I6" s="5"/>
      <c r="J6" s="5"/>
      <c r="K6" s="5"/>
      <c r="L6" s="5"/>
    </row>
    <row r="7" spans="1:12" ht="21" customHeight="1" x14ac:dyDescent="0.25">
      <c r="A7" s="251">
        <v>2012</v>
      </c>
      <c r="B7" s="252"/>
      <c r="C7" s="253"/>
      <c r="D7" s="224"/>
      <c r="E7" s="5"/>
      <c r="F7" s="5"/>
      <c r="G7" s="5"/>
      <c r="H7" s="5"/>
      <c r="I7" s="5"/>
      <c r="J7" s="5"/>
      <c r="K7" s="5"/>
      <c r="L7" s="5"/>
    </row>
    <row r="8" spans="1:12" x14ac:dyDescent="0.25">
      <c r="A8" s="204"/>
      <c r="B8" s="66">
        <v>40918</v>
      </c>
      <c r="C8" s="232">
        <v>585</v>
      </c>
      <c r="D8" s="97" t="s">
        <v>450</v>
      </c>
      <c r="E8" s="5"/>
      <c r="F8" s="5"/>
      <c r="G8" s="5"/>
      <c r="H8" s="5"/>
      <c r="I8" s="5"/>
      <c r="J8" s="5"/>
      <c r="K8" s="5"/>
      <c r="L8" s="5"/>
    </row>
    <row r="9" spans="1:12" ht="22.5" x14ac:dyDescent="0.25">
      <c r="A9" s="204"/>
      <c r="B9" s="66">
        <v>40918</v>
      </c>
      <c r="C9" s="232">
        <v>1260</v>
      </c>
      <c r="D9" s="97" t="s">
        <v>448</v>
      </c>
      <c r="E9" s="5"/>
      <c r="F9" s="5"/>
      <c r="G9" s="5"/>
      <c r="H9" s="5"/>
      <c r="I9" s="5"/>
      <c r="J9" s="5"/>
      <c r="K9" s="5"/>
      <c r="L9" s="5"/>
    </row>
    <row r="10" spans="1:12" x14ac:dyDescent="0.25">
      <c r="A10" s="204"/>
      <c r="B10" s="66">
        <v>40918</v>
      </c>
      <c r="C10" s="232">
        <v>910</v>
      </c>
      <c r="D10" s="97" t="s">
        <v>449</v>
      </c>
      <c r="E10" s="5"/>
      <c r="F10" s="5"/>
      <c r="G10" s="5"/>
      <c r="H10" s="5"/>
      <c r="I10" s="5"/>
      <c r="J10" s="5"/>
      <c r="K10" s="5"/>
      <c r="L10" s="5"/>
    </row>
    <row r="11" spans="1:12" ht="22.5" x14ac:dyDescent="0.25">
      <c r="A11" s="204"/>
      <c r="B11" s="66">
        <v>40918</v>
      </c>
      <c r="C11" s="232">
        <v>1900.9</v>
      </c>
      <c r="D11" s="97" t="s">
        <v>629</v>
      </c>
      <c r="E11" s="5"/>
      <c r="F11" s="5"/>
      <c r="G11" s="5"/>
      <c r="H11" s="5"/>
      <c r="I11" s="5"/>
      <c r="J11" s="5"/>
      <c r="K11" s="5"/>
      <c r="L11" s="5"/>
    </row>
    <row r="12" spans="1:12" ht="22.5" x14ac:dyDescent="0.25">
      <c r="A12" s="204"/>
      <c r="B12" s="66">
        <v>40918</v>
      </c>
      <c r="C12" s="233">
        <v>44460</v>
      </c>
      <c r="D12" s="97" t="s">
        <v>786</v>
      </c>
      <c r="E12" s="5"/>
      <c r="F12" s="5"/>
      <c r="G12" s="5"/>
      <c r="H12" s="5"/>
      <c r="I12" s="5"/>
      <c r="J12" s="5"/>
      <c r="K12" s="5"/>
      <c r="L12" s="5"/>
    </row>
    <row r="13" spans="1:12" x14ac:dyDescent="0.25">
      <c r="A13" s="204"/>
      <c r="B13" s="66">
        <v>40918</v>
      </c>
      <c r="C13" s="233">
        <v>450</v>
      </c>
      <c r="D13" s="97" t="s">
        <v>787</v>
      </c>
      <c r="E13" s="5"/>
      <c r="F13" s="5"/>
      <c r="G13" s="5"/>
      <c r="H13" s="5"/>
      <c r="I13" s="5"/>
      <c r="J13" s="5"/>
      <c r="K13" s="5"/>
      <c r="L13" s="5"/>
    </row>
    <row r="14" spans="1:12" ht="22.5" x14ac:dyDescent="0.25">
      <c r="A14" s="204"/>
      <c r="B14" s="66">
        <v>40918</v>
      </c>
      <c r="C14" s="233">
        <v>8308.2000000000007</v>
      </c>
      <c r="D14" s="97" t="s">
        <v>667</v>
      </c>
      <c r="E14" s="5"/>
      <c r="F14" s="5"/>
      <c r="G14" s="5"/>
      <c r="H14" s="5"/>
      <c r="I14" s="5"/>
      <c r="J14" s="5"/>
      <c r="K14" s="5"/>
      <c r="L14" s="5"/>
    </row>
    <row r="15" spans="1:12" ht="22.5" x14ac:dyDescent="0.25">
      <c r="A15" s="204"/>
      <c r="B15" s="66">
        <v>40918</v>
      </c>
      <c r="C15" s="233">
        <v>4380</v>
      </c>
      <c r="D15" s="97" t="s">
        <v>788</v>
      </c>
      <c r="E15" s="5"/>
      <c r="F15" s="5"/>
      <c r="G15" s="5"/>
      <c r="H15" s="5"/>
      <c r="I15" s="5"/>
      <c r="J15" s="5"/>
      <c r="K15" s="5"/>
      <c r="L15" s="5"/>
    </row>
    <row r="16" spans="1:12" ht="22.5" x14ac:dyDescent="0.25">
      <c r="A16" s="204"/>
      <c r="B16" s="66">
        <v>40918</v>
      </c>
      <c r="C16" s="233">
        <v>144.4</v>
      </c>
      <c r="D16" s="97" t="s">
        <v>414</v>
      </c>
      <c r="E16" s="5"/>
      <c r="F16" s="5"/>
      <c r="G16" s="5"/>
      <c r="H16" s="5"/>
      <c r="I16" s="5"/>
      <c r="J16" s="5"/>
      <c r="K16" s="5"/>
      <c r="L16" s="5"/>
    </row>
    <row r="17" spans="1:12" ht="22.5" x14ac:dyDescent="0.25">
      <c r="A17" s="204"/>
      <c r="B17" s="66">
        <v>40918</v>
      </c>
      <c r="C17" s="233">
        <v>2394</v>
      </c>
      <c r="D17" s="97" t="s">
        <v>789</v>
      </c>
      <c r="E17" s="5"/>
      <c r="F17" s="5"/>
      <c r="G17" s="5"/>
      <c r="H17" s="5"/>
      <c r="I17" s="5"/>
      <c r="J17" s="5"/>
      <c r="K17" s="5"/>
      <c r="L17" s="5"/>
    </row>
    <row r="18" spans="1:12" x14ac:dyDescent="0.25">
      <c r="A18" s="204"/>
      <c r="B18" s="66">
        <v>40918</v>
      </c>
      <c r="C18" s="233">
        <v>5769.78</v>
      </c>
      <c r="D18" s="97" t="s">
        <v>693</v>
      </c>
      <c r="E18" s="5"/>
      <c r="F18" s="5"/>
      <c r="G18" s="5"/>
      <c r="H18" s="5"/>
      <c r="I18" s="5"/>
      <c r="J18" s="5"/>
      <c r="K18" s="5"/>
      <c r="L18" s="5"/>
    </row>
    <row r="19" spans="1:12" ht="22.5" x14ac:dyDescent="0.25">
      <c r="A19" s="204"/>
      <c r="B19" s="66">
        <v>40918</v>
      </c>
      <c r="C19" s="233">
        <v>3850.8</v>
      </c>
      <c r="D19" s="97" t="s">
        <v>788</v>
      </c>
      <c r="E19" s="5"/>
      <c r="F19" s="5"/>
      <c r="G19" s="5"/>
      <c r="H19" s="5"/>
      <c r="I19" s="5"/>
      <c r="J19" s="5"/>
      <c r="K19" s="5"/>
      <c r="L19" s="5"/>
    </row>
    <row r="20" spans="1:12" x14ac:dyDescent="0.25">
      <c r="A20" s="204"/>
      <c r="B20" s="66">
        <v>40918</v>
      </c>
      <c r="C20" s="234">
        <v>4342.5600000000004</v>
      </c>
      <c r="D20" s="97" t="s">
        <v>600</v>
      </c>
      <c r="E20" s="5"/>
      <c r="F20" s="5"/>
      <c r="G20" s="5"/>
      <c r="H20" s="5"/>
      <c r="I20" s="5"/>
      <c r="J20" s="5"/>
      <c r="K20" s="5"/>
      <c r="L20" s="5"/>
    </row>
    <row r="21" spans="1:12" ht="22.5" x14ac:dyDescent="0.25">
      <c r="A21" s="204"/>
      <c r="B21" s="66">
        <v>40918</v>
      </c>
      <c r="C21" s="233">
        <v>3747.48</v>
      </c>
      <c r="D21" s="97" t="s">
        <v>519</v>
      </c>
      <c r="E21" s="5"/>
      <c r="F21" s="5"/>
      <c r="G21" s="5"/>
      <c r="H21" s="5"/>
      <c r="I21" s="5"/>
      <c r="J21" s="5"/>
      <c r="K21" s="5"/>
      <c r="L21" s="5"/>
    </row>
    <row r="22" spans="1:12" ht="22.5" x14ac:dyDescent="0.25">
      <c r="A22" s="204"/>
      <c r="B22" s="66">
        <v>40918</v>
      </c>
      <c r="C22" s="234">
        <v>309.95999999999998</v>
      </c>
      <c r="D22" s="97" t="s">
        <v>684</v>
      </c>
      <c r="E22" s="5"/>
      <c r="F22" s="5"/>
      <c r="G22" s="5"/>
      <c r="H22" s="5"/>
      <c r="I22" s="5"/>
      <c r="J22" s="5"/>
      <c r="K22" s="5"/>
      <c r="L22" s="5"/>
    </row>
    <row r="23" spans="1:12" x14ac:dyDescent="0.25">
      <c r="A23" s="204"/>
      <c r="B23" s="66">
        <v>40918</v>
      </c>
      <c r="C23" s="235">
        <f>500*3</f>
        <v>1500</v>
      </c>
      <c r="D23" s="97" t="s">
        <v>790</v>
      </c>
      <c r="E23" s="5"/>
      <c r="F23" s="5"/>
      <c r="G23" s="5"/>
      <c r="H23" s="5"/>
      <c r="I23" s="5"/>
      <c r="J23" s="5"/>
      <c r="K23" s="5"/>
      <c r="L23" s="5"/>
    </row>
    <row r="24" spans="1:12" x14ac:dyDescent="0.25">
      <c r="A24" s="204"/>
      <c r="B24" s="66">
        <v>40920</v>
      </c>
      <c r="C24" s="233">
        <v>340</v>
      </c>
      <c r="D24" s="97" t="s">
        <v>791</v>
      </c>
      <c r="E24" s="5"/>
      <c r="F24" s="5"/>
      <c r="G24" s="5"/>
      <c r="H24" s="5"/>
      <c r="I24" s="5"/>
      <c r="J24" s="5"/>
      <c r="K24" s="5"/>
      <c r="L24" s="5"/>
    </row>
    <row r="25" spans="1:12" x14ac:dyDescent="0.25">
      <c r="A25" s="204"/>
      <c r="B25" s="66">
        <v>40920</v>
      </c>
      <c r="C25" s="233">
        <v>12068.4</v>
      </c>
      <c r="D25" s="97" t="s">
        <v>762</v>
      </c>
      <c r="E25" s="5"/>
      <c r="F25" s="5"/>
      <c r="G25" s="5"/>
      <c r="H25" s="5"/>
      <c r="I25" s="5"/>
      <c r="J25" s="5"/>
      <c r="K25" s="5"/>
      <c r="L25" s="5"/>
    </row>
    <row r="26" spans="1:12" ht="22.5" x14ac:dyDescent="0.25">
      <c r="A26" s="204"/>
      <c r="B26" s="66">
        <v>40921</v>
      </c>
      <c r="C26" s="233">
        <v>172.5</v>
      </c>
      <c r="D26" s="97" t="s">
        <v>446</v>
      </c>
      <c r="E26" s="5"/>
      <c r="F26" s="5"/>
      <c r="G26" s="5"/>
      <c r="H26" s="5"/>
      <c r="I26" s="5"/>
      <c r="J26" s="5"/>
      <c r="K26" s="5"/>
      <c r="L26" s="5"/>
    </row>
    <row r="27" spans="1:12" ht="22.5" x14ac:dyDescent="0.25">
      <c r="A27" s="204"/>
      <c r="B27" s="66">
        <v>40921</v>
      </c>
      <c r="C27" s="233">
        <v>640</v>
      </c>
      <c r="D27" s="97" t="s">
        <v>446</v>
      </c>
      <c r="E27" s="5"/>
      <c r="F27" s="5"/>
      <c r="G27" s="5"/>
      <c r="H27" s="5"/>
      <c r="I27" s="5"/>
      <c r="J27" s="5"/>
      <c r="K27" s="5"/>
      <c r="L27" s="5"/>
    </row>
    <row r="28" spans="1:12" ht="22.5" x14ac:dyDescent="0.25">
      <c r="A28" s="204"/>
      <c r="B28" s="66">
        <v>40921</v>
      </c>
      <c r="C28" s="233">
        <v>322.5</v>
      </c>
      <c r="D28" s="97" t="s">
        <v>446</v>
      </c>
      <c r="E28" s="5"/>
      <c r="F28" s="5"/>
      <c r="G28" s="5"/>
      <c r="H28" s="5"/>
      <c r="I28" s="5"/>
      <c r="J28" s="5"/>
      <c r="K28" s="5"/>
      <c r="L28" s="5"/>
    </row>
    <row r="29" spans="1:12" x14ac:dyDescent="0.25">
      <c r="A29" s="204"/>
      <c r="B29" s="66">
        <v>40925</v>
      </c>
      <c r="C29" s="233">
        <v>750</v>
      </c>
      <c r="D29" s="97" t="s">
        <v>768</v>
      </c>
      <c r="E29" s="5"/>
      <c r="F29" s="5"/>
      <c r="G29" s="5"/>
      <c r="H29" s="5"/>
      <c r="I29" s="5"/>
      <c r="J29" s="5"/>
      <c r="K29" s="5"/>
      <c r="L29" s="5"/>
    </row>
    <row r="30" spans="1:12" x14ac:dyDescent="0.25">
      <c r="A30" s="204"/>
      <c r="B30" s="66">
        <v>40926</v>
      </c>
      <c r="C30" s="233">
        <v>241.56</v>
      </c>
      <c r="D30" s="97" t="s">
        <v>667</v>
      </c>
      <c r="E30" s="5"/>
      <c r="F30" s="5"/>
      <c r="G30" s="5"/>
      <c r="H30" s="5"/>
      <c r="I30" s="5"/>
      <c r="J30" s="5"/>
      <c r="K30" s="5"/>
      <c r="L30" s="5"/>
    </row>
    <row r="31" spans="1:12" x14ac:dyDescent="0.25">
      <c r="A31" s="204"/>
      <c r="B31" s="66">
        <v>40926</v>
      </c>
      <c r="C31" s="233">
        <v>984</v>
      </c>
      <c r="D31" s="97" t="s">
        <v>529</v>
      </c>
      <c r="E31" s="5"/>
      <c r="F31" s="5"/>
      <c r="G31" s="5"/>
      <c r="H31" s="5"/>
      <c r="I31" s="5"/>
      <c r="J31" s="5"/>
      <c r="K31" s="5"/>
      <c r="L31" s="5"/>
    </row>
    <row r="32" spans="1:12" x14ac:dyDescent="0.25">
      <c r="A32" s="204"/>
      <c r="B32" s="66">
        <v>40926</v>
      </c>
      <c r="C32" s="234">
        <v>983.1</v>
      </c>
      <c r="D32" s="97" t="s">
        <v>792</v>
      </c>
      <c r="E32" s="5"/>
      <c r="F32" s="5"/>
      <c r="G32" s="5"/>
      <c r="H32" s="5"/>
      <c r="I32" s="5"/>
      <c r="J32" s="5"/>
      <c r="K32" s="5"/>
      <c r="L32" s="5"/>
    </row>
    <row r="33" spans="1:12" ht="22.5" x14ac:dyDescent="0.25">
      <c r="A33" s="204"/>
      <c r="B33" s="66">
        <v>40926</v>
      </c>
      <c r="C33" s="233">
        <v>1785</v>
      </c>
      <c r="D33" s="97" t="s">
        <v>461</v>
      </c>
      <c r="E33" s="5"/>
      <c r="F33" s="5"/>
      <c r="G33" s="5"/>
      <c r="H33" s="5"/>
      <c r="I33" s="5"/>
      <c r="J33" s="5"/>
      <c r="K33" s="5"/>
      <c r="L33" s="5"/>
    </row>
    <row r="34" spans="1:12" x14ac:dyDescent="0.25">
      <c r="A34" s="204"/>
      <c r="B34" s="66">
        <v>40926</v>
      </c>
      <c r="C34" s="233">
        <v>255</v>
      </c>
      <c r="D34" s="97" t="s">
        <v>446</v>
      </c>
      <c r="E34" s="5"/>
      <c r="F34" s="5"/>
      <c r="G34" s="5"/>
      <c r="H34" s="5"/>
      <c r="I34" s="5"/>
      <c r="J34" s="5"/>
      <c r="K34" s="5"/>
      <c r="L34" s="5"/>
    </row>
    <row r="35" spans="1:12" x14ac:dyDescent="0.25">
      <c r="A35" s="204"/>
      <c r="B35" s="66">
        <v>40926</v>
      </c>
      <c r="C35" s="236">
        <v>1194.7</v>
      </c>
      <c r="D35" s="97" t="s">
        <v>793</v>
      </c>
      <c r="E35" s="5"/>
      <c r="F35" s="5"/>
      <c r="G35" s="5"/>
      <c r="H35" s="5"/>
      <c r="I35" s="5"/>
      <c r="J35" s="5"/>
      <c r="K35" s="5"/>
      <c r="L35" s="5"/>
    </row>
    <row r="36" spans="1:12" x14ac:dyDescent="0.25">
      <c r="A36" s="204"/>
      <c r="B36" s="66">
        <v>40927</v>
      </c>
      <c r="C36" s="233">
        <v>1470</v>
      </c>
      <c r="D36" s="97" t="s">
        <v>249</v>
      </c>
      <c r="E36" s="5"/>
      <c r="F36" s="5"/>
      <c r="G36" s="5"/>
      <c r="H36" s="5"/>
      <c r="I36" s="5"/>
      <c r="J36" s="5"/>
      <c r="K36" s="5"/>
      <c r="L36" s="5"/>
    </row>
    <row r="37" spans="1:12" ht="22.5" x14ac:dyDescent="0.25">
      <c r="A37" s="204"/>
      <c r="B37" s="66">
        <v>40927</v>
      </c>
      <c r="C37" s="234">
        <v>549.33000000000004</v>
      </c>
      <c r="D37" s="97" t="s">
        <v>196</v>
      </c>
      <c r="E37" s="5"/>
      <c r="F37" s="5"/>
      <c r="G37" s="5"/>
      <c r="H37" s="5"/>
      <c r="I37" s="5"/>
      <c r="J37" s="5"/>
      <c r="K37" s="5"/>
      <c r="L37" s="5"/>
    </row>
    <row r="38" spans="1:12" x14ac:dyDescent="0.25">
      <c r="A38" s="204"/>
      <c r="B38" s="66">
        <v>40928</v>
      </c>
      <c r="C38" s="233">
        <v>1333.5</v>
      </c>
      <c r="D38" s="97" t="s">
        <v>794</v>
      </c>
      <c r="E38" s="5"/>
      <c r="F38" s="5"/>
      <c r="G38" s="5"/>
      <c r="H38" s="5"/>
      <c r="I38" s="5"/>
      <c r="J38" s="5"/>
      <c r="K38" s="5"/>
      <c r="L38" s="5"/>
    </row>
    <row r="39" spans="1:12" x14ac:dyDescent="0.25">
      <c r="A39" s="204"/>
      <c r="B39" s="66">
        <v>40932</v>
      </c>
      <c r="C39" s="233">
        <v>270</v>
      </c>
      <c r="D39" s="97" t="s">
        <v>692</v>
      </c>
      <c r="E39" s="5"/>
      <c r="F39" s="5"/>
      <c r="G39" s="5"/>
      <c r="H39" s="5"/>
      <c r="I39" s="5"/>
      <c r="J39" s="5"/>
      <c r="K39" s="5"/>
      <c r="L39" s="5"/>
    </row>
    <row r="40" spans="1:12" x14ac:dyDescent="0.25">
      <c r="A40" s="204"/>
      <c r="B40" s="66">
        <v>40933</v>
      </c>
      <c r="C40" s="233">
        <v>431.23</v>
      </c>
      <c r="D40" s="97" t="s">
        <v>795</v>
      </c>
      <c r="E40" s="5"/>
      <c r="F40" s="5"/>
      <c r="G40" s="5"/>
      <c r="H40" s="5"/>
      <c r="I40" s="5"/>
      <c r="J40" s="5"/>
      <c r="K40" s="5"/>
      <c r="L40" s="5"/>
    </row>
    <row r="41" spans="1:12" x14ac:dyDescent="0.25">
      <c r="A41" s="204"/>
      <c r="B41" s="66">
        <v>40933</v>
      </c>
      <c r="C41" s="233">
        <v>447.05</v>
      </c>
      <c r="D41" s="97" t="s">
        <v>484</v>
      </c>
      <c r="E41" s="5"/>
      <c r="F41" s="5"/>
      <c r="G41" s="5"/>
      <c r="H41" s="5"/>
      <c r="I41" s="5"/>
      <c r="J41" s="5"/>
      <c r="K41" s="5"/>
      <c r="L41" s="5"/>
    </row>
    <row r="42" spans="1:12" x14ac:dyDescent="0.25">
      <c r="A42" s="204"/>
      <c r="B42" s="66">
        <v>40933</v>
      </c>
      <c r="C42" s="233">
        <v>372.6</v>
      </c>
      <c r="D42" s="97" t="s">
        <v>416</v>
      </c>
      <c r="E42" s="5"/>
      <c r="F42" s="5"/>
      <c r="G42" s="5"/>
      <c r="H42" s="5"/>
      <c r="I42" s="5"/>
      <c r="J42" s="5"/>
      <c r="K42" s="5"/>
      <c r="L42" s="5"/>
    </row>
    <row r="43" spans="1:12" x14ac:dyDescent="0.25">
      <c r="A43" s="204"/>
      <c r="B43" s="66">
        <v>40933</v>
      </c>
      <c r="C43" s="233">
        <v>182</v>
      </c>
      <c r="D43" s="97" t="s">
        <v>190</v>
      </c>
      <c r="E43" s="5"/>
      <c r="F43" s="5"/>
      <c r="G43" s="5"/>
      <c r="H43" s="5"/>
      <c r="I43" s="5"/>
      <c r="J43" s="5"/>
      <c r="K43" s="5"/>
      <c r="L43" s="5"/>
    </row>
    <row r="44" spans="1:12" ht="22.5" x14ac:dyDescent="0.25">
      <c r="A44" s="204"/>
      <c r="B44" s="66">
        <v>40934</v>
      </c>
      <c r="C44" s="237">
        <v>108</v>
      </c>
      <c r="D44" s="97" t="s">
        <v>796</v>
      </c>
      <c r="E44" s="5"/>
      <c r="F44" s="5"/>
      <c r="G44" s="5"/>
      <c r="H44" s="5"/>
      <c r="I44" s="5"/>
      <c r="J44" s="5"/>
      <c r="K44" s="5"/>
      <c r="L44" s="5"/>
    </row>
    <row r="45" spans="1:12" x14ac:dyDescent="0.25">
      <c r="A45" s="204"/>
      <c r="B45" s="66">
        <v>40934</v>
      </c>
      <c r="C45" s="233">
        <f>1429.45*11</f>
        <v>15723.95</v>
      </c>
      <c r="D45" s="97" t="s">
        <v>623</v>
      </c>
      <c r="E45" s="5"/>
      <c r="F45" s="5"/>
      <c r="G45" s="5"/>
      <c r="H45" s="5"/>
      <c r="I45" s="5"/>
      <c r="J45" s="5"/>
      <c r="K45" s="5"/>
      <c r="L45" s="5"/>
    </row>
    <row r="46" spans="1:12" x14ac:dyDescent="0.25">
      <c r="A46" s="204"/>
      <c r="B46" s="66">
        <v>40935</v>
      </c>
      <c r="C46" s="233">
        <v>3550</v>
      </c>
      <c r="D46" s="97" t="s">
        <v>77</v>
      </c>
      <c r="E46" s="5"/>
      <c r="F46" s="5"/>
      <c r="G46" s="5"/>
      <c r="H46" s="5"/>
      <c r="I46" s="5"/>
      <c r="J46" s="5"/>
      <c r="K46" s="5"/>
      <c r="L46" s="5"/>
    </row>
    <row r="47" spans="1:12" x14ac:dyDescent="0.25">
      <c r="A47" s="204"/>
      <c r="B47" s="66">
        <v>40938</v>
      </c>
      <c r="C47" s="233">
        <v>40425</v>
      </c>
      <c r="D47" s="97" t="s">
        <v>77</v>
      </c>
      <c r="E47" s="5"/>
      <c r="F47" s="5"/>
      <c r="G47" s="5"/>
      <c r="H47" s="5"/>
      <c r="I47" s="5"/>
      <c r="J47" s="5"/>
      <c r="K47" s="5"/>
      <c r="L47" s="5"/>
    </row>
    <row r="48" spans="1:12" x14ac:dyDescent="0.25">
      <c r="A48" s="204"/>
      <c r="B48" s="66">
        <v>40938</v>
      </c>
      <c r="C48" s="233">
        <v>3520</v>
      </c>
      <c r="D48" s="97" t="s">
        <v>678</v>
      </c>
      <c r="E48" s="5"/>
      <c r="F48" s="5"/>
      <c r="G48" s="5"/>
      <c r="H48" s="5"/>
      <c r="I48" s="5"/>
      <c r="J48" s="5"/>
      <c r="K48" s="5"/>
      <c r="L48" s="5"/>
    </row>
    <row r="49" spans="1:12" x14ac:dyDescent="0.25">
      <c r="A49" s="204"/>
      <c r="B49" s="66">
        <v>40938</v>
      </c>
      <c r="C49" s="234">
        <v>11712</v>
      </c>
      <c r="D49" s="97" t="s">
        <v>528</v>
      </c>
      <c r="E49" s="5"/>
      <c r="F49" s="5"/>
      <c r="G49" s="5"/>
      <c r="H49" s="5"/>
      <c r="I49" s="5"/>
      <c r="J49" s="5"/>
      <c r="K49" s="5"/>
      <c r="L49" s="5"/>
    </row>
    <row r="50" spans="1:12" x14ac:dyDescent="0.25">
      <c r="A50" s="204"/>
      <c r="B50" s="66">
        <v>40939</v>
      </c>
      <c r="C50" s="233">
        <v>363.5</v>
      </c>
      <c r="D50" s="97" t="s">
        <v>446</v>
      </c>
      <c r="E50" s="5"/>
      <c r="F50" s="5"/>
      <c r="G50" s="5"/>
      <c r="H50" s="5"/>
      <c r="I50" s="5"/>
      <c r="J50" s="5"/>
      <c r="K50" s="5"/>
      <c r="L50" s="5"/>
    </row>
    <row r="51" spans="1:12" ht="22.5" x14ac:dyDescent="0.25">
      <c r="A51" s="204"/>
      <c r="B51" s="66">
        <v>40939</v>
      </c>
      <c r="C51" s="233">
        <v>539.26</v>
      </c>
      <c r="D51" s="97" t="s">
        <v>196</v>
      </c>
      <c r="E51" s="5"/>
      <c r="F51" s="5"/>
      <c r="G51" s="5"/>
      <c r="H51" s="5"/>
      <c r="I51" s="5"/>
      <c r="J51" s="5"/>
      <c r="K51" s="5"/>
      <c r="L51" s="5"/>
    </row>
    <row r="52" spans="1:12" x14ac:dyDescent="0.25">
      <c r="A52" s="204"/>
      <c r="B52" s="66">
        <v>40939</v>
      </c>
      <c r="C52" s="238">
        <v>1780.8</v>
      </c>
      <c r="D52" s="97" t="s">
        <v>698</v>
      </c>
      <c r="E52" s="5"/>
      <c r="F52" s="5"/>
      <c r="G52" s="5"/>
      <c r="H52" s="5"/>
      <c r="I52" s="5"/>
      <c r="J52" s="5"/>
      <c r="K52" s="5"/>
      <c r="L52" s="5"/>
    </row>
    <row r="53" spans="1:12" x14ac:dyDescent="0.25">
      <c r="A53" s="204"/>
      <c r="B53" s="66">
        <v>40939</v>
      </c>
      <c r="C53" s="233">
        <v>247.5</v>
      </c>
      <c r="D53" s="97" t="s">
        <v>446</v>
      </c>
      <c r="E53" s="5"/>
      <c r="F53" s="5"/>
      <c r="G53" s="5"/>
      <c r="H53" s="5"/>
      <c r="I53" s="5"/>
      <c r="J53" s="5"/>
      <c r="K53" s="5"/>
      <c r="L53" s="5"/>
    </row>
    <row r="54" spans="1:12" x14ac:dyDescent="0.25">
      <c r="A54" s="204"/>
      <c r="B54" s="66">
        <v>40940</v>
      </c>
      <c r="C54" s="238">
        <v>290</v>
      </c>
      <c r="D54" s="97" t="s">
        <v>446</v>
      </c>
      <c r="E54" s="5"/>
      <c r="F54" s="5"/>
      <c r="G54" s="5"/>
      <c r="H54" s="5"/>
      <c r="I54" s="5"/>
      <c r="J54" s="5"/>
      <c r="K54" s="5"/>
      <c r="L54" s="5"/>
    </row>
    <row r="55" spans="1:12" x14ac:dyDescent="0.25">
      <c r="A55" s="204"/>
      <c r="B55" s="66">
        <v>40940</v>
      </c>
      <c r="C55" s="233">
        <v>293.7</v>
      </c>
      <c r="D55" s="97" t="s">
        <v>366</v>
      </c>
      <c r="E55" s="5"/>
      <c r="F55" s="5"/>
      <c r="G55" s="5"/>
      <c r="H55" s="5"/>
      <c r="I55" s="5"/>
      <c r="J55" s="5"/>
      <c r="K55" s="5"/>
      <c r="L55" s="5"/>
    </row>
    <row r="56" spans="1:12" x14ac:dyDescent="0.25">
      <c r="A56" s="204"/>
      <c r="B56" s="66">
        <v>40940</v>
      </c>
      <c r="C56" s="233">
        <v>240.87</v>
      </c>
      <c r="D56" s="97" t="s">
        <v>797</v>
      </c>
      <c r="E56" s="5"/>
      <c r="F56" s="5"/>
      <c r="G56" s="5"/>
      <c r="H56" s="5"/>
      <c r="I56" s="5"/>
      <c r="J56" s="5"/>
      <c r="K56" s="5"/>
      <c r="L56" s="5"/>
    </row>
    <row r="57" spans="1:12" x14ac:dyDescent="0.25">
      <c r="A57" s="204"/>
      <c r="B57" s="66">
        <v>40940</v>
      </c>
      <c r="C57" s="233">
        <v>314.3</v>
      </c>
      <c r="D57" s="97" t="s">
        <v>446</v>
      </c>
      <c r="E57" s="5"/>
      <c r="F57" s="5"/>
      <c r="G57" s="5"/>
      <c r="H57" s="5"/>
      <c r="I57" s="5"/>
      <c r="J57" s="5"/>
      <c r="K57" s="5"/>
      <c r="L57" s="5"/>
    </row>
    <row r="58" spans="1:12" x14ac:dyDescent="0.25">
      <c r="A58" s="204"/>
      <c r="B58" s="66">
        <v>40940</v>
      </c>
      <c r="C58" s="233">
        <v>734.5</v>
      </c>
      <c r="D58" s="97" t="s">
        <v>798</v>
      </c>
      <c r="E58" s="5"/>
      <c r="F58" s="5"/>
      <c r="G58" s="5"/>
      <c r="H58" s="5"/>
      <c r="I58" s="5"/>
      <c r="J58" s="5"/>
      <c r="K58" s="5"/>
      <c r="L58" s="5"/>
    </row>
    <row r="59" spans="1:12" ht="22.5" x14ac:dyDescent="0.25">
      <c r="A59" s="204"/>
      <c r="B59" s="66">
        <v>40942</v>
      </c>
      <c r="C59" s="233">
        <v>895</v>
      </c>
      <c r="D59" s="97" t="s">
        <v>799</v>
      </c>
      <c r="E59" s="5"/>
      <c r="F59" s="5"/>
      <c r="G59" s="5"/>
      <c r="H59" s="5"/>
      <c r="I59" s="5"/>
      <c r="J59" s="5"/>
      <c r="K59" s="5"/>
      <c r="L59" s="5"/>
    </row>
    <row r="60" spans="1:12" ht="22.5" x14ac:dyDescent="0.25">
      <c r="A60" s="204"/>
      <c r="B60" s="66">
        <v>40945</v>
      </c>
      <c r="C60" s="233">
        <v>1372.5</v>
      </c>
      <c r="D60" s="97" t="s">
        <v>461</v>
      </c>
      <c r="E60" s="5"/>
      <c r="F60" s="5"/>
      <c r="G60" s="5"/>
      <c r="H60" s="5"/>
      <c r="I60" s="5"/>
      <c r="J60" s="5"/>
      <c r="K60" s="5"/>
      <c r="L60" s="5"/>
    </row>
    <row r="61" spans="1:12" ht="22.5" x14ac:dyDescent="0.25">
      <c r="A61" s="204"/>
      <c r="B61" s="66">
        <v>40945</v>
      </c>
      <c r="C61" s="233">
        <v>240</v>
      </c>
      <c r="D61" s="97" t="s">
        <v>800</v>
      </c>
      <c r="E61" s="5"/>
      <c r="F61" s="5"/>
      <c r="G61" s="5"/>
      <c r="H61" s="5"/>
      <c r="I61" s="5"/>
      <c r="J61" s="5"/>
      <c r="K61" s="5"/>
      <c r="L61" s="5"/>
    </row>
    <row r="62" spans="1:12" x14ac:dyDescent="0.25">
      <c r="A62" s="204"/>
      <c r="B62" s="66">
        <v>40945</v>
      </c>
      <c r="C62" s="233">
        <v>1593.91</v>
      </c>
      <c r="D62" s="97" t="s">
        <v>269</v>
      </c>
      <c r="E62" s="5"/>
      <c r="F62" s="5"/>
      <c r="G62" s="5"/>
      <c r="H62" s="5"/>
      <c r="I62" s="5"/>
      <c r="J62" s="5"/>
      <c r="K62" s="5"/>
      <c r="L62" s="5"/>
    </row>
    <row r="63" spans="1:12" x14ac:dyDescent="0.25">
      <c r="A63" s="204"/>
      <c r="B63" s="66">
        <v>40946</v>
      </c>
      <c r="C63" s="234">
        <v>1130</v>
      </c>
      <c r="D63" s="97" t="s">
        <v>801</v>
      </c>
      <c r="E63" s="5"/>
      <c r="F63" s="5"/>
      <c r="G63" s="5"/>
      <c r="H63" s="5"/>
      <c r="I63" s="5"/>
      <c r="J63" s="5"/>
      <c r="K63" s="5"/>
      <c r="L63" s="5"/>
    </row>
    <row r="64" spans="1:12" x14ac:dyDescent="0.25">
      <c r="A64" s="204"/>
      <c r="B64" s="66">
        <v>40947</v>
      </c>
      <c r="C64" s="234">
        <v>49.72</v>
      </c>
      <c r="D64" s="97" t="s">
        <v>788</v>
      </c>
      <c r="E64" s="5"/>
      <c r="F64" s="5"/>
      <c r="G64" s="5"/>
      <c r="H64" s="5"/>
      <c r="I64" s="5"/>
      <c r="J64" s="5"/>
      <c r="K64" s="5"/>
      <c r="L64" s="5"/>
    </row>
    <row r="65" spans="1:12" x14ac:dyDescent="0.25">
      <c r="A65" s="204"/>
      <c r="B65" s="66">
        <v>40948</v>
      </c>
      <c r="C65" s="234">
        <v>300</v>
      </c>
      <c r="D65" s="97" t="s">
        <v>802</v>
      </c>
      <c r="E65" s="5"/>
      <c r="F65" s="5"/>
      <c r="G65" s="5"/>
      <c r="H65" s="5"/>
      <c r="I65" s="5"/>
      <c r="J65" s="5"/>
      <c r="K65" s="5"/>
      <c r="L65" s="5"/>
    </row>
    <row r="66" spans="1:12" x14ac:dyDescent="0.25">
      <c r="A66" s="204"/>
      <c r="B66" s="66">
        <v>40952</v>
      </c>
      <c r="C66" s="234">
        <v>1756.6</v>
      </c>
      <c r="D66" s="97" t="s">
        <v>803</v>
      </c>
      <c r="E66" s="5"/>
      <c r="F66" s="5"/>
      <c r="G66" s="5"/>
      <c r="H66" s="5"/>
      <c r="I66" s="5"/>
      <c r="J66" s="5"/>
      <c r="K66" s="5"/>
      <c r="L66" s="5"/>
    </row>
    <row r="67" spans="1:12" x14ac:dyDescent="0.25">
      <c r="A67" s="204"/>
      <c r="B67" s="66">
        <v>40952</v>
      </c>
      <c r="C67" s="238">
        <v>413.28</v>
      </c>
      <c r="D67" s="97" t="s">
        <v>695</v>
      </c>
      <c r="E67" s="5"/>
      <c r="F67" s="5"/>
      <c r="G67" s="5"/>
      <c r="H67" s="5"/>
      <c r="I67" s="5"/>
      <c r="J67" s="5"/>
      <c r="K67" s="5"/>
      <c r="L67" s="5"/>
    </row>
    <row r="68" spans="1:12" x14ac:dyDescent="0.25">
      <c r="A68" s="204"/>
      <c r="B68" s="66">
        <v>40953</v>
      </c>
      <c r="C68" s="233">
        <v>2420.84</v>
      </c>
      <c r="D68" s="97" t="s">
        <v>79</v>
      </c>
      <c r="E68" s="5"/>
      <c r="F68" s="5"/>
      <c r="G68" s="5"/>
      <c r="H68" s="5"/>
      <c r="I68" s="5"/>
      <c r="J68" s="5"/>
      <c r="K68" s="5"/>
      <c r="L68" s="5"/>
    </row>
    <row r="69" spans="1:12" x14ac:dyDescent="0.25">
      <c r="A69" s="204"/>
      <c r="B69" s="66">
        <v>40953</v>
      </c>
      <c r="C69" s="238">
        <v>141.02000000000001</v>
      </c>
      <c r="D69" s="97" t="s">
        <v>788</v>
      </c>
      <c r="E69" s="5"/>
      <c r="F69" s="5"/>
      <c r="G69" s="5"/>
      <c r="H69" s="5"/>
      <c r="I69" s="5"/>
      <c r="J69" s="5"/>
      <c r="K69" s="5"/>
      <c r="L69" s="5"/>
    </row>
    <row r="70" spans="1:12" x14ac:dyDescent="0.25">
      <c r="A70" s="204"/>
      <c r="B70" s="66">
        <v>40954</v>
      </c>
      <c r="C70" s="238">
        <v>1000</v>
      </c>
      <c r="D70" s="97" t="s">
        <v>75</v>
      </c>
      <c r="E70" s="5"/>
      <c r="F70" s="5"/>
      <c r="G70" s="5"/>
      <c r="H70" s="5"/>
      <c r="I70" s="5"/>
      <c r="J70" s="5"/>
      <c r="K70" s="5"/>
      <c r="L70" s="5"/>
    </row>
    <row r="71" spans="1:12" x14ac:dyDescent="0.25">
      <c r="A71" s="204"/>
      <c r="B71" s="66">
        <v>40954</v>
      </c>
      <c r="C71" s="238">
        <v>341.55</v>
      </c>
      <c r="D71" s="97" t="s">
        <v>528</v>
      </c>
      <c r="E71" s="5"/>
      <c r="F71" s="5"/>
      <c r="G71" s="5"/>
      <c r="H71" s="5"/>
      <c r="I71" s="5"/>
      <c r="J71" s="5"/>
      <c r="K71" s="5"/>
      <c r="L71" s="5"/>
    </row>
    <row r="72" spans="1:12" ht="22.5" x14ac:dyDescent="0.25">
      <c r="A72" s="204"/>
      <c r="B72" s="66">
        <v>40955</v>
      </c>
      <c r="C72" s="234">
        <v>3850</v>
      </c>
      <c r="D72" s="97" t="s">
        <v>799</v>
      </c>
      <c r="E72" s="5"/>
      <c r="F72" s="5"/>
      <c r="G72" s="5"/>
      <c r="H72" s="5"/>
      <c r="I72" s="5"/>
      <c r="J72" s="5"/>
      <c r="K72" s="5"/>
      <c r="L72" s="5"/>
    </row>
    <row r="73" spans="1:12" x14ac:dyDescent="0.25">
      <c r="A73" s="204"/>
      <c r="B73" s="66">
        <v>40956</v>
      </c>
      <c r="C73" s="238">
        <v>82.5</v>
      </c>
      <c r="D73" s="97" t="s">
        <v>446</v>
      </c>
      <c r="E73" s="5"/>
      <c r="F73" s="5"/>
      <c r="G73" s="5"/>
      <c r="H73" s="5"/>
      <c r="I73" s="5"/>
      <c r="J73" s="5"/>
      <c r="K73" s="5"/>
      <c r="L73" s="5"/>
    </row>
    <row r="74" spans="1:12" x14ac:dyDescent="0.25">
      <c r="A74" s="204"/>
      <c r="B74" s="66">
        <v>40956</v>
      </c>
      <c r="C74" s="238">
        <v>475</v>
      </c>
      <c r="D74" s="97" t="s">
        <v>804</v>
      </c>
      <c r="E74" s="5"/>
      <c r="F74" s="5"/>
      <c r="G74" s="5"/>
      <c r="H74" s="5"/>
      <c r="I74" s="5"/>
      <c r="J74" s="5"/>
      <c r="K74" s="5"/>
      <c r="L74" s="5"/>
    </row>
    <row r="75" spans="1:12" x14ac:dyDescent="0.25">
      <c r="A75" s="204"/>
      <c r="B75" s="66">
        <v>40959</v>
      </c>
      <c r="C75" s="233">
        <v>216.96</v>
      </c>
      <c r="D75" s="97" t="s">
        <v>448</v>
      </c>
      <c r="E75" s="5"/>
      <c r="F75" s="5"/>
      <c r="G75" s="5"/>
      <c r="H75" s="5"/>
      <c r="I75" s="5"/>
      <c r="J75" s="5"/>
      <c r="K75" s="5"/>
      <c r="L75" s="5"/>
    </row>
    <row r="76" spans="1:12" ht="22.5" x14ac:dyDescent="0.25">
      <c r="A76" s="204"/>
      <c r="B76" s="66">
        <v>40960</v>
      </c>
      <c r="C76" s="233">
        <v>675</v>
      </c>
      <c r="D76" s="97" t="s">
        <v>461</v>
      </c>
      <c r="E76" s="5"/>
      <c r="F76" s="5"/>
      <c r="G76" s="5"/>
      <c r="H76" s="5"/>
      <c r="I76" s="5"/>
      <c r="J76" s="5"/>
      <c r="K76" s="5"/>
      <c r="L76" s="5"/>
    </row>
    <row r="77" spans="1:12" x14ac:dyDescent="0.25">
      <c r="A77" s="204"/>
      <c r="B77" s="66">
        <v>40960</v>
      </c>
      <c r="C77" s="233">
        <v>250</v>
      </c>
      <c r="D77" s="97" t="s">
        <v>446</v>
      </c>
      <c r="E77" s="5"/>
      <c r="F77" s="5"/>
      <c r="G77" s="5"/>
      <c r="H77" s="5"/>
      <c r="I77" s="5"/>
      <c r="J77" s="5"/>
      <c r="K77" s="5"/>
      <c r="L77" s="5"/>
    </row>
    <row r="78" spans="1:12" x14ac:dyDescent="0.25">
      <c r="A78" s="204"/>
      <c r="B78" s="66">
        <v>40960</v>
      </c>
      <c r="C78" s="234">
        <v>510</v>
      </c>
      <c r="D78" s="97" t="s">
        <v>446</v>
      </c>
      <c r="E78" s="5"/>
      <c r="F78" s="5"/>
      <c r="G78" s="5"/>
      <c r="H78" s="5"/>
      <c r="I78" s="5"/>
      <c r="J78" s="5"/>
      <c r="K78" s="5"/>
      <c r="L78" s="5"/>
    </row>
    <row r="79" spans="1:12" x14ac:dyDescent="0.25">
      <c r="A79" s="204"/>
      <c r="B79" s="66">
        <v>40960</v>
      </c>
      <c r="C79" s="233">
        <v>385</v>
      </c>
      <c r="D79" s="97" t="s">
        <v>446</v>
      </c>
      <c r="E79" s="5"/>
      <c r="F79" s="5"/>
      <c r="G79" s="5"/>
      <c r="H79" s="5"/>
      <c r="I79" s="5"/>
      <c r="J79" s="5"/>
      <c r="K79" s="5"/>
      <c r="L79" s="5"/>
    </row>
    <row r="80" spans="1:12" ht="22.5" x14ac:dyDescent="0.25">
      <c r="A80" s="239"/>
      <c r="B80" s="66">
        <v>40963</v>
      </c>
      <c r="C80" s="233">
        <v>410.6</v>
      </c>
      <c r="D80" s="97" t="s">
        <v>196</v>
      </c>
      <c r="E80" s="5"/>
      <c r="F80" s="5"/>
      <c r="G80" s="5"/>
      <c r="H80" s="5"/>
      <c r="I80" s="5"/>
      <c r="J80" s="5"/>
      <c r="K80" s="5"/>
      <c r="L80" s="5"/>
    </row>
    <row r="81" spans="1:12" ht="22.5" x14ac:dyDescent="0.25">
      <c r="A81" s="218"/>
      <c r="B81" s="66">
        <v>40963</v>
      </c>
      <c r="C81" s="233">
        <v>152.41</v>
      </c>
      <c r="D81" s="97" t="s">
        <v>196</v>
      </c>
      <c r="E81" s="5"/>
      <c r="F81" s="5"/>
      <c r="G81" s="5"/>
      <c r="H81" s="5"/>
      <c r="I81" s="5"/>
      <c r="J81" s="5"/>
      <c r="K81" s="5"/>
      <c r="L81" s="5"/>
    </row>
    <row r="82" spans="1:12" x14ac:dyDescent="0.25">
      <c r="A82" s="239"/>
      <c r="B82" s="66">
        <v>40963</v>
      </c>
      <c r="C82" s="238">
        <v>577.5</v>
      </c>
      <c r="D82" s="97" t="s">
        <v>446</v>
      </c>
      <c r="E82" s="5"/>
      <c r="F82" s="5"/>
      <c r="G82" s="5"/>
      <c r="H82" s="5"/>
      <c r="I82" s="5"/>
      <c r="J82" s="5"/>
      <c r="K82" s="5"/>
      <c r="L82" s="5"/>
    </row>
    <row r="83" spans="1:12" x14ac:dyDescent="0.25">
      <c r="A83" s="204"/>
      <c r="B83" s="66">
        <v>40967</v>
      </c>
      <c r="C83" s="234">
        <v>217.5</v>
      </c>
      <c r="D83" s="97" t="s">
        <v>446</v>
      </c>
      <c r="E83" s="5"/>
      <c r="F83" s="5"/>
      <c r="G83" s="5"/>
      <c r="H83" s="5"/>
      <c r="I83" s="5"/>
      <c r="J83" s="5"/>
      <c r="K83" s="5"/>
      <c r="L83" s="5"/>
    </row>
    <row r="84" spans="1:12" x14ac:dyDescent="0.25">
      <c r="A84" s="204"/>
      <c r="B84" s="66">
        <v>40967</v>
      </c>
      <c r="C84" s="240">
        <v>205.1</v>
      </c>
      <c r="D84" s="97" t="s">
        <v>761</v>
      </c>
      <c r="E84" s="5"/>
      <c r="F84" s="5"/>
      <c r="G84" s="5"/>
      <c r="H84" s="5"/>
      <c r="I84" s="5"/>
      <c r="J84" s="5"/>
      <c r="K84" s="5"/>
      <c r="L84" s="5"/>
    </row>
    <row r="85" spans="1:12" x14ac:dyDescent="0.25">
      <c r="A85" s="204"/>
      <c r="B85" s="66">
        <v>40970</v>
      </c>
      <c r="C85" s="238">
        <v>279.68</v>
      </c>
      <c r="D85" s="97" t="s">
        <v>788</v>
      </c>
      <c r="E85" s="5"/>
      <c r="F85" s="5"/>
      <c r="G85" s="5"/>
      <c r="H85" s="5"/>
      <c r="I85" s="5"/>
      <c r="J85" s="5"/>
      <c r="K85" s="5"/>
      <c r="L85" s="5"/>
    </row>
    <row r="86" spans="1:12" x14ac:dyDescent="0.25">
      <c r="A86" s="204"/>
      <c r="B86" s="66">
        <v>40970</v>
      </c>
      <c r="C86" s="238">
        <v>385</v>
      </c>
      <c r="D86" s="97" t="s">
        <v>446</v>
      </c>
      <c r="E86" s="5"/>
      <c r="F86" s="5"/>
      <c r="G86" s="5"/>
      <c r="H86" s="5"/>
      <c r="I86" s="5"/>
      <c r="J86" s="5"/>
      <c r="K86" s="5"/>
      <c r="L86" s="5"/>
    </row>
    <row r="87" spans="1:12" x14ac:dyDescent="0.25">
      <c r="A87" s="204"/>
      <c r="B87" s="66">
        <v>40970</v>
      </c>
      <c r="C87" s="238">
        <v>173</v>
      </c>
      <c r="D87" s="97" t="s">
        <v>446</v>
      </c>
      <c r="E87" s="5"/>
      <c r="F87" s="5"/>
      <c r="G87" s="5"/>
      <c r="H87" s="5"/>
      <c r="I87" s="5"/>
      <c r="J87" s="5"/>
      <c r="K87" s="5"/>
      <c r="L87" s="5"/>
    </row>
    <row r="88" spans="1:12" x14ac:dyDescent="0.25">
      <c r="A88" s="204"/>
      <c r="B88" s="66">
        <v>40970</v>
      </c>
      <c r="C88" s="238">
        <v>156.25</v>
      </c>
      <c r="D88" s="97" t="s">
        <v>761</v>
      </c>
      <c r="E88" s="5"/>
      <c r="F88" s="5"/>
      <c r="G88" s="5"/>
      <c r="H88" s="5"/>
      <c r="I88" s="5"/>
      <c r="J88" s="5"/>
      <c r="K88" s="5"/>
      <c r="L88" s="5"/>
    </row>
    <row r="89" spans="1:12" ht="22.5" x14ac:dyDescent="0.25">
      <c r="A89" s="204"/>
      <c r="B89" s="66">
        <v>40970</v>
      </c>
      <c r="C89" s="238">
        <v>97.47</v>
      </c>
      <c r="D89" s="97" t="s">
        <v>196</v>
      </c>
      <c r="E89" s="5"/>
      <c r="F89" s="5"/>
      <c r="G89" s="5"/>
      <c r="H89" s="5"/>
      <c r="I89" s="5"/>
      <c r="J89" s="5"/>
      <c r="K89" s="5"/>
      <c r="L89" s="5"/>
    </row>
    <row r="90" spans="1:12" x14ac:dyDescent="0.25">
      <c r="A90" s="204"/>
      <c r="B90" s="66">
        <v>40970</v>
      </c>
      <c r="C90" s="234">
        <v>520</v>
      </c>
      <c r="D90" s="97" t="s">
        <v>805</v>
      </c>
      <c r="E90" s="5"/>
      <c r="F90" s="5"/>
      <c r="G90" s="5"/>
      <c r="H90" s="5"/>
      <c r="I90" s="5"/>
      <c r="J90" s="5"/>
      <c r="K90" s="5"/>
      <c r="L90" s="5"/>
    </row>
    <row r="91" spans="1:12" ht="22.5" x14ac:dyDescent="0.25">
      <c r="A91" s="204"/>
      <c r="B91" s="66">
        <v>40973</v>
      </c>
      <c r="C91" s="234">
        <v>269.02999999999997</v>
      </c>
      <c r="D91" s="97" t="s">
        <v>196</v>
      </c>
      <c r="E91" s="5"/>
      <c r="F91" s="5"/>
      <c r="G91" s="5"/>
      <c r="H91" s="5"/>
      <c r="I91" s="5"/>
      <c r="J91" s="5"/>
      <c r="K91" s="5"/>
      <c r="L91" s="5"/>
    </row>
    <row r="92" spans="1:12" x14ac:dyDescent="0.25">
      <c r="A92" s="204"/>
      <c r="B92" s="66">
        <v>40973</v>
      </c>
      <c r="C92" s="234">
        <v>224.28</v>
      </c>
      <c r="D92" s="97" t="s">
        <v>695</v>
      </c>
      <c r="E92" s="5"/>
      <c r="F92" s="5"/>
      <c r="G92" s="5"/>
      <c r="H92" s="5"/>
      <c r="I92" s="5"/>
      <c r="J92" s="5"/>
      <c r="K92" s="5"/>
      <c r="L92" s="5"/>
    </row>
    <row r="93" spans="1:12" x14ac:dyDescent="0.25">
      <c r="A93" s="204"/>
      <c r="B93" s="66">
        <v>40973</v>
      </c>
      <c r="C93" s="238">
        <v>224</v>
      </c>
      <c r="D93" s="97" t="s">
        <v>806</v>
      </c>
      <c r="E93" s="5"/>
      <c r="F93" s="5"/>
      <c r="G93" s="5"/>
      <c r="H93" s="5"/>
      <c r="I93" s="5"/>
      <c r="J93" s="5"/>
      <c r="K93" s="5"/>
      <c r="L93" s="5"/>
    </row>
    <row r="94" spans="1:12" ht="22.5" x14ac:dyDescent="0.25">
      <c r="A94" s="204"/>
      <c r="B94" s="66">
        <v>40974</v>
      </c>
      <c r="C94" s="238">
        <v>543.12</v>
      </c>
      <c r="D94" s="97" t="s">
        <v>196</v>
      </c>
      <c r="E94" s="5"/>
      <c r="F94" s="5"/>
      <c r="G94" s="5"/>
      <c r="H94" s="5"/>
      <c r="I94" s="5"/>
      <c r="J94" s="5"/>
      <c r="K94" s="5"/>
      <c r="L94" s="5"/>
    </row>
    <row r="95" spans="1:12" x14ac:dyDescent="0.25">
      <c r="A95" s="204"/>
      <c r="B95" s="66">
        <v>40974</v>
      </c>
      <c r="C95" s="234">
        <v>374</v>
      </c>
      <c r="D95" s="97" t="s">
        <v>807</v>
      </c>
      <c r="E95" s="5"/>
      <c r="F95" s="5"/>
      <c r="G95" s="5"/>
      <c r="H95" s="5"/>
      <c r="I95" s="5"/>
      <c r="J95" s="5"/>
      <c r="K95" s="5"/>
      <c r="L95" s="5"/>
    </row>
    <row r="96" spans="1:12" x14ac:dyDescent="0.25">
      <c r="A96" s="204"/>
      <c r="B96" s="66">
        <v>41067</v>
      </c>
      <c r="C96" s="238">
        <v>185</v>
      </c>
      <c r="D96" s="97" t="s">
        <v>446</v>
      </c>
      <c r="E96" s="5"/>
      <c r="F96" s="5"/>
      <c r="G96" s="5"/>
      <c r="H96" s="5"/>
      <c r="I96" s="5"/>
      <c r="J96" s="5"/>
      <c r="K96" s="5"/>
      <c r="L96" s="5"/>
    </row>
    <row r="97" spans="1:12" x14ac:dyDescent="0.25">
      <c r="A97" s="204"/>
      <c r="B97" s="66">
        <v>41067</v>
      </c>
      <c r="C97" s="238">
        <v>350</v>
      </c>
      <c r="D97" s="97" t="s">
        <v>249</v>
      </c>
      <c r="E97" s="5"/>
      <c r="F97" s="5"/>
      <c r="G97" s="5"/>
      <c r="H97" s="5"/>
      <c r="I97" s="5"/>
      <c r="J97" s="5"/>
      <c r="K97" s="5"/>
      <c r="L97" s="5"/>
    </row>
    <row r="98" spans="1:12" x14ac:dyDescent="0.25">
      <c r="A98" s="204"/>
      <c r="B98" s="66">
        <v>40977</v>
      </c>
      <c r="C98" s="238">
        <v>4768.18</v>
      </c>
      <c r="D98" s="97" t="s">
        <v>79</v>
      </c>
      <c r="E98" s="5"/>
      <c r="F98" s="5"/>
      <c r="G98" s="5"/>
      <c r="H98" s="5"/>
      <c r="I98" s="5"/>
      <c r="J98" s="5"/>
      <c r="K98" s="5"/>
      <c r="L98" s="5"/>
    </row>
    <row r="99" spans="1:12" x14ac:dyDescent="0.25">
      <c r="A99" s="204"/>
      <c r="B99" s="66">
        <v>40981</v>
      </c>
      <c r="C99" s="238">
        <v>833.94</v>
      </c>
      <c r="D99" s="97" t="s">
        <v>808</v>
      </c>
      <c r="E99" s="5"/>
      <c r="F99" s="5"/>
      <c r="G99" s="5"/>
      <c r="H99" s="5"/>
      <c r="I99" s="5"/>
      <c r="J99" s="5"/>
      <c r="K99" s="5"/>
      <c r="L99" s="5"/>
    </row>
    <row r="100" spans="1:12" x14ac:dyDescent="0.25">
      <c r="A100" s="204"/>
      <c r="B100" s="66">
        <v>40981</v>
      </c>
      <c r="C100" s="234">
        <v>290</v>
      </c>
      <c r="D100" s="97" t="s">
        <v>711</v>
      </c>
      <c r="E100" s="5"/>
      <c r="F100" s="5"/>
      <c r="G100" s="5"/>
      <c r="H100" s="5"/>
      <c r="I100" s="5"/>
      <c r="J100" s="5"/>
      <c r="K100" s="5"/>
      <c r="L100" s="5"/>
    </row>
    <row r="101" spans="1:12" x14ac:dyDescent="0.25">
      <c r="A101" s="204"/>
      <c r="B101" s="66">
        <v>40987</v>
      </c>
      <c r="C101" s="234">
        <v>554</v>
      </c>
      <c r="D101" s="97" t="s">
        <v>809</v>
      </c>
      <c r="E101" s="5"/>
      <c r="F101" s="5"/>
      <c r="G101" s="5"/>
      <c r="H101" s="5"/>
      <c r="I101" s="5"/>
      <c r="J101" s="5"/>
      <c r="K101" s="5"/>
      <c r="L101" s="5"/>
    </row>
    <row r="102" spans="1:12" x14ac:dyDescent="0.25">
      <c r="A102" s="204"/>
      <c r="B102" s="66">
        <v>40988</v>
      </c>
      <c r="C102" s="234">
        <v>63</v>
      </c>
      <c r="D102" s="97" t="s">
        <v>809</v>
      </c>
      <c r="E102" s="5"/>
      <c r="F102" s="5"/>
      <c r="G102" s="5"/>
      <c r="H102" s="5"/>
      <c r="I102" s="5"/>
      <c r="J102" s="5"/>
      <c r="K102" s="5"/>
      <c r="L102" s="5"/>
    </row>
    <row r="103" spans="1:12" x14ac:dyDescent="0.25">
      <c r="A103" s="204"/>
      <c r="B103" s="66">
        <v>40989</v>
      </c>
      <c r="C103" s="238">
        <v>168.77</v>
      </c>
      <c r="D103" s="97" t="s">
        <v>608</v>
      </c>
      <c r="E103" s="5"/>
      <c r="F103" s="5"/>
      <c r="G103" s="5"/>
      <c r="H103" s="5"/>
      <c r="I103" s="5"/>
      <c r="J103" s="5"/>
      <c r="K103" s="5"/>
      <c r="L103" s="5"/>
    </row>
    <row r="104" spans="1:12" ht="22.5" x14ac:dyDescent="0.25">
      <c r="A104" s="204"/>
      <c r="B104" s="66">
        <v>40991</v>
      </c>
      <c r="C104" s="238">
        <v>610.96</v>
      </c>
      <c r="D104" s="97" t="s">
        <v>196</v>
      </c>
      <c r="E104" s="5"/>
      <c r="F104" s="5"/>
      <c r="G104" s="5"/>
      <c r="H104" s="5"/>
      <c r="I104" s="5"/>
      <c r="J104" s="5"/>
      <c r="K104" s="5"/>
      <c r="L104" s="5"/>
    </row>
    <row r="105" spans="1:12" x14ac:dyDescent="0.25">
      <c r="A105" s="204"/>
      <c r="B105" s="66">
        <v>40994</v>
      </c>
      <c r="C105" s="238">
        <v>264.75</v>
      </c>
      <c r="D105" s="97" t="s">
        <v>446</v>
      </c>
      <c r="E105" s="5"/>
      <c r="F105" s="5"/>
      <c r="G105" s="5"/>
      <c r="H105" s="5"/>
      <c r="I105" s="5"/>
      <c r="J105" s="5"/>
      <c r="K105" s="5"/>
      <c r="L105" s="5"/>
    </row>
    <row r="106" spans="1:12" x14ac:dyDescent="0.25">
      <c r="A106" s="113"/>
      <c r="B106" s="66">
        <v>40994</v>
      </c>
      <c r="C106" s="238">
        <v>85.65</v>
      </c>
      <c r="D106" s="97" t="s">
        <v>446</v>
      </c>
      <c r="E106" s="5"/>
      <c r="F106" s="5"/>
      <c r="G106" s="5"/>
      <c r="H106" s="5"/>
      <c r="I106" s="5"/>
      <c r="J106" s="5"/>
      <c r="K106" s="5"/>
      <c r="L106" s="5"/>
    </row>
    <row r="107" spans="1:12" x14ac:dyDescent="0.25">
      <c r="A107" s="218"/>
      <c r="B107" s="66">
        <v>40994</v>
      </c>
      <c r="C107" s="238">
        <v>405.4</v>
      </c>
      <c r="D107" s="97" t="s">
        <v>446</v>
      </c>
      <c r="E107" s="5"/>
      <c r="F107" s="5"/>
      <c r="G107" s="5"/>
      <c r="H107" s="5"/>
      <c r="I107" s="5"/>
      <c r="J107" s="5"/>
      <c r="K107" s="5"/>
      <c r="L107" s="5"/>
    </row>
    <row r="108" spans="1:12" x14ac:dyDescent="0.25">
      <c r="A108" s="113"/>
      <c r="B108" s="66">
        <v>40995</v>
      </c>
      <c r="C108" s="238">
        <v>247.5</v>
      </c>
      <c r="D108" s="97" t="s">
        <v>446</v>
      </c>
      <c r="E108" s="5"/>
      <c r="F108" s="5"/>
      <c r="G108" s="5"/>
      <c r="H108" s="5"/>
      <c r="I108" s="5"/>
      <c r="J108" s="5"/>
      <c r="K108" s="5"/>
      <c r="L108" s="5"/>
    </row>
    <row r="109" spans="1:12" x14ac:dyDescent="0.25">
      <c r="A109" s="113"/>
      <c r="B109" s="66">
        <v>40997</v>
      </c>
      <c r="C109" s="234">
        <v>584</v>
      </c>
      <c r="D109" s="97" t="s">
        <v>766</v>
      </c>
      <c r="E109" s="5"/>
      <c r="F109" s="5"/>
      <c r="G109" s="5"/>
      <c r="H109" s="5"/>
      <c r="I109" s="5"/>
      <c r="J109" s="5"/>
      <c r="K109" s="5"/>
      <c r="L109" s="5"/>
    </row>
    <row r="110" spans="1:12" x14ac:dyDescent="0.25">
      <c r="A110" s="113"/>
      <c r="B110" s="66">
        <v>40998</v>
      </c>
      <c r="C110" s="234">
        <v>243.18</v>
      </c>
      <c r="D110" s="97" t="s">
        <v>695</v>
      </c>
      <c r="E110" s="5"/>
      <c r="F110" s="5"/>
      <c r="G110" s="5"/>
      <c r="H110" s="5"/>
      <c r="I110" s="5"/>
      <c r="J110" s="5"/>
      <c r="K110" s="5"/>
      <c r="L110" s="5"/>
    </row>
    <row r="111" spans="1:12" x14ac:dyDescent="0.25">
      <c r="A111" s="204"/>
      <c r="B111" s="66">
        <v>41009</v>
      </c>
      <c r="C111" s="238">
        <v>3846</v>
      </c>
      <c r="D111" s="97" t="s">
        <v>693</v>
      </c>
      <c r="E111" s="5"/>
      <c r="F111" s="5"/>
      <c r="G111" s="5"/>
      <c r="H111" s="5"/>
      <c r="I111" s="5"/>
      <c r="J111" s="5"/>
      <c r="K111" s="5"/>
      <c r="L111" s="5"/>
    </row>
    <row r="112" spans="1:12" x14ac:dyDescent="0.25">
      <c r="A112" s="204"/>
      <c r="B112" s="66">
        <v>41009</v>
      </c>
      <c r="C112" s="234">
        <v>169.5</v>
      </c>
      <c r="D112" s="97" t="s">
        <v>448</v>
      </c>
      <c r="E112" s="5"/>
      <c r="F112" s="5"/>
      <c r="G112" s="5"/>
      <c r="H112" s="5"/>
      <c r="I112" s="5"/>
      <c r="J112" s="5"/>
      <c r="K112" s="5"/>
      <c r="L112" s="5"/>
    </row>
    <row r="113" spans="1:12" ht="22.5" x14ac:dyDescent="0.25">
      <c r="A113" s="204"/>
      <c r="B113" s="66">
        <v>41010</v>
      </c>
      <c r="C113" s="241">
        <v>192.9</v>
      </c>
      <c r="D113" s="97" t="s">
        <v>810</v>
      </c>
      <c r="E113" s="5"/>
      <c r="F113" s="5"/>
      <c r="G113" s="5"/>
      <c r="H113" s="5"/>
      <c r="I113" s="5"/>
      <c r="J113" s="5"/>
      <c r="K113" s="5"/>
      <c r="L113" s="5"/>
    </row>
    <row r="114" spans="1:12" x14ac:dyDescent="0.25">
      <c r="A114" s="204"/>
      <c r="B114" s="66">
        <v>41010</v>
      </c>
      <c r="C114" s="241">
        <v>98.75</v>
      </c>
      <c r="D114" s="97" t="s">
        <v>809</v>
      </c>
      <c r="E114" s="5"/>
      <c r="F114" s="5"/>
      <c r="G114" s="5"/>
      <c r="H114" s="5"/>
      <c r="I114" s="5"/>
      <c r="J114" s="5"/>
      <c r="K114" s="5"/>
      <c r="L114" s="5"/>
    </row>
    <row r="115" spans="1:12" x14ac:dyDescent="0.25">
      <c r="A115" s="204"/>
      <c r="B115" s="66">
        <v>41010</v>
      </c>
      <c r="C115" s="241">
        <v>3000</v>
      </c>
      <c r="D115" s="97" t="s">
        <v>790</v>
      </c>
      <c r="E115" s="5"/>
      <c r="F115" s="5"/>
      <c r="G115" s="5"/>
      <c r="H115" s="5"/>
      <c r="I115" s="5"/>
      <c r="J115" s="5"/>
      <c r="K115" s="5"/>
      <c r="L115" s="5"/>
    </row>
    <row r="116" spans="1:12" x14ac:dyDescent="0.25">
      <c r="A116" s="204"/>
      <c r="B116" s="66">
        <v>41015</v>
      </c>
      <c r="C116" s="241">
        <v>1994.94</v>
      </c>
      <c r="D116" s="97" t="s">
        <v>93</v>
      </c>
      <c r="E116" s="5"/>
      <c r="F116" s="5"/>
      <c r="G116" s="5"/>
      <c r="H116" s="5"/>
      <c r="I116" s="5"/>
      <c r="J116" s="5"/>
      <c r="K116" s="5"/>
      <c r="L116" s="5"/>
    </row>
    <row r="117" spans="1:12" x14ac:dyDescent="0.25">
      <c r="A117" s="204"/>
      <c r="B117" s="66">
        <v>41015</v>
      </c>
      <c r="C117" s="241">
        <v>320</v>
      </c>
      <c r="D117" s="97" t="s">
        <v>446</v>
      </c>
      <c r="E117" s="5"/>
      <c r="F117" s="5"/>
      <c r="G117" s="5"/>
      <c r="H117" s="5"/>
      <c r="I117" s="5"/>
      <c r="J117" s="5"/>
      <c r="K117" s="5"/>
      <c r="L117" s="5"/>
    </row>
    <row r="118" spans="1:12" x14ac:dyDescent="0.25">
      <c r="A118" s="204"/>
      <c r="B118" s="66">
        <v>41015</v>
      </c>
      <c r="C118" s="241">
        <v>1091.7</v>
      </c>
      <c r="D118" s="97" t="s">
        <v>77</v>
      </c>
      <c r="E118" s="5"/>
      <c r="F118" s="5"/>
      <c r="G118" s="5"/>
      <c r="H118" s="5"/>
      <c r="I118" s="5"/>
      <c r="J118" s="5"/>
      <c r="K118" s="5"/>
      <c r="L118" s="5"/>
    </row>
    <row r="119" spans="1:12" x14ac:dyDescent="0.25">
      <c r="A119" s="204"/>
      <c r="B119" s="66">
        <v>41017</v>
      </c>
      <c r="C119" s="241">
        <v>3701.07</v>
      </c>
      <c r="D119" s="97" t="s">
        <v>747</v>
      </c>
      <c r="E119" s="5"/>
      <c r="F119" s="5"/>
      <c r="G119" s="5"/>
      <c r="H119" s="5"/>
      <c r="I119" s="5"/>
      <c r="J119" s="5"/>
      <c r="K119" s="5"/>
      <c r="L119" s="5"/>
    </row>
    <row r="120" spans="1:12" x14ac:dyDescent="0.25">
      <c r="A120" s="204"/>
      <c r="B120" s="66">
        <v>41017</v>
      </c>
      <c r="C120" s="241">
        <v>1023.62</v>
      </c>
      <c r="D120" s="97" t="s">
        <v>79</v>
      </c>
      <c r="E120" s="5"/>
      <c r="F120" s="5"/>
      <c r="G120" s="5"/>
      <c r="H120" s="5"/>
      <c r="I120" s="5"/>
      <c r="J120" s="5"/>
      <c r="K120" s="5"/>
      <c r="L120" s="5"/>
    </row>
    <row r="121" spans="1:12" x14ac:dyDescent="0.25">
      <c r="A121" s="204"/>
      <c r="B121" s="66">
        <v>41018</v>
      </c>
      <c r="C121" s="241">
        <v>613</v>
      </c>
      <c r="D121" s="97" t="s">
        <v>538</v>
      </c>
      <c r="E121" s="5"/>
      <c r="F121" s="5"/>
      <c r="G121" s="5"/>
      <c r="H121" s="5"/>
      <c r="I121" s="5"/>
      <c r="J121" s="5"/>
      <c r="K121" s="5"/>
      <c r="L121" s="5"/>
    </row>
    <row r="122" spans="1:12" ht="22.5" x14ac:dyDescent="0.25">
      <c r="A122" s="204"/>
      <c r="B122" s="66">
        <v>41019</v>
      </c>
      <c r="C122" s="241">
        <v>140.37</v>
      </c>
      <c r="D122" s="97" t="s">
        <v>196</v>
      </c>
      <c r="E122" s="5"/>
      <c r="F122" s="5"/>
      <c r="G122" s="5"/>
      <c r="H122" s="5"/>
      <c r="I122" s="5"/>
      <c r="J122" s="5"/>
      <c r="K122" s="5"/>
      <c r="L122" s="5"/>
    </row>
    <row r="123" spans="1:12" x14ac:dyDescent="0.25">
      <c r="A123" s="204"/>
      <c r="B123" s="66">
        <v>41019</v>
      </c>
      <c r="C123" s="241">
        <v>1130</v>
      </c>
      <c r="D123" s="97" t="s">
        <v>801</v>
      </c>
      <c r="E123" s="5"/>
      <c r="F123" s="5"/>
      <c r="G123" s="5"/>
      <c r="H123" s="5"/>
      <c r="I123" s="5"/>
      <c r="J123" s="5"/>
      <c r="K123" s="5"/>
      <c r="L123" s="5"/>
    </row>
    <row r="124" spans="1:12" x14ac:dyDescent="0.25">
      <c r="A124" s="204"/>
      <c r="B124" s="66">
        <v>41019</v>
      </c>
      <c r="C124" s="241">
        <v>1012.4</v>
      </c>
      <c r="D124" s="97" t="s">
        <v>74</v>
      </c>
      <c r="E124" s="5"/>
      <c r="F124" s="5"/>
      <c r="G124" s="5"/>
      <c r="H124" s="5"/>
      <c r="I124" s="5"/>
      <c r="J124" s="5"/>
      <c r="K124" s="5"/>
      <c r="L124" s="5"/>
    </row>
    <row r="125" spans="1:12" x14ac:dyDescent="0.25">
      <c r="A125" s="204"/>
      <c r="B125" s="66">
        <v>41019</v>
      </c>
      <c r="C125" s="241">
        <v>197.75</v>
      </c>
      <c r="D125" s="97" t="s">
        <v>79</v>
      </c>
      <c r="E125" s="5"/>
      <c r="F125" s="5"/>
      <c r="G125" s="5"/>
      <c r="H125" s="5"/>
      <c r="I125" s="5"/>
      <c r="J125" s="5"/>
      <c r="K125" s="5"/>
      <c r="L125" s="5"/>
    </row>
    <row r="126" spans="1:12" x14ac:dyDescent="0.25">
      <c r="A126" s="204"/>
      <c r="B126" s="66">
        <v>41019</v>
      </c>
      <c r="C126" s="241">
        <v>250</v>
      </c>
      <c r="D126" s="97" t="s">
        <v>811</v>
      </c>
      <c r="E126" s="5"/>
      <c r="F126" s="5"/>
      <c r="G126" s="5"/>
      <c r="H126" s="5"/>
      <c r="I126" s="5"/>
      <c r="J126" s="5"/>
      <c r="K126" s="5"/>
      <c r="L126" s="5"/>
    </row>
    <row r="127" spans="1:12" x14ac:dyDescent="0.25">
      <c r="A127" s="204"/>
      <c r="B127" s="66">
        <v>41019</v>
      </c>
      <c r="C127" s="241">
        <v>1928</v>
      </c>
      <c r="D127" s="97" t="s">
        <v>812</v>
      </c>
      <c r="E127" s="5"/>
      <c r="F127" s="5"/>
      <c r="G127" s="5"/>
      <c r="H127" s="5"/>
      <c r="I127" s="5"/>
      <c r="J127" s="5"/>
      <c r="K127" s="5"/>
      <c r="L127" s="5"/>
    </row>
    <row r="128" spans="1:12" x14ac:dyDescent="0.25">
      <c r="A128" s="204"/>
      <c r="B128" s="66">
        <v>41022</v>
      </c>
      <c r="C128" s="236">
        <v>161.5</v>
      </c>
      <c r="D128" s="97" t="s">
        <v>446</v>
      </c>
      <c r="E128" s="5"/>
      <c r="F128" s="5"/>
      <c r="G128" s="5"/>
      <c r="H128" s="5"/>
      <c r="I128" s="5"/>
      <c r="J128" s="5"/>
      <c r="K128" s="5"/>
      <c r="L128" s="5"/>
    </row>
    <row r="129" spans="1:12" x14ac:dyDescent="0.25">
      <c r="A129" s="204"/>
      <c r="B129" s="66">
        <v>41023</v>
      </c>
      <c r="C129" s="236">
        <v>250</v>
      </c>
      <c r="D129" s="97" t="s">
        <v>678</v>
      </c>
      <c r="E129" s="5"/>
      <c r="F129" s="5"/>
      <c r="G129" s="5"/>
      <c r="H129" s="5"/>
      <c r="I129" s="5"/>
      <c r="J129" s="5"/>
      <c r="K129" s="5"/>
      <c r="L129" s="5"/>
    </row>
    <row r="130" spans="1:12" x14ac:dyDescent="0.25">
      <c r="A130" s="204"/>
      <c r="B130" s="66">
        <v>41024</v>
      </c>
      <c r="C130" s="232">
        <v>481</v>
      </c>
      <c r="D130" s="97" t="s">
        <v>813</v>
      </c>
      <c r="E130" s="5"/>
      <c r="F130" s="5"/>
      <c r="G130" s="5"/>
      <c r="H130" s="5"/>
      <c r="I130" s="5"/>
      <c r="J130" s="5"/>
      <c r="K130" s="5"/>
      <c r="L130" s="5"/>
    </row>
    <row r="131" spans="1:12" x14ac:dyDescent="0.25">
      <c r="A131" s="113"/>
      <c r="B131" s="66">
        <v>41025</v>
      </c>
      <c r="C131" s="232">
        <v>70</v>
      </c>
      <c r="D131" s="97" t="s">
        <v>711</v>
      </c>
      <c r="E131" s="5"/>
      <c r="F131" s="5"/>
      <c r="G131" s="5"/>
      <c r="H131" s="5"/>
      <c r="I131" s="5"/>
      <c r="J131" s="5"/>
      <c r="K131" s="5"/>
      <c r="L131" s="5"/>
    </row>
    <row r="132" spans="1:12" x14ac:dyDescent="0.25">
      <c r="A132" s="218"/>
      <c r="B132" s="66">
        <v>41025</v>
      </c>
      <c r="C132" s="242">
        <v>480.25</v>
      </c>
      <c r="D132" s="97" t="s">
        <v>741</v>
      </c>
      <c r="E132" s="5"/>
      <c r="F132" s="5"/>
      <c r="G132" s="5"/>
      <c r="H132" s="5"/>
      <c r="I132" s="5"/>
      <c r="J132" s="5"/>
      <c r="K132" s="5"/>
      <c r="L132" s="5"/>
    </row>
    <row r="133" spans="1:12" x14ac:dyDescent="0.25">
      <c r="A133" s="113"/>
      <c r="B133" s="66">
        <v>41032</v>
      </c>
      <c r="C133" s="242">
        <v>136.19999999999999</v>
      </c>
      <c r="D133" s="97" t="s">
        <v>802</v>
      </c>
      <c r="E133" s="5"/>
      <c r="F133" s="5"/>
      <c r="G133" s="5"/>
      <c r="H133" s="5"/>
      <c r="I133" s="5"/>
      <c r="J133" s="5"/>
      <c r="K133" s="5"/>
      <c r="L133" s="5"/>
    </row>
    <row r="134" spans="1:12" x14ac:dyDescent="0.25">
      <c r="A134" s="113"/>
      <c r="B134" s="66">
        <v>41032</v>
      </c>
      <c r="C134" s="242">
        <v>4435.25</v>
      </c>
      <c r="D134" s="97" t="s">
        <v>813</v>
      </c>
      <c r="E134" s="5"/>
      <c r="F134" s="5"/>
      <c r="G134" s="5"/>
      <c r="H134" s="5"/>
      <c r="I134" s="5"/>
      <c r="J134" s="5"/>
      <c r="K134" s="5"/>
      <c r="L134" s="5"/>
    </row>
    <row r="135" spans="1:12" ht="22.5" x14ac:dyDescent="0.25">
      <c r="A135" s="113"/>
      <c r="B135" s="66">
        <v>41032</v>
      </c>
      <c r="C135" s="242">
        <v>621.66</v>
      </c>
      <c r="D135" s="97" t="s">
        <v>196</v>
      </c>
      <c r="E135" s="5"/>
      <c r="F135" s="5"/>
      <c r="G135" s="5"/>
      <c r="H135" s="5"/>
      <c r="I135" s="5"/>
      <c r="J135" s="5"/>
      <c r="K135" s="5"/>
      <c r="L135" s="5"/>
    </row>
    <row r="136" spans="1:12" x14ac:dyDescent="0.25">
      <c r="A136" s="113"/>
      <c r="B136" s="66">
        <v>41033</v>
      </c>
      <c r="C136" s="242">
        <v>344.65</v>
      </c>
      <c r="D136" s="97" t="s">
        <v>813</v>
      </c>
      <c r="E136" s="5"/>
      <c r="F136" s="5"/>
      <c r="G136" s="5"/>
      <c r="H136" s="5"/>
      <c r="I136" s="5"/>
      <c r="J136" s="5"/>
      <c r="K136" s="5"/>
      <c r="L136" s="5"/>
    </row>
    <row r="137" spans="1:12" ht="22.5" x14ac:dyDescent="0.25">
      <c r="A137" s="113"/>
      <c r="B137" s="66">
        <v>41033</v>
      </c>
      <c r="C137" s="242">
        <v>357.8</v>
      </c>
      <c r="D137" s="97" t="s">
        <v>196</v>
      </c>
      <c r="E137" s="5"/>
      <c r="F137" s="5"/>
      <c r="G137" s="5"/>
      <c r="H137" s="5"/>
      <c r="I137" s="5"/>
      <c r="J137" s="5"/>
      <c r="K137" s="5"/>
      <c r="L137" s="5"/>
    </row>
    <row r="138" spans="1:12" x14ac:dyDescent="0.25">
      <c r="A138" s="113"/>
      <c r="B138" s="66">
        <v>41033</v>
      </c>
      <c r="C138" s="242">
        <v>205.38</v>
      </c>
      <c r="D138" s="97" t="s">
        <v>695</v>
      </c>
      <c r="E138" s="5"/>
      <c r="F138" s="5"/>
      <c r="G138" s="5"/>
      <c r="H138" s="5"/>
      <c r="I138" s="5"/>
      <c r="J138" s="5"/>
      <c r="K138" s="5"/>
      <c r="L138" s="5"/>
    </row>
    <row r="139" spans="1:12" x14ac:dyDescent="0.25">
      <c r="A139" s="113"/>
      <c r="B139" s="66">
        <v>41036</v>
      </c>
      <c r="C139" s="242">
        <v>95.31</v>
      </c>
      <c r="D139" s="97" t="s">
        <v>582</v>
      </c>
      <c r="E139" s="5"/>
      <c r="F139" s="5"/>
      <c r="G139" s="5"/>
      <c r="H139" s="5"/>
      <c r="I139" s="5"/>
      <c r="J139" s="5"/>
      <c r="K139" s="5"/>
      <c r="L139" s="5"/>
    </row>
    <row r="140" spans="1:12" x14ac:dyDescent="0.25">
      <c r="A140" s="113"/>
      <c r="B140" s="66">
        <v>41037</v>
      </c>
      <c r="C140" s="243">
        <f>265+334</f>
        <v>599</v>
      </c>
      <c r="D140" s="97" t="s">
        <v>446</v>
      </c>
      <c r="E140" s="5"/>
      <c r="F140" s="5"/>
      <c r="G140" s="5"/>
      <c r="H140" s="5"/>
      <c r="I140" s="5"/>
      <c r="J140" s="5"/>
      <c r="K140" s="5"/>
      <c r="L140" s="5"/>
    </row>
    <row r="141" spans="1:12" x14ac:dyDescent="0.25">
      <c r="A141" s="113"/>
      <c r="B141" s="66">
        <v>41040</v>
      </c>
      <c r="C141" s="242">
        <v>95.19</v>
      </c>
      <c r="D141" s="97" t="s">
        <v>814</v>
      </c>
      <c r="E141" s="5"/>
      <c r="F141" s="5"/>
      <c r="G141" s="5"/>
      <c r="H141" s="5"/>
      <c r="I141" s="5"/>
      <c r="J141" s="5"/>
      <c r="K141" s="5"/>
      <c r="L141" s="5"/>
    </row>
    <row r="142" spans="1:12" x14ac:dyDescent="0.25">
      <c r="A142" s="113"/>
      <c r="B142" s="66">
        <v>41040</v>
      </c>
      <c r="C142" s="242">
        <v>424.42</v>
      </c>
      <c r="D142" s="97" t="s">
        <v>815</v>
      </c>
      <c r="E142" s="5"/>
      <c r="F142" s="5"/>
      <c r="G142" s="5"/>
      <c r="H142" s="5"/>
      <c r="I142" s="5"/>
      <c r="J142" s="5"/>
      <c r="K142" s="5"/>
      <c r="L142" s="5"/>
    </row>
    <row r="143" spans="1:12" x14ac:dyDescent="0.25">
      <c r="A143" s="113"/>
      <c r="B143" s="66">
        <v>41040</v>
      </c>
      <c r="C143" s="242">
        <v>647.39</v>
      </c>
      <c r="D143" s="97" t="s">
        <v>79</v>
      </c>
      <c r="E143" s="5"/>
      <c r="F143" s="5"/>
      <c r="G143" s="5"/>
      <c r="H143" s="5"/>
      <c r="I143" s="5"/>
      <c r="J143" s="5"/>
      <c r="K143" s="5"/>
      <c r="L143" s="5"/>
    </row>
    <row r="144" spans="1:12" x14ac:dyDescent="0.25">
      <c r="A144" s="113"/>
      <c r="B144" s="66">
        <v>41044</v>
      </c>
      <c r="C144" s="241">
        <v>2180.25</v>
      </c>
      <c r="D144" s="97" t="s">
        <v>794</v>
      </c>
      <c r="E144" s="5"/>
      <c r="F144" s="5"/>
      <c r="G144" s="5"/>
      <c r="H144" s="5"/>
      <c r="I144" s="5"/>
      <c r="J144" s="5"/>
      <c r="K144" s="5"/>
      <c r="L144" s="5"/>
    </row>
    <row r="145" spans="1:12" x14ac:dyDescent="0.25">
      <c r="A145" s="113"/>
      <c r="B145" s="66">
        <v>41044</v>
      </c>
      <c r="C145" s="242">
        <v>1492.5</v>
      </c>
      <c r="D145" s="97" t="s">
        <v>816</v>
      </c>
      <c r="E145" s="5"/>
      <c r="F145" s="5"/>
      <c r="G145" s="5"/>
      <c r="H145" s="5"/>
      <c r="I145" s="5"/>
      <c r="J145" s="5"/>
      <c r="K145" s="5"/>
      <c r="L145" s="5"/>
    </row>
    <row r="146" spans="1:12" x14ac:dyDescent="0.25">
      <c r="A146" s="113"/>
      <c r="B146" s="66">
        <v>41044</v>
      </c>
      <c r="C146" s="242">
        <v>202.5</v>
      </c>
      <c r="D146" s="97" t="s">
        <v>816</v>
      </c>
      <c r="E146" s="5"/>
      <c r="F146" s="5"/>
      <c r="G146" s="5"/>
      <c r="H146" s="5"/>
      <c r="I146" s="5"/>
      <c r="J146" s="5"/>
      <c r="K146" s="5"/>
      <c r="L146" s="5"/>
    </row>
    <row r="147" spans="1:12" x14ac:dyDescent="0.25">
      <c r="A147" s="113"/>
      <c r="B147" s="66">
        <v>41044</v>
      </c>
      <c r="C147" s="242">
        <f>45*17</f>
        <v>765</v>
      </c>
      <c r="D147" s="97" t="s">
        <v>692</v>
      </c>
      <c r="E147" s="5"/>
      <c r="F147" s="5"/>
      <c r="G147" s="5"/>
      <c r="H147" s="5"/>
      <c r="I147" s="5"/>
      <c r="J147" s="5"/>
      <c r="K147" s="5"/>
      <c r="L147" s="5"/>
    </row>
    <row r="148" spans="1:12" x14ac:dyDescent="0.25">
      <c r="A148" s="113"/>
      <c r="B148" s="66">
        <v>41044</v>
      </c>
      <c r="C148" s="242">
        <v>365</v>
      </c>
      <c r="D148" s="97" t="s">
        <v>472</v>
      </c>
      <c r="E148" s="5"/>
      <c r="F148" s="5"/>
      <c r="G148" s="5"/>
      <c r="H148" s="5"/>
      <c r="I148" s="5"/>
      <c r="J148" s="5"/>
      <c r="K148" s="5"/>
      <c r="L148" s="5"/>
    </row>
    <row r="149" spans="1:12" x14ac:dyDescent="0.25">
      <c r="A149" s="113"/>
      <c r="B149" s="66">
        <v>41044</v>
      </c>
      <c r="C149" s="242">
        <f>112.5*2</f>
        <v>225</v>
      </c>
      <c r="D149" s="97" t="s">
        <v>446</v>
      </c>
      <c r="E149" s="5"/>
      <c r="F149" s="5"/>
      <c r="G149" s="5"/>
      <c r="H149" s="5"/>
      <c r="I149" s="5"/>
      <c r="J149" s="5"/>
      <c r="K149" s="5"/>
      <c r="L149" s="5"/>
    </row>
    <row r="150" spans="1:12" ht="22.5" x14ac:dyDescent="0.25">
      <c r="A150" s="113"/>
      <c r="B150" s="66">
        <v>41045</v>
      </c>
      <c r="C150" s="242">
        <v>819.2</v>
      </c>
      <c r="D150" s="97" t="s">
        <v>196</v>
      </c>
      <c r="E150" s="5"/>
      <c r="F150" s="5"/>
      <c r="G150" s="5"/>
      <c r="H150" s="5"/>
      <c r="I150" s="5"/>
      <c r="J150" s="5"/>
      <c r="K150" s="5"/>
      <c r="L150" s="5"/>
    </row>
    <row r="151" spans="1:12" ht="22.5" x14ac:dyDescent="0.25">
      <c r="A151" s="113"/>
      <c r="B151" s="66">
        <v>41047</v>
      </c>
      <c r="C151" s="240">
        <v>285.82</v>
      </c>
      <c r="D151" s="97" t="s">
        <v>196</v>
      </c>
      <c r="E151" s="5"/>
      <c r="F151" s="5"/>
      <c r="G151" s="5"/>
      <c r="H151" s="5"/>
      <c r="I151" s="5"/>
      <c r="J151" s="5"/>
      <c r="K151" s="5"/>
      <c r="L151" s="5"/>
    </row>
    <row r="152" spans="1:12" x14ac:dyDescent="0.25">
      <c r="A152" s="113"/>
      <c r="B152" s="66">
        <v>41045</v>
      </c>
      <c r="C152" s="240">
        <v>540</v>
      </c>
      <c r="D152" s="97" t="s">
        <v>446</v>
      </c>
      <c r="E152" s="5"/>
      <c r="F152" s="5"/>
      <c r="G152" s="5"/>
      <c r="H152" s="5"/>
      <c r="I152" s="5"/>
      <c r="J152" s="5"/>
      <c r="K152" s="5"/>
      <c r="L152" s="5"/>
    </row>
    <row r="153" spans="1:12" x14ac:dyDescent="0.25">
      <c r="A153" s="113"/>
      <c r="B153" s="66">
        <v>41050</v>
      </c>
      <c r="C153" s="240">
        <v>427.5</v>
      </c>
      <c r="D153" s="97" t="s">
        <v>446</v>
      </c>
      <c r="E153" s="5"/>
      <c r="F153" s="5"/>
      <c r="G153" s="5"/>
      <c r="H153" s="5"/>
      <c r="I153" s="5"/>
      <c r="J153" s="5"/>
      <c r="K153" s="5"/>
      <c r="L153" s="5"/>
    </row>
    <row r="154" spans="1:12" x14ac:dyDescent="0.25">
      <c r="A154" s="113"/>
      <c r="B154" s="66">
        <v>41052</v>
      </c>
      <c r="C154" s="242">
        <v>307.5</v>
      </c>
      <c r="D154" s="97" t="s">
        <v>446</v>
      </c>
      <c r="E154" s="5"/>
      <c r="F154" s="5"/>
      <c r="G154" s="5"/>
      <c r="H154" s="5"/>
      <c r="I154" s="5"/>
      <c r="J154" s="5"/>
      <c r="K154" s="5"/>
      <c r="L154" s="5"/>
    </row>
    <row r="155" spans="1:12" x14ac:dyDescent="0.25">
      <c r="A155" s="113"/>
      <c r="B155" s="66">
        <v>41052</v>
      </c>
      <c r="C155" s="242">
        <v>9.7100000000000009</v>
      </c>
      <c r="D155" s="97" t="s">
        <v>74</v>
      </c>
      <c r="E155" s="5"/>
      <c r="F155" s="5"/>
      <c r="G155" s="5"/>
      <c r="H155" s="5"/>
      <c r="I155" s="5"/>
      <c r="J155" s="5"/>
      <c r="K155" s="5"/>
      <c r="L155" s="5"/>
    </row>
    <row r="156" spans="1:12" x14ac:dyDescent="0.25">
      <c r="A156" s="113"/>
      <c r="B156" s="66">
        <v>41052</v>
      </c>
      <c r="C156" s="243">
        <v>55</v>
      </c>
      <c r="D156" s="97" t="s">
        <v>446</v>
      </c>
      <c r="E156" s="5"/>
      <c r="F156" s="5"/>
      <c r="G156" s="5"/>
      <c r="H156" s="5"/>
      <c r="I156" s="5"/>
      <c r="J156" s="5"/>
      <c r="K156" s="5"/>
      <c r="L156" s="5"/>
    </row>
    <row r="157" spans="1:12" ht="22.5" x14ac:dyDescent="0.25">
      <c r="A157" s="113"/>
      <c r="B157" s="66">
        <v>41054</v>
      </c>
      <c r="C157" s="242">
        <v>307.63</v>
      </c>
      <c r="D157" s="97" t="s">
        <v>196</v>
      </c>
      <c r="E157" s="5"/>
      <c r="F157" s="5"/>
      <c r="G157" s="5"/>
      <c r="H157" s="5"/>
      <c r="I157" s="5"/>
      <c r="J157" s="5"/>
      <c r="K157" s="5"/>
      <c r="L157" s="5"/>
    </row>
    <row r="158" spans="1:12" x14ac:dyDescent="0.25">
      <c r="A158" s="113"/>
      <c r="B158" s="66">
        <v>41054</v>
      </c>
      <c r="C158" s="242">
        <v>550</v>
      </c>
      <c r="D158" s="97" t="s">
        <v>446</v>
      </c>
      <c r="E158" s="5"/>
      <c r="F158" s="5"/>
      <c r="G158" s="5"/>
      <c r="H158" s="5"/>
      <c r="I158" s="5"/>
      <c r="J158" s="5"/>
      <c r="K158" s="5"/>
      <c r="L158" s="5"/>
    </row>
    <row r="159" spans="1:12" x14ac:dyDescent="0.25">
      <c r="A159" s="113"/>
      <c r="B159" s="66">
        <v>41054</v>
      </c>
      <c r="C159" s="242">
        <v>520.20000000000005</v>
      </c>
      <c r="D159" s="97" t="s">
        <v>74</v>
      </c>
      <c r="E159" s="5"/>
      <c r="F159" s="5"/>
      <c r="G159" s="5"/>
      <c r="H159" s="5"/>
      <c r="I159" s="5"/>
      <c r="J159" s="5"/>
      <c r="K159" s="5"/>
      <c r="L159" s="5"/>
    </row>
    <row r="160" spans="1:12" x14ac:dyDescent="0.25">
      <c r="A160" s="113"/>
      <c r="B160" s="66">
        <v>41054</v>
      </c>
      <c r="C160" s="242">
        <v>125.2</v>
      </c>
      <c r="D160" s="97" t="s">
        <v>446</v>
      </c>
      <c r="E160" s="5"/>
      <c r="F160" s="5"/>
      <c r="G160" s="5"/>
      <c r="H160" s="5"/>
      <c r="I160" s="5"/>
      <c r="J160" s="5"/>
      <c r="K160" s="5"/>
      <c r="L160" s="5"/>
    </row>
    <row r="161" spans="1:12" x14ac:dyDescent="0.25">
      <c r="A161" s="113"/>
      <c r="B161" s="66">
        <v>41057</v>
      </c>
      <c r="C161" s="242">
        <v>719.55</v>
      </c>
      <c r="D161" s="97" t="s">
        <v>817</v>
      </c>
      <c r="E161" s="5"/>
      <c r="F161" s="5"/>
      <c r="G161" s="5"/>
      <c r="H161" s="5"/>
      <c r="I161" s="5"/>
      <c r="J161" s="5"/>
      <c r="K161" s="5"/>
      <c r="L161" s="5"/>
    </row>
    <row r="162" spans="1:12" x14ac:dyDescent="0.25">
      <c r="A162" s="113"/>
      <c r="B162" s="66">
        <v>41057</v>
      </c>
      <c r="C162" s="240">
        <v>464.94</v>
      </c>
      <c r="D162" s="97" t="s">
        <v>747</v>
      </c>
      <c r="E162" s="5"/>
      <c r="F162" s="5"/>
      <c r="G162" s="5"/>
      <c r="H162" s="5"/>
      <c r="I162" s="5"/>
      <c r="J162" s="5"/>
      <c r="K162" s="5"/>
      <c r="L162" s="5"/>
    </row>
    <row r="163" spans="1:12" x14ac:dyDescent="0.25">
      <c r="A163" s="113"/>
      <c r="B163" s="66">
        <v>41057</v>
      </c>
      <c r="C163" s="242">
        <v>951.91</v>
      </c>
      <c r="D163" s="97" t="s">
        <v>448</v>
      </c>
      <c r="E163" s="5"/>
      <c r="F163" s="5"/>
      <c r="G163" s="5"/>
      <c r="H163" s="5"/>
      <c r="I163" s="5"/>
      <c r="J163" s="5"/>
      <c r="K163" s="5"/>
      <c r="L163" s="5"/>
    </row>
    <row r="164" spans="1:12" x14ac:dyDescent="0.25">
      <c r="A164" s="113"/>
      <c r="B164" s="66">
        <v>41057</v>
      </c>
      <c r="C164" s="242">
        <v>370.5</v>
      </c>
      <c r="D164" s="97" t="s">
        <v>450</v>
      </c>
      <c r="E164" s="5"/>
      <c r="F164" s="5"/>
      <c r="G164" s="5"/>
      <c r="H164" s="5"/>
      <c r="I164" s="5"/>
      <c r="J164" s="5"/>
      <c r="K164" s="5"/>
      <c r="L164" s="5"/>
    </row>
    <row r="165" spans="1:12" x14ac:dyDescent="0.25">
      <c r="A165" s="113"/>
      <c r="B165" s="66">
        <v>41057</v>
      </c>
      <c r="C165" s="242">
        <v>870.82</v>
      </c>
      <c r="D165" s="97" t="s">
        <v>629</v>
      </c>
      <c r="E165" s="5"/>
      <c r="F165" s="5"/>
      <c r="G165" s="5"/>
      <c r="H165" s="5"/>
      <c r="I165" s="5"/>
      <c r="J165" s="5"/>
      <c r="K165" s="5"/>
      <c r="L165" s="5"/>
    </row>
    <row r="166" spans="1:12" x14ac:dyDescent="0.25">
      <c r="A166" s="113"/>
      <c r="B166" s="66">
        <v>41057</v>
      </c>
      <c r="C166" s="238">
        <v>777.79</v>
      </c>
      <c r="D166" s="97" t="s">
        <v>449</v>
      </c>
      <c r="E166" s="5"/>
      <c r="F166" s="5"/>
      <c r="G166" s="5"/>
      <c r="H166" s="5"/>
      <c r="I166" s="5"/>
      <c r="J166" s="5"/>
      <c r="K166" s="5"/>
      <c r="L166" s="5"/>
    </row>
    <row r="167" spans="1:12" x14ac:dyDescent="0.25">
      <c r="A167" s="113"/>
      <c r="B167" s="66">
        <v>41060</v>
      </c>
      <c r="C167" s="238">
        <v>678</v>
      </c>
      <c r="D167" s="97" t="s">
        <v>798</v>
      </c>
      <c r="E167" s="5"/>
      <c r="F167" s="5"/>
      <c r="G167" s="5"/>
      <c r="H167" s="5"/>
      <c r="I167" s="5"/>
      <c r="J167" s="5"/>
      <c r="K167" s="5"/>
      <c r="L167" s="5"/>
    </row>
    <row r="168" spans="1:12" x14ac:dyDescent="0.25">
      <c r="A168" s="113"/>
      <c r="B168" s="66">
        <v>41060</v>
      </c>
      <c r="C168" s="242">
        <v>365</v>
      </c>
      <c r="D168" s="97" t="s">
        <v>472</v>
      </c>
      <c r="E168" s="5"/>
      <c r="F168" s="5"/>
      <c r="G168" s="5"/>
      <c r="H168" s="5"/>
      <c r="I168" s="5"/>
      <c r="J168" s="5"/>
      <c r="K168" s="5"/>
      <c r="L168" s="5"/>
    </row>
    <row r="169" spans="1:12" x14ac:dyDescent="0.25">
      <c r="A169" s="113"/>
      <c r="B169" s="66">
        <v>41060</v>
      </c>
      <c r="C169" s="242">
        <v>963.27</v>
      </c>
      <c r="D169" s="97" t="s">
        <v>818</v>
      </c>
      <c r="E169" s="5"/>
      <c r="F169" s="5"/>
      <c r="G169" s="5"/>
      <c r="H169" s="5"/>
      <c r="I169" s="5"/>
      <c r="J169" s="5"/>
      <c r="K169" s="5"/>
      <c r="L169" s="5"/>
    </row>
    <row r="170" spans="1:12" x14ac:dyDescent="0.25">
      <c r="A170" s="113"/>
      <c r="B170" s="66">
        <v>41064</v>
      </c>
      <c r="C170" s="242">
        <v>169.5</v>
      </c>
      <c r="D170" s="97" t="s">
        <v>819</v>
      </c>
      <c r="E170" s="5"/>
      <c r="F170" s="5"/>
      <c r="G170" s="5"/>
      <c r="H170" s="5"/>
      <c r="I170" s="5"/>
      <c r="J170" s="5"/>
      <c r="K170" s="5"/>
      <c r="L170" s="5"/>
    </row>
    <row r="171" spans="1:12" x14ac:dyDescent="0.25">
      <c r="A171" s="113"/>
      <c r="B171" s="66">
        <v>41067</v>
      </c>
      <c r="C171" s="242">
        <v>305.7</v>
      </c>
      <c r="D171" s="97" t="s">
        <v>741</v>
      </c>
      <c r="E171" s="5"/>
      <c r="F171" s="5"/>
      <c r="G171" s="5"/>
      <c r="H171" s="5"/>
      <c r="I171" s="5"/>
      <c r="J171" s="5"/>
      <c r="K171" s="5"/>
      <c r="L171" s="5"/>
    </row>
    <row r="172" spans="1:12" x14ac:dyDescent="0.25">
      <c r="A172" s="113"/>
      <c r="B172" s="66">
        <v>41068</v>
      </c>
      <c r="C172" s="242">
        <v>33.9</v>
      </c>
      <c r="D172" s="97" t="s">
        <v>798</v>
      </c>
      <c r="E172" s="5"/>
      <c r="F172" s="5"/>
      <c r="G172" s="5"/>
      <c r="H172" s="5"/>
      <c r="I172" s="5"/>
      <c r="J172" s="5"/>
      <c r="K172" s="5"/>
      <c r="L172" s="5"/>
    </row>
    <row r="173" spans="1:12" x14ac:dyDescent="0.25">
      <c r="A173" s="113"/>
      <c r="B173" s="66">
        <v>41068</v>
      </c>
      <c r="C173" s="242">
        <v>200</v>
      </c>
      <c r="D173" s="97" t="s">
        <v>93</v>
      </c>
      <c r="E173" s="5"/>
      <c r="F173" s="5"/>
      <c r="G173" s="5"/>
      <c r="H173" s="5"/>
      <c r="I173" s="5"/>
      <c r="J173" s="5"/>
      <c r="K173" s="5"/>
      <c r="L173" s="5"/>
    </row>
    <row r="174" spans="1:12" x14ac:dyDescent="0.25">
      <c r="A174" s="113"/>
      <c r="B174" s="66">
        <v>41071</v>
      </c>
      <c r="C174" s="242">
        <v>111.87</v>
      </c>
      <c r="D174" s="97" t="s">
        <v>476</v>
      </c>
      <c r="E174" s="5"/>
      <c r="F174" s="5"/>
      <c r="G174" s="5"/>
      <c r="H174" s="5"/>
      <c r="I174" s="5"/>
      <c r="J174" s="5"/>
      <c r="K174" s="5"/>
      <c r="L174" s="5"/>
    </row>
    <row r="175" spans="1:12" x14ac:dyDescent="0.25">
      <c r="A175" s="113"/>
      <c r="B175" s="66">
        <v>41071</v>
      </c>
      <c r="C175" s="242">
        <v>123.5</v>
      </c>
      <c r="D175" s="97" t="s">
        <v>446</v>
      </c>
      <c r="E175" s="5"/>
      <c r="F175" s="5"/>
      <c r="G175" s="5"/>
      <c r="H175" s="5"/>
      <c r="I175" s="5"/>
      <c r="J175" s="5"/>
      <c r="K175" s="5"/>
      <c r="L175" s="5"/>
    </row>
    <row r="176" spans="1:12" x14ac:dyDescent="0.25">
      <c r="A176" s="113"/>
      <c r="B176" s="66">
        <v>41072</v>
      </c>
      <c r="C176" s="242">
        <v>240.2</v>
      </c>
      <c r="D176" s="97" t="s">
        <v>792</v>
      </c>
      <c r="E176" s="5"/>
      <c r="F176" s="5"/>
      <c r="G176" s="5"/>
      <c r="H176" s="5"/>
      <c r="I176" s="5"/>
      <c r="J176" s="5"/>
      <c r="K176" s="5"/>
      <c r="L176" s="5"/>
    </row>
    <row r="177" spans="1:12" x14ac:dyDescent="0.25">
      <c r="A177" s="113"/>
      <c r="B177" s="66">
        <v>41072</v>
      </c>
      <c r="C177" s="242">
        <v>252.58</v>
      </c>
      <c r="D177" s="97" t="s">
        <v>608</v>
      </c>
      <c r="E177" s="5"/>
      <c r="F177" s="5"/>
      <c r="G177" s="5"/>
      <c r="H177" s="5"/>
      <c r="I177" s="5"/>
      <c r="J177" s="5"/>
      <c r="K177" s="5"/>
      <c r="L177" s="5"/>
    </row>
    <row r="178" spans="1:12" x14ac:dyDescent="0.25">
      <c r="A178" s="113"/>
      <c r="B178" s="66">
        <v>41072</v>
      </c>
      <c r="C178" s="244">
        <v>220.5</v>
      </c>
      <c r="D178" s="97" t="s">
        <v>695</v>
      </c>
      <c r="E178" s="5"/>
      <c r="F178" s="5"/>
      <c r="G178" s="5"/>
      <c r="H178" s="5"/>
      <c r="I178" s="5"/>
      <c r="J178" s="5"/>
      <c r="K178" s="5"/>
      <c r="L178" s="5"/>
    </row>
    <row r="179" spans="1:12" x14ac:dyDescent="0.25">
      <c r="A179" s="113"/>
      <c r="B179" s="66">
        <v>41075</v>
      </c>
      <c r="C179" s="244">
        <v>181.02</v>
      </c>
      <c r="D179" s="97" t="s">
        <v>820</v>
      </c>
      <c r="E179" s="5"/>
      <c r="F179" s="5"/>
      <c r="G179" s="5"/>
      <c r="H179" s="5"/>
      <c r="I179" s="5"/>
      <c r="J179" s="5"/>
      <c r="K179" s="5"/>
      <c r="L179" s="5"/>
    </row>
    <row r="180" spans="1:12" x14ac:dyDescent="0.25">
      <c r="A180" s="113"/>
      <c r="B180" s="66">
        <v>41078</v>
      </c>
      <c r="C180" s="242">
        <v>372</v>
      </c>
      <c r="D180" s="97" t="s">
        <v>446</v>
      </c>
      <c r="E180" s="5"/>
      <c r="F180" s="5"/>
      <c r="G180" s="5"/>
      <c r="H180" s="5"/>
      <c r="I180" s="5"/>
      <c r="J180" s="5"/>
      <c r="K180" s="5"/>
      <c r="L180" s="5"/>
    </row>
    <row r="181" spans="1:12" ht="22.5" x14ac:dyDescent="0.25">
      <c r="A181" s="113"/>
      <c r="B181" s="66">
        <v>41079</v>
      </c>
      <c r="C181" s="242">
        <v>736.3</v>
      </c>
      <c r="D181" s="97" t="s">
        <v>196</v>
      </c>
      <c r="E181" s="5"/>
      <c r="F181" s="5"/>
      <c r="G181" s="5"/>
      <c r="H181" s="5"/>
      <c r="I181" s="5"/>
      <c r="J181" s="5"/>
      <c r="K181" s="5"/>
      <c r="L181" s="5"/>
    </row>
    <row r="182" spans="1:12" ht="22.5" x14ac:dyDescent="0.25">
      <c r="A182" s="113"/>
      <c r="B182" s="66">
        <v>41079</v>
      </c>
      <c r="C182" s="242">
        <v>502.13</v>
      </c>
      <c r="D182" s="97" t="s">
        <v>196</v>
      </c>
      <c r="E182" s="5"/>
      <c r="F182" s="5"/>
      <c r="G182" s="5"/>
      <c r="H182" s="5"/>
      <c r="I182" s="5"/>
      <c r="J182" s="5"/>
      <c r="K182" s="5"/>
      <c r="L182" s="5"/>
    </row>
    <row r="183" spans="1:12" ht="22.5" x14ac:dyDescent="0.25">
      <c r="A183" s="113"/>
      <c r="B183" s="66">
        <v>41079</v>
      </c>
      <c r="C183" s="242">
        <v>236.11</v>
      </c>
      <c r="D183" s="97" t="s">
        <v>196</v>
      </c>
      <c r="E183" s="5"/>
      <c r="F183" s="5"/>
      <c r="G183" s="5"/>
      <c r="H183" s="5"/>
      <c r="I183" s="5"/>
      <c r="J183" s="5"/>
      <c r="K183" s="5"/>
      <c r="L183" s="5"/>
    </row>
    <row r="184" spans="1:12" x14ac:dyDescent="0.25">
      <c r="A184" s="113"/>
      <c r="B184" s="66">
        <v>41080</v>
      </c>
      <c r="C184" s="242">
        <v>225</v>
      </c>
      <c r="D184" s="97" t="s">
        <v>446</v>
      </c>
      <c r="E184" s="5"/>
      <c r="F184" s="5"/>
      <c r="G184" s="5"/>
      <c r="H184" s="5"/>
      <c r="I184" s="5"/>
      <c r="J184" s="5"/>
      <c r="K184" s="5"/>
      <c r="L184" s="5"/>
    </row>
    <row r="185" spans="1:12" x14ac:dyDescent="0.25">
      <c r="A185" s="113"/>
      <c r="B185" s="66">
        <v>41080</v>
      </c>
      <c r="C185" s="242">
        <v>169.5</v>
      </c>
      <c r="D185" s="97" t="s">
        <v>628</v>
      </c>
      <c r="E185" s="5"/>
      <c r="F185" s="5"/>
      <c r="G185" s="5"/>
      <c r="H185" s="5"/>
      <c r="I185" s="5"/>
      <c r="J185" s="5"/>
      <c r="K185" s="5"/>
      <c r="L185" s="5"/>
    </row>
    <row r="186" spans="1:12" x14ac:dyDescent="0.25">
      <c r="A186" s="113"/>
      <c r="B186" s="66">
        <v>41080</v>
      </c>
      <c r="C186" s="242">
        <v>276.85000000000002</v>
      </c>
      <c r="D186" s="97" t="s">
        <v>821</v>
      </c>
      <c r="E186" s="5"/>
      <c r="F186" s="5"/>
      <c r="G186" s="5"/>
      <c r="H186" s="5"/>
      <c r="I186" s="5"/>
      <c r="J186" s="5"/>
      <c r="K186" s="5"/>
      <c r="L186" s="5"/>
    </row>
    <row r="187" spans="1:12" x14ac:dyDescent="0.25">
      <c r="A187" s="113"/>
      <c r="B187" s="66">
        <v>41080</v>
      </c>
      <c r="C187" s="242">
        <v>161.09</v>
      </c>
      <c r="D187" s="97" t="s">
        <v>815</v>
      </c>
      <c r="E187" s="5"/>
      <c r="F187" s="5"/>
      <c r="G187" s="5"/>
      <c r="H187" s="5"/>
      <c r="I187" s="5"/>
      <c r="J187" s="5"/>
      <c r="K187" s="5"/>
      <c r="L187" s="5"/>
    </row>
    <row r="188" spans="1:12" x14ac:dyDescent="0.25">
      <c r="A188" s="113"/>
      <c r="B188" s="66">
        <v>41081</v>
      </c>
      <c r="C188" s="242">
        <v>180.8</v>
      </c>
      <c r="D188" s="97" t="s">
        <v>822</v>
      </c>
      <c r="E188" s="5"/>
      <c r="F188" s="5"/>
      <c r="G188" s="5"/>
      <c r="H188" s="5"/>
      <c r="I188" s="5"/>
      <c r="J188" s="5"/>
      <c r="K188" s="5"/>
      <c r="L188" s="5"/>
    </row>
    <row r="189" spans="1:12" x14ac:dyDescent="0.25">
      <c r="A189" s="113"/>
      <c r="B189" s="66">
        <v>41085</v>
      </c>
      <c r="C189" s="242">
        <v>2409.17</v>
      </c>
      <c r="D189" s="97" t="s">
        <v>823</v>
      </c>
      <c r="E189" s="5"/>
      <c r="F189" s="5"/>
      <c r="G189" s="5"/>
      <c r="H189" s="5"/>
      <c r="I189" s="5"/>
      <c r="J189" s="5"/>
      <c r="K189" s="5"/>
      <c r="L189" s="5"/>
    </row>
    <row r="190" spans="1:12" x14ac:dyDescent="0.25">
      <c r="A190" s="113"/>
      <c r="B190" s="66">
        <v>41085</v>
      </c>
      <c r="C190" s="242">
        <v>644.5</v>
      </c>
      <c r="D190" s="97" t="s">
        <v>446</v>
      </c>
      <c r="E190" s="5"/>
      <c r="F190" s="5"/>
      <c r="G190" s="5"/>
      <c r="H190" s="5"/>
      <c r="I190" s="5"/>
      <c r="J190" s="5"/>
      <c r="K190" s="5"/>
      <c r="L190" s="5"/>
    </row>
    <row r="191" spans="1:12" x14ac:dyDescent="0.25">
      <c r="A191" s="113"/>
      <c r="B191" s="66">
        <v>41086</v>
      </c>
      <c r="C191" s="242">
        <v>144</v>
      </c>
      <c r="D191" s="97" t="s">
        <v>559</v>
      </c>
      <c r="E191" s="5"/>
      <c r="F191" s="5"/>
      <c r="G191" s="5"/>
      <c r="H191" s="5"/>
      <c r="I191" s="5"/>
      <c r="J191" s="5"/>
      <c r="K191" s="5"/>
      <c r="L191" s="5"/>
    </row>
    <row r="192" spans="1:12" x14ac:dyDescent="0.25">
      <c r="A192" s="204"/>
      <c r="B192" s="66">
        <v>41093</v>
      </c>
      <c r="C192" s="244">
        <v>968</v>
      </c>
      <c r="D192" s="97" t="s">
        <v>249</v>
      </c>
      <c r="E192" s="5"/>
      <c r="F192" s="5"/>
      <c r="G192" s="5"/>
      <c r="H192" s="5"/>
      <c r="I192" s="5"/>
      <c r="J192" s="5"/>
      <c r="K192" s="5"/>
      <c r="L192" s="5"/>
    </row>
    <row r="193" spans="1:12" x14ac:dyDescent="0.25">
      <c r="A193" s="204"/>
      <c r="B193" s="66">
        <v>41093</v>
      </c>
      <c r="C193" s="243">
        <v>1300</v>
      </c>
      <c r="D193" s="97" t="s">
        <v>75</v>
      </c>
      <c r="E193" s="5"/>
      <c r="F193" s="5"/>
      <c r="G193" s="5"/>
      <c r="H193" s="5"/>
      <c r="I193" s="5"/>
      <c r="J193" s="5"/>
      <c r="K193" s="5"/>
      <c r="L193" s="5"/>
    </row>
    <row r="194" spans="1:12" ht="22.5" x14ac:dyDescent="0.25">
      <c r="A194" s="113"/>
      <c r="B194" s="66">
        <v>41094</v>
      </c>
      <c r="C194" s="243">
        <v>142.4</v>
      </c>
      <c r="D194" s="97" t="s">
        <v>461</v>
      </c>
      <c r="E194" s="5"/>
      <c r="F194" s="5"/>
      <c r="G194" s="5"/>
      <c r="H194" s="5"/>
      <c r="I194" s="5"/>
      <c r="J194" s="5"/>
      <c r="K194" s="5"/>
      <c r="L194" s="5"/>
    </row>
    <row r="195" spans="1:12" x14ac:dyDescent="0.25">
      <c r="A195" s="218"/>
      <c r="B195" s="66">
        <v>41095</v>
      </c>
      <c r="C195" s="242">
        <v>248.6</v>
      </c>
      <c r="D195" s="97" t="s">
        <v>187</v>
      </c>
      <c r="E195" s="5"/>
      <c r="F195" s="5"/>
      <c r="G195" s="5"/>
      <c r="H195" s="5"/>
      <c r="I195" s="5"/>
      <c r="J195" s="5"/>
      <c r="K195" s="5"/>
      <c r="L195" s="5"/>
    </row>
    <row r="196" spans="1:12" x14ac:dyDescent="0.25">
      <c r="A196" s="113"/>
      <c r="B196" s="66">
        <v>41096</v>
      </c>
      <c r="C196" s="242">
        <v>108</v>
      </c>
      <c r="D196" s="97" t="s">
        <v>559</v>
      </c>
      <c r="E196" s="5"/>
      <c r="F196" s="5"/>
      <c r="G196" s="5"/>
      <c r="H196" s="5"/>
      <c r="I196" s="5"/>
      <c r="J196" s="5"/>
      <c r="K196" s="5"/>
      <c r="L196" s="5"/>
    </row>
    <row r="197" spans="1:12" x14ac:dyDescent="0.25">
      <c r="A197" s="113"/>
      <c r="B197" s="66">
        <v>41096</v>
      </c>
      <c r="C197" s="242">
        <v>876</v>
      </c>
      <c r="D197" s="97" t="s">
        <v>77</v>
      </c>
      <c r="E197" s="5"/>
      <c r="F197" s="5"/>
      <c r="G197" s="5"/>
      <c r="H197" s="5"/>
      <c r="I197" s="5"/>
      <c r="J197" s="5"/>
      <c r="K197" s="5"/>
      <c r="L197" s="5"/>
    </row>
    <row r="198" spans="1:12" ht="22.5" x14ac:dyDescent="0.25">
      <c r="A198" s="113"/>
      <c r="B198" s="66">
        <v>41096</v>
      </c>
      <c r="C198" s="242">
        <v>390.23</v>
      </c>
      <c r="D198" s="97" t="s">
        <v>196</v>
      </c>
      <c r="E198" s="5"/>
      <c r="F198" s="5"/>
      <c r="G198" s="5"/>
      <c r="H198" s="5"/>
      <c r="I198" s="5"/>
      <c r="J198" s="5"/>
      <c r="K198" s="5"/>
      <c r="L198" s="5"/>
    </row>
    <row r="199" spans="1:12" ht="22.5" x14ac:dyDescent="0.25">
      <c r="A199" s="204"/>
      <c r="B199" s="66">
        <v>41096</v>
      </c>
      <c r="C199" s="244">
        <v>244.08</v>
      </c>
      <c r="D199" s="97" t="s">
        <v>196</v>
      </c>
      <c r="E199" s="5"/>
      <c r="F199" s="5"/>
      <c r="G199" s="5"/>
      <c r="H199" s="5"/>
      <c r="I199" s="5"/>
      <c r="J199" s="5"/>
      <c r="K199" s="5"/>
      <c r="L199" s="5"/>
    </row>
    <row r="200" spans="1:12" x14ac:dyDescent="0.25">
      <c r="A200" s="204"/>
      <c r="B200" s="66">
        <v>41096</v>
      </c>
      <c r="C200" s="242">
        <v>224.28</v>
      </c>
      <c r="D200" s="97" t="s">
        <v>695</v>
      </c>
      <c r="E200" s="5"/>
      <c r="F200" s="5"/>
      <c r="G200" s="5"/>
      <c r="H200" s="5"/>
      <c r="I200" s="5"/>
      <c r="J200" s="5"/>
      <c r="K200" s="5"/>
      <c r="L200" s="5"/>
    </row>
    <row r="201" spans="1:12" x14ac:dyDescent="0.25">
      <c r="A201" s="113"/>
      <c r="B201" s="66">
        <v>41096</v>
      </c>
      <c r="C201" s="242">
        <f>205+168.75</f>
        <v>373.75</v>
      </c>
      <c r="D201" s="97" t="s">
        <v>446</v>
      </c>
      <c r="E201" s="5"/>
      <c r="F201" s="5"/>
      <c r="G201" s="5"/>
      <c r="H201" s="5"/>
      <c r="I201" s="5"/>
      <c r="J201" s="5"/>
      <c r="K201" s="5"/>
      <c r="L201" s="5"/>
    </row>
    <row r="202" spans="1:12" x14ac:dyDescent="0.25">
      <c r="A202" s="239"/>
      <c r="B202" s="66">
        <v>41099</v>
      </c>
      <c r="C202" s="242">
        <v>432</v>
      </c>
      <c r="D202" s="97" t="s">
        <v>446</v>
      </c>
    </row>
    <row r="203" spans="1:12" x14ac:dyDescent="0.25">
      <c r="A203" s="239"/>
      <c r="B203" s="66">
        <v>41100</v>
      </c>
      <c r="C203" s="243">
        <v>77.11</v>
      </c>
      <c r="D203" s="97" t="s">
        <v>824</v>
      </c>
    </row>
    <row r="204" spans="1:12" x14ac:dyDescent="0.25">
      <c r="A204" s="239"/>
      <c r="B204" s="66">
        <v>41100</v>
      </c>
      <c r="C204" s="242">
        <v>200</v>
      </c>
      <c r="D204" s="97" t="s">
        <v>77</v>
      </c>
    </row>
    <row r="205" spans="1:12" ht="22.5" x14ac:dyDescent="0.25">
      <c r="A205" s="239"/>
      <c r="B205" s="66">
        <v>41102</v>
      </c>
      <c r="C205" s="242">
        <v>1513.32</v>
      </c>
      <c r="D205" s="97" t="s">
        <v>282</v>
      </c>
    </row>
    <row r="206" spans="1:12" x14ac:dyDescent="0.25">
      <c r="A206" s="239"/>
      <c r="B206" s="66">
        <v>41106</v>
      </c>
      <c r="C206" s="242">
        <v>990</v>
      </c>
      <c r="D206" s="97" t="s">
        <v>693</v>
      </c>
    </row>
    <row r="207" spans="1:12" x14ac:dyDescent="0.25">
      <c r="A207" s="239"/>
      <c r="B207" s="66">
        <v>41107</v>
      </c>
      <c r="C207" s="233">
        <v>3380.01</v>
      </c>
      <c r="D207" s="97" t="s">
        <v>803</v>
      </c>
    </row>
    <row r="208" spans="1:12" x14ac:dyDescent="0.25">
      <c r="A208" s="239"/>
      <c r="B208" s="66">
        <v>41107</v>
      </c>
      <c r="C208" s="242">
        <v>247.8</v>
      </c>
      <c r="D208" s="97" t="s">
        <v>74</v>
      </c>
    </row>
    <row r="209" spans="1:4" x14ac:dyDescent="0.25">
      <c r="A209" s="239"/>
      <c r="B209" s="66">
        <v>41108</v>
      </c>
      <c r="C209" s="242">
        <v>194</v>
      </c>
      <c r="D209" s="97" t="s">
        <v>446</v>
      </c>
    </row>
    <row r="210" spans="1:4" x14ac:dyDescent="0.25">
      <c r="A210" s="239"/>
      <c r="B210" s="66">
        <v>41109</v>
      </c>
      <c r="C210" s="243">
        <v>283</v>
      </c>
      <c r="D210" s="97" t="s">
        <v>190</v>
      </c>
    </row>
    <row r="211" spans="1:4" x14ac:dyDescent="0.25">
      <c r="A211" s="239"/>
      <c r="B211" s="66">
        <v>41109</v>
      </c>
      <c r="C211" s="243">
        <v>362.3</v>
      </c>
      <c r="D211" s="97" t="s">
        <v>667</v>
      </c>
    </row>
    <row r="212" spans="1:4" x14ac:dyDescent="0.25">
      <c r="A212" s="239"/>
      <c r="B212" s="66">
        <v>41109</v>
      </c>
      <c r="C212" s="242">
        <v>400</v>
      </c>
      <c r="D212" s="97" t="s">
        <v>77</v>
      </c>
    </row>
    <row r="213" spans="1:4" x14ac:dyDescent="0.25">
      <c r="A213" s="239"/>
      <c r="B213" s="66">
        <v>41110</v>
      </c>
      <c r="C213" s="241">
        <v>1377</v>
      </c>
      <c r="D213" s="97" t="s">
        <v>249</v>
      </c>
    </row>
    <row r="214" spans="1:4" x14ac:dyDescent="0.25">
      <c r="A214" s="239"/>
      <c r="B214" s="66">
        <v>41115</v>
      </c>
      <c r="C214" s="242">
        <v>169</v>
      </c>
      <c r="D214" s="97" t="s">
        <v>693</v>
      </c>
    </row>
    <row r="215" spans="1:4" ht="22.5" x14ac:dyDescent="0.25">
      <c r="A215" s="239"/>
      <c r="B215" s="66">
        <v>41115</v>
      </c>
      <c r="C215" s="242">
        <v>496.64</v>
      </c>
      <c r="D215" s="97" t="s">
        <v>196</v>
      </c>
    </row>
    <row r="216" spans="1:4" ht="22.5" x14ac:dyDescent="0.25">
      <c r="A216" s="239"/>
      <c r="B216" s="66">
        <v>41115</v>
      </c>
      <c r="C216" s="242">
        <v>296.39999999999998</v>
      </c>
      <c r="D216" s="97" t="s">
        <v>196</v>
      </c>
    </row>
    <row r="217" spans="1:4" x14ac:dyDescent="0.25">
      <c r="A217" s="239"/>
      <c r="B217" s="66">
        <v>41115</v>
      </c>
      <c r="C217" s="242">
        <v>274.05</v>
      </c>
      <c r="D217" s="97" t="s">
        <v>802</v>
      </c>
    </row>
    <row r="218" spans="1:4" ht="22.5" x14ac:dyDescent="0.25">
      <c r="A218" s="239"/>
      <c r="B218" s="66">
        <v>41117</v>
      </c>
      <c r="C218" s="242">
        <v>559</v>
      </c>
      <c r="D218" s="97" t="s">
        <v>825</v>
      </c>
    </row>
    <row r="219" spans="1:4" x14ac:dyDescent="0.25">
      <c r="A219" s="239"/>
      <c r="B219" s="66">
        <v>41120</v>
      </c>
      <c r="C219" s="242">
        <v>960</v>
      </c>
      <c r="D219" s="97" t="s">
        <v>608</v>
      </c>
    </row>
    <row r="220" spans="1:4" x14ac:dyDescent="0.25">
      <c r="A220" s="239"/>
      <c r="B220" s="66">
        <v>41128</v>
      </c>
      <c r="C220" s="242">
        <v>60.9</v>
      </c>
      <c r="D220" s="97" t="s">
        <v>788</v>
      </c>
    </row>
    <row r="221" spans="1:4" x14ac:dyDescent="0.25">
      <c r="A221" s="239"/>
      <c r="B221" s="66">
        <v>41128</v>
      </c>
      <c r="C221" s="242">
        <v>228.2</v>
      </c>
      <c r="D221" s="97" t="s">
        <v>795</v>
      </c>
    </row>
    <row r="222" spans="1:4" x14ac:dyDescent="0.25">
      <c r="A222" s="239"/>
      <c r="B222" s="66">
        <v>41128</v>
      </c>
      <c r="C222" s="242">
        <v>757.43</v>
      </c>
      <c r="D222" s="97" t="s">
        <v>484</v>
      </c>
    </row>
    <row r="223" spans="1:4" x14ac:dyDescent="0.25">
      <c r="A223" s="239"/>
      <c r="B223" s="66">
        <v>41128</v>
      </c>
      <c r="C223" s="242">
        <v>364.22</v>
      </c>
      <c r="D223" s="97" t="s">
        <v>417</v>
      </c>
    </row>
    <row r="224" spans="1:4" x14ac:dyDescent="0.25">
      <c r="A224" s="239"/>
      <c r="B224" s="66">
        <v>41128</v>
      </c>
      <c r="C224" s="242">
        <v>206.22</v>
      </c>
      <c r="D224" s="97" t="s">
        <v>416</v>
      </c>
    </row>
    <row r="225" spans="1:4" x14ac:dyDescent="0.25">
      <c r="A225" s="239"/>
      <c r="B225" s="66">
        <v>41128</v>
      </c>
      <c r="C225" s="242">
        <v>270</v>
      </c>
      <c r="D225" s="97" t="s">
        <v>826</v>
      </c>
    </row>
    <row r="226" spans="1:4" x14ac:dyDescent="0.25">
      <c r="A226" s="239"/>
      <c r="B226" s="66">
        <v>41129</v>
      </c>
      <c r="C226" s="242">
        <v>550</v>
      </c>
      <c r="D226" s="97" t="s">
        <v>693</v>
      </c>
    </row>
    <row r="227" spans="1:4" x14ac:dyDescent="0.25">
      <c r="A227" s="239"/>
      <c r="B227" s="66">
        <v>41129</v>
      </c>
      <c r="C227" s="242">
        <v>327.7</v>
      </c>
      <c r="D227" s="97" t="s">
        <v>827</v>
      </c>
    </row>
    <row r="228" spans="1:4" x14ac:dyDescent="0.25">
      <c r="A228" s="239"/>
      <c r="B228" s="66">
        <v>41129</v>
      </c>
      <c r="C228" s="242">
        <v>296.10000000000002</v>
      </c>
      <c r="D228" s="97" t="s">
        <v>695</v>
      </c>
    </row>
    <row r="229" spans="1:4" x14ac:dyDescent="0.25">
      <c r="A229" s="239"/>
      <c r="B229" s="66">
        <v>41129</v>
      </c>
      <c r="C229" s="242">
        <v>1058</v>
      </c>
      <c r="D229" s="97" t="s">
        <v>446</v>
      </c>
    </row>
    <row r="230" spans="1:4" x14ac:dyDescent="0.25">
      <c r="A230" s="239"/>
      <c r="B230" s="66">
        <v>41130</v>
      </c>
      <c r="C230" s="242">
        <v>2456.31</v>
      </c>
      <c r="D230" s="97" t="s">
        <v>747</v>
      </c>
    </row>
    <row r="231" spans="1:4" x14ac:dyDescent="0.25">
      <c r="A231" s="239"/>
      <c r="B231" s="66">
        <v>41130</v>
      </c>
      <c r="C231" s="242">
        <v>462</v>
      </c>
      <c r="D231" s="97" t="s">
        <v>446</v>
      </c>
    </row>
    <row r="232" spans="1:4" ht="22.5" x14ac:dyDescent="0.25">
      <c r="A232" s="239"/>
      <c r="B232" s="66">
        <v>41130</v>
      </c>
      <c r="C232" s="242">
        <v>44.5</v>
      </c>
      <c r="D232" s="97" t="s">
        <v>461</v>
      </c>
    </row>
    <row r="233" spans="1:4" x14ac:dyDescent="0.25">
      <c r="A233" s="239"/>
      <c r="B233" s="66">
        <v>41130</v>
      </c>
      <c r="C233" s="242">
        <v>67</v>
      </c>
      <c r="D233" s="97" t="s">
        <v>446</v>
      </c>
    </row>
    <row r="234" spans="1:4" x14ac:dyDescent="0.25">
      <c r="A234" s="239"/>
      <c r="B234" s="66">
        <v>41134</v>
      </c>
      <c r="C234" s="242">
        <v>299.98</v>
      </c>
      <c r="D234" s="97" t="s">
        <v>828</v>
      </c>
    </row>
    <row r="235" spans="1:4" x14ac:dyDescent="0.25">
      <c r="A235" s="239"/>
      <c r="B235" s="66">
        <v>41136</v>
      </c>
      <c r="C235" s="242">
        <v>450.08</v>
      </c>
      <c r="D235" s="97" t="s">
        <v>628</v>
      </c>
    </row>
    <row r="236" spans="1:4" x14ac:dyDescent="0.25">
      <c r="A236" s="239"/>
      <c r="B236" s="66">
        <v>41136</v>
      </c>
      <c r="C236" s="242">
        <v>58.65</v>
      </c>
      <c r="D236" s="97" t="s">
        <v>476</v>
      </c>
    </row>
    <row r="237" spans="1:4" x14ac:dyDescent="0.25">
      <c r="A237" s="239"/>
      <c r="B237" s="66">
        <v>41136</v>
      </c>
      <c r="C237" s="242">
        <v>122.04</v>
      </c>
      <c r="D237" s="97" t="s">
        <v>829</v>
      </c>
    </row>
    <row r="238" spans="1:4" ht="22.5" x14ac:dyDescent="0.25">
      <c r="A238" s="239"/>
      <c r="B238" s="66">
        <v>41138</v>
      </c>
      <c r="C238" s="242">
        <v>4.45</v>
      </c>
      <c r="D238" s="97" t="s">
        <v>461</v>
      </c>
    </row>
    <row r="239" spans="1:4" x14ac:dyDescent="0.25">
      <c r="A239" s="239"/>
      <c r="B239" s="66">
        <v>41141</v>
      </c>
      <c r="C239" s="242">
        <v>145.77000000000001</v>
      </c>
      <c r="D239" s="97" t="s">
        <v>476</v>
      </c>
    </row>
    <row r="240" spans="1:4" x14ac:dyDescent="0.25">
      <c r="A240" s="239"/>
      <c r="B240" s="66">
        <v>41142</v>
      </c>
      <c r="C240" s="242">
        <v>300</v>
      </c>
      <c r="D240" s="97" t="s">
        <v>77</v>
      </c>
    </row>
    <row r="241" spans="1:4" ht="22.5" x14ac:dyDescent="0.25">
      <c r="A241" s="239"/>
      <c r="B241" s="66">
        <v>41142</v>
      </c>
      <c r="C241" s="242">
        <v>101.7</v>
      </c>
      <c r="D241" s="97" t="s">
        <v>282</v>
      </c>
    </row>
    <row r="242" spans="1:4" x14ac:dyDescent="0.25">
      <c r="A242" s="239"/>
      <c r="B242" s="66">
        <v>41142</v>
      </c>
      <c r="C242" s="242">
        <v>274.86</v>
      </c>
      <c r="D242" s="97" t="s">
        <v>830</v>
      </c>
    </row>
    <row r="243" spans="1:4" x14ac:dyDescent="0.25">
      <c r="A243" s="239"/>
      <c r="B243" s="66">
        <v>41142</v>
      </c>
      <c r="C243" s="242">
        <v>224</v>
      </c>
      <c r="D243" s="97" t="s">
        <v>831</v>
      </c>
    </row>
    <row r="244" spans="1:4" x14ac:dyDescent="0.25">
      <c r="A244" s="239"/>
      <c r="B244" s="66">
        <v>41142</v>
      </c>
      <c r="C244" s="242">
        <v>200</v>
      </c>
      <c r="D244" s="97" t="s">
        <v>446</v>
      </c>
    </row>
    <row r="245" spans="1:4" x14ac:dyDescent="0.25">
      <c r="A245" s="239"/>
      <c r="B245" s="66">
        <v>41143</v>
      </c>
      <c r="C245" s="242">
        <v>225</v>
      </c>
      <c r="D245" s="97" t="s">
        <v>693</v>
      </c>
    </row>
    <row r="246" spans="1:4" x14ac:dyDescent="0.25">
      <c r="A246" s="239"/>
      <c r="B246" s="66">
        <v>41143</v>
      </c>
      <c r="C246" s="242">
        <v>225</v>
      </c>
      <c r="D246" s="97" t="s">
        <v>77</v>
      </c>
    </row>
    <row r="247" spans="1:4" x14ac:dyDescent="0.25">
      <c r="A247" s="239"/>
      <c r="B247" s="66">
        <v>41144</v>
      </c>
      <c r="C247" s="242">
        <v>280</v>
      </c>
      <c r="D247" s="97" t="s">
        <v>827</v>
      </c>
    </row>
    <row r="248" spans="1:4" x14ac:dyDescent="0.25">
      <c r="A248" s="239"/>
      <c r="B248" s="66">
        <v>41144</v>
      </c>
      <c r="C248" s="242">
        <v>151.41999999999999</v>
      </c>
      <c r="D248" s="97" t="s">
        <v>693</v>
      </c>
    </row>
    <row r="249" spans="1:4" x14ac:dyDescent="0.25">
      <c r="A249" s="239"/>
      <c r="B249" s="66">
        <v>41144</v>
      </c>
      <c r="C249" s="242">
        <v>484.75</v>
      </c>
      <c r="D249" s="97" t="s">
        <v>446</v>
      </c>
    </row>
    <row r="250" spans="1:4" x14ac:dyDescent="0.25">
      <c r="A250" s="239"/>
      <c r="B250" s="66">
        <v>41148</v>
      </c>
      <c r="C250" s="242">
        <v>220.35</v>
      </c>
      <c r="D250" s="97" t="s">
        <v>832</v>
      </c>
    </row>
    <row r="251" spans="1:4" ht="22.5" x14ac:dyDescent="0.25">
      <c r="A251" s="239"/>
      <c r="B251" s="66">
        <v>41151</v>
      </c>
      <c r="C251" s="242">
        <v>906.55</v>
      </c>
      <c r="D251" s="97" t="s">
        <v>196</v>
      </c>
    </row>
    <row r="252" spans="1:4" x14ac:dyDescent="0.25">
      <c r="A252" s="239"/>
      <c r="B252" s="66">
        <v>41151</v>
      </c>
      <c r="C252" s="242">
        <v>70.94</v>
      </c>
      <c r="D252" s="97" t="s">
        <v>824</v>
      </c>
    </row>
    <row r="253" spans="1:4" x14ac:dyDescent="0.25">
      <c r="A253" s="239"/>
      <c r="B253" s="66">
        <v>41151</v>
      </c>
      <c r="C253" s="242">
        <v>227.5</v>
      </c>
      <c r="D253" s="97" t="s">
        <v>446</v>
      </c>
    </row>
    <row r="254" spans="1:4" x14ac:dyDescent="0.25">
      <c r="A254" s="239"/>
      <c r="B254" s="66">
        <v>41151</v>
      </c>
      <c r="C254" s="240">
        <v>458.75</v>
      </c>
      <c r="D254" s="97" t="s">
        <v>446</v>
      </c>
    </row>
    <row r="255" spans="1:4" x14ac:dyDescent="0.25">
      <c r="A255" s="239"/>
      <c r="B255" s="66">
        <v>41155</v>
      </c>
      <c r="C255" s="240">
        <v>495</v>
      </c>
      <c r="D255" s="97" t="s">
        <v>446</v>
      </c>
    </row>
    <row r="256" spans="1:4" x14ac:dyDescent="0.25">
      <c r="A256" s="239"/>
      <c r="B256" s="66">
        <v>41155</v>
      </c>
      <c r="C256" s="240">
        <v>300</v>
      </c>
      <c r="D256" s="97" t="s">
        <v>77</v>
      </c>
    </row>
    <row r="257" spans="1:4" x14ac:dyDescent="0.25">
      <c r="A257" s="239"/>
      <c r="B257" s="66">
        <v>41155</v>
      </c>
      <c r="C257" s="240">
        <v>33.5</v>
      </c>
      <c r="D257" s="97" t="s">
        <v>446</v>
      </c>
    </row>
    <row r="258" spans="1:4" x14ac:dyDescent="0.25">
      <c r="A258" s="239"/>
      <c r="B258" s="66">
        <v>41156</v>
      </c>
      <c r="C258" s="240">
        <v>225</v>
      </c>
      <c r="D258" s="97" t="s">
        <v>646</v>
      </c>
    </row>
    <row r="259" spans="1:4" x14ac:dyDescent="0.25">
      <c r="A259" s="239"/>
      <c r="B259" s="66">
        <v>41162</v>
      </c>
      <c r="C259" s="242">
        <v>840</v>
      </c>
      <c r="D259" s="97" t="s">
        <v>446</v>
      </c>
    </row>
    <row r="260" spans="1:4" x14ac:dyDescent="0.25">
      <c r="A260" s="239"/>
      <c r="B260" s="66">
        <v>41162</v>
      </c>
      <c r="C260" s="242">
        <v>423.75</v>
      </c>
      <c r="D260" s="97" t="s">
        <v>827</v>
      </c>
    </row>
    <row r="261" spans="1:4" ht="22.5" x14ac:dyDescent="0.25">
      <c r="A261" s="239"/>
      <c r="B261" s="66">
        <v>41163</v>
      </c>
      <c r="C261" s="242">
        <v>66</v>
      </c>
      <c r="D261" s="97" t="s">
        <v>833</v>
      </c>
    </row>
    <row r="262" spans="1:4" x14ac:dyDescent="0.25">
      <c r="A262" s="239"/>
      <c r="B262" s="66">
        <v>41163</v>
      </c>
      <c r="C262" s="242">
        <v>36.25</v>
      </c>
      <c r="D262" s="97" t="s">
        <v>446</v>
      </c>
    </row>
    <row r="263" spans="1:4" x14ac:dyDescent="0.25">
      <c r="A263" s="239"/>
      <c r="B263" s="66">
        <v>41163</v>
      </c>
      <c r="C263" s="242">
        <v>294.5</v>
      </c>
      <c r="D263" s="97" t="s">
        <v>446</v>
      </c>
    </row>
    <row r="264" spans="1:4" x14ac:dyDescent="0.25">
      <c r="A264" s="239"/>
      <c r="B264" s="66">
        <v>41165</v>
      </c>
      <c r="C264" s="242">
        <v>1999.98</v>
      </c>
      <c r="D264" s="97" t="s">
        <v>93</v>
      </c>
    </row>
    <row r="265" spans="1:4" ht="22.5" x14ac:dyDescent="0.25">
      <c r="A265" s="239"/>
      <c r="B265" s="66">
        <v>41165</v>
      </c>
      <c r="C265" s="242">
        <v>1164.94</v>
      </c>
      <c r="D265" s="97" t="s">
        <v>196</v>
      </c>
    </row>
    <row r="266" spans="1:4" x14ac:dyDescent="0.25">
      <c r="A266" s="239"/>
      <c r="B266" s="66">
        <v>41170</v>
      </c>
      <c r="C266" s="242">
        <v>456.25</v>
      </c>
      <c r="D266" s="97" t="s">
        <v>830</v>
      </c>
    </row>
    <row r="267" spans="1:4" x14ac:dyDescent="0.25">
      <c r="A267" s="239"/>
      <c r="B267" s="66">
        <v>41172</v>
      </c>
      <c r="C267" s="242">
        <v>204.15</v>
      </c>
      <c r="D267" s="97" t="s">
        <v>695</v>
      </c>
    </row>
    <row r="268" spans="1:4" x14ac:dyDescent="0.25">
      <c r="A268" s="239"/>
      <c r="B268" s="66">
        <v>41172</v>
      </c>
      <c r="C268" s="242">
        <v>744.5</v>
      </c>
      <c r="D268" s="97" t="s">
        <v>446</v>
      </c>
    </row>
    <row r="269" spans="1:4" ht="22.5" x14ac:dyDescent="0.25">
      <c r="A269" s="239"/>
      <c r="B269" s="66">
        <v>41173</v>
      </c>
      <c r="C269" s="242">
        <v>403.18</v>
      </c>
      <c r="D269" s="97" t="s">
        <v>196</v>
      </c>
    </row>
    <row r="270" spans="1:4" ht="22.5" x14ac:dyDescent="0.25">
      <c r="A270" s="239"/>
      <c r="B270" s="66">
        <v>41176</v>
      </c>
      <c r="C270" s="242">
        <v>1020.96</v>
      </c>
      <c r="D270" s="97" t="s">
        <v>834</v>
      </c>
    </row>
    <row r="271" spans="1:4" x14ac:dyDescent="0.25">
      <c r="A271" s="239"/>
      <c r="B271" s="66">
        <v>41178</v>
      </c>
      <c r="C271" s="242">
        <v>214.7</v>
      </c>
      <c r="D271" s="97" t="s">
        <v>729</v>
      </c>
    </row>
    <row r="272" spans="1:4" x14ac:dyDescent="0.25">
      <c r="A272" s="239"/>
      <c r="B272" s="66">
        <v>41178</v>
      </c>
      <c r="C272" s="242">
        <v>515.54999999999995</v>
      </c>
      <c r="D272" s="97" t="s">
        <v>93</v>
      </c>
    </row>
    <row r="273" spans="1:4" x14ac:dyDescent="0.25">
      <c r="A273" s="239"/>
      <c r="B273" s="66">
        <v>41178</v>
      </c>
      <c r="C273" s="242">
        <f>576.3*2</f>
        <v>1152.5999999999999</v>
      </c>
      <c r="D273" s="97" t="s">
        <v>791</v>
      </c>
    </row>
    <row r="274" spans="1:4" x14ac:dyDescent="0.25">
      <c r="A274" s="239"/>
      <c r="B274" s="66">
        <v>41178</v>
      </c>
      <c r="C274" s="242">
        <v>2542.5</v>
      </c>
      <c r="D274" s="97" t="s">
        <v>566</v>
      </c>
    </row>
    <row r="275" spans="1:4" x14ac:dyDescent="0.25">
      <c r="A275" s="239"/>
      <c r="B275" s="66">
        <v>41179</v>
      </c>
      <c r="C275" s="242">
        <v>555</v>
      </c>
      <c r="D275" s="97" t="s">
        <v>446</v>
      </c>
    </row>
    <row r="276" spans="1:4" x14ac:dyDescent="0.25">
      <c r="A276" s="239"/>
      <c r="B276" s="66">
        <v>41179</v>
      </c>
      <c r="C276" s="242">
        <v>210</v>
      </c>
      <c r="D276" s="97" t="s">
        <v>693</v>
      </c>
    </row>
    <row r="277" spans="1:4" x14ac:dyDescent="0.25">
      <c r="A277" s="239"/>
      <c r="B277" s="66">
        <v>41180</v>
      </c>
      <c r="C277" s="242">
        <v>350</v>
      </c>
      <c r="D277" s="97" t="s">
        <v>446</v>
      </c>
    </row>
    <row r="278" spans="1:4" x14ac:dyDescent="0.25">
      <c r="A278" s="239"/>
      <c r="B278" s="66">
        <v>41185</v>
      </c>
      <c r="C278" s="242">
        <v>265.60000000000002</v>
      </c>
      <c r="D278" s="97" t="s">
        <v>446</v>
      </c>
    </row>
    <row r="279" spans="1:4" ht="22.5" x14ac:dyDescent="0.25">
      <c r="A279" s="239"/>
      <c r="B279" s="66">
        <v>41187</v>
      </c>
      <c r="C279" s="242">
        <v>443.68</v>
      </c>
      <c r="D279" s="97" t="s">
        <v>196</v>
      </c>
    </row>
    <row r="280" spans="1:4" x14ac:dyDescent="0.25">
      <c r="A280" s="239"/>
      <c r="B280" s="66">
        <v>41190</v>
      </c>
      <c r="C280" s="242">
        <v>163.6</v>
      </c>
      <c r="D280" s="97" t="s">
        <v>446</v>
      </c>
    </row>
    <row r="281" spans="1:4" x14ac:dyDescent="0.25">
      <c r="A281" s="239"/>
      <c r="B281" s="66">
        <v>41190</v>
      </c>
      <c r="C281" s="242">
        <v>84.75</v>
      </c>
      <c r="D281" s="97" t="s">
        <v>693</v>
      </c>
    </row>
    <row r="282" spans="1:4" x14ac:dyDescent="0.25">
      <c r="A282" s="239"/>
      <c r="B282" s="66">
        <v>41190</v>
      </c>
      <c r="C282" s="245">
        <v>310</v>
      </c>
      <c r="D282" s="97" t="s">
        <v>446</v>
      </c>
    </row>
    <row r="283" spans="1:4" x14ac:dyDescent="0.25">
      <c r="A283" s="239"/>
      <c r="B283" s="66">
        <v>41192</v>
      </c>
      <c r="C283" s="245">
        <v>3500</v>
      </c>
      <c r="D283" s="97" t="s">
        <v>693</v>
      </c>
    </row>
    <row r="284" spans="1:4" ht="22.5" x14ac:dyDescent="0.25">
      <c r="A284" s="239"/>
      <c r="B284" s="66">
        <v>41192</v>
      </c>
      <c r="C284" s="242">
        <v>288</v>
      </c>
      <c r="D284" s="97" t="s">
        <v>461</v>
      </c>
    </row>
    <row r="285" spans="1:4" x14ac:dyDescent="0.25">
      <c r="A285" s="239"/>
      <c r="B285" s="66">
        <v>41204</v>
      </c>
      <c r="C285" s="242">
        <v>225</v>
      </c>
      <c r="D285" s="97" t="s">
        <v>446</v>
      </c>
    </row>
    <row r="286" spans="1:4" x14ac:dyDescent="0.25">
      <c r="A286" s="239"/>
      <c r="B286" s="66">
        <v>41204</v>
      </c>
      <c r="C286" s="242">
        <v>70</v>
      </c>
      <c r="D286" s="97" t="s">
        <v>446</v>
      </c>
    </row>
    <row r="287" spans="1:4" x14ac:dyDescent="0.25">
      <c r="A287" s="239"/>
      <c r="B287" s="66">
        <v>41204</v>
      </c>
      <c r="C287" s="242">
        <v>322.5</v>
      </c>
      <c r="D287" s="97" t="s">
        <v>446</v>
      </c>
    </row>
    <row r="288" spans="1:4" x14ac:dyDescent="0.25">
      <c r="A288" s="239"/>
      <c r="B288" s="66">
        <v>41204</v>
      </c>
      <c r="C288" s="242">
        <v>221.76</v>
      </c>
      <c r="D288" s="97" t="s">
        <v>695</v>
      </c>
    </row>
    <row r="289" spans="1:4" x14ac:dyDescent="0.25">
      <c r="A289" s="239"/>
      <c r="B289" s="66">
        <v>41204</v>
      </c>
      <c r="C289" s="242">
        <v>70.45</v>
      </c>
      <c r="D289" s="97" t="s">
        <v>446</v>
      </c>
    </row>
    <row r="290" spans="1:4" x14ac:dyDescent="0.25">
      <c r="A290" s="239"/>
      <c r="B290" s="66">
        <v>41205</v>
      </c>
      <c r="C290" s="242">
        <v>87.6</v>
      </c>
      <c r="D290" s="97" t="s">
        <v>446</v>
      </c>
    </row>
    <row r="291" spans="1:4" ht="22.5" x14ac:dyDescent="0.25">
      <c r="A291" s="239"/>
      <c r="B291" s="66">
        <v>41205</v>
      </c>
      <c r="C291" s="242">
        <v>375</v>
      </c>
      <c r="D291" s="97" t="s">
        <v>461</v>
      </c>
    </row>
    <row r="292" spans="1:4" ht="22.5" x14ac:dyDescent="0.25">
      <c r="A292" s="239"/>
      <c r="B292" s="95">
        <v>41211</v>
      </c>
      <c r="C292" s="243">
        <v>130</v>
      </c>
      <c r="D292" s="97" t="s">
        <v>609</v>
      </c>
    </row>
    <row r="293" spans="1:4" x14ac:dyDescent="0.25">
      <c r="A293" s="239"/>
      <c r="B293" s="66">
        <v>41212</v>
      </c>
      <c r="C293" s="242">
        <f>510+247.5</f>
        <v>757.5</v>
      </c>
      <c r="D293" s="97" t="s">
        <v>446</v>
      </c>
    </row>
    <row r="294" spans="1:4" x14ac:dyDescent="0.25">
      <c r="A294" s="239"/>
      <c r="B294" s="66">
        <v>41214</v>
      </c>
      <c r="C294" s="242">
        <v>62.5</v>
      </c>
      <c r="D294" s="97" t="s">
        <v>559</v>
      </c>
    </row>
    <row r="295" spans="1:4" x14ac:dyDescent="0.25">
      <c r="A295" s="239"/>
      <c r="B295" s="66">
        <v>41218</v>
      </c>
      <c r="C295" s="242">
        <v>210</v>
      </c>
      <c r="D295" s="97" t="s">
        <v>446</v>
      </c>
    </row>
    <row r="296" spans="1:4" x14ac:dyDescent="0.25">
      <c r="A296" s="239"/>
      <c r="B296" s="66">
        <v>41219</v>
      </c>
      <c r="C296" s="242">
        <v>283.5</v>
      </c>
      <c r="D296" s="97" t="s">
        <v>695</v>
      </c>
    </row>
    <row r="297" spans="1:4" x14ac:dyDescent="0.25">
      <c r="A297" s="239"/>
      <c r="B297" s="66">
        <v>41221</v>
      </c>
      <c r="C297" s="242">
        <v>9131.7000000000007</v>
      </c>
      <c r="D297" s="97" t="s">
        <v>835</v>
      </c>
    </row>
    <row r="298" spans="1:4" x14ac:dyDescent="0.25">
      <c r="A298" s="239"/>
      <c r="B298" s="66">
        <v>41225</v>
      </c>
      <c r="C298" s="242">
        <v>670.1</v>
      </c>
      <c r="D298" s="97" t="s">
        <v>608</v>
      </c>
    </row>
    <row r="299" spans="1:4" x14ac:dyDescent="0.25">
      <c r="A299" s="239"/>
      <c r="B299" s="66">
        <v>41225</v>
      </c>
      <c r="C299" s="242">
        <v>987.34</v>
      </c>
      <c r="D299" s="97" t="s">
        <v>608</v>
      </c>
    </row>
    <row r="300" spans="1:4" x14ac:dyDescent="0.25">
      <c r="A300" s="239"/>
      <c r="B300" s="66">
        <v>41225</v>
      </c>
      <c r="C300" s="242">
        <v>636.24</v>
      </c>
      <c r="D300" s="97" t="s">
        <v>629</v>
      </c>
    </row>
    <row r="301" spans="1:4" x14ac:dyDescent="0.25">
      <c r="A301" s="239"/>
      <c r="B301" s="66">
        <v>41225</v>
      </c>
      <c r="C301" s="242">
        <v>433.92</v>
      </c>
      <c r="D301" s="97" t="s">
        <v>448</v>
      </c>
    </row>
    <row r="302" spans="1:4" x14ac:dyDescent="0.25">
      <c r="A302" s="239"/>
      <c r="B302" s="66">
        <v>41225</v>
      </c>
      <c r="C302" s="242">
        <v>319.2</v>
      </c>
      <c r="D302" s="97" t="s">
        <v>450</v>
      </c>
    </row>
    <row r="303" spans="1:4" x14ac:dyDescent="0.25">
      <c r="A303" s="239"/>
      <c r="B303" s="66">
        <v>41225</v>
      </c>
      <c r="C303" s="242">
        <v>478.64</v>
      </c>
      <c r="D303" s="97" t="s">
        <v>449</v>
      </c>
    </row>
    <row r="304" spans="1:4" x14ac:dyDescent="0.25">
      <c r="A304" s="239"/>
      <c r="B304" s="95">
        <v>41226</v>
      </c>
      <c r="C304" s="242">
        <v>2405</v>
      </c>
      <c r="D304" s="97" t="s">
        <v>74</v>
      </c>
    </row>
    <row r="305" spans="1:4" x14ac:dyDescent="0.25">
      <c r="A305" s="239"/>
      <c r="B305" s="66">
        <v>41226</v>
      </c>
      <c r="C305" s="242">
        <v>365</v>
      </c>
      <c r="D305" s="97" t="s">
        <v>472</v>
      </c>
    </row>
    <row r="306" spans="1:4" x14ac:dyDescent="0.25">
      <c r="A306" s="239"/>
      <c r="B306" s="66">
        <v>41226</v>
      </c>
      <c r="C306" s="242">
        <v>267.3</v>
      </c>
      <c r="D306" s="97" t="s">
        <v>830</v>
      </c>
    </row>
    <row r="307" spans="1:4" x14ac:dyDescent="0.25">
      <c r="A307" s="239"/>
      <c r="B307" s="66">
        <v>41226</v>
      </c>
      <c r="C307" s="242">
        <v>184.2</v>
      </c>
      <c r="D307" s="97" t="s">
        <v>688</v>
      </c>
    </row>
    <row r="308" spans="1:4" x14ac:dyDescent="0.25">
      <c r="A308" s="239"/>
      <c r="B308" s="66">
        <v>41226</v>
      </c>
      <c r="C308" s="242">
        <v>577.5</v>
      </c>
      <c r="D308" s="97" t="s">
        <v>446</v>
      </c>
    </row>
    <row r="309" spans="1:4" x14ac:dyDescent="0.25">
      <c r="A309" s="239"/>
      <c r="B309" s="66">
        <v>41232</v>
      </c>
      <c r="C309" s="242">
        <v>1755</v>
      </c>
      <c r="D309" s="97" t="s">
        <v>446</v>
      </c>
    </row>
    <row r="310" spans="1:4" x14ac:dyDescent="0.25">
      <c r="A310" s="239"/>
      <c r="B310" s="66">
        <v>41234</v>
      </c>
      <c r="C310" s="242">
        <v>130</v>
      </c>
      <c r="D310" s="97" t="s">
        <v>836</v>
      </c>
    </row>
    <row r="311" spans="1:4" x14ac:dyDescent="0.25">
      <c r="A311" s="239"/>
      <c r="B311" s="66">
        <v>41239</v>
      </c>
      <c r="C311" s="242">
        <v>70.94</v>
      </c>
      <c r="D311" s="97" t="s">
        <v>824</v>
      </c>
    </row>
    <row r="312" spans="1:4" ht="22.5" x14ac:dyDescent="0.25">
      <c r="A312" s="239"/>
      <c r="B312" s="66">
        <v>41239</v>
      </c>
      <c r="C312" s="242">
        <v>298.22000000000003</v>
      </c>
      <c r="D312" s="97" t="s">
        <v>196</v>
      </c>
    </row>
    <row r="313" spans="1:4" x14ac:dyDescent="0.25">
      <c r="A313" s="239"/>
      <c r="B313" s="66">
        <v>41239</v>
      </c>
      <c r="C313" s="242">
        <v>660.64</v>
      </c>
      <c r="D313" s="97" t="s">
        <v>608</v>
      </c>
    </row>
    <row r="314" spans="1:4" x14ac:dyDescent="0.25">
      <c r="A314" s="239"/>
      <c r="B314" s="66">
        <v>41240</v>
      </c>
      <c r="C314" s="242">
        <v>585</v>
      </c>
      <c r="D314" s="97" t="s">
        <v>836</v>
      </c>
    </row>
    <row r="315" spans="1:4" ht="22.5" x14ac:dyDescent="0.25">
      <c r="A315" s="239"/>
      <c r="B315" s="66">
        <v>41243</v>
      </c>
      <c r="C315" s="242">
        <v>442.09</v>
      </c>
      <c r="D315" s="97" t="s">
        <v>196</v>
      </c>
    </row>
    <row r="316" spans="1:4" x14ac:dyDescent="0.25">
      <c r="A316" s="239"/>
      <c r="B316" s="66">
        <v>41246</v>
      </c>
      <c r="C316" s="242">
        <v>72</v>
      </c>
      <c r="D316" s="97" t="s">
        <v>559</v>
      </c>
    </row>
    <row r="317" spans="1:4" x14ac:dyDescent="0.25">
      <c r="A317" s="239"/>
      <c r="B317" s="66">
        <v>41248</v>
      </c>
      <c r="C317" s="242">
        <v>1641.88</v>
      </c>
      <c r="D317" s="97" t="s">
        <v>538</v>
      </c>
    </row>
    <row r="318" spans="1:4" x14ac:dyDescent="0.25">
      <c r="A318" s="239"/>
      <c r="B318" s="66">
        <v>41248</v>
      </c>
      <c r="C318" s="242">
        <v>540</v>
      </c>
      <c r="D318" s="97" t="s">
        <v>446</v>
      </c>
    </row>
    <row r="319" spans="1:4" x14ac:dyDescent="0.25">
      <c r="A319" s="239"/>
      <c r="B319" s="66">
        <v>41248</v>
      </c>
      <c r="C319" s="242">
        <v>65</v>
      </c>
      <c r="D319" s="97" t="s">
        <v>693</v>
      </c>
    </row>
    <row r="320" spans="1:4" x14ac:dyDescent="0.25">
      <c r="A320" s="239"/>
      <c r="B320" s="66">
        <v>41248</v>
      </c>
      <c r="C320" s="242">
        <v>950</v>
      </c>
      <c r="D320" s="97" t="s">
        <v>446</v>
      </c>
    </row>
    <row r="321" spans="1:4" x14ac:dyDescent="0.25">
      <c r="A321" s="239"/>
      <c r="B321" s="66">
        <v>41250</v>
      </c>
      <c r="C321" s="242">
        <v>618.25</v>
      </c>
      <c r="D321" s="97" t="s">
        <v>446</v>
      </c>
    </row>
    <row r="322" spans="1:4" x14ac:dyDescent="0.25">
      <c r="A322" s="239"/>
      <c r="B322" s="66">
        <v>41253</v>
      </c>
      <c r="C322" s="242">
        <v>2811.74</v>
      </c>
      <c r="D322" s="97" t="s">
        <v>608</v>
      </c>
    </row>
    <row r="323" spans="1:4" ht="22.5" x14ac:dyDescent="0.25">
      <c r="A323" s="239"/>
      <c r="B323" s="246">
        <v>41253</v>
      </c>
      <c r="C323" s="247">
        <v>80</v>
      </c>
      <c r="D323" s="97" t="s">
        <v>609</v>
      </c>
    </row>
    <row r="324" spans="1:4" x14ac:dyDescent="0.25">
      <c r="A324" s="239"/>
      <c r="B324" s="246">
        <v>41253</v>
      </c>
      <c r="C324" s="247">
        <v>774</v>
      </c>
      <c r="D324" s="97" t="s">
        <v>837</v>
      </c>
    </row>
    <row r="325" spans="1:4" x14ac:dyDescent="0.25">
      <c r="A325" s="239"/>
      <c r="B325" s="66">
        <v>41256</v>
      </c>
      <c r="C325" s="242">
        <v>573.67999999999995</v>
      </c>
      <c r="D325" s="97" t="s">
        <v>269</v>
      </c>
    </row>
    <row r="326" spans="1:4" x14ac:dyDescent="0.25">
      <c r="A326" s="239"/>
      <c r="B326" s="66">
        <v>41260</v>
      </c>
      <c r="C326" s="242">
        <v>510</v>
      </c>
      <c r="D326" s="97" t="s">
        <v>446</v>
      </c>
    </row>
    <row r="327" spans="1:4" ht="22.5" x14ac:dyDescent="0.25">
      <c r="A327" s="239"/>
      <c r="B327" s="66">
        <v>41260</v>
      </c>
      <c r="C327" s="242">
        <f>549.37+224.74</f>
        <v>774.11</v>
      </c>
      <c r="D327" s="97" t="s">
        <v>196</v>
      </c>
    </row>
    <row r="328" spans="1:4" x14ac:dyDescent="0.25">
      <c r="A328" s="239"/>
      <c r="B328" s="246">
        <v>41260</v>
      </c>
      <c r="C328" s="247">
        <v>617.14</v>
      </c>
      <c r="D328" s="97" t="s">
        <v>608</v>
      </c>
    </row>
    <row r="329" spans="1:4" x14ac:dyDescent="0.25">
      <c r="A329" s="239"/>
      <c r="B329" s="246">
        <v>41261</v>
      </c>
      <c r="C329" s="247">
        <v>275</v>
      </c>
      <c r="D329" s="97" t="s">
        <v>791</v>
      </c>
    </row>
    <row r="330" spans="1:4" x14ac:dyDescent="0.25">
      <c r="A330" s="239"/>
      <c r="B330" s="246">
        <v>41261</v>
      </c>
      <c r="C330" s="247">
        <v>207.9</v>
      </c>
      <c r="D330" s="97" t="s">
        <v>695</v>
      </c>
    </row>
    <row r="331" spans="1:4" ht="22.5" x14ac:dyDescent="0.25">
      <c r="A331" s="239"/>
      <c r="B331" s="66">
        <v>41261</v>
      </c>
      <c r="C331" s="242">
        <v>272.16000000000003</v>
      </c>
      <c r="D331" s="97" t="s">
        <v>833</v>
      </c>
    </row>
    <row r="332" spans="1:4" x14ac:dyDescent="0.25">
      <c r="A332" s="239"/>
      <c r="B332" s="66">
        <v>41261</v>
      </c>
      <c r="C332" s="242">
        <v>2299.2800000000002</v>
      </c>
      <c r="D332" s="97" t="s">
        <v>667</v>
      </c>
    </row>
    <row r="333" spans="1:4" x14ac:dyDescent="0.25">
      <c r="A333" s="239"/>
      <c r="B333" s="66">
        <v>41263</v>
      </c>
      <c r="C333" s="242">
        <v>1970.43</v>
      </c>
      <c r="D333" s="97" t="s">
        <v>187</v>
      </c>
    </row>
    <row r="334" spans="1:4" x14ac:dyDescent="0.25">
      <c r="A334" s="239"/>
      <c r="B334" s="99">
        <v>40912</v>
      </c>
      <c r="C334" s="238">
        <v>24408</v>
      </c>
      <c r="D334" s="97" t="s">
        <v>838</v>
      </c>
    </row>
    <row r="335" spans="1:4" x14ac:dyDescent="0.25">
      <c r="A335" s="239"/>
      <c r="B335" s="99">
        <v>40920</v>
      </c>
      <c r="C335" s="238">
        <v>3600</v>
      </c>
      <c r="D335" s="97" t="s">
        <v>839</v>
      </c>
    </row>
    <row r="336" spans="1:4" ht="22.5" x14ac:dyDescent="0.25">
      <c r="A336" s="239"/>
      <c r="B336" s="99">
        <v>40920</v>
      </c>
      <c r="C336" s="238">
        <v>6900</v>
      </c>
      <c r="D336" s="97" t="s">
        <v>840</v>
      </c>
    </row>
    <row r="337" spans="1:4" ht="22.5" x14ac:dyDescent="0.25">
      <c r="A337" s="239"/>
      <c r="B337" s="99">
        <v>40920</v>
      </c>
      <c r="C337" s="238">
        <v>6900</v>
      </c>
      <c r="D337" s="97" t="s">
        <v>841</v>
      </c>
    </row>
    <row r="338" spans="1:4" ht="22.5" x14ac:dyDescent="0.25">
      <c r="A338" s="239"/>
      <c r="B338" s="99">
        <v>40920</v>
      </c>
      <c r="C338" s="238">
        <v>6750</v>
      </c>
      <c r="D338" s="97" t="s">
        <v>842</v>
      </c>
    </row>
    <row r="339" spans="1:4" x14ac:dyDescent="0.25">
      <c r="A339" s="239"/>
      <c r="B339" s="115">
        <v>41207</v>
      </c>
      <c r="C339" s="238">
        <v>2825</v>
      </c>
      <c r="D339" s="80" t="s">
        <v>843</v>
      </c>
    </row>
    <row r="340" spans="1:4" x14ac:dyDescent="0.25">
      <c r="A340" s="249"/>
      <c r="B340" s="248"/>
      <c r="C340" s="248"/>
      <c r="D340" s="250"/>
    </row>
  </sheetData>
  <mergeCells count="2">
    <mergeCell ref="A1:D1"/>
    <mergeCell ref="A2:D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2"/>
  <sheetViews>
    <sheetView workbookViewId="0">
      <selection activeCell="G5" sqref="G5"/>
    </sheetView>
  </sheetViews>
  <sheetFormatPr baseColWidth="10" defaultRowHeight="15" x14ac:dyDescent="0.25"/>
  <cols>
    <col min="1" max="1" width="10.140625" style="2" customWidth="1"/>
    <col min="2" max="2" width="23" style="2" customWidth="1"/>
    <col min="3" max="3" width="17.28515625" style="2" customWidth="1"/>
    <col min="4" max="4" width="33.5703125" style="1" customWidth="1"/>
    <col min="5" max="16384" width="11.42578125" style="1"/>
  </cols>
  <sheetData>
    <row r="1" spans="1:12" ht="18.75" x14ac:dyDescent="0.25">
      <c r="A1" s="289" t="s">
        <v>52</v>
      </c>
      <c r="B1" s="289"/>
      <c r="C1" s="289"/>
      <c r="D1" s="289"/>
    </row>
    <row r="2" spans="1:12" ht="15.75" x14ac:dyDescent="0.25">
      <c r="A2" s="290" t="s">
        <v>22</v>
      </c>
      <c r="B2" s="290"/>
      <c r="C2" s="290"/>
      <c r="D2" s="290"/>
    </row>
    <row r="3" spans="1:12" ht="15.75" thickBot="1" x14ac:dyDescent="0.3">
      <c r="A3" s="31"/>
      <c r="B3" s="30"/>
      <c r="C3" s="30"/>
    </row>
    <row r="4" spans="1:12" ht="42" customHeight="1" thickBot="1" x14ac:dyDescent="0.3">
      <c r="A4" s="71" t="s">
        <v>16</v>
      </c>
      <c r="B4" s="72" t="s">
        <v>207</v>
      </c>
      <c r="C4" s="72" t="s">
        <v>48</v>
      </c>
      <c r="D4" s="73" t="s">
        <v>21</v>
      </c>
    </row>
    <row r="5" spans="1:12" ht="15" customHeight="1" x14ac:dyDescent="0.25">
      <c r="A5" s="263"/>
      <c r="B5" s="264"/>
      <c r="C5" s="264"/>
      <c r="D5" s="265"/>
    </row>
    <row r="6" spans="1:12" ht="18" customHeight="1" x14ac:dyDescent="0.25">
      <c r="A6" s="262"/>
      <c r="B6" s="266"/>
      <c r="C6" s="266"/>
      <c r="D6" s="267"/>
    </row>
    <row r="7" spans="1:12" ht="20.25" customHeight="1" x14ac:dyDescent="0.25">
      <c r="A7" s="255">
        <v>2013</v>
      </c>
      <c r="B7" s="256"/>
      <c r="C7" s="257"/>
      <c r="D7" s="211"/>
      <c r="E7" s="5"/>
      <c r="F7" s="5"/>
      <c r="G7" s="5"/>
      <c r="H7" s="5"/>
      <c r="I7" s="5"/>
      <c r="J7" s="5"/>
      <c r="K7" s="5"/>
      <c r="L7" s="5"/>
    </row>
    <row r="8" spans="1:12" x14ac:dyDescent="0.25">
      <c r="A8" s="204"/>
      <c r="B8" s="66">
        <v>44936</v>
      </c>
      <c r="C8" s="232">
        <v>540</v>
      </c>
      <c r="D8" s="97" t="s">
        <v>450</v>
      </c>
      <c r="E8" s="5"/>
      <c r="F8" s="5"/>
      <c r="G8" s="5"/>
      <c r="H8" s="5"/>
      <c r="I8" s="5"/>
      <c r="J8" s="5"/>
      <c r="K8" s="5"/>
      <c r="L8" s="5"/>
    </row>
    <row r="9" spans="1:12" ht="22.5" x14ac:dyDescent="0.25">
      <c r="A9" s="204"/>
      <c r="B9" s="66">
        <v>41284</v>
      </c>
      <c r="C9" s="232">
        <v>1170</v>
      </c>
      <c r="D9" s="97" t="s">
        <v>448</v>
      </c>
      <c r="E9" s="5"/>
      <c r="F9" s="5"/>
      <c r="G9" s="5"/>
      <c r="H9" s="5"/>
      <c r="I9" s="5"/>
      <c r="J9" s="5"/>
      <c r="K9" s="5"/>
      <c r="L9" s="5"/>
    </row>
    <row r="10" spans="1:12" x14ac:dyDescent="0.25">
      <c r="A10" s="204"/>
      <c r="B10" s="66">
        <v>41284</v>
      </c>
      <c r="C10" s="232">
        <v>840</v>
      </c>
      <c r="D10" s="97" t="s">
        <v>449</v>
      </c>
      <c r="E10" s="5"/>
      <c r="F10" s="5"/>
      <c r="G10" s="5"/>
      <c r="H10" s="5"/>
      <c r="I10" s="5"/>
      <c r="J10" s="5"/>
      <c r="K10" s="5"/>
      <c r="L10" s="5"/>
    </row>
    <row r="11" spans="1:12" ht="22.5" x14ac:dyDescent="0.25">
      <c r="A11" s="204"/>
      <c r="B11" s="66">
        <v>41284</v>
      </c>
      <c r="C11" s="232">
        <v>1761.6</v>
      </c>
      <c r="D11" s="97" t="s">
        <v>715</v>
      </c>
      <c r="E11" s="5"/>
      <c r="F11" s="5"/>
      <c r="G11" s="5"/>
      <c r="H11" s="5"/>
      <c r="I11" s="5"/>
      <c r="J11" s="5"/>
      <c r="K11" s="5"/>
      <c r="L11" s="5"/>
    </row>
    <row r="12" spans="1:12" ht="22.5" x14ac:dyDescent="0.25">
      <c r="A12" s="204"/>
      <c r="B12" s="66">
        <v>41284</v>
      </c>
      <c r="C12" s="233">
        <v>5645.28</v>
      </c>
      <c r="D12" s="97" t="s">
        <v>667</v>
      </c>
      <c r="E12" s="5"/>
      <c r="F12" s="5"/>
      <c r="G12" s="5"/>
      <c r="H12" s="5"/>
      <c r="I12" s="5"/>
      <c r="J12" s="5"/>
      <c r="K12" s="5"/>
      <c r="L12" s="5"/>
    </row>
    <row r="13" spans="1:12" ht="22.5" x14ac:dyDescent="0.25">
      <c r="A13" s="204"/>
      <c r="B13" s="66">
        <v>41284</v>
      </c>
      <c r="C13" s="233">
        <v>5469.12</v>
      </c>
      <c r="D13" s="97" t="s">
        <v>844</v>
      </c>
      <c r="E13" s="5"/>
      <c r="F13" s="5"/>
      <c r="G13" s="5"/>
      <c r="H13" s="5"/>
      <c r="I13" s="5"/>
      <c r="J13" s="5"/>
      <c r="K13" s="5"/>
      <c r="L13" s="5"/>
    </row>
    <row r="14" spans="1:12" ht="22.5" x14ac:dyDescent="0.25">
      <c r="A14" s="204"/>
      <c r="B14" s="66">
        <v>41284</v>
      </c>
      <c r="C14" s="233">
        <v>670</v>
      </c>
      <c r="D14" s="97" t="s">
        <v>446</v>
      </c>
      <c r="E14" s="5"/>
      <c r="F14" s="5"/>
      <c r="G14" s="5"/>
      <c r="H14" s="5"/>
      <c r="I14" s="5"/>
      <c r="J14" s="5"/>
      <c r="K14" s="5"/>
      <c r="L14" s="5"/>
    </row>
    <row r="15" spans="1:12" x14ac:dyDescent="0.25">
      <c r="A15" s="204"/>
      <c r="B15" s="66">
        <v>41284</v>
      </c>
      <c r="C15" s="233">
        <v>1058.77</v>
      </c>
      <c r="D15" s="97" t="s">
        <v>845</v>
      </c>
      <c r="E15" s="5"/>
      <c r="F15" s="5"/>
      <c r="G15" s="5"/>
      <c r="H15" s="5"/>
      <c r="I15" s="5"/>
      <c r="J15" s="5"/>
      <c r="K15" s="5"/>
      <c r="L15" s="5"/>
    </row>
    <row r="16" spans="1:12" ht="22.5" x14ac:dyDescent="0.25">
      <c r="A16" s="204"/>
      <c r="B16" s="66">
        <v>41284</v>
      </c>
      <c r="C16" s="233">
        <v>225</v>
      </c>
      <c r="D16" s="97" t="s">
        <v>446</v>
      </c>
      <c r="E16" s="5"/>
      <c r="F16" s="5"/>
      <c r="G16" s="5"/>
      <c r="H16" s="5"/>
      <c r="I16" s="5"/>
      <c r="J16" s="5"/>
      <c r="K16" s="5"/>
      <c r="L16" s="5"/>
    </row>
    <row r="17" spans="1:12" x14ac:dyDescent="0.25">
      <c r="A17" s="204"/>
      <c r="B17" s="66">
        <v>41284</v>
      </c>
      <c r="C17" s="233">
        <v>393.51</v>
      </c>
      <c r="D17" s="97" t="s">
        <v>50</v>
      </c>
      <c r="E17" s="5"/>
      <c r="F17" s="5"/>
      <c r="G17" s="5"/>
      <c r="H17" s="5"/>
      <c r="I17" s="5"/>
      <c r="J17" s="5"/>
      <c r="K17" s="5"/>
      <c r="L17" s="5"/>
    </row>
    <row r="18" spans="1:12" ht="22.5" x14ac:dyDescent="0.25">
      <c r="A18" s="204"/>
      <c r="B18" s="66">
        <v>41288</v>
      </c>
      <c r="C18" s="233">
        <v>4224</v>
      </c>
      <c r="D18" s="97" t="s">
        <v>846</v>
      </c>
      <c r="E18" s="5"/>
      <c r="F18" s="5"/>
      <c r="G18" s="5"/>
      <c r="H18" s="5"/>
      <c r="I18" s="5"/>
      <c r="J18" s="5"/>
      <c r="K18" s="5"/>
      <c r="L18" s="5"/>
    </row>
    <row r="19" spans="1:12" x14ac:dyDescent="0.25">
      <c r="A19" s="204"/>
      <c r="B19" s="66">
        <v>41288</v>
      </c>
      <c r="C19" s="234">
        <v>8640</v>
      </c>
      <c r="D19" s="97" t="s">
        <v>788</v>
      </c>
      <c r="E19" s="5"/>
      <c r="F19" s="5"/>
      <c r="G19" s="5"/>
      <c r="H19" s="5"/>
      <c r="I19" s="5"/>
      <c r="J19" s="5"/>
      <c r="K19" s="5"/>
      <c r="L19" s="5"/>
    </row>
    <row r="20" spans="1:12" x14ac:dyDescent="0.25">
      <c r="A20" s="204"/>
      <c r="B20" s="66">
        <v>41291</v>
      </c>
      <c r="C20" s="233">
        <v>1787.95</v>
      </c>
      <c r="D20" s="97" t="s">
        <v>608</v>
      </c>
      <c r="E20" s="5"/>
      <c r="F20" s="5"/>
      <c r="G20" s="5"/>
      <c r="H20" s="5"/>
      <c r="I20" s="5"/>
      <c r="J20" s="5"/>
      <c r="K20" s="5"/>
      <c r="L20" s="5"/>
    </row>
    <row r="21" spans="1:12" x14ac:dyDescent="0.25">
      <c r="A21" s="204"/>
      <c r="B21" s="66">
        <v>41291</v>
      </c>
      <c r="C21" s="234">
        <v>149.99</v>
      </c>
      <c r="D21" s="97" t="s">
        <v>847</v>
      </c>
      <c r="E21" s="5"/>
      <c r="F21" s="5"/>
      <c r="G21" s="5"/>
      <c r="H21" s="5"/>
      <c r="I21" s="5"/>
      <c r="J21" s="5"/>
      <c r="K21" s="5"/>
      <c r="L21" s="5"/>
    </row>
    <row r="22" spans="1:12" x14ac:dyDescent="0.25">
      <c r="A22" s="204"/>
      <c r="B22" s="66">
        <v>41291</v>
      </c>
      <c r="C22" s="258">
        <v>169.5</v>
      </c>
      <c r="D22" s="97" t="s">
        <v>693</v>
      </c>
      <c r="E22" s="5"/>
      <c r="F22" s="5"/>
      <c r="G22" s="5"/>
      <c r="H22" s="5"/>
      <c r="I22" s="5"/>
      <c r="J22" s="5"/>
      <c r="K22" s="5"/>
      <c r="L22" s="5"/>
    </row>
    <row r="23" spans="1:12" x14ac:dyDescent="0.25">
      <c r="A23" s="204"/>
      <c r="B23" s="66">
        <v>41291</v>
      </c>
      <c r="C23" s="233">
        <v>181.44</v>
      </c>
      <c r="D23" s="97" t="s">
        <v>695</v>
      </c>
      <c r="E23" s="5"/>
      <c r="F23" s="5"/>
      <c r="G23" s="5"/>
      <c r="H23" s="5"/>
      <c r="I23" s="5"/>
      <c r="J23" s="5"/>
      <c r="K23" s="5"/>
      <c r="L23" s="5"/>
    </row>
    <row r="24" spans="1:12" x14ac:dyDescent="0.25">
      <c r="A24" s="204"/>
      <c r="B24" s="66">
        <v>41291</v>
      </c>
      <c r="C24" s="233">
        <v>72.760000000000005</v>
      </c>
      <c r="D24" s="97" t="s">
        <v>605</v>
      </c>
      <c r="E24" s="5"/>
      <c r="F24" s="5"/>
      <c r="G24" s="5"/>
      <c r="H24" s="5"/>
      <c r="I24" s="5"/>
      <c r="J24" s="5"/>
      <c r="K24" s="5"/>
      <c r="L24" s="5"/>
    </row>
    <row r="25" spans="1:12" x14ac:dyDescent="0.25">
      <c r="A25" s="204"/>
      <c r="B25" s="66" t="s">
        <v>895</v>
      </c>
      <c r="C25" s="233">
        <v>1860</v>
      </c>
      <c r="D25" s="97" t="s">
        <v>528</v>
      </c>
      <c r="E25" s="5"/>
      <c r="F25" s="5"/>
      <c r="G25" s="5"/>
      <c r="H25" s="5"/>
      <c r="I25" s="5"/>
      <c r="J25" s="5"/>
      <c r="K25" s="5"/>
      <c r="L25" s="5"/>
    </row>
    <row r="26" spans="1:12" x14ac:dyDescent="0.25">
      <c r="A26" s="204"/>
      <c r="B26" s="66">
        <v>41295</v>
      </c>
      <c r="C26" s="233">
        <v>976.32</v>
      </c>
      <c r="D26" s="97" t="s">
        <v>788</v>
      </c>
      <c r="E26" s="5"/>
      <c r="F26" s="5"/>
      <c r="G26" s="5"/>
      <c r="H26" s="5"/>
      <c r="I26" s="5"/>
      <c r="J26" s="5"/>
      <c r="K26" s="5"/>
      <c r="L26" s="5"/>
    </row>
    <row r="27" spans="1:12" x14ac:dyDescent="0.25">
      <c r="A27" s="204"/>
      <c r="B27" s="66">
        <v>41296</v>
      </c>
      <c r="C27" s="233">
        <v>51327.14</v>
      </c>
      <c r="D27" s="97" t="s">
        <v>848</v>
      </c>
      <c r="E27" s="5"/>
      <c r="F27" s="5"/>
      <c r="G27" s="5"/>
      <c r="H27" s="5"/>
      <c r="I27" s="5"/>
      <c r="J27" s="5"/>
      <c r="K27" s="5"/>
      <c r="L27" s="5"/>
    </row>
    <row r="28" spans="1:12" x14ac:dyDescent="0.25">
      <c r="A28" s="204"/>
      <c r="B28" s="66">
        <v>41297</v>
      </c>
      <c r="C28" s="233">
        <v>570</v>
      </c>
      <c r="D28" s="97" t="s">
        <v>849</v>
      </c>
      <c r="E28" s="5"/>
      <c r="F28" s="5"/>
      <c r="G28" s="5"/>
      <c r="H28" s="5"/>
      <c r="I28" s="5"/>
      <c r="J28" s="5"/>
      <c r="K28" s="5"/>
      <c r="L28" s="5"/>
    </row>
    <row r="29" spans="1:12" x14ac:dyDescent="0.25">
      <c r="A29" s="204"/>
      <c r="B29" s="66">
        <v>41297</v>
      </c>
      <c r="C29" s="234">
        <v>280</v>
      </c>
      <c r="D29" s="97" t="s">
        <v>850</v>
      </c>
      <c r="E29" s="5"/>
      <c r="F29" s="5"/>
      <c r="G29" s="5"/>
      <c r="H29" s="5"/>
      <c r="I29" s="5"/>
      <c r="J29" s="5"/>
      <c r="K29" s="5"/>
      <c r="L29" s="5"/>
    </row>
    <row r="30" spans="1:12" x14ac:dyDescent="0.25">
      <c r="A30" s="204"/>
      <c r="B30" s="66">
        <v>41297</v>
      </c>
      <c r="C30" s="233">
        <v>240</v>
      </c>
      <c r="D30" s="97" t="s">
        <v>851</v>
      </c>
      <c r="E30" s="5"/>
      <c r="F30" s="5"/>
      <c r="G30" s="5"/>
      <c r="H30" s="5"/>
      <c r="I30" s="5"/>
      <c r="J30" s="5"/>
      <c r="K30" s="5"/>
      <c r="L30" s="5"/>
    </row>
    <row r="31" spans="1:12" x14ac:dyDescent="0.25">
      <c r="A31" s="204"/>
      <c r="B31" s="66">
        <v>41297</v>
      </c>
      <c r="C31" s="233">
        <v>1350</v>
      </c>
      <c r="D31" s="97" t="s">
        <v>852</v>
      </c>
      <c r="E31" s="5"/>
      <c r="F31" s="5"/>
      <c r="G31" s="5"/>
      <c r="H31" s="5"/>
      <c r="I31" s="5"/>
      <c r="J31" s="5"/>
      <c r="K31" s="5"/>
      <c r="L31" s="5"/>
    </row>
    <row r="32" spans="1:12" x14ac:dyDescent="0.25">
      <c r="A32" s="204"/>
      <c r="B32" s="66">
        <v>41297</v>
      </c>
      <c r="C32" s="236">
        <v>1398.9</v>
      </c>
      <c r="D32" s="97" t="s">
        <v>794</v>
      </c>
      <c r="E32" s="5"/>
      <c r="F32" s="5"/>
      <c r="G32" s="5"/>
      <c r="H32" s="5"/>
      <c r="I32" s="5"/>
      <c r="J32" s="5"/>
      <c r="K32" s="5"/>
      <c r="L32" s="5"/>
    </row>
    <row r="33" spans="1:12" x14ac:dyDescent="0.25">
      <c r="A33" s="204"/>
      <c r="B33" s="66">
        <v>41302</v>
      </c>
      <c r="C33" s="233">
        <v>1118.7</v>
      </c>
      <c r="D33" s="97" t="s">
        <v>472</v>
      </c>
      <c r="E33" s="5"/>
      <c r="F33" s="5"/>
      <c r="G33" s="5"/>
      <c r="H33" s="5"/>
      <c r="I33" s="5"/>
      <c r="J33" s="5"/>
      <c r="K33" s="5"/>
      <c r="L33" s="5"/>
    </row>
    <row r="34" spans="1:12" x14ac:dyDescent="0.25">
      <c r="A34" s="204"/>
      <c r="B34" s="66">
        <v>41302</v>
      </c>
      <c r="C34" s="234">
        <v>10689.8</v>
      </c>
      <c r="D34" s="97" t="s">
        <v>853</v>
      </c>
      <c r="E34" s="5"/>
      <c r="F34" s="5"/>
      <c r="G34" s="5"/>
      <c r="H34" s="5"/>
      <c r="I34" s="5"/>
      <c r="J34" s="5"/>
      <c r="K34" s="5"/>
      <c r="L34" s="5"/>
    </row>
    <row r="35" spans="1:12" x14ac:dyDescent="0.25">
      <c r="A35" s="204"/>
      <c r="B35" s="66">
        <v>41303</v>
      </c>
      <c r="C35" s="233">
        <v>1116.4100000000001</v>
      </c>
      <c r="D35" s="97" t="s">
        <v>621</v>
      </c>
      <c r="E35" s="5"/>
      <c r="F35" s="5"/>
      <c r="G35" s="5"/>
      <c r="H35" s="5"/>
      <c r="I35" s="5"/>
      <c r="J35" s="5"/>
      <c r="K35" s="5"/>
      <c r="L35" s="5"/>
    </row>
    <row r="36" spans="1:12" x14ac:dyDescent="0.25">
      <c r="A36" s="204"/>
      <c r="B36" s="66">
        <v>41304</v>
      </c>
      <c r="C36" s="233">
        <v>3204.15</v>
      </c>
      <c r="D36" s="97" t="s">
        <v>607</v>
      </c>
      <c r="E36" s="5"/>
      <c r="F36" s="5"/>
      <c r="G36" s="5"/>
      <c r="H36" s="5"/>
      <c r="I36" s="5"/>
      <c r="J36" s="5"/>
      <c r="K36" s="5"/>
      <c r="L36" s="5"/>
    </row>
    <row r="37" spans="1:12" x14ac:dyDescent="0.25">
      <c r="A37" s="204"/>
      <c r="B37" s="66">
        <v>41278</v>
      </c>
      <c r="C37" s="233">
        <v>4096.1499999999996</v>
      </c>
      <c r="D37" s="97" t="s">
        <v>794</v>
      </c>
      <c r="E37" s="5"/>
      <c r="F37" s="5"/>
      <c r="G37" s="5"/>
      <c r="H37" s="5"/>
      <c r="I37" s="5"/>
      <c r="J37" s="5"/>
      <c r="K37" s="5"/>
      <c r="L37" s="5"/>
    </row>
    <row r="38" spans="1:12" x14ac:dyDescent="0.25">
      <c r="A38" s="204"/>
      <c r="B38" s="66">
        <v>41310</v>
      </c>
      <c r="C38" s="233">
        <v>516.25</v>
      </c>
      <c r="D38" s="97" t="s">
        <v>446</v>
      </c>
      <c r="E38" s="5"/>
      <c r="F38" s="5"/>
      <c r="G38" s="5"/>
      <c r="H38" s="5"/>
      <c r="I38" s="5"/>
      <c r="J38" s="5"/>
      <c r="K38" s="5"/>
      <c r="L38" s="5"/>
    </row>
    <row r="39" spans="1:12" x14ac:dyDescent="0.25">
      <c r="A39" s="204"/>
      <c r="B39" s="66">
        <v>41311</v>
      </c>
      <c r="C39" s="233">
        <v>510</v>
      </c>
      <c r="D39" s="97" t="s">
        <v>854</v>
      </c>
      <c r="E39" s="5"/>
      <c r="F39" s="5"/>
      <c r="G39" s="5"/>
      <c r="H39" s="5"/>
      <c r="I39" s="5"/>
      <c r="J39" s="5"/>
      <c r="K39" s="5"/>
      <c r="L39" s="5"/>
    </row>
    <row r="40" spans="1:12" ht="22.5" x14ac:dyDescent="0.25">
      <c r="A40" s="204"/>
      <c r="B40" s="66">
        <v>41311</v>
      </c>
      <c r="C40" s="233">
        <v>2808</v>
      </c>
      <c r="D40" s="97" t="s">
        <v>789</v>
      </c>
      <c r="E40" s="5"/>
      <c r="F40" s="5"/>
      <c r="G40" s="5"/>
      <c r="H40" s="5"/>
      <c r="I40" s="5"/>
      <c r="J40" s="5"/>
      <c r="K40" s="5"/>
      <c r="L40" s="5"/>
    </row>
    <row r="41" spans="1:12" x14ac:dyDescent="0.25">
      <c r="A41" s="204"/>
      <c r="B41" s="66">
        <v>41312</v>
      </c>
      <c r="C41" s="237">
        <v>3063</v>
      </c>
      <c r="D41" s="97" t="s">
        <v>708</v>
      </c>
      <c r="E41" s="5"/>
      <c r="F41" s="5"/>
      <c r="G41" s="5"/>
      <c r="H41" s="5"/>
      <c r="I41" s="5"/>
      <c r="J41" s="5"/>
      <c r="K41" s="5"/>
      <c r="L41" s="5"/>
    </row>
    <row r="42" spans="1:12" x14ac:dyDescent="0.25">
      <c r="A42" s="204"/>
      <c r="B42" s="66">
        <v>41312</v>
      </c>
      <c r="C42" s="233">
        <v>252</v>
      </c>
      <c r="D42" s="97" t="s">
        <v>695</v>
      </c>
      <c r="E42" s="5"/>
      <c r="F42" s="5"/>
      <c r="G42" s="5"/>
      <c r="H42" s="5"/>
      <c r="I42" s="5"/>
      <c r="J42" s="5"/>
      <c r="K42" s="5"/>
      <c r="L42" s="5"/>
    </row>
    <row r="43" spans="1:12" x14ac:dyDescent="0.25">
      <c r="A43" s="204"/>
      <c r="B43" s="66">
        <v>41313</v>
      </c>
      <c r="C43" s="233">
        <v>1125</v>
      </c>
      <c r="D43" s="97" t="s">
        <v>692</v>
      </c>
      <c r="E43" s="5"/>
      <c r="F43" s="5"/>
      <c r="G43" s="5"/>
      <c r="H43" s="5"/>
      <c r="I43" s="5"/>
      <c r="J43" s="5"/>
      <c r="K43" s="5"/>
      <c r="L43" s="5"/>
    </row>
    <row r="44" spans="1:12" x14ac:dyDescent="0.25">
      <c r="A44" s="204"/>
      <c r="B44" s="66">
        <v>41317</v>
      </c>
      <c r="C44" s="233">
        <v>246.18</v>
      </c>
      <c r="D44" s="97" t="s">
        <v>190</v>
      </c>
      <c r="E44" s="5"/>
      <c r="F44" s="5"/>
      <c r="G44" s="5"/>
      <c r="H44" s="5"/>
      <c r="I44" s="5"/>
      <c r="J44" s="5"/>
      <c r="K44" s="5"/>
      <c r="L44" s="5"/>
    </row>
    <row r="45" spans="1:12" x14ac:dyDescent="0.25">
      <c r="A45" s="204"/>
      <c r="B45" s="66">
        <v>41317</v>
      </c>
      <c r="C45" s="233">
        <v>3138</v>
      </c>
      <c r="D45" s="97" t="s">
        <v>73</v>
      </c>
      <c r="E45" s="5"/>
      <c r="F45" s="5"/>
      <c r="G45" s="5"/>
      <c r="H45" s="5"/>
      <c r="I45" s="5"/>
      <c r="J45" s="5"/>
      <c r="K45" s="5"/>
      <c r="L45" s="5"/>
    </row>
    <row r="46" spans="1:12" x14ac:dyDescent="0.25">
      <c r="A46" s="204"/>
      <c r="B46" s="66">
        <v>41318</v>
      </c>
      <c r="C46" s="234">
        <v>9.4600000000000009</v>
      </c>
      <c r="D46" s="97" t="s">
        <v>605</v>
      </c>
      <c r="E46" s="5"/>
      <c r="F46" s="5"/>
      <c r="G46" s="5"/>
      <c r="H46" s="5"/>
      <c r="I46" s="5"/>
      <c r="J46" s="5"/>
      <c r="K46" s="5"/>
      <c r="L46" s="5"/>
    </row>
    <row r="47" spans="1:12" x14ac:dyDescent="0.25">
      <c r="A47" s="204"/>
      <c r="B47" s="66">
        <v>41319</v>
      </c>
      <c r="C47" s="233">
        <v>1415.46</v>
      </c>
      <c r="D47" s="97" t="s">
        <v>50</v>
      </c>
      <c r="E47" s="5"/>
      <c r="F47" s="5"/>
      <c r="G47" s="5"/>
      <c r="H47" s="5"/>
      <c r="I47" s="5"/>
      <c r="J47" s="5"/>
      <c r="K47" s="5"/>
      <c r="L47" s="5"/>
    </row>
    <row r="48" spans="1:12" x14ac:dyDescent="0.25">
      <c r="A48" s="204"/>
      <c r="B48" s="66">
        <v>41320</v>
      </c>
      <c r="C48" s="233">
        <v>2412</v>
      </c>
      <c r="D48" s="97" t="s">
        <v>803</v>
      </c>
      <c r="E48" s="5"/>
      <c r="F48" s="5"/>
      <c r="G48" s="5"/>
      <c r="H48" s="5"/>
      <c r="I48" s="5"/>
      <c r="J48" s="5"/>
      <c r="K48" s="5"/>
      <c r="L48" s="5"/>
    </row>
    <row r="49" spans="1:12" x14ac:dyDescent="0.25">
      <c r="A49" s="204"/>
      <c r="B49" s="66">
        <v>41320</v>
      </c>
      <c r="C49" s="238">
        <v>1127.52</v>
      </c>
      <c r="D49" s="97" t="s">
        <v>77</v>
      </c>
      <c r="E49" s="5"/>
      <c r="F49" s="5"/>
      <c r="G49" s="5"/>
      <c r="H49" s="5"/>
      <c r="I49" s="5"/>
      <c r="J49" s="5"/>
      <c r="K49" s="5"/>
      <c r="L49" s="5"/>
    </row>
    <row r="50" spans="1:12" x14ac:dyDescent="0.25">
      <c r="A50" s="204"/>
      <c r="B50" s="66">
        <v>41323</v>
      </c>
      <c r="C50" s="233">
        <v>39060</v>
      </c>
      <c r="D50" s="97" t="s">
        <v>77</v>
      </c>
      <c r="E50" s="5"/>
      <c r="F50" s="5"/>
      <c r="G50" s="5"/>
      <c r="H50" s="5"/>
      <c r="I50" s="5"/>
      <c r="J50" s="5"/>
      <c r="K50" s="5"/>
      <c r="L50" s="5"/>
    </row>
    <row r="51" spans="1:12" x14ac:dyDescent="0.25">
      <c r="A51" s="204"/>
      <c r="B51" s="66">
        <v>41323</v>
      </c>
      <c r="C51" s="238">
        <v>465</v>
      </c>
      <c r="D51" s="97" t="s">
        <v>77</v>
      </c>
      <c r="E51" s="5"/>
      <c r="F51" s="5"/>
      <c r="G51" s="5"/>
      <c r="H51" s="5"/>
      <c r="I51" s="5"/>
      <c r="J51" s="5"/>
      <c r="K51" s="5"/>
      <c r="L51" s="5"/>
    </row>
    <row r="52" spans="1:12" x14ac:dyDescent="0.25">
      <c r="A52" s="204"/>
      <c r="B52" s="66">
        <v>41323</v>
      </c>
      <c r="C52" s="233">
        <v>450</v>
      </c>
      <c r="D52" s="97" t="s">
        <v>787</v>
      </c>
      <c r="E52" s="5"/>
      <c r="F52" s="5"/>
      <c r="G52" s="5"/>
      <c r="H52" s="5"/>
      <c r="I52" s="5"/>
      <c r="J52" s="5"/>
      <c r="K52" s="5"/>
      <c r="L52" s="5"/>
    </row>
    <row r="53" spans="1:12" x14ac:dyDescent="0.25">
      <c r="A53" s="204"/>
      <c r="B53" s="66">
        <v>41327</v>
      </c>
      <c r="C53" s="233">
        <v>406.8</v>
      </c>
      <c r="D53" s="97" t="s">
        <v>855</v>
      </c>
      <c r="E53" s="5"/>
      <c r="F53" s="5"/>
      <c r="G53" s="5"/>
      <c r="H53" s="5"/>
      <c r="I53" s="5"/>
      <c r="J53" s="5"/>
      <c r="K53" s="5"/>
      <c r="L53" s="5"/>
    </row>
    <row r="54" spans="1:12" x14ac:dyDescent="0.25">
      <c r="A54" s="204"/>
      <c r="B54" s="66">
        <v>41327</v>
      </c>
      <c r="C54" s="233">
        <v>41.16</v>
      </c>
      <c r="D54" s="97" t="s">
        <v>795</v>
      </c>
      <c r="E54" s="5"/>
      <c r="F54" s="5"/>
      <c r="G54" s="5"/>
      <c r="H54" s="5"/>
      <c r="I54" s="5"/>
      <c r="J54" s="5"/>
      <c r="K54" s="5"/>
      <c r="L54" s="5"/>
    </row>
    <row r="55" spans="1:12" x14ac:dyDescent="0.25">
      <c r="A55" s="204"/>
      <c r="B55" s="66">
        <v>41327</v>
      </c>
      <c r="C55" s="233">
        <v>150</v>
      </c>
      <c r="D55" s="97" t="s">
        <v>856</v>
      </c>
      <c r="E55" s="5"/>
      <c r="F55" s="5"/>
      <c r="G55" s="5"/>
      <c r="H55" s="5"/>
      <c r="I55" s="5"/>
      <c r="J55" s="5"/>
      <c r="K55" s="5"/>
      <c r="L55" s="5"/>
    </row>
    <row r="56" spans="1:12" x14ac:dyDescent="0.25">
      <c r="A56" s="204"/>
      <c r="B56" s="66">
        <v>41327</v>
      </c>
      <c r="C56" s="233">
        <v>430.6</v>
      </c>
      <c r="D56" s="97" t="s">
        <v>417</v>
      </c>
      <c r="E56" s="5"/>
      <c r="F56" s="5"/>
      <c r="G56" s="5"/>
      <c r="H56" s="5"/>
      <c r="I56" s="5"/>
      <c r="J56" s="5"/>
      <c r="K56" s="5"/>
      <c r="L56" s="5"/>
    </row>
    <row r="57" spans="1:12" x14ac:dyDescent="0.25">
      <c r="A57" s="204"/>
      <c r="B57" s="66">
        <v>41327</v>
      </c>
      <c r="C57" s="233">
        <v>588.49</v>
      </c>
      <c r="D57" s="97" t="s">
        <v>416</v>
      </c>
      <c r="E57" s="5"/>
      <c r="F57" s="5"/>
      <c r="G57" s="5"/>
      <c r="H57" s="5"/>
      <c r="I57" s="5"/>
      <c r="J57" s="5"/>
      <c r="K57" s="5"/>
      <c r="L57" s="5"/>
    </row>
    <row r="58" spans="1:12" x14ac:dyDescent="0.25">
      <c r="A58" s="204"/>
      <c r="B58" s="66">
        <v>41330</v>
      </c>
      <c r="C58" s="233">
        <v>811.4</v>
      </c>
      <c r="D58" s="97" t="s">
        <v>667</v>
      </c>
      <c r="E58" s="5"/>
      <c r="F58" s="5"/>
      <c r="G58" s="5"/>
      <c r="H58" s="5"/>
      <c r="I58" s="5"/>
      <c r="J58" s="5"/>
      <c r="K58" s="5"/>
      <c r="L58" s="5"/>
    </row>
    <row r="59" spans="1:12" x14ac:dyDescent="0.25">
      <c r="A59" s="204"/>
      <c r="B59" s="66">
        <v>41331</v>
      </c>
      <c r="C59" s="233">
        <v>2612.4</v>
      </c>
      <c r="D59" s="97" t="s">
        <v>608</v>
      </c>
      <c r="E59" s="5"/>
      <c r="F59" s="5"/>
      <c r="G59" s="5"/>
      <c r="H59" s="5"/>
      <c r="I59" s="5"/>
      <c r="J59" s="5"/>
      <c r="K59" s="5"/>
      <c r="L59" s="5"/>
    </row>
    <row r="60" spans="1:12" x14ac:dyDescent="0.25">
      <c r="A60" s="204"/>
      <c r="B60" s="66">
        <v>41333</v>
      </c>
      <c r="C60" s="234">
        <v>98.81</v>
      </c>
      <c r="D60" s="97" t="s">
        <v>857</v>
      </c>
      <c r="E60" s="5"/>
      <c r="F60" s="5"/>
      <c r="G60" s="5"/>
      <c r="H60" s="5"/>
      <c r="I60" s="5"/>
      <c r="J60" s="5"/>
      <c r="K60" s="5"/>
      <c r="L60" s="5"/>
    </row>
    <row r="61" spans="1:12" x14ac:dyDescent="0.25">
      <c r="A61" s="204"/>
      <c r="B61" s="66">
        <v>41334</v>
      </c>
      <c r="C61" s="234">
        <v>80</v>
      </c>
      <c r="D61" s="97" t="s">
        <v>858</v>
      </c>
      <c r="E61" s="5"/>
      <c r="F61" s="5"/>
      <c r="G61" s="5"/>
      <c r="H61" s="5"/>
      <c r="I61" s="5"/>
      <c r="J61" s="5"/>
      <c r="K61" s="5"/>
      <c r="L61" s="5"/>
    </row>
    <row r="62" spans="1:12" x14ac:dyDescent="0.25">
      <c r="A62" s="204"/>
      <c r="B62" s="66">
        <v>41339</v>
      </c>
      <c r="C62" s="234">
        <v>785.35</v>
      </c>
      <c r="D62" s="97" t="s">
        <v>44</v>
      </c>
      <c r="E62" s="5"/>
      <c r="F62" s="5"/>
      <c r="G62" s="5"/>
      <c r="H62" s="5"/>
      <c r="I62" s="5"/>
      <c r="J62" s="5"/>
      <c r="K62" s="5"/>
      <c r="L62" s="5"/>
    </row>
    <row r="63" spans="1:12" x14ac:dyDescent="0.25">
      <c r="A63" s="204"/>
      <c r="B63" s="66">
        <v>41339</v>
      </c>
      <c r="C63" s="234">
        <v>229.32</v>
      </c>
      <c r="D63" s="97" t="s">
        <v>695</v>
      </c>
      <c r="E63" s="5"/>
      <c r="F63" s="5"/>
      <c r="G63" s="5"/>
      <c r="H63" s="5"/>
      <c r="I63" s="5"/>
      <c r="J63" s="5"/>
      <c r="K63" s="5"/>
      <c r="L63" s="5"/>
    </row>
    <row r="64" spans="1:12" x14ac:dyDescent="0.25">
      <c r="A64" s="204"/>
      <c r="B64" s="66">
        <v>41341</v>
      </c>
      <c r="C64" s="238">
        <v>151</v>
      </c>
      <c r="D64" s="97" t="s">
        <v>608</v>
      </c>
      <c r="E64" s="5"/>
      <c r="F64" s="5"/>
      <c r="G64" s="5"/>
      <c r="H64" s="5"/>
      <c r="I64" s="5"/>
      <c r="J64" s="5"/>
      <c r="K64" s="5"/>
      <c r="L64" s="5"/>
    </row>
    <row r="65" spans="1:12" x14ac:dyDescent="0.25">
      <c r="A65" s="204"/>
      <c r="B65" s="66">
        <v>41345</v>
      </c>
      <c r="C65" s="238">
        <v>1541.19</v>
      </c>
      <c r="D65" s="97" t="s">
        <v>77</v>
      </c>
      <c r="E65" s="5"/>
      <c r="F65" s="5"/>
      <c r="G65" s="5"/>
      <c r="H65" s="5"/>
      <c r="I65" s="5"/>
      <c r="J65" s="5"/>
      <c r="K65" s="5"/>
      <c r="L65" s="5"/>
    </row>
    <row r="66" spans="1:12" x14ac:dyDescent="0.25">
      <c r="A66" s="204"/>
      <c r="B66" s="66">
        <v>41346</v>
      </c>
      <c r="C66" s="238">
        <v>200</v>
      </c>
      <c r="D66" s="97" t="s">
        <v>77</v>
      </c>
      <c r="E66" s="5"/>
      <c r="F66" s="5"/>
      <c r="G66" s="5"/>
      <c r="H66" s="5"/>
      <c r="I66" s="5"/>
      <c r="J66" s="5"/>
      <c r="K66" s="5"/>
      <c r="L66" s="5"/>
    </row>
    <row r="67" spans="1:12" x14ac:dyDescent="0.25">
      <c r="A67" s="204"/>
      <c r="B67" s="66">
        <v>41346</v>
      </c>
      <c r="C67" s="238">
        <v>384.2</v>
      </c>
      <c r="D67" s="97" t="s">
        <v>859</v>
      </c>
      <c r="E67" s="5"/>
      <c r="F67" s="5"/>
      <c r="G67" s="5"/>
      <c r="H67" s="5"/>
      <c r="I67" s="5"/>
      <c r="J67" s="5"/>
      <c r="K67" s="5"/>
      <c r="L67" s="5"/>
    </row>
    <row r="68" spans="1:12" x14ac:dyDescent="0.25">
      <c r="A68" s="204"/>
      <c r="B68" s="66">
        <v>41352</v>
      </c>
      <c r="C68" s="238">
        <v>3485.56</v>
      </c>
      <c r="D68" s="97" t="s">
        <v>608</v>
      </c>
      <c r="E68" s="5"/>
      <c r="F68" s="5"/>
      <c r="G68" s="5"/>
      <c r="H68" s="5"/>
      <c r="I68" s="5"/>
      <c r="J68" s="5"/>
      <c r="K68" s="5"/>
      <c r="L68" s="5"/>
    </row>
    <row r="69" spans="1:12" x14ac:dyDescent="0.25">
      <c r="A69" s="204"/>
      <c r="B69" s="66">
        <v>41352</v>
      </c>
      <c r="C69" s="234">
        <v>3497.21</v>
      </c>
      <c r="D69" s="97" t="s">
        <v>608</v>
      </c>
      <c r="E69" s="5"/>
      <c r="F69" s="5"/>
      <c r="G69" s="5"/>
      <c r="H69" s="5"/>
      <c r="I69" s="5"/>
      <c r="J69" s="5"/>
      <c r="K69" s="5"/>
      <c r="L69" s="5"/>
    </row>
    <row r="70" spans="1:12" x14ac:dyDescent="0.25">
      <c r="A70" s="204"/>
      <c r="B70" s="66">
        <v>41366</v>
      </c>
      <c r="C70" s="238">
        <v>1291.4100000000001</v>
      </c>
      <c r="D70" s="97" t="s">
        <v>860</v>
      </c>
      <c r="E70" s="5"/>
      <c r="F70" s="5"/>
      <c r="G70" s="5"/>
      <c r="H70" s="5"/>
      <c r="I70" s="5"/>
      <c r="J70" s="5"/>
      <c r="K70" s="5"/>
      <c r="L70" s="5"/>
    </row>
    <row r="71" spans="1:12" x14ac:dyDescent="0.25">
      <c r="A71" s="204"/>
      <c r="B71" s="66">
        <v>41366</v>
      </c>
      <c r="C71" s="238">
        <v>2905</v>
      </c>
      <c r="D71" s="97" t="s">
        <v>528</v>
      </c>
      <c r="E71" s="5"/>
      <c r="F71" s="5"/>
      <c r="G71" s="5"/>
      <c r="H71" s="5"/>
      <c r="I71" s="5"/>
      <c r="J71" s="5"/>
      <c r="K71" s="5"/>
      <c r="L71" s="5"/>
    </row>
    <row r="72" spans="1:12" x14ac:dyDescent="0.25">
      <c r="A72" s="204"/>
      <c r="B72" s="66">
        <v>41366</v>
      </c>
      <c r="C72" s="233">
        <v>254.25</v>
      </c>
      <c r="D72" s="97" t="s">
        <v>448</v>
      </c>
      <c r="E72" s="5"/>
      <c r="F72" s="5"/>
      <c r="G72" s="5"/>
      <c r="H72" s="5"/>
      <c r="I72" s="5"/>
      <c r="J72" s="5"/>
      <c r="K72" s="5"/>
      <c r="L72" s="5"/>
    </row>
    <row r="73" spans="1:12" ht="22.5" x14ac:dyDescent="0.25">
      <c r="A73" s="204"/>
      <c r="B73" s="66">
        <v>41366</v>
      </c>
      <c r="C73" s="233">
        <v>254.25</v>
      </c>
      <c r="D73" s="97" t="s">
        <v>715</v>
      </c>
      <c r="E73" s="5"/>
      <c r="F73" s="5"/>
      <c r="G73" s="5"/>
      <c r="H73" s="5"/>
      <c r="I73" s="5"/>
      <c r="J73" s="5"/>
      <c r="K73" s="5"/>
      <c r="L73" s="5"/>
    </row>
    <row r="74" spans="1:12" x14ac:dyDescent="0.25">
      <c r="A74" s="204"/>
      <c r="B74" s="66">
        <v>41367</v>
      </c>
      <c r="C74" s="233">
        <v>208</v>
      </c>
      <c r="D74" s="97" t="s">
        <v>711</v>
      </c>
      <c r="E74" s="5"/>
      <c r="F74" s="5"/>
      <c r="G74" s="5"/>
      <c r="H74" s="5"/>
      <c r="I74" s="5"/>
      <c r="J74" s="5"/>
      <c r="K74" s="5"/>
      <c r="L74" s="5"/>
    </row>
    <row r="75" spans="1:12" x14ac:dyDescent="0.25">
      <c r="A75" s="204"/>
      <c r="B75" s="66">
        <v>41367</v>
      </c>
      <c r="C75" s="234">
        <v>9720</v>
      </c>
      <c r="D75" s="97" t="s">
        <v>528</v>
      </c>
      <c r="E75" s="5"/>
      <c r="F75" s="5"/>
      <c r="G75" s="5"/>
      <c r="H75" s="5"/>
      <c r="I75" s="5"/>
      <c r="J75" s="5"/>
      <c r="K75" s="5"/>
      <c r="L75" s="5"/>
    </row>
    <row r="76" spans="1:12" x14ac:dyDescent="0.25">
      <c r="A76" s="204"/>
      <c r="B76" s="66">
        <v>41368</v>
      </c>
      <c r="C76" s="233">
        <v>6360</v>
      </c>
      <c r="D76" s="97" t="s">
        <v>859</v>
      </c>
      <c r="E76" s="5"/>
      <c r="F76" s="5"/>
      <c r="G76" s="5"/>
      <c r="H76" s="5"/>
      <c r="I76" s="5"/>
      <c r="J76" s="5"/>
      <c r="K76" s="5"/>
      <c r="L76" s="5"/>
    </row>
    <row r="77" spans="1:12" x14ac:dyDescent="0.25">
      <c r="A77" s="239"/>
      <c r="B77" s="66">
        <v>41368</v>
      </c>
      <c r="C77" s="233">
        <v>60</v>
      </c>
      <c r="D77" s="97" t="s">
        <v>708</v>
      </c>
      <c r="E77" s="5"/>
      <c r="F77" s="5"/>
      <c r="G77" s="5"/>
      <c r="H77" s="5"/>
      <c r="I77" s="5"/>
      <c r="J77" s="5"/>
      <c r="K77" s="5"/>
      <c r="L77" s="5"/>
    </row>
    <row r="78" spans="1:12" x14ac:dyDescent="0.25">
      <c r="A78" s="239"/>
      <c r="B78" s="66">
        <v>41369</v>
      </c>
      <c r="C78" s="233">
        <v>2928</v>
      </c>
      <c r="D78" s="97" t="s">
        <v>528</v>
      </c>
      <c r="E78" s="5"/>
      <c r="F78" s="5"/>
      <c r="G78" s="5"/>
      <c r="H78" s="5"/>
      <c r="I78" s="5"/>
      <c r="J78" s="5"/>
      <c r="K78" s="5"/>
      <c r="L78" s="5"/>
    </row>
    <row r="79" spans="1:12" x14ac:dyDescent="0.25">
      <c r="A79" s="218"/>
      <c r="B79" s="66">
        <v>41373</v>
      </c>
      <c r="C79" s="233">
        <v>75</v>
      </c>
      <c r="D79" s="97" t="s">
        <v>565</v>
      </c>
      <c r="E79" s="5"/>
      <c r="F79" s="5"/>
      <c r="G79" s="5"/>
      <c r="H79" s="5"/>
      <c r="I79" s="5"/>
      <c r="J79" s="5"/>
      <c r="K79" s="5"/>
      <c r="L79" s="5"/>
    </row>
    <row r="80" spans="1:12" x14ac:dyDescent="0.25">
      <c r="A80" s="239"/>
      <c r="B80" s="66">
        <v>41373</v>
      </c>
      <c r="C80" s="238">
        <v>247.52</v>
      </c>
      <c r="D80" s="97" t="s">
        <v>857</v>
      </c>
      <c r="E80" s="5"/>
      <c r="F80" s="5"/>
      <c r="G80" s="5"/>
      <c r="H80" s="5"/>
      <c r="I80" s="5"/>
      <c r="J80" s="5"/>
      <c r="K80" s="5"/>
      <c r="L80" s="5"/>
    </row>
    <row r="81" spans="1:12" x14ac:dyDescent="0.25">
      <c r="A81" s="204"/>
      <c r="B81" s="66">
        <v>41373</v>
      </c>
      <c r="C81" s="234">
        <v>364</v>
      </c>
      <c r="D81" s="97" t="s">
        <v>446</v>
      </c>
      <c r="E81" s="5"/>
      <c r="F81" s="5"/>
      <c r="G81" s="5"/>
      <c r="H81" s="5"/>
      <c r="I81" s="5"/>
      <c r="J81" s="5"/>
      <c r="K81" s="5"/>
      <c r="L81" s="5"/>
    </row>
    <row r="82" spans="1:12" x14ac:dyDescent="0.25">
      <c r="A82" s="204"/>
      <c r="B82" s="66">
        <v>41375</v>
      </c>
      <c r="C82" s="240">
        <v>97.8</v>
      </c>
      <c r="D82" s="97" t="s">
        <v>605</v>
      </c>
      <c r="E82" s="5"/>
      <c r="F82" s="5"/>
      <c r="G82" s="5"/>
      <c r="H82" s="5"/>
      <c r="I82" s="5"/>
      <c r="J82" s="5"/>
      <c r="K82" s="5"/>
      <c r="L82" s="5"/>
    </row>
    <row r="83" spans="1:12" x14ac:dyDescent="0.25">
      <c r="A83" s="204"/>
      <c r="B83" s="66">
        <v>41376</v>
      </c>
      <c r="C83" s="238">
        <v>80</v>
      </c>
      <c r="D83" s="97" t="s">
        <v>74</v>
      </c>
      <c r="E83" s="5"/>
      <c r="F83" s="5"/>
      <c r="G83" s="5"/>
      <c r="H83" s="5"/>
      <c r="I83" s="5"/>
      <c r="J83" s="5"/>
      <c r="K83" s="5"/>
      <c r="L83" s="5"/>
    </row>
    <row r="84" spans="1:12" x14ac:dyDescent="0.25">
      <c r="A84" s="204"/>
      <c r="B84" s="66">
        <v>41379</v>
      </c>
      <c r="C84" s="238">
        <v>365.6</v>
      </c>
      <c r="D84" s="97" t="s">
        <v>861</v>
      </c>
      <c r="E84" s="5"/>
      <c r="F84" s="5"/>
      <c r="G84" s="5"/>
      <c r="H84" s="5"/>
      <c r="I84" s="5"/>
      <c r="J84" s="5"/>
      <c r="K84" s="5"/>
      <c r="L84" s="5"/>
    </row>
    <row r="85" spans="1:12" x14ac:dyDescent="0.25">
      <c r="A85" s="204"/>
      <c r="B85" s="66">
        <v>41381</v>
      </c>
      <c r="C85" s="238">
        <v>914.75</v>
      </c>
      <c r="D85" s="97" t="s">
        <v>77</v>
      </c>
      <c r="E85" s="5"/>
      <c r="F85" s="5"/>
      <c r="G85" s="5"/>
      <c r="H85" s="5"/>
      <c r="I85" s="5"/>
      <c r="J85" s="5"/>
      <c r="K85" s="5"/>
      <c r="L85" s="5"/>
    </row>
    <row r="86" spans="1:12" x14ac:dyDescent="0.25">
      <c r="A86" s="204"/>
      <c r="B86" s="66">
        <v>41381</v>
      </c>
      <c r="C86" s="238">
        <v>302.70999999999998</v>
      </c>
      <c r="D86" s="97" t="s">
        <v>857</v>
      </c>
      <c r="E86" s="5"/>
      <c r="F86" s="5"/>
      <c r="G86" s="5"/>
      <c r="H86" s="5"/>
      <c r="I86" s="5"/>
      <c r="J86" s="5"/>
      <c r="K86" s="5"/>
      <c r="L86" s="5"/>
    </row>
    <row r="87" spans="1:12" ht="22.5" x14ac:dyDescent="0.25">
      <c r="A87" s="204"/>
      <c r="B87" s="66">
        <v>41381</v>
      </c>
      <c r="C87" s="234">
        <v>154.04</v>
      </c>
      <c r="D87" s="97" t="s">
        <v>862</v>
      </c>
      <c r="E87" s="5"/>
      <c r="F87" s="5"/>
      <c r="G87" s="5"/>
      <c r="H87" s="5"/>
      <c r="I87" s="5"/>
      <c r="J87" s="5"/>
      <c r="K87" s="5"/>
      <c r="L87" s="5"/>
    </row>
    <row r="88" spans="1:12" x14ac:dyDescent="0.25">
      <c r="A88" s="204"/>
      <c r="B88" s="66">
        <v>41381</v>
      </c>
      <c r="C88" s="234">
        <v>1026.02</v>
      </c>
      <c r="D88" s="97" t="s">
        <v>77</v>
      </c>
      <c r="E88" s="5"/>
      <c r="F88" s="5"/>
      <c r="G88" s="5"/>
      <c r="H88" s="5"/>
      <c r="I88" s="5"/>
      <c r="J88" s="5"/>
      <c r="K88" s="5"/>
      <c r="L88" s="5"/>
    </row>
    <row r="89" spans="1:12" x14ac:dyDescent="0.25">
      <c r="A89" s="204"/>
      <c r="B89" s="66">
        <v>41382</v>
      </c>
      <c r="C89" s="234">
        <v>602.5</v>
      </c>
      <c r="D89" s="97" t="s">
        <v>640</v>
      </c>
      <c r="E89" s="5"/>
      <c r="F89" s="5"/>
      <c r="G89" s="5"/>
      <c r="H89" s="5"/>
      <c r="I89" s="5"/>
      <c r="J89" s="5"/>
      <c r="K89" s="5"/>
      <c r="L89" s="5"/>
    </row>
    <row r="90" spans="1:12" x14ac:dyDescent="0.25">
      <c r="A90" s="204"/>
      <c r="B90" s="66">
        <v>41382</v>
      </c>
      <c r="C90" s="238">
        <v>73.400000000000006</v>
      </c>
      <c r="D90" s="97" t="s">
        <v>863</v>
      </c>
      <c r="E90" s="5"/>
      <c r="F90" s="5"/>
      <c r="G90" s="5"/>
      <c r="H90" s="5"/>
      <c r="I90" s="5"/>
      <c r="J90" s="5"/>
      <c r="K90" s="5"/>
      <c r="L90" s="5"/>
    </row>
    <row r="91" spans="1:12" x14ac:dyDescent="0.25">
      <c r="A91" s="204"/>
      <c r="B91" s="66">
        <v>41387</v>
      </c>
      <c r="C91" s="238">
        <v>263.25</v>
      </c>
      <c r="D91" s="97" t="s">
        <v>528</v>
      </c>
      <c r="E91" s="5"/>
      <c r="F91" s="5"/>
      <c r="G91" s="5"/>
      <c r="H91" s="5"/>
      <c r="I91" s="5"/>
      <c r="J91" s="5"/>
      <c r="K91" s="5"/>
      <c r="L91" s="5"/>
    </row>
    <row r="92" spans="1:12" x14ac:dyDescent="0.25">
      <c r="A92" s="204"/>
      <c r="B92" s="66">
        <v>41393</v>
      </c>
      <c r="C92" s="234">
        <v>70.400000000000006</v>
      </c>
      <c r="D92" s="97" t="s">
        <v>74</v>
      </c>
      <c r="E92" s="5"/>
      <c r="F92" s="5"/>
      <c r="G92" s="5"/>
      <c r="H92" s="5"/>
      <c r="I92" s="5"/>
      <c r="J92" s="5"/>
      <c r="K92" s="5"/>
      <c r="L92" s="5"/>
    </row>
    <row r="93" spans="1:12" x14ac:dyDescent="0.25">
      <c r="A93" s="204"/>
      <c r="B93" s="66">
        <v>41394</v>
      </c>
      <c r="C93" s="238">
        <v>749.19</v>
      </c>
      <c r="D93" s="97" t="s">
        <v>864</v>
      </c>
      <c r="E93" s="5"/>
      <c r="F93" s="5"/>
      <c r="G93" s="5"/>
      <c r="H93" s="5"/>
      <c r="I93" s="5"/>
      <c r="J93" s="5"/>
      <c r="K93" s="5"/>
      <c r="L93" s="5"/>
    </row>
    <row r="94" spans="1:12" x14ac:dyDescent="0.25">
      <c r="A94" s="204"/>
      <c r="B94" s="66">
        <v>41394</v>
      </c>
      <c r="C94" s="238">
        <v>200.34</v>
      </c>
      <c r="D94" s="97" t="s">
        <v>695</v>
      </c>
      <c r="E94" s="5"/>
      <c r="F94" s="5"/>
      <c r="G94" s="5"/>
      <c r="H94" s="5"/>
      <c r="I94" s="5"/>
      <c r="J94" s="5"/>
      <c r="K94" s="5"/>
      <c r="L94" s="5"/>
    </row>
    <row r="95" spans="1:12" x14ac:dyDescent="0.25">
      <c r="A95" s="204"/>
      <c r="B95" s="66">
        <v>41394</v>
      </c>
      <c r="C95" s="238">
        <v>956.11</v>
      </c>
      <c r="D95" s="97" t="s">
        <v>608</v>
      </c>
      <c r="E95" s="5"/>
      <c r="F95" s="5"/>
      <c r="G95" s="5"/>
      <c r="H95" s="5"/>
      <c r="I95" s="5"/>
      <c r="J95" s="5"/>
      <c r="K95" s="5"/>
      <c r="L95" s="5"/>
    </row>
    <row r="96" spans="1:12" x14ac:dyDescent="0.25">
      <c r="A96" s="204"/>
      <c r="B96" s="66">
        <v>41400</v>
      </c>
      <c r="C96" s="234">
        <v>333.2</v>
      </c>
      <c r="D96" s="97" t="s">
        <v>803</v>
      </c>
      <c r="E96" s="5"/>
      <c r="F96" s="5"/>
      <c r="G96" s="5"/>
      <c r="H96" s="5"/>
      <c r="I96" s="5"/>
      <c r="J96" s="5"/>
      <c r="K96" s="5"/>
      <c r="L96" s="5"/>
    </row>
    <row r="97" spans="1:12" ht="22.5" x14ac:dyDescent="0.25">
      <c r="A97" s="204"/>
      <c r="B97" s="66">
        <v>41400</v>
      </c>
      <c r="C97" s="234">
        <v>475.18</v>
      </c>
      <c r="D97" s="97" t="s">
        <v>862</v>
      </c>
      <c r="E97" s="5"/>
      <c r="F97" s="5"/>
      <c r="G97" s="5"/>
      <c r="H97" s="5"/>
      <c r="I97" s="5"/>
      <c r="J97" s="5"/>
      <c r="K97" s="5"/>
      <c r="L97" s="5"/>
    </row>
    <row r="98" spans="1:12" ht="22.5" x14ac:dyDescent="0.25">
      <c r="A98" s="204"/>
      <c r="B98" s="66">
        <v>41400</v>
      </c>
      <c r="C98" s="234">
        <v>488.62</v>
      </c>
      <c r="D98" s="97" t="s">
        <v>862</v>
      </c>
      <c r="E98" s="5"/>
      <c r="F98" s="5"/>
      <c r="G98" s="5"/>
      <c r="H98" s="5"/>
      <c r="I98" s="5"/>
      <c r="J98" s="5"/>
      <c r="K98" s="5"/>
      <c r="L98" s="5"/>
    </row>
    <row r="99" spans="1:12" x14ac:dyDescent="0.25">
      <c r="A99" s="204"/>
      <c r="B99" s="66">
        <v>41400</v>
      </c>
      <c r="C99" s="238">
        <v>84.75</v>
      </c>
      <c r="D99" s="97" t="s">
        <v>448</v>
      </c>
      <c r="E99" s="5"/>
      <c r="F99" s="5"/>
      <c r="G99" s="5"/>
      <c r="H99" s="5"/>
      <c r="I99" s="5"/>
      <c r="J99" s="5"/>
      <c r="K99" s="5"/>
      <c r="L99" s="5"/>
    </row>
    <row r="100" spans="1:12" x14ac:dyDescent="0.25">
      <c r="A100" s="204"/>
      <c r="B100" s="66">
        <v>41402</v>
      </c>
      <c r="C100" s="238">
        <v>358.5</v>
      </c>
      <c r="D100" s="97" t="s">
        <v>865</v>
      </c>
      <c r="E100" s="5"/>
      <c r="F100" s="5"/>
      <c r="G100" s="5"/>
      <c r="H100" s="5"/>
      <c r="I100" s="5"/>
      <c r="J100" s="5"/>
      <c r="K100" s="5"/>
      <c r="L100" s="5"/>
    </row>
    <row r="101" spans="1:12" x14ac:dyDescent="0.25">
      <c r="A101" s="204"/>
      <c r="B101" s="66">
        <v>41556</v>
      </c>
      <c r="C101" s="238">
        <v>999.67</v>
      </c>
      <c r="D101" s="97" t="s">
        <v>608</v>
      </c>
      <c r="E101" s="5"/>
      <c r="F101" s="5"/>
      <c r="G101" s="5"/>
      <c r="H101" s="5"/>
      <c r="I101" s="5"/>
      <c r="J101" s="5"/>
      <c r="K101" s="5"/>
      <c r="L101" s="5"/>
    </row>
    <row r="102" spans="1:12" x14ac:dyDescent="0.25">
      <c r="A102" s="113"/>
      <c r="B102" s="66">
        <v>41408</v>
      </c>
      <c r="C102" s="238">
        <v>140.24</v>
      </c>
      <c r="D102" s="97" t="s">
        <v>77</v>
      </c>
      <c r="E102" s="5"/>
      <c r="F102" s="5"/>
      <c r="G102" s="5"/>
      <c r="H102" s="5"/>
      <c r="I102" s="5"/>
      <c r="J102" s="5"/>
      <c r="K102" s="5"/>
      <c r="L102" s="5"/>
    </row>
    <row r="103" spans="1:12" x14ac:dyDescent="0.25">
      <c r="A103" s="218"/>
      <c r="B103" s="66">
        <v>41411</v>
      </c>
      <c r="C103" s="238">
        <v>1350.94</v>
      </c>
      <c r="D103" s="97" t="s">
        <v>608</v>
      </c>
      <c r="E103" s="5"/>
      <c r="F103" s="5"/>
      <c r="G103" s="5"/>
      <c r="H103" s="5"/>
      <c r="I103" s="5"/>
      <c r="J103" s="5"/>
      <c r="K103" s="5"/>
      <c r="L103" s="5"/>
    </row>
    <row r="104" spans="1:12" x14ac:dyDescent="0.25">
      <c r="A104" s="113"/>
      <c r="B104" s="66">
        <v>41411</v>
      </c>
      <c r="C104" s="238">
        <v>567</v>
      </c>
      <c r="D104" s="97" t="s">
        <v>865</v>
      </c>
      <c r="E104" s="5"/>
      <c r="F104" s="5"/>
      <c r="G104" s="5"/>
      <c r="H104" s="5"/>
      <c r="I104" s="5"/>
      <c r="J104" s="5"/>
      <c r="K104" s="5"/>
      <c r="L104" s="5"/>
    </row>
    <row r="105" spans="1:12" x14ac:dyDescent="0.25">
      <c r="A105" s="113"/>
      <c r="B105" s="66">
        <v>41411</v>
      </c>
      <c r="C105" s="234">
        <v>147.49</v>
      </c>
      <c r="D105" s="97" t="s">
        <v>608</v>
      </c>
      <c r="E105" s="5"/>
      <c r="F105" s="5"/>
      <c r="G105" s="5"/>
      <c r="H105" s="5"/>
      <c r="I105" s="5"/>
      <c r="J105" s="5"/>
      <c r="K105" s="5"/>
      <c r="L105" s="5"/>
    </row>
    <row r="106" spans="1:12" x14ac:dyDescent="0.25">
      <c r="A106" s="113"/>
      <c r="B106" s="66">
        <v>41411</v>
      </c>
      <c r="C106" s="234">
        <v>255.78</v>
      </c>
      <c r="D106" s="97" t="s">
        <v>695</v>
      </c>
      <c r="E106" s="5"/>
      <c r="F106" s="5"/>
      <c r="G106" s="5"/>
      <c r="H106" s="5"/>
      <c r="I106" s="5"/>
      <c r="J106" s="5"/>
      <c r="K106" s="5"/>
      <c r="L106" s="5"/>
    </row>
    <row r="107" spans="1:12" x14ac:dyDescent="0.25">
      <c r="A107" s="204"/>
      <c r="B107" s="66">
        <v>41411</v>
      </c>
      <c r="C107" s="238">
        <v>254.25</v>
      </c>
      <c r="D107" s="97" t="s">
        <v>448</v>
      </c>
      <c r="E107" s="5"/>
      <c r="F107" s="5"/>
      <c r="G107" s="5"/>
      <c r="H107" s="5"/>
      <c r="I107" s="5"/>
      <c r="J107" s="5"/>
      <c r="K107" s="5"/>
      <c r="L107" s="5"/>
    </row>
    <row r="108" spans="1:12" ht="22.5" x14ac:dyDescent="0.25">
      <c r="A108" s="204"/>
      <c r="B108" s="66">
        <v>41411</v>
      </c>
      <c r="C108" s="234">
        <v>254.25</v>
      </c>
      <c r="D108" s="97" t="s">
        <v>715</v>
      </c>
      <c r="E108" s="5"/>
      <c r="F108" s="5"/>
      <c r="G108" s="5"/>
      <c r="H108" s="5"/>
      <c r="I108" s="5"/>
      <c r="J108" s="5"/>
      <c r="K108" s="5"/>
      <c r="L108" s="5"/>
    </row>
    <row r="109" spans="1:12" x14ac:dyDescent="0.25">
      <c r="A109" s="204"/>
      <c r="B109" s="66">
        <v>41416</v>
      </c>
      <c r="C109" s="241">
        <v>1169.22</v>
      </c>
      <c r="D109" s="97" t="s">
        <v>77</v>
      </c>
      <c r="E109" s="5"/>
      <c r="F109" s="5"/>
      <c r="G109" s="5"/>
      <c r="H109" s="5"/>
      <c r="I109" s="5"/>
      <c r="J109" s="5"/>
      <c r="K109" s="5"/>
      <c r="L109" s="5"/>
    </row>
    <row r="110" spans="1:12" x14ac:dyDescent="0.25">
      <c r="A110" s="204"/>
      <c r="B110" s="66">
        <v>41416</v>
      </c>
      <c r="C110" s="241">
        <v>3500</v>
      </c>
      <c r="D110" s="97" t="s">
        <v>826</v>
      </c>
      <c r="E110" s="5"/>
      <c r="F110" s="5"/>
      <c r="G110" s="5"/>
      <c r="H110" s="5"/>
      <c r="I110" s="5"/>
      <c r="J110" s="5"/>
      <c r="K110" s="5"/>
      <c r="L110" s="5"/>
    </row>
    <row r="111" spans="1:12" x14ac:dyDescent="0.25">
      <c r="A111" s="204"/>
      <c r="B111" s="66">
        <v>41416</v>
      </c>
      <c r="C111" s="241">
        <v>1005.7</v>
      </c>
      <c r="D111" s="97" t="s">
        <v>762</v>
      </c>
      <c r="E111" s="5"/>
      <c r="F111" s="5"/>
      <c r="G111" s="5"/>
      <c r="H111" s="5"/>
      <c r="I111" s="5"/>
      <c r="J111" s="5"/>
      <c r="K111" s="5"/>
      <c r="L111" s="5"/>
    </row>
    <row r="112" spans="1:12" x14ac:dyDescent="0.25">
      <c r="A112" s="204"/>
      <c r="B112" s="66">
        <v>41416</v>
      </c>
      <c r="C112" s="241">
        <v>125.11</v>
      </c>
      <c r="D112" s="97" t="s">
        <v>608</v>
      </c>
      <c r="E112" s="5"/>
      <c r="F112" s="5"/>
      <c r="G112" s="5"/>
      <c r="H112" s="5"/>
      <c r="I112" s="5"/>
      <c r="J112" s="5"/>
      <c r="K112" s="5"/>
      <c r="L112" s="5"/>
    </row>
    <row r="113" spans="1:12" x14ac:dyDescent="0.25">
      <c r="A113" s="204"/>
      <c r="B113" s="66">
        <v>41416</v>
      </c>
      <c r="C113" s="241">
        <v>539.83000000000004</v>
      </c>
      <c r="D113" s="97" t="s">
        <v>608</v>
      </c>
      <c r="E113" s="5"/>
      <c r="F113" s="5"/>
      <c r="G113" s="5"/>
      <c r="H113" s="5"/>
      <c r="I113" s="5"/>
      <c r="J113" s="5"/>
      <c r="K113" s="5"/>
      <c r="L113" s="5"/>
    </row>
    <row r="114" spans="1:12" x14ac:dyDescent="0.25">
      <c r="A114" s="204"/>
      <c r="B114" s="66">
        <v>41416</v>
      </c>
      <c r="C114" s="241">
        <v>625.58000000000004</v>
      </c>
      <c r="D114" s="97" t="s">
        <v>608</v>
      </c>
      <c r="E114" s="5"/>
      <c r="F114" s="5"/>
      <c r="G114" s="5"/>
      <c r="H114" s="5"/>
      <c r="I114" s="5"/>
      <c r="J114" s="5"/>
      <c r="K114" s="5"/>
      <c r="L114" s="5"/>
    </row>
    <row r="115" spans="1:12" ht="22.5" x14ac:dyDescent="0.25">
      <c r="A115" s="204"/>
      <c r="B115" s="66">
        <v>41416</v>
      </c>
      <c r="C115" s="259">
        <v>633.83000000000004</v>
      </c>
      <c r="D115" s="97" t="s">
        <v>862</v>
      </c>
      <c r="E115" s="5"/>
      <c r="F115" s="5"/>
      <c r="G115" s="5"/>
      <c r="H115" s="5"/>
      <c r="I115" s="5"/>
      <c r="J115" s="5"/>
      <c r="K115" s="5"/>
      <c r="L115" s="5"/>
    </row>
    <row r="116" spans="1:12" ht="22.5" x14ac:dyDescent="0.25">
      <c r="A116" s="204"/>
      <c r="B116" s="66">
        <v>41417</v>
      </c>
      <c r="C116" s="241">
        <v>466.29</v>
      </c>
      <c r="D116" s="97" t="s">
        <v>862</v>
      </c>
      <c r="E116" s="5"/>
      <c r="F116" s="5"/>
      <c r="G116" s="5"/>
      <c r="H116" s="5"/>
      <c r="I116" s="5"/>
      <c r="J116" s="5"/>
      <c r="K116" s="5"/>
      <c r="L116" s="5"/>
    </row>
    <row r="117" spans="1:12" x14ac:dyDescent="0.25">
      <c r="A117" s="204"/>
      <c r="B117" s="66">
        <v>41417</v>
      </c>
      <c r="C117" s="241">
        <v>824.9</v>
      </c>
      <c r="D117" s="97" t="s">
        <v>50</v>
      </c>
      <c r="E117" s="5"/>
      <c r="F117" s="5"/>
      <c r="G117" s="5"/>
      <c r="H117" s="5"/>
      <c r="I117" s="5"/>
      <c r="J117" s="5"/>
      <c r="K117" s="5"/>
      <c r="L117" s="5"/>
    </row>
    <row r="118" spans="1:12" ht="22.5" x14ac:dyDescent="0.25">
      <c r="A118" s="204"/>
      <c r="B118" s="66">
        <v>41417</v>
      </c>
      <c r="C118" s="241">
        <v>232.76</v>
      </c>
      <c r="D118" s="97" t="s">
        <v>862</v>
      </c>
      <c r="E118" s="5"/>
      <c r="F118" s="5"/>
      <c r="G118" s="5"/>
      <c r="H118" s="5"/>
      <c r="I118" s="5"/>
      <c r="J118" s="5"/>
      <c r="K118" s="5"/>
      <c r="L118" s="5"/>
    </row>
    <row r="119" spans="1:12" x14ac:dyDescent="0.25">
      <c r="A119" s="204"/>
      <c r="B119" s="66">
        <v>41417</v>
      </c>
      <c r="C119" s="241">
        <v>211.88</v>
      </c>
      <c r="D119" s="97" t="s">
        <v>448</v>
      </c>
      <c r="E119" s="5"/>
      <c r="F119" s="5"/>
      <c r="G119" s="5"/>
      <c r="H119" s="5"/>
      <c r="I119" s="5"/>
      <c r="J119" s="5"/>
      <c r="K119" s="5"/>
      <c r="L119" s="5"/>
    </row>
    <row r="120" spans="1:12" ht="22.5" x14ac:dyDescent="0.25">
      <c r="A120" s="204"/>
      <c r="B120" s="66">
        <v>41417</v>
      </c>
      <c r="C120" s="241">
        <v>211.88</v>
      </c>
      <c r="D120" s="97" t="s">
        <v>715</v>
      </c>
      <c r="E120" s="5"/>
      <c r="F120" s="5"/>
      <c r="G120" s="5"/>
      <c r="H120" s="5"/>
      <c r="I120" s="5"/>
      <c r="J120" s="5"/>
      <c r="K120" s="5"/>
      <c r="L120" s="5"/>
    </row>
    <row r="121" spans="1:12" x14ac:dyDescent="0.25">
      <c r="A121" s="204"/>
      <c r="B121" s="66">
        <v>41418</v>
      </c>
      <c r="C121" s="241">
        <v>80</v>
      </c>
      <c r="D121" s="97" t="s">
        <v>74</v>
      </c>
      <c r="E121" s="5"/>
      <c r="F121" s="5"/>
      <c r="G121" s="5"/>
      <c r="H121" s="5"/>
      <c r="I121" s="5"/>
      <c r="J121" s="5"/>
      <c r="K121" s="5"/>
      <c r="L121" s="5"/>
    </row>
    <row r="122" spans="1:12" x14ac:dyDescent="0.25">
      <c r="A122" s="204"/>
      <c r="B122" s="66">
        <v>41422</v>
      </c>
      <c r="C122" s="241">
        <v>661.05</v>
      </c>
      <c r="D122" s="97" t="s">
        <v>448</v>
      </c>
      <c r="E122" s="5"/>
      <c r="F122" s="5"/>
      <c r="G122" s="5"/>
      <c r="H122" s="5"/>
      <c r="I122" s="5"/>
      <c r="J122" s="5"/>
      <c r="K122" s="5"/>
      <c r="L122" s="5"/>
    </row>
    <row r="123" spans="1:12" x14ac:dyDescent="0.25">
      <c r="A123" s="204"/>
      <c r="B123" s="66">
        <v>41425</v>
      </c>
      <c r="C123" s="241">
        <v>10.88</v>
      </c>
      <c r="D123" s="97" t="s">
        <v>74</v>
      </c>
      <c r="E123" s="5"/>
      <c r="F123" s="5"/>
      <c r="G123" s="5"/>
      <c r="H123" s="5"/>
      <c r="I123" s="5"/>
      <c r="J123" s="5"/>
      <c r="K123" s="5"/>
      <c r="L123" s="5"/>
    </row>
    <row r="124" spans="1:12" x14ac:dyDescent="0.25">
      <c r="A124" s="204"/>
      <c r="B124" s="66">
        <v>41425</v>
      </c>
      <c r="C124" s="236">
        <v>228.4</v>
      </c>
      <c r="D124" s="97" t="s">
        <v>416</v>
      </c>
      <c r="E124" s="5"/>
      <c r="F124" s="5"/>
      <c r="G124" s="5"/>
      <c r="H124" s="5"/>
      <c r="I124" s="5"/>
      <c r="J124" s="5"/>
      <c r="K124" s="5"/>
      <c r="L124" s="5"/>
    </row>
    <row r="125" spans="1:12" x14ac:dyDescent="0.25">
      <c r="A125" s="204"/>
      <c r="B125" s="66">
        <v>41425</v>
      </c>
      <c r="C125" s="236">
        <v>193.55</v>
      </c>
      <c r="D125" s="97" t="s">
        <v>826</v>
      </c>
      <c r="E125" s="5"/>
      <c r="F125" s="5"/>
      <c r="G125" s="5"/>
      <c r="H125" s="5"/>
      <c r="I125" s="5"/>
      <c r="J125" s="5"/>
      <c r="K125" s="5"/>
      <c r="L125" s="5"/>
    </row>
    <row r="126" spans="1:12" ht="22.5" x14ac:dyDescent="0.25">
      <c r="A126" s="204"/>
      <c r="B126" s="66">
        <v>41425</v>
      </c>
      <c r="C126" s="232">
        <v>150</v>
      </c>
      <c r="D126" s="97" t="s">
        <v>866</v>
      </c>
      <c r="E126" s="5"/>
      <c r="F126" s="5"/>
      <c r="G126" s="5"/>
      <c r="H126" s="5"/>
      <c r="I126" s="5"/>
      <c r="J126" s="5"/>
      <c r="K126" s="5"/>
      <c r="L126" s="5"/>
    </row>
    <row r="127" spans="1:12" x14ac:dyDescent="0.25">
      <c r="A127" s="113"/>
      <c r="B127" s="66">
        <v>41428</v>
      </c>
      <c r="C127" s="232">
        <v>449.76</v>
      </c>
      <c r="D127" s="97" t="s">
        <v>31</v>
      </c>
      <c r="E127" s="5"/>
      <c r="F127" s="5"/>
      <c r="G127" s="5"/>
      <c r="H127" s="5"/>
      <c r="I127" s="5"/>
      <c r="J127" s="5"/>
      <c r="K127" s="5"/>
      <c r="L127" s="5"/>
    </row>
    <row r="128" spans="1:12" ht="22.5" x14ac:dyDescent="0.25">
      <c r="A128" s="218"/>
      <c r="B128" s="66">
        <v>41428</v>
      </c>
      <c r="C128" s="242">
        <v>2950.15</v>
      </c>
      <c r="D128" s="97" t="s">
        <v>867</v>
      </c>
      <c r="E128" s="5"/>
      <c r="F128" s="5"/>
      <c r="G128" s="5"/>
      <c r="H128" s="5"/>
      <c r="I128" s="5"/>
      <c r="J128" s="5"/>
      <c r="K128" s="5"/>
      <c r="L128" s="5"/>
    </row>
    <row r="129" spans="1:12" x14ac:dyDescent="0.25">
      <c r="A129" s="113"/>
      <c r="B129" s="66">
        <v>41428</v>
      </c>
      <c r="C129" s="243">
        <v>503.35</v>
      </c>
      <c r="D129" s="97" t="s">
        <v>608</v>
      </c>
      <c r="E129" s="5"/>
      <c r="F129" s="5"/>
      <c r="G129" s="5"/>
      <c r="H129" s="5"/>
      <c r="I129" s="5"/>
      <c r="J129" s="5"/>
      <c r="K129" s="5"/>
      <c r="L129" s="5"/>
    </row>
    <row r="130" spans="1:12" x14ac:dyDescent="0.25">
      <c r="A130" s="113"/>
      <c r="B130" s="66">
        <v>41429</v>
      </c>
      <c r="C130" s="242">
        <v>360</v>
      </c>
      <c r="D130" s="97" t="s">
        <v>693</v>
      </c>
      <c r="E130" s="5"/>
      <c r="F130" s="5"/>
      <c r="G130" s="5"/>
      <c r="H130" s="5"/>
      <c r="I130" s="5"/>
      <c r="J130" s="5"/>
      <c r="K130" s="5"/>
      <c r="L130" s="5"/>
    </row>
    <row r="131" spans="1:12" x14ac:dyDescent="0.25">
      <c r="A131" s="113"/>
      <c r="B131" s="66">
        <v>41429</v>
      </c>
      <c r="C131" s="242">
        <v>46.52</v>
      </c>
      <c r="D131" s="97" t="s">
        <v>74</v>
      </c>
      <c r="E131" s="5"/>
      <c r="F131" s="5"/>
      <c r="G131" s="5"/>
      <c r="H131" s="5"/>
      <c r="I131" s="5"/>
      <c r="J131" s="5"/>
      <c r="K131" s="5"/>
      <c r="L131" s="5"/>
    </row>
    <row r="132" spans="1:12" x14ac:dyDescent="0.25">
      <c r="A132" s="113"/>
      <c r="B132" s="66">
        <v>41429</v>
      </c>
      <c r="C132" s="242">
        <v>97.51</v>
      </c>
      <c r="D132" s="97" t="s">
        <v>857</v>
      </c>
      <c r="E132" s="5"/>
      <c r="F132" s="5"/>
      <c r="G132" s="5"/>
      <c r="H132" s="5"/>
      <c r="I132" s="5"/>
      <c r="J132" s="5"/>
      <c r="K132" s="5"/>
      <c r="L132" s="5"/>
    </row>
    <row r="133" spans="1:12" x14ac:dyDescent="0.25">
      <c r="A133" s="113"/>
      <c r="B133" s="66" t="s">
        <v>868</v>
      </c>
      <c r="C133" s="242">
        <v>1345</v>
      </c>
      <c r="D133" s="97" t="s">
        <v>869</v>
      </c>
      <c r="E133" s="5"/>
      <c r="F133" s="5"/>
      <c r="G133" s="5"/>
      <c r="H133" s="5"/>
      <c r="I133" s="5"/>
      <c r="J133" s="5"/>
      <c r="K133" s="5"/>
      <c r="L133" s="5"/>
    </row>
    <row r="134" spans="1:12" x14ac:dyDescent="0.25">
      <c r="A134" s="113"/>
      <c r="B134" s="66">
        <v>41435</v>
      </c>
      <c r="C134" s="242">
        <v>225.54</v>
      </c>
      <c r="D134" s="97" t="s">
        <v>695</v>
      </c>
      <c r="E134" s="5"/>
      <c r="F134" s="5"/>
      <c r="G134" s="5"/>
      <c r="H134" s="5"/>
      <c r="I134" s="5"/>
      <c r="J134" s="5"/>
      <c r="K134" s="5"/>
      <c r="L134" s="5"/>
    </row>
    <row r="135" spans="1:12" x14ac:dyDescent="0.25">
      <c r="A135" s="113"/>
      <c r="B135" s="66">
        <v>41438</v>
      </c>
      <c r="C135" s="242">
        <v>80</v>
      </c>
      <c r="D135" s="97" t="s">
        <v>74</v>
      </c>
      <c r="E135" s="5"/>
      <c r="F135" s="5"/>
      <c r="G135" s="5"/>
      <c r="H135" s="5"/>
      <c r="I135" s="5"/>
      <c r="J135" s="5"/>
      <c r="K135" s="5"/>
      <c r="L135" s="5"/>
    </row>
    <row r="136" spans="1:12" x14ac:dyDescent="0.25">
      <c r="A136" s="113"/>
      <c r="B136" s="66">
        <v>41443</v>
      </c>
      <c r="C136" s="243">
        <v>96</v>
      </c>
      <c r="D136" s="97" t="s">
        <v>795</v>
      </c>
      <c r="E136" s="5"/>
      <c r="F136" s="5"/>
      <c r="G136" s="5"/>
      <c r="H136" s="5"/>
      <c r="I136" s="5"/>
      <c r="J136" s="5"/>
      <c r="K136" s="5"/>
      <c r="L136" s="5"/>
    </row>
    <row r="137" spans="1:12" x14ac:dyDescent="0.25">
      <c r="A137" s="113"/>
      <c r="B137" s="66">
        <v>41443</v>
      </c>
      <c r="C137" s="243">
        <v>271.2</v>
      </c>
      <c r="D137" s="97" t="s">
        <v>693</v>
      </c>
      <c r="E137" s="5"/>
      <c r="F137" s="5"/>
      <c r="G137" s="5"/>
      <c r="H137" s="5"/>
      <c r="I137" s="5"/>
      <c r="J137" s="5"/>
      <c r="K137" s="5"/>
      <c r="L137" s="5"/>
    </row>
    <row r="138" spans="1:12" x14ac:dyDescent="0.25">
      <c r="A138" s="113"/>
      <c r="B138" s="66">
        <v>41444</v>
      </c>
      <c r="C138" s="243">
        <v>2929.06</v>
      </c>
      <c r="D138" s="97" t="s">
        <v>77</v>
      </c>
      <c r="E138" s="5"/>
      <c r="F138" s="5"/>
      <c r="G138" s="5"/>
      <c r="H138" s="5"/>
      <c r="I138" s="5"/>
      <c r="J138" s="5"/>
      <c r="K138" s="5"/>
      <c r="L138" s="5"/>
    </row>
    <row r="139" spans="1:12" ht="22.5" x14ac:dyDescent="0.25">
      <c r="A139" s="113"/>
      <c r="B139" s="66">
        <v>41445</v>
      </c>
      <c r="C139" s="243">
        <v>294.3</v>
      </c>
      <c r="D139" s="97" t="s">
        <v>862</v>
      </c>
      <c r="E139" s="5"/>
      <c r="F139" s="5"/>
      <c r="G139" s="5"/>
      <c r="H139" s="5"/>
      <c r="I139" s="5"/>
      <c r="J139" s="5"/>
      <c r="K139" s="5"/>
      <c r="L139" s="5"/>
    </row>
    <row r="140" spans="1:12" ht="22.5" x14ac:dyDescent="0.25">
      <c r="A140" s="113"/>
      <c r="B140" s="66">
        <v>41445</v>
      </c>
      <c r="C140" s="243">
        <v>373.87</v>
      </c>
      <c r="D140" s="97" t="s">
        <v>862</v>
      </c>
      <c r="E140" s="5"/>
      <c r="F140" s="5"/>
      <c r="G140" s="5"/>
      <c r="H140" s="5"/>
      <c r="I140" s="5"/>
      <c r="J140" s="5"/>
      <c r="K140" s="5"/>
      <c r="L140" s="5"/>
    </row>
    <row r="141" spans="1:12" x14ac:dyDescent="0.25">
      <c r="A141" s="113"/>
      <c r="B141" s="66">
        <v>41445</v>
      </c>
      <c r="C141" s="242">
        <v>80</v>
      </c>
      <c r="D141" s="97" t="s">
        <v>74</v>
      </c>
      <c r="E141" s="5"/>
      <c r="F141" s="5"/>
      <c r="G141" s="5"/>
      <c r="H141" s="5"/>
      <c r="I141" s="5"/>
      <c r="J141" s="5"/>
      <c r="K141" s="5"/>
      <c r="L141" s="5"/>
    </row>
    <row r="142" spans="1:12" x14ac:dyDescent="0.25">
      <c r="A142" s="113"/>
      <c r="B142" s="66">
        <v>41445</v>
      </c>
      <c r="C142" s="242">
        <v>3720</v>
      </c>
      <c r="D142" s="97" t="s">
        <v>77</v>
      </c>
      <c r="E142" s="5"/>
      <c r="F142" s="5"/>
      <c r="G142" s="5"/>
      <c r="H142" s="5"/>
      <c r="I142" s="5"/>
      <c r="J142" s="5"/>
      <c r="K142" s="5"/>
      <c r="L142" s="5"/>
    </row>
    <row r="143" spans="1:12" x14ac:dyDescent="0.25">
      <c r="A143" s="113"/>
      <c r="B143" s="66">
        <v>41446</v>
      </c>
      <c r="C143" s="242">
        <v>3882.13</v>
      </c>
      <c r="D143" s="97" t="s">
        <v>870</v>
      </c>
      <c r="E143" s="5"/>
      <c r="F143" s="5"/>
      <c r="G143" s="5"/>
      <c r="H143" s="5"/>
      <c r="I143" s="5"/>
      <c r="J143" s="5"/>
      <c r="K143" s="5"/>
      <c r="L143" s="5"/>
    </row>
    <row r="144" spans="1:12" x14ac:dyDescent="0.25">
      <c r="A144" s="113"/>
      <c r="B144" s="66">
        <v>41446</v>
      </c>
      <c r="C144" s="241">
        <v>644.63</v>
      </c>
      <c r="D144" s="97" t="s">
        <v>77</v>
      </c>
      <c r="E144" s="5"/>
      <c r="F144" s="5"/>
      <c r="G144" s="5"/>
      <c r="H144" s="5"/>
      <c r="I144" s="5"/>
      <c r="J144" s="5"/>
      <c r="K144" s="5"/>
      <c r="L144" s="5"/>
    </row>
    <row r="145" spans="1:12" x14ac:dyDescent="0.25">
      <c r="A145" s="113"/>
      <c r="B145" s="66">
        <v>41449</v>
      </c>
      <c r="C145" s="242">
        <v>257.75</v>
      </c>
      <c r="D145" s="97" t="s">
        <v>871</v>
      </c>
      <c r="E145" s="5"/>
      <c r="F145" s="5"/>
      <c r="G145" s="5"/>
      <c r="H145" s="5"/>
      <c r="I145" s="5"/>
      <c r="J145" s="5"/>
      <c r="K145" s="5"/>
      <c r="L145" s="5"/>
    </row>
    <row r="146" spans="1:12" x14ac:dyDescent="0.25">
      <c r="A146" s="113"/>
      <c r="B146" s="66">
        <v>41449</v>
      </c>
      <c r="C146" s="242">
        <v>100</v>
      </c>
      <c r="D146" s="97" t="s">
        <v>872</v>
      </c>
      <c r="E146" s="5"/>
      <c r="F146" s="5"/>
      <c r="G146" s="5"/>
      <c r="H146" s="5"/>
      <c r="I146" s="5"/>
      <c r="J146" s="5"/>
      <c r="K146" s="5"/>
      <c r="L146" s="5"/>
    </row>
    <row r="147" spans="1:12" x14ac:dyDescent="0.25">
      <c r="A147" s="113"/>
      <c r="B147" s="66">
        <v>41450</v>
      </c>
      <c r="C147" s="242">
        <v>69.739999999999995</v>
      </c>
      <c r="D147" s="97" t="s">
        <v>615</v>
      </c>
      <c r="E147" s="5"/>
      <c r="F147" s="5"/>
      <c r="G147" s="5"/>
      <c r="H147" s="5"/>
      <c r="I147" s="5"/>
      <c r="J147" s="5"/>
      <c r="K147" s="5"/>
      <c r="L147" s="5"/>
    </row>
    <row r="148" spans="1:12" x14ac:dyDescent="0.25">
      <c r="A148" s="113"/>
      <c r="B148" s="66">
        <v>41452</v>
      </c>
      <c r="C148" s="242">
        <v>90</v>
      </c>
      <c r="D148" s="97" t="s">
        <v>563</v>
      </c>
      <c r="E148" s="5"/>
      <c r="F148" s="5"/>
      <c r="G148" s="5"/>
      <c r="H148" s="5"/>
      <c r="I148" s="5"/>
      <c r="J148" s="5"/>
      <c r="K148" s="5"/>
      <c r="L148" s="5"/>
    </row>
    <row r="149" spans="1:12" x14ac:dyDescent="0.25">
      <c r="A149" s="113"/>
      <c r="B149" s="66">
        <v>41452</v>
      </c>
      <c r="C149" s="242">
        <v>2866.5</v>
      </c>
      <c r="D149" s="97" t="s">
        <v>873</v>
      </c>
      <c r="E149" s="5"/>
      <c r="F149" s="5"/>
      <c r="G149" s="5"/>
      <c r="H149" s="5"/>
      <c r="I149" s="5"/>
      <c r="J149" s="5"/>
      <c r="K149" s="5"/>
      <c r="L149" s="5"/>
    </row>
    <row r="150" spans="1:12" x14ac:dyDescent="0.25">
      <c r="A150" s="113"/>
      <c r="B150" s="66">
        <v>41456</v>
      </c>
      <c r="C150" s="243">
        <v>94.26</v>
      </c>
      <c r="D150" s="97" t="s">
        <v>74</v>
      </c>
      <c r="E150" s="5"/>
      <c r="F150" s="5"/>
      <c r="G150" s="5"/>
      <c r="H150" s="5"/>
      <c r="I150" s="5"/>
      <c r="J150" s="5"/>
      <c r="K150" s="5"/>
      <c r="L150" s="5"/>
    </row>
    <row r="151" spans="1:12" x14ac:dyDescent="0.25">
      <c r="A151" s="113"/>
      <c r="B151" s="66">
        <v>41456</v>
      </c>
      <c r="C151" s="260">
        <v>80</v>
      </c>
      <c r="D151" s="97" t="s">
        <v>874</v>
      </c>
      <c r="E151" s="5"/>
      <c r="F151" s="5"/>
      <c r="G151" s="5"/>
      <c r="H151" s="5"/>
      <c r="I151" s="5"/>
      <c r="J151" s="5"/>
      <c r="K151" s="5"/>
      <c r="L151" s="5"/>
    </row>
    <row r="152" spans="1:12" x14ac:dyDescent="0.25">
      <c r="A152" s="113"/>
      <c r="B152" s="66">
        <v>41457</v>
      </c>
      <c r="C152" s="240">
        <v>84.75</v>
      </c>
      <c r="D152" s="97" t="s">
        <v>448</v>
      </c>
      <c r="E152" s="5"/>
      <c r="F152" s="5"/>
      <c r="G152" s="5"/>
      <c r="H152" s="5"/>
      <c r="I152" s="5"/>
      <c r="J152" s="5"/>
      <c r="K152" s="5"/>
      <c r="L152" s="5"/>
    </row>
    <row r="153" spans="1:12" x14ac:dyDescent="0.25">
      <c r="A153" s="113"/>
      <c r="B153" s="66">
        <v>41458</v>
      </c>
      <c r="C153" s="240">
        <v>67.8</v>
      </c>
      <c r="D153" s="97" t="s">
        <v>693</v>
      </c>
      <c r="E153" s="5"/>
      <c r="F153" s="5"/>
      <c r="G153" s="5"/>
      <c r="H153" s="5"/>
      <c r="I153" s="5"/>
      <c r="J153" s="5"/>
      <c r="K153" s="5"/>
      <c r="L153" s="5"/>
    </row>
    <row r="154" spans="1:12" x14ac:dyDescent="0.25">
      <c r="A154" s="113"/>
      <c r="B154" s="66">
        <v>41458</v>
      </c>
      <c r="C154" s="242">
        <v>155.94</v>
      </c>
      <c r="D154" s="97" t="s">
        <v>693</v>
      </c>
      <c r="E154" s="5"/>
      <c r="F154" s="5"/>
      <c r="G154" s="5"/>
      <c r="H154" s="5"/>
      <c r="I154" s="5"/>
      <c r="J154" s="5"/>
      <c r="K154" s="5"/>
      <c r="L154" s="5"/>
    </row>
    <row r="155" spans="1:12" x14ac:dyDescent="0.25">
      <c r="A155" s="113"/>
      <c r="B155" s="66">
        <v>41458</v>
      </c>
      <c r="C155" s="242">
        <v>127.33</v>
      </c>
      <c r="D155" s="97" t="s">
        <v>693</v>
      </c>
      <c r="E155" s="5"/>
      <c r="F155" s="5"/>
      <c r="G155" s="5"/>
      <c r="H155" s="5"/>
      <c r="I155" s="5"/>
      <c r="J155" s="5"/>
      <c r="K155" s="5"/>
      <c r="L155" s="5"/>
    </row>
    <row r="156" spans="1:12" ht="22.5" x14ac:dyDescent="0.25">
      <c r="A156" s="113"/>
      <c r="B156" s="66">
        <v>41459</v>
      </c>
      <c r="C156" s="242">
        <v>410</v>
      </c>
      <c r="D156" s="97" t="s">
        <v>875</v>
      </c>
      <c r="E156" s="5"/>
      <c r="F156" s="5"/>
      <c r="G156" s="5"/>
      <c r="H156" s="5"/>
      <c r="I156" s="5"/>
      <c r="J156" s="5"/>
      <c r="K156" s="5"/>
      <c r="L156" s="5"/>
    </row>
    <row r="157" spans="1:12" x14ac:dyDescent="0.25">
      <c r="A157" s="113"/>
      <c r="B157" s="66">
        <v>41466</v>
      </c>
      <c r="C157" s="242">
        <v>330</v>
      </c>
      <c r="D157" s="97" t="s">
        <v>803</v>
      </c>
      <c r="E157" s="5"/>
      <c r="F157" s="5"/>
      <c r="G157" s="5"/>
      <c r="H157" s="5"/>
      <c r="I157" s="5"/>
      <c r="J157" s="5"/>
      <c r="K157" s="5"/>
      <c r="L157" s="5"/>
    </row>
    <row r="158" spans="1:12" x14ac:dyDescent="0.25">
      <c r="A158" s="113"/>
      <c r="B158" s="66">
        <v>41466</v>
      </c>
      <c r="C158" s="242">
        <v>615.63</v>
      </c>
      <c r="D158" s="97" t="s">
        <v>795</v>
      </c>
      <c r="E158" s="5"/>
      <c r="F158" s="5"/>
      <c r="G158" s="5"/>
      <c r="H158" s="5"/>
      <c r="I158" s="5"/>
      <c r="J158" s="5"/>
      <c r="K158" s="5"/>
      <c r="L158" s="5"/>
    </row>
    <row r="159" spans="1:12" x14ac:dyDescent="0.25">
      <c r="A159" s="113"/>
      <c r="B159" s="66">
        <v>41466</v>
      </c>
      <c r="C159" s="242">
        <v>565.79999999999995</v>
      </c>
      <c r="D159" s="97" t="s">
        <v>416</v>
      </c>
      <c r="E159" s="5"/>
      <c r="F159" s="5"/>
      <c r="G159" s="5"/>
      <c r="H159" s="5"/>
      <c r="I159" s="5"/>
      <c r="J159" s="5"/>
      <c r="K159" s="5"/>
      <c r="L159" s="5"/>
    </row>
    <row r="160" spans="1:12" x14ac:dyDescent="0.25">
      <c r="A160" s="113"/>
      <c r="B160" s="66">
        <v>41466</v>
      </c>
      <c r="C160" s="242">
        <v>236</v>
      </c>
      <c r="D160" s="97" t="s">
        <v>571</v>
      </c>
      <c r="E160" s="5"/>
      <c r="F160" s="5"/>
      <c r="G160" s="5"/>
      <c r="H160" s="5"/>
      <c r="I160" s="5"/>
      <c r="J160" s="5"/>
      <c r="K160" s="5"/>
      <c r="L160" s="5"/>
    </row>
    <row r="161" spans="1:12" x14ac:dyDescent="0.25">
      <c r="A161" s="113"/>
      <c r="B161" s="66">
        <v>41466</v>
      </c>
      <c r="C161" s="242">
        <v>507.2</v>
      </c>
      <c r="D161" s="97" t="s">
        <v>667</v>
      </c>
      <c r="E161" s="5"/>
      <c r="F161" s="5"/>
      <c r="G161" s="5"/>
      <c r="H161" s="5"/>
      <c r="I161" s="5"/>
      <c r="J161" s="5"/>
      <c r="K161" s="5"/>
      <c r="L161" s="5"/>
    </row>
    <row r="162" spans="1:12" x14ac:dyDescent="0.25">
      <c r="A162" s="113"/>
      <c r="B162" s="66">
        <v>41466</v>
      </c>
      <c r="C162" s="240">
        <v>66</v>
      </c>
      <c r="D162" s="97" t="s">
        <v>416</v>
      </c>
      <c r="E162" s="5"/>
      <c r="F162" s="5"/>
      <c r="G162" s="5"/>
      <c r="H162" s="5"/>
      <c r="I162" s="5"/>
      <c r="J162" s="5"/>
      <c r="K162" s="5"/>
      <c r="L162" s="5"/>
    </row>
    <row r="163" spans="1:12" x14ac:dyDescent="0.25">
      <c r="A163" s="113"/>
      <c r="B163" s="66">
        <v>41467</v>
      </c>
      <c r="C163" s="242">
        <v>2116</v>
      </c>
      <c r="D163" s="97" t="s">
        <v>869</v>
      </c>
      <c r="E163" s="5"/>
      <c r="F163" s="5"/>
      <c r="G163" s="5"/>
      <c r="H163" s="5"/>
      <c r="I163" s="5"/>
      <c r="J163" s="5"/>
      <c r="K163" s="5"/>
      <c r="L163" s="5"/>
    </row>
    <row r="164" spans="1:12" x14ac:dyDescent="0.25">
      <c r="A164" s="113"/>
      <c r="B164" s="66">
        <v>41470</v>
      </c>
      <c r="C164" s="242">
        <v>243.18</v>
      </c>
      <c r="D164" s="97" t="s">
        <v>695</v>
      </c>
      <c r="E164" s="5"/>
      <c r="F164" s="5"/>
      <c r="G164" s="5"/>
      <c r="H164" s="5"/>
      <c r="I164" s="5"/>
      <c r="J164" s="5"/>
      <c r="K164" s="5"/>
      <c r="L164" s="5"/>
    </row>
    <row r="165" spans="1:12" x14ac:dyDescent="0.25">
      <c r="A165" s="113"/>
      <c r="B165" s="66">
        <v>41470</v>
      </c>
      <c r="C165" s="242">
        <v>13.58</v>
      </c>
      <c r="D165" s="97" t="s">
        <v>608</v>
      </c>
      <c r="E165" s="5"/>
      <c r="F165" s="5"/>
      <c r="G165" s="5"/>
      <c r="H165" s="5"/>
      <c r="I165" s="5"/>
      <c r="J165" s="5"/>
      <c r="K165" s="5"/>
      <c r="L165" s="5"/>
    </row>
    <row r="166" spans="1:12" x14ac:dyDescent="0.25">
      <c r="A166" s="113"/>
      <c r="B166" s="66">
        <v>41470</v>
      </c>
      <c r="C166" s="238">
        <v>19.920000000000002</v>
      </c>
      <c r="D166" s="97" t="s">
        <v>608</v>
      </c>
      <c r="E166" s="5"/>
      <c r="F166" s="5"/>
      <c r="G166" s="5"/>
      <c r="H166" s="5"/>
      <c r="I166" s="5"/>
      <c r="J166" s="5"/>
      <c r="K166" s="5"/>
      <c r="L166" s="5"/>
    </row>
    <row r="167" spans="1:12" x14ac:dyDescent="0.25">
      <c r="A167" s="113"/>
      <c r="B167" s="66">
        <v>41470</v>
      </c>
      <c r="C167" s="242">
        <v>655</v>
      </c>
      <c r="D167" s="97" t="s">
        <v>876</v>
      </c>
      <c r="E167" s="5"/>
      <c r="F167" s="5"/>
      <c r="G167" s="5"/>
      <c r="H167" s="5"/>
      <c r="I167" s="5"/>
      <c r="J167" s="5"/>
      <c r="K167" s="5"/>
      <c r="L167" s="5"/>
    </row>
    <row r="168" spans="1:12" x14ac:dyDescent="0.25">
      <c r="A168" s="113"/>
      <c r="B168" s="66">
        <v>41470</v>
      </c>
      <c r="C168" s="242">
        <v>80</v>
      </c>
      <c r="D168" s="97" t="s">
        <v>416</v>
      </c>
      <c r="E168" s="5"/>
      <c r="F168" s="5"/>
      <c r="G168" s="5"/>
      <c r="H168" s="5"/>
      <c r="I168" s="5"/>
      <c r="J168" s="5"/>
      <c r="K168" s="5"/>
      <c r="L168" s="5"/>
    </row>
    <row r="169" spans="1:12" x14ac:dyDescent="0.25">
      <c r="A169" s="113"/>
      <c r="B169" s="66">
        <v>41470</v>
      </c>
      <c r="C169" s="242">
        <v>152.55000000000001</v>
      </c>
      <c r="D169" s="97" t="s">
        <v>693</v>
      </c>
      <c r="E169" s="5"/>
      <c r="F169" s="5"/>
      <c r="G169" s="5"/>
      <c r="H169" s="5"/>
      <c r="I169" s="5"/>
      <c r="J169" s="5"/>
      <c r="K169" s="5"/>
      <c r="L169" s="5"/>
    </row>
    <row r="170" spans="1:12" x14ac:dyDescent="0.25">
      <c r="A170" s="113"/>
      <c r="B170" s="66">
        <v>41471</v>
      </c>
      <c r="C170" s="242">
        <v>84.75</v>
      </c>
      <c r="D170" s="97" t="s">
        <v>448</v>
      </c>
      <c r="E170" s="5"/>
      <c r="F170" s="5"/>
      <c r="G170" s="5"/>
      <c r="H170" s="5"/>
      <c r="I170" s="5"/>
      <c r="J170" s="5"/>
      <c r="K170" s="5"/>
      <c r="L170" s="5"/>
    </row>
    <row r="171" spans="1:12" x14ac:dyDescent="0.25">
      <c r="A171" s="113"/>
      <c r="B171" s="66">
        <v>41471</v>
      </c>
      <c r="C171" s="242">
        <v>139.94999999999999</v>
      </c>
      <c r="D171" s="97" t="s">
        <v>877</v>
      </c>
      <c r="E171" s="5"/>
      <c r="F171" s="5"/>
      <c r="G171" s="5"/>
      <c r="H171" s="5"/>
      <c r="I171" s="5"/>
      <c r="J171" s="5"/>
      <c r="K171" s="5"/>
      <c r="L171" s="5"/>
    </row>
    <row r="172" spans="1:12" x14ac:dyDescent="0.25">
      <c r="A172" s="113"/>
      <c r="B172" s="66">
        <v>41473</v>
      </c>
      <c r="C172" s="242">
        <v>313.64999999999998</v>
      </c>
      <c r="D172" s="97" t="s">
        <v>93</v>
      </c>
      <c r="E172" s="5"/>
      <c r="F172" s="5"/>
      <c r="G172" s="5"/>
      <c r="H172" s="5"/>
      <c r="I172" s="5"/>
      <c r="J172" s="5"/>
      <c r="K172" s="5"/>
      <c r="L172" s="5"/>
    </row>
    <row r="173" spans="1:12" x14ac:dyDescent="0.25">
      <c r="A173" s="113"/>
      <c r="B173" s="66">
        <v>41479</v>
      </c>
      <c r="C173" s="242">
        <v>211.88</v>
      </c>
      <c r="D173" s="97" t="s">
        <v>448</v>
      </c>
      <c r="E173" s="5"/>
      <c r="F173" s="5"/>
      <c r="G173" s="5"/>
      <c r="H173" s="5"/>
      <c r="I173" s="5"/>
      <c r="J173" s="5"/>
      <c r="K173" s="5"/>
      <c r="L173" s="5"/>
    </row>
    <row r="174" spans="1:12" ht="22.5" x14ac:dyDescent="0.25">
      <c r="A174" s="113"/>
      <c r="B174" s="66">
        <v>41479</v>
      </c>
      <c r="C174" s="242">
        <v>211.88</v>
      </c>
      <c r="D174" s="97" t="s">
        <v>715</v>
      </c>
      <c r="E174" s="5"/>
      <c r="F174" s="5"/>
      <c r="G174" s="5"/>
      <c r="H174" s="5"/>
      <c r="I174" s="5"/>
      <c r="J174" s="5"/>
      <c r="K174" s="5"/>
      <c r="L174" s="5"/>
    </row>
    <row r="175" spans="1:12" x14ac:dyDescent="0.25">
      <c r="A175" s="113"/>
      <c r="B175" s="66">
        <v>41480</v>
      </c>
      <c r="C175" s="242">
        <v>329.85</v>
      </c>
      <c r="D175" s="97" t="s">
        <v>608</v>
      </c>
      <c r="E175" s="5"/>
      <c r="F175" s="5"/>
      <c r="G175" s="5"/>
      <c r="H175" s="5"/>
      <c r="I175" s="5"/>
      <c r="J175" s="5"/>
      <c r="K175" s="5"/>
      <c r="L175" s="5"/>
    </row>
    <row r="176" spans="1:12" x14ac:dyDescent="0.25">
      <c r="A176" s="113"/>
      <c r="B176" s="66">
        <v>41480</v>
      </c>
      <c r="C176" s="242">
        <v>546.07000000000005</v>
      </c>
      <c r="D176" s="97" t="s">
        <v>608</v>
      </c>
      <c r="E176" s="5"/>
      <c r="F176" s="5"/>
      <c r="G176" s="5"/>
      <c r="H176" s="5"/>
      <c r="I176" s="5"/>
      <c r="J176" s="5"/>
      <c r="K176" s="5"/>
      <c r="L176" s="5"/>
    </row>
    <row r="177" spans="1:12" x14ac:dyDescent="0.25">
      <c r="A177" s="113"/>
      <c r="B177" s="66">
        <v>41480</v>
      </c>
      <c r="C177" s="242">
        <v>270.91000000000003</v>
      </c>
      <c r="D177" s="97" t="s">
        <v>608</v>
      </c>
      <c r="E177" s="5"/>
      <c r="F177" s="5"/>
      <c r="G177" s="5"/>
      <c r="H177" s="5"/>
      <c r="I177" s="5"/>
      <c r="J177" s="5"/>
      <c r="K177" s="5"/>
      <c r="L177" s="5"/>
    </row>
    <row r="178" spans="1:12" ht="22.5" x14ac:dyDescent="0.25">
      <c r="A178" s="113"/>
      <c r="B178" s="66">
        <v>41480</v>
      </c>
      <c r="C178" s="244">
        <v>163.93</v>
      </c>
      <c r="D178" s="97" t="s">
        <v>862</v>
      </c>
      <c r="E178" s="5"/>
      <c r="F178" s="5"/>
      <c r="G178" s="5"/>
      <c r="H178" s="5"/>
      <c r="I178" s="5"/>
      <c r="J178" s="5"/>
      <c r="K178" s="5"/>
      <c r="L178" s="5"/>
    </row>
    <row r="179" spans="1:12" x14ac:dyDescent="0.25">
      <c r="A179" s="113"/>
      <c r="B179" s="66">
        <v>41480</v>
      </c>
      <c r="C179" s="244">
        <v>100</v>
      </c>
      <c r="D179" s="97" t="s">
        <v>559</v>
      </c>
      <c r="E179" s="5"/>
      <c r="F179" s="5"/>
      <c r="G179" s="5"/>
      <c r="H179" s="5"/>
      <c r="I179" s="5"/>
      <c r="J179" s="5"/>
      <c r="K179" s="5"/>
      <c r="L179" s="5"/>
    </row>
    <row r="180" spans="1:12" ht="22.5" x14ac:dyDescent="0.25">
      <c r="A180" s="113"/>
      <c r="B180" s="66">
        <v>41481</v>
      </c>
      <c r="C180" s="242">
        <v>939.03</v>
      </c>
      <c r="D180" s="97" t="s">
        <v>282</v>
      </c>
      <c r="E180" s="5"/>
      <c r="F180" s="5"/>
      <c r="G180" s="5"/>
      <c r="H180" s="5"/>
      <c r="I180" s="5"/>
      <c r="J180" s="5"/>
      <c r="K180" s="5"/>
      <c r="L180" s="5"/>
    </row>
    <row r="181" spans="1:12" x14ac:dyDescent="0.25">
      <c r="A181" s="113"/>
      <c r="B181" s="66">
        <v>41481</v>
      </c>
      <c r="C181" s="242">
        <v>762.75</v>
      </c>
      <c r="D181" s="97" t="s">
        <v>693</v>
      </c>
      <c r="E181" s="5"/>
      <c r="F181" s="5"/>
      <c r="G181" s="5"/>
      <c r="H181" s="5"/>
      <c r="I181" s="5"/>
      <c r="J181" s="5"/>
      <c r="K181" s="5"/>
      <c r="L181" s="5"/>
    </row>
    <row r="182" spans="1:12" x14ac:dyDescent="0.25">
      <c r="A182" s="113"/>
      <c r="B182" s="66">
        <v>41493</v>
      </c>
      <c r="C182" s="242">
        <v>1540.55</v>
      </c>
      <c r="D182" s="97" t="s">
        <v>608</v>
      </c>
      <c r="E182" s="5"/>
      <c r="F182" s="5"/>
      <c r="G182" s="5"/>
      <c r="H182" s="5"/>
      <c r="I182" s="5"/>
      <c r="J182" s="5"/>
      <c r="K182" s="5"/>
      <c r="L182" s="5"/>
    </row>
    <row r="183" spans="1:12" x14ac:dyDescent="0.25">
      <c r="A183" s="113"/>
      <c r="B183" s="66">
        <v>41493</v>
      </c>
      <c r="C183" s="242">
        <v>1756.38</v>
      </c>
      <c r="D183" s="97" t="s">
        <v>608</v>
      </c>
      <c r="E183" s="5"/>
      <c r="F183" s="5"/>
      <c r="G183" s="5"/>
      <c r="H183" s="5"/>
      <c r="I183" s="5"/>
      <c r="J183" s="5"/>
      <c r="K183" s="5"/>
      <c r="L183" s="5"/>
    </row>
    <row r="184" spans="1:12" x14ac:dyDescent="0.25">
      <c r="A184" s="113"/>
      <c r="B184" s="66">
        <v>41493</v>
      </c>
      <c r="C184" s="242">
        <v>3252.59</v>
      </c>
      <c r="D184" s="97" t="s">
        <v>608</v>
      </c>
      <c r="E184" s="5"/>
      <c r="F184" s="5"/>
      <c r="G184" s="5"/>
      <c r="H184" s="5"/>
      <c r="I184" s="5"/>
      <c r="J184" s="5"/>
      <c r="K184" s="5"/>
      <c r="L184" s="5"/>
    </row>
    <row r="185" spans="1:12" x14ac:dyDescent="0.25">
      <c r="A185" s="113"/>
      <c r="B185" s="66">
        <v>41495</v>
      </c>
      <c r="C185" s="242">
        <v>149.99</v>
      </c>
      <c r="D185" s="97" t="s">
        <v>878</v>
      </c>
      <c r="E185" s="5"/>
      <c r="F185" s="5"/>
      <c r="G185" s="5"/>
      <c r="H185" s="5"/>
      <c r="I185" s="5"/>
      <c r="J185" s="5"/>
      <c r="K185" s="5"/>
      <c r="L185" s="5"/>
    </row>
    <row r="186" spans="1:12" x14ac:dyDescent="0.25">
      <c r="A186" s="113"/>
      <c r="B186" s="66">
        <v>41495</v>
      </c>
      <c r="C186" s="242">
        <v>162.72</v>
      </c>
      <c r="D186" s="97" t="s">
        <v>879</v>
      </c>
      <c r="E186" s="5"/>
      <c r="F186" s="5"/>
      <c r="G186" s="5"/>
      <c r="H186" s="5"/>
      <c r="I186" s="5"/>
      <c r="J186" s="5"/>
      <c r="K186" s="5"/>
      <c r="L186" s="5"/>
    </row>
    <row r="187" spans="1:12" x14ac:dyDescent="0.25">
      <c r="A187" s="113"/>
      <c r="B187" s="66">
        <v>41499</v>
      </c>
      <c r="C187" s="242">
        <v>1485.96</v>
      </c>
      <c r="D187" s="97" t="s">
        <v>77</v>
      </c>
      <c r="E187" s="5"/>
      <c r="F187" s="5"/>
      <c r="G187" s="5"/>
      <c r="H187" s="5"/>
      <c r="I187" s="5"/>
      <c r="J187" s="5"/>
      <c r="K187" s="5"/>
      <c r="L187" s="5"/>
    </row>
    <row r="188" spans="1:12" x14ac:dyDescent="0.25">
      <c r="A188" s="113"/>
      <c r="B188" s="66">
        <v>41499</v>
      </c>
      <c r="C188" s="242">
        <v>311.22000000000003</v>
      </c>
      <c r="D188" s="97" t="s">
        <v>695</v>
      </c>
      <c r="E188" s="5"/>
      <c r="F188" s="5"/>
      <c r="G188" s="5"/>
      <c r="H188" s="5"/>
      <c r="I188" s="5"/>
      <c r="J188" s="5"/>
      <c r="K188" s="5"/>
      <c r="L188" s="5"/>
    </row>
    <row r="189" spans="1:12" x14ac:dyDescent="0.25">
      <c r="A189" s="113"/>
      <c r="B189" s="66">
        <v>41499</v>
      </c>
      <c r="C189" s="242">
        <v>625</v>
      </c>
      <c r="D189" s="97" t="s">
        <v>869</v>
      </c>
      <c r="E189" s="5"/>
      <c r="F189" s="5"/>
      <c r="G189" s="5"/>
      <c r="H189" s="5"/>
      <c r="I189" s="5"/>
      <c r="J189" s="5"/>
      <c r="K189" s="5"/>
      <c r="L189" s="5"/>
    </row>
    <row r="190" spans="1:12" x14ac:dyDescent="0.25">
      <c r="A190" s="113"/>
      <c r="B190" s="66">
        <v>41502</v>
      </c>
      <c r="C190" s="242">
        <v>885.01</v>
      </c>
      <c r="D190" s="97" t="s">
        <v>870</v>
      </c>
      <c r="E190" s="5"/>
      <c r="F190" s="5"/>
      <c r="G190" s="5"/>
      <c r="H190" s="5"/>
      <c r="I190" s="5"/>
      <c r="J190" s="5"/>
      <c r="K190" s="5"/>
      <c r="L190" s="5"/>
    </row>
    <row r="191" spans="1:12" x14ac:dyDescent="0.25">
      <c r="A191" s="113"/>
      <c r="B191" s="66">
        <v>41505</v>
      </c>
      <c r="C191" s="242">
        <v>450</v>
      </c>
      <c r="D191" s="97" t="s">
        <v>869</v>
      </c>
      <c r="E191" s="5"/>
      <c r="F191" s="5"/>
      <c r="G191" s="5"/>
      <c r="H191" s="5"/>
      <c r="I191" s="5"/>
      <c r="J191" s="5"/>
      <c r="K191" s="5"/>
      <c r="L191" s="5"/>
    </row>
    <row r="192" spans="1:12" x14ac:dyDescent="0.25">
      <c r="A192" s="204"/>
      <c r="B192" s="66">
        <v>41507</v>
      </c>
      <c r="C192" s="244">
        <v>340.81</v>
      </c>
      <c r="D192" s="97" t="s">
        <v>803</v>
      </c>
      <c r="E192" s="5"/>
      <c r="F192" s="5"/>
      <c r="G192" s="5"/>
      <c r="H192" s="5"/>
      <c r="I192" s="5"/>
      <c r="J192" s="5"/>
      <c r="K192" s="5"/>
      <c r="L192" s="5"/>
    </row>
    <row r="193" spans="1:12" x14ac:dyDescent="0.25">
      <c r="A193" s="204"/>
      <c r="B193" s="66">
        <v>41507</v>
      </c>
      <c r="C193" s="243">
        <v>630</v>
      </c>
      <c r="D193" s="97" t="s">
        <v>667</v>
      </c>
      <c r="E193" s="5"/>
      <c r="F193" s="5"/>
      <c r="G193" s="5"/>
      <c r="H193" s="5"/>
      <c r="I193" s="5"/>
      <c r="J193" s="5"/>
      <c r="K193" s="5"/>
      <c r="L193" s="5"/>
    </row>
    <row r="194" spans="1:12" x14ac:dyDescent="0.25">
      <c r="A194" s="113"/>
      <c r="B194" s="66">
        <v>41507</v>
      </c>
      <c r="C194" s="243">
        <v>448.25</v>
      </c>
      <c r="D194" s="97" t="s">
        <v>484</v>
      </c>
      <c r="E194" s="5"/>
      <c r="F194" s="5"/>
      <c r="G194" s="5"/>
      <c r="H194" s="5"/>
      <c r="I194" s="5"/>
      <c r="J194" s="5"/>
      <c r="K194" s="5"/>
      <c r="L194" s="5"/>
    </row>
    <row r="195" spans="1:12" x14ac:dyDescent="0.25">
      <c r="A195" s="218"/>
      <c r="B195" s="66">
        <v>41507</v>
      </c>
      <c r="C195" s="242">
        <v>36.159999999999997</v>
      </c>
      <c r="D195" s="97" t="s">
        <v>879</v>
      </c>
      <c r="E195" s="5"/>
      <c r="F195" s="5"/>
      <c r="G195" s="5"/>
      <c r="H195" s="5"/>
      <c r="I195" s="5"/>
      <c r="J195" s="5"/>
      <c r="K195" s="5"/>
      <c r="L195" s="5"/>
    </row>
    <row r="196" spans="1:12" x14ac:dyDescent="0.25">
      <c r="A196" s="113"/>
      <c r="B196" s="66">
        <v>41507</v>
      </c>
      <c r="C196" s="242">
        <v>256.64</v>
      </c>
      <c r="D196" s="97" t="s">
        <v>880</v>
      </c>
      <c r="E196" s="5"/>
      <c r="F196" s="5"/>
      <c r="G196" s="5"/>
      <c r="H196" s="5"/>
      <c r="I196" s="5"/>
      <c r="J196" s="5"/>
      <c r="K196" s="5"/>
      <c r="L196" s="5"/>
    </row>
    <row r="197" spans="1:12" x14ac:dyDescent="0.25">
      <c r="A197" s="113"/>
      <c r="B197" s="66">
        <v>41507</v>
      </c>
      <c r="C197" s="242">
        <v>685.12</v>
      </c>
      <c r="D197" s="97" t="s">
        <v>881</v>
      </c>
      <c r="E197" s="5"/>
      <c r="F197" s="5"/>
      <c r="G197" s="5"/>
      <c r="H197" s="5"/>
      <c r="I197" s="5"/>
      <c r="J197" s="5"/>
      <c r="K197" s="5"/>
      <c r="L197" s="5"/>
    </row>
    <row r="198" spans="1:12" x14ac:dyDescent="0.25">
      <c r="A198" s="113"/>
      <c r="B198" s="66">
        <v>41507</v>
      </c>
      <c r="C198" s="242">
        <v>171</v>
      </c>
      <c r="D198" s="97" t="s">
        <v>528</v>
      </c>
      <c r="E198" s="5"/>
      <c r="F198" s="5"/>
      <c r="G198" s="5"/>
      <c r="H198" s="5"/>
      <c r="I198" s="5"/>
      <c r="J198" s="5"/>
      <c r="K198" s="5"/>
      <c r="L198" s="5"/>
    </row>
    <row r="199" spans="1:12" x14ac:dyDescent="0.25">
      <c r="A199" s="204"/>
      <c r="B199" s="66">
        <v>41512</v>
      </c>
      <c r="C199" s="244">
        <v>1140</v>
      </c>
      <c r="D199" s="97" t="s">
        <v>869</v>
      </c>
      <c r="E199" s="5"/>
      <c r="F199" s="5"/>
      <c r="G199" s="5"/>
      <c r="H199" s="5"/>
      <c r="I199" s="5"/>
      <c r="J199" s="5"/>
      <c r="K199" s="5"/>
      <c r="L199" s="5"/>
    </row>
    <row r="200" spans="1:12" x14ac:dyDescent="0.25">
      <c r="A200" s="204"/>
      <c r="B200" s="66">
        <v>41514</v>
      </c>
      <c r="C200" s="242">
        <v>615.26</v>
      </c>
      <c r="D200" s="97" t="s">
        <v>857</v>
      </c>
      <c r="E200" s="5"/>
      <c r="F200" s="5"/>
      <c r="G200" s="5"/>
      <c r="H200" s="5"/>
      <c r="I200" s="5"/>
      <c r="J200" s="5"/>
      <c r="K200" s="5"/>
      <c r="L200" s="5"/>
    </row>
    <row r="201" spans="1:12" x14ac:dyDescent="0.25">
      <c r="A201" s="113"/>
      <c r="B201" s="66">
        <v>41514</v>
      </c>
      <c r="C201" s="242">
        <v>687</v>
      </c>
      <c r="D201" s="97" t="s">
        <v>865</v>
      </c>
      <c r="E201" s="5"/>
      <c r="F201" s="5"/>
      <c r="G201" s="5"/>
      <c r="H201" s="5"/>
      <c r="I201" s="5"/>
      <c r="J201" s="5"/>
      <c r="K201" s="5"/>
      <c r="L201" s="5"/>
    </row>
    <row r="202" spans="1:12" ht="22.5" x14ac:dyDescent="0.25">
      <c r="A202" s="239"/>
      <c r="B202" s="66">
        <v>41519</v>
      </c>
      <c r="C202" s="242">
        <v>211.88</v>
      </c>
      <c r="D202" s="97" t="s">
        <v>715</v>
      </c>
    </row>
    <row r="203" spans="1:12" x14ac:dyDescent="0.25">
      <c r="A203" s="239"/>
      <c r="B203" s="66">
        <v>41519</v>
      </c>
      <c r="C203" s="243">
        <v>211.88</v>
      </c>
      <c r="D203" s="97" t="s">
        <v>448</v>
      </c>
    </row>
    <row r="204" spans="1:12" x14ac:dyDescent="0.25">
      <c r="A204" s="239"/>
      <c r="B204" s="66">
        <v>41522</v>
      </c>
      <c r="C204" s="242">
        <v>390.24</v>
      </c>
      <c r="D204" s="97" t="s">
        <v>608</v>
      </c>
    </row>
    <row r="205" spans="1:12" x14ac:dyDescent="0.25">
      <c r="A205" s="239"/>
      <c r="B205" s="66">
        <v>41522</v>
      </c>
      <c r="C205" s="242">
        <v>329.85</v>
      </c>
      <c r="D205" s="97" t="s">
        <v>608</v>
      </c>
    </row>
    <row r="206" spans="1:12" x14ac:dyDescent="0.25">
      <c r="A206" s="239"/>
      <c r="B206" s="66">
        <v>41522</v>
      </c>
      <c r="C206" s="242">
        <v>376.64</v>
      </c>
      <c r="D206" s="97" t="s">
        <v>446</v>
      </c>
    </row>
    <row r="207" spans="1:12" x14ac:dyDescent="0.25">
      <c r="A207" s="239"/>
      <c r="B207" s="66">
        <v>41522</v>
      </c>
      <c r="C207" s="233">
        <v>350.3</v>
      </c>
      <c r="D207" s="97" t="s">
        <v>693</v>
      </c>
    </row>
    <row r="208" spans="1:12" x14ac:dyDescent="0.25">
      <c r="A208" s="239"/>
      <c r="B208" s="66">
        <v>41522</v>
      </c>
      <c r="C208" s="242">
        <v>206.64</v>
      </c>
      <c r="D208" s="97" t="s">
        <v>695</v>
      </c>
    </row>
    <row r="209" spans="1:4" x14ac:dyDescent="0.25">
      <c r="A209" s="239"/>
      <c r="B209" s="66">
        <v>41523</v>
      </c>
      <c r="C209" s="242">
        <v>179.11</v>
      </c>
      <c r="D209" s="97" t="s">
        <v>608</v>
      </c>
    </row>
    <row r="210" spans="1:4" x14ac:dyDescent="0.25">
      <c r="A210" s="239"/>
      <c r="B210" s="66">
        <v>41526</v>
      </c>
      <c r="C210" s="243">
        <v>300</v>
      </c>
      <c r="D210" s="97" t="s">
        <v>878</v>
      </c>
    </row>
    <row r="211" spans="1:4" x14ac:dyDescent="0.25">
      <c r="A211" s="239"/>
      <c r="B211" s="66">
        <v>41530</v>
      </c>
      <c r="C211" s="243">
        <v>666.25</v>
      </c>
      <c r="D211" s="97" t="s">
        <v>88</v>
      </c>
    </row>
    <row r="212" spans="1:4" ht="22.5" x14ac:dyDescent="0.25">
      <c r="A212" s="239"/>
      <c r="B212" s="66">
        <v>41533</v>
      </c>
      <c r="C212" s="242">
        <v>239.32</v>
      </c>
      <c r="D212" s="97" t="s">
        <v>862</v>
      </c>
    </row>
    <row r="213" spans="1:4" x14ac:dyDescent="0.25">
      <c r="A213" s="239"/>
      <c r="B213" s="66">
        <v>41533</v>
      </c>
      <c r="C213" s="241">
        <v>950</v>
      </c>
      <c r="D213" s="97" t="s">
        <v>882</v>
      </c>
    </row>
    <row r="214" spans="1:4" x14ac:dyDescent="0.25">
      <c r="A214" s="239"/>
      <c r="B214" s="66">
        <v>41533</v>
      </c>
      <c r="C214" s="242">
        <v>649.5</v>
      </c>
      <c r="D214" s="97" t="s">
        <v>883</v>
      </c>
    </row>
    <row r="215" spans="1:4" x14ac:dyDescent="0.25">
      <c r="A215" s="239"/>
      <c r="B215" s="66">
        <v>41534</v>
      </c>
      <c r="C215" s="242">
        <v>575</v>
      </c>
      <c r="D215" s="97" t="s">
        <v>869</v>
      </c>
    </row>
    <row r="216" spans="1:4" x14ac:dyDescent="0.25">
      <c r="A216" s="239"/>
      <c r="B216" s="66">
        <v>41534</v>
      </c>
      <c r="C216" s="242">
        <v>1269.1300000000001</v>
      </c>
      <c r="D216" s="97" t="s">
        <v>77</v>
      </c>
    </row>
    <row r="217" spans="1:4" x14ac:dyDescent="0.25">
      <c r="A217" s="239"/>
      <c r="B217" s="66">
        <v>41535</v>
      </c>
      <c r="C217" s="242">
        <v>142</v>
      </c>
      <c r="D217" s="97" t="s">
        <v>711</v>
      </c>
    </row>
    <row r="218" spans="1:4" x14ac:dyDescent="0.25">
      <c r="A218" s="239"/>
      <c r="B218" s="66">
        <v>41536</v>
      </c>
      <c r="C218" s="242">
        <v>1392.87</v>
      </c>
      <c r="D218" s="97" t="s">
        <v>884</v>
      </c>
    </row>
    <row r="219" spans="1:4" x14ac:dyDescent="0.25">
      <c r="A219" s="239"/>
      <c r="B219" s="66">
        <v>41537</v>
      </c>
      <c r="C219" s="242">
        <v>262</v>
      </c>
      <c r="D219" s="97" t="s">
        <v>711</v>
      </c>
    </row>
    <row r="220" spans="1:4" x14ac:dyDescent="0.25">
      <c r="A220" s="239"/>
      <c r="B220" s="66">
        <v>41540</v>
      </c>
      <c r="C220" s="242">
        <v>56.5</v>
      </c>
      <c r="D220" s="97" t="s">
        <v>77</v>
      </c>
    </row>
    <row r="221" spans="1:4" x14ac:dyDescent="0.25">
      <c r="A221" s="239"/>
      <c r="B221" s="66">
        <v>41542</v>
      </c>
      <c r="C221" s="242">
        <v>591.39</v>
      </c>
      <c r="D221" s="97" t="s">
        <v>608</v>
      </c>
    </row>
    <row r="222" spans="1:4" x14ac:dyDescent="0.25">
      <c r="A222" s="239"/>
      <c r="B222" s="66">
        <v>41544</v>
      </c>
      <c r="C222" s="242">
        <v>84.75</v>
      </c>
      <c r="D222" s="97" t="s">
        <v>448</v>
      </c>
    </row>
    <row r="223" spans="1:4" x14ac:dyDescent="0.25">
      <c r="A223" s="239"/>
      <c r="B223" s="66">
        <v>41549</v>
      </c>
      <c r="C223" s="242">
        <v>1088.5</v>
      </c>
      <c r="D223" s="97" t="s">
        <v>803</v>
      </c>
    </row>
    <row r="224" spans="1:4" x14ac:dyDescent="0.25">
      <c r="A224" s="239"/>
      <c r="B224" s="66">
        <v>41551</v>
      </c>
      <c r="C224" s="242">
        <v>1038.5</v>
      </c>
      <c r="D224" s="97" t="s">
        <v>881</v>
      </c>
    </row>
    <row r="225" spans="1:4" x14ac:dyDescent="0.25">
      <c r="A225" s="239"/>
      <c r="B225" s="66">
        <v>41551</v>
      </c>
      <c r="C225" s="242">
        <v>209.93</v>
      </c>
      <c r="D225" s="97" t="s">
        <v>688</v>
      </c>
    </row>
    <row r="226" spans="1:4" ht="22.5" x14ac:dyDescent="0.25">
      <c r="A226" s="239"/>
      <c r="B226" s="66">
        <v>41551</v>
      </c>
      <c r="C226" s="242">
        <v>566.70000000000005</v>
      </c>
      <c r="D226" s="97" t="s">
        <v>282</v>
      </c>
    </row>
    <row r="227" spans="1:4" x14ac:dyDescent="0.25">
      <c r="A227" s="239"/>
      <c r="B227" s="66">
        <v>41551</v>
      </c>
      <c r="C227" s="242">
        <v>361.95</v>
      </c>
      <c r="D227" s="97" t="s">
        <v>885</v>
      </c>
    </row>
    <row r="228" spans="1:4" x14ac:dyDescent="0.25">
      <c r="A228" s="239"/>
      <c r="B228" s="66">
        <v>41551</v>
      </c>
      <c r="C228" s="242">
        <v>137.58000000000001</v>
      </c>
      <c r="D228" s="97" t="s">
        <v>886</v>
      </c>
    </row>
    <row r="229" spans="1:4" x14ac:dyDescent="0.25">
      <c r="A229" s="239"/>
      <c r="B229" s="66">
        <v>41555</v>
      </c>
      <c r="C229" s="242">
        <v>200.02</v>
      </c>
      <c r="D229" s="97" t="s">
        <v>608</v>
      </c>
    </row>
    <row r="230" spans="1:4" x14ac:dyDescent="0.25">
      <c r="A230" s="239"/>
      <c r="B230" s="66">
        <v>41555</v>
      </c>
      <c r="C230" s="242">
        <v>297.36</v>
      </c>
      <c r="D230" s="97" t="s">
        <v>695</v>
      </c>
    </row>
    <row r="231" spans="1:4" x14ac:dyDescent="0.25">
      <c r="A231" s="239"/>
      <c r="B231" s="66">
        <v>41557</v>
      </c>
      <c r="C231" s="242">
        <v>535.22</v>
      </c>
      <c r="D231" s="97" t="s">
        <v>93</v>
      </c>
    </row>
    <row r="232" spans="1:4" x14ac:dyDescent="0.25">
      <c r="A232" s="239"/>
      <c r="B232" s="66">
        <v>41557</v>
      </c>
      <c r="C232" s="242">
        <v>280.38</v>
      </c>
      <c r="D232" s="97" t="s">
        <v>881</v>
      </c>
    </row>
    <row r="233" spans="1:4" x14ac:dyDescent="0.25">
      <c r="A233" s="239"/>
      <c r="B233" s="66">
        <v>41558</v>
      </c>
      <c r="C233" s="242">
        <v>268.99</v>
      </c>
      <c r="D233" s="97" t="s">
        <v>857</v>
      </c>
    </row>
    <row r="234" spans="1:4" x14ac:dyDescent="0.25">
      <c r="A234" s="239"/>
      <c r="B234" s="66">
        <v>41563</v>
      </c>
      <c r="C234" s="242">
        <v>1380.74</v>
      </c>
      <c r="D234" s="97" t="s">
        <v>608</v>
      </c>
    </row>
    <row r="235" spans="1:4" ht="22.5" x14ac:dyDescent="0.25">
      <c r="A235" s="239"/>
      <c r="B235" s="66">
        <v>41563</v>
      </c>
      <c r="C235" s="242">
        <v>816.87</v>
      </c>
      <c r="D235" s="97" t="s">
        <v>862</v>
      </c>
    </row>
    <row r="236" spans="1:4" x14ac:dyDescent="0.25">
      <c r="A236" s="239"/>
      <c r="B236" s="66">
        <v>41568</v>
      </c>
      <c r="C236" s="242">
        <v>1269.1300000000001</v>
      </c>
      <c r="D236" s="97" t="s">
        <v>77</v>
      </c>
    </row>
    <row r="237" spans="1:4" x14ac:dyDescent="0.25">
      <c r="A237" s="239"/>
      <c r="B237" s="66">
        <v>41569</v>
      </c>
      <c r="C237" s="242">
        <v>2200</v>
      </c>
      <c r="D237" s="97" t="s">
        <v>887</v>
      </c>
    </row>
    <row r="238" spans="1:4" x14ac:dyDescent="0.25">
      <c r="A238" s="239"/>
      <c r="B238" s="66">
        <v>41571</v>
      </c>
      <c r="C238" s="242">
        <v>583.1</v>
      </c>
      <c r="D238" s="97" t="s">
        <v>93</v>
      </c>
    </row>
    <row r="239" spans="1:4" x14ac:dyDescent="0.25">
      <c r="A239" s="239"/>
      <c r="B239" s="66">
        <v>41575</v>
      </c>
      <c r="C239" s="242">
        <v>2450.4699999999998</v>
      </c>
      <c r="D239" s="97" t="s">
        <v>608</v>
      </c>
    </row>
    <row r="240" spans="1:4" x14ac:dyDescent="0.25">
      <c r="A240" s="239"/>
      <c r="B240" s="66">
        <v>41576</v>
      </c>
      <c r="C240" s="242">
        <v>1478.28</v>
      </c>
      <c r="D240" s="97" t="s">
        <v>803</v>
      </c>
    </row>
    <row r="241" spans="1:4" ht="22.5" x14ac:dyDescent="0.25">
      <c r="A241" s="239"/>
      <c r="B241" s="66">
        <v>41577</v>
      </c>
      <c r="C241" s="242">
        <v>404.28</v>
      </c>
      <c r="D241" s="97" t="s">
        <v>862</v>
      </c>
    </row>
    <row r="242" spans="1:4" x14ac:dyDescent="0.25">
      <c r="A242" s="239"/>
      <c r="B242" s="66">
        <v>41577</v>
      </c>
      <c r="C242" s="242">
        <v>115</v>
      </c>
      <c r="D242" s="97" t="s">
        <v>711</v>
      </c>
    </row>
    <row r="243" spans="1:4" x14ac:dyDescent="0.25">
      <c r="A243" s="239"/>
      <c r="B243" s="66">
        <v>41577</v>
      </c>
      <c r="C243" s="242">
        <v>235.62</v>
      </c>
      <c r="D243" s="97" t="s">
        <v>695</v>
      </c>
    </row>
    <row r="244" spans="1:4" x14ac:dyDescent="0.25">
      <c r="A244" s="239"/>
      <c r="B244" s="66">
        <v>41579</v>
      </c>
      <c r="C244" s="242">
        <v>1042.94</v>
      </c>
      <c r="D244" s="97" t="s">
        <v>571</v>
      </c>
    </row>
    <row r="245" spans="1:4" x14ac:dyDescent="0.25">
      <c r="A245" s="239"/>
      <c r="B245" s="66">
        <v>41579</v>
      </c>
      <c r="C245" s="242">
        <v>254.91</v>
      </c>
      <c r="D245" s="97" t="s">
        <v>888</v>
      </c>
    </row>
    <row r="246" spans="1:4" x14ac:dyDescent="0.25">
      <c r="A246" s="239"/>
      <c r="B246" s="66">
        <v>41584</v>
      </c>
      <c r="C246" s="242">
        <v>1007.63</v>
      </c>
      <c r="D246" s="97" t="s">
        <v>608</v>
      </c>
    </row>
    <row r="247" spans="1:4" x14ac:dyDescent="0.25">
      <c r="A247" s="239"/>
      <c r="B247" s="66">
        <v>41585</v>
      </c>
      <c r="C247" s="242">
        <v>315.58999999999997</v>
      </c>
      <c r="D247" s="97" t="s">
        <v>484</v>
      </c>
    </row>
    <row r="248" spans="1:4" x14ac:dyDescent="0.25">
      <c r="A248" s="239"/>
      <c r="B248" s="66">
        <v>41585</v>
      </c>
      <c r="C248" s="242">
        <v>19.440000000000001</v>
      </c>
      <c r="D248" s="97" t="s">
        <v>417</v>
      </c>
    </row>
    <row r="249" spans="1:4" x14ac:dyDescent="0.25">
      <c r="A249" s="239"/>
      <c r="B249" s="66">
        <v>41585</v>
      </c>
      <c r="C249" s="242">
        <v>42.05</v>
      </c>
      <c r="D249" s="97" t="s">
        <v>416</v>
      </c>
    </row>
    <row r="250" spans="1:4" x14ac:dyDescent="0.25">
      <c r="A250" s="239"/>
      <c r="B250" s="66">
        <v>41590</v>
      </c>
      <c r="C250" s="242">
        <v>32</v>
      </c>
      <c r="D250" s="97" t="s">
        <v>803</v>
      </c>
    </row>
    <row r="251" spans="1:4" x14ac:dyDescent="0.25">
      <c r="A251" s="239"/>
      <c r="B251" s="66">
        <v>41591</v>
      </c>
      <c r="C251" s="242">
        <v>28.98</v>
      </c>
      <c r="D251" s="97" t="s">
        <v>695</v>
      </c>
    </row>
    <row r="252" spans="1:4" ht="22.5" x14ac:dyDescent="0.25">
      <c r="A252" s="239"/>
      <c r="B252" s="66">
        <v>41592</v>
      </c>
      <c r="C252" s="242">
        <v>1893</v>
      </c>
      <c r="D252" s="97" t="s">
        <v>875</v>
      </c>
    </row>
    <row r="253" spans="1:4" x14ac:dyDescent="0.25">
      <c r="A253" s="239"/>
      <c r="B253" s="66">
        <v>41593</v>
      </c>
      <c r="C253" s="242">
        <v>2712</v>
      </c>
      <c r="D253" s="97" t="s">
        <v>566</v>
      </c>
    </row>
    <row r="254" spans="1:4" x14ac:dyDescent="0.25">
      <c r="A254" s="239"/>
      <c r="B254" s="66">
        <v>41593</v>
      </c>
      <c r="C254" s="240">
        <v>604.5</v>
      </c>
      <c r="D254" s="97" t="s">
        <v>93</v>
      </c>
    </row>
    <row r="255" spans="1:4" ht="22.5" x14ac:dyDescent="0.25">
      <c r="A255" s="239"/>
      <c r="B255" s="66">
        <v>41599</v>
      </c>
      <c r="C255" s="240">
        <v>608.51</v>
      </c>
      <c r="D255" s="97" t="s">
        <v>282</v>
      </c>
    </row>
    <row r="256" spans="1:4" x14ac:dyDescent="0.25">
      <c r="A256" s="239"/>
      <c r="B256" s="66">
        <v>41599</v>
      </c>
      <c r="C256" s="240">
        <v>583.33000000000004</v>
      </c>
      <c r="D256" s="97" t="s">
        <v>826</v>
      </c>
    </row>
    <row r="257" spans="1:4" x14ac:dyDescent="0.25">
      <c r="A257" s="239"/>
      <c r="B257" s="66">
        <v>41606</v>
      </c>
      <c r="C257" s="240">
        <v>650</v>
      </c>
      <c r="D257" s="97" t="s">
        <v>869</v>
      </c>
    </row>
    <row r="258" spans="1:4" x14ac:dyDescent="0.25">
      <c r="A258" s="239"/>
      <c r="B258" s="66">
        <v>41611</v>
      </c>
      <c r="C258" s="240">
        <v>701.19</v>
      </c>
      <c r="D258" s="97" t="s">
        <v>608</v>
      </c>
    </row>
    <row r="259" spans="1:4" x14ac:dyDescent="0.25">
      <c r="A259" s="239"/>
      <c r="B259" s="66">
        <v>41611</v>
      </c>
      <c r="C259" s="242">
        <v>108</v>
      </c>
      <c r="D259" s="97" t="s">
        <v>889</v>
      </c>
    </row>
    <row r="260" spans="1:4" x14ac:dyDescent="0.25">
      <c r="A260" s="239"/>
      <c r="B260" s="66">
        <v>41614</v>
      </c>
      <c r="C260" s="242">
        <v>233.1</v>
      </c>
      <c r="D260" s="97" t="s">
        <v>695</v>
      </c>
    </row>
    <row r="261" spans="1:4" x14ac:dyDescent="0.25">
      <c r="A261" s="239"/>
      <c r="B261" s="66">
        <v>41618</v>
      </c>
      <c r="C261" s="242">
        <v>178.8</v>
      </c>
      <c r="D261" s="97" t="s">
        <v>890</v>
      </c>
    </row>
    <row r="262" spans="1:4" x14ac:dyDescent="0.25">
      <c r="A262" s="239"/>
      <c r="B262" s="66">
        <v>41618</v>
      </c>
      <c r="C262" s="242">
        <v>816.12</v>
      </c>
      <c r="D262" s="97" t="s">
        <v>881</v>
      </c>
    </row>
    <row r="263" spans="1:4" x14ac:dyDescent="0.25">
      <c r="A263" s="239"/>
      <c r="B263" s="66">
        <v>41619</v>
      </c>
      <c r="C263" s="242">
        <v>171</v>
      </c>
      <c r="D263" s="97" t="s">
        <v>528</v>
      </c>
    </row>
    <row r="264" spans="1:4" x14ac:dyDescent="0.25">
      <c r="A264" s="239"/>
      <c r="B264" s="66">
        <v>41620</v>
      </c>
      <c r="C264" s="242">
        <v>620</v>
      </c>
      <c r="D264" s="97" t="s">
        <v>891</v>
      </c>
    </row>
    <row r="265" spans="1:4" ht="22.5" x14ac:dyDescent="0.25">
      <c r="A265" s="239"/>
      <c r="B265" s="66">
        <v>41620</v>
      </c>
      <c r="C265" s="243">
        <v>1858</v>
      </c>
      <c r="D265" s="97" t="s">
        <v>875</v>
      </c>
    </row>
    <row r="266" spans="1:4" x14ac:dyDescent="0.25">
      <c r="A266" s="239"/>
      <c r="B266" s="66">
        <v>41621</v>
      </c>
      <c r="C266" s="242">
        <v>1280</v>
      </c>
      <c r="D266" s="97" t="s">
        <v>869</v>
      </c>
    </row>
    <row r="267" spans="1:4" x14ac:dyDescent="0.25">
      <c r="A267" s="239"/>
      <c r="B267" s="66">
        <v>41625</v>
      </c>
      <c r="C267" s="242">
        <v>512</v>
      </c>
      <c r="D267" s="97" t="s">
        <v>851</v>
      </c>
    </row>
    <row r="268" spans="1:4" x14ac:dyDescent="0.25">
      <c r="A268" s="239"/>
      <c r="B268" s="66">
        <v>41415</v>
      </c>
      <c r="C268" s="261">
        <v>3850</v>
      </c>
      <c r="D268" s="97" t="s">
        <v>892</v>
      </c>
    </row>
    <row r="269" spans="1:4" x14ac:dyDescent="0.25">
      <c r="A269" s="239"/>
      <c r="B269" s="66">
        <v>41460</v>
      </c>
      <c r="C269" s="261">
        <v>148645</v>
      </c>
      <c r="D269" s="97" t="s">
        <v>77</v>
      </c>
    </row>
    <row r="270" spans="1:4" x14ac:dyDescent="0.25">
      <c r="A270" s="239"/>
      <c r="B270" s="66">
        <v>41534</v>
      </c>
      <c r="C270" s="261">
        <v>49850</v>
      </c>
      <c r="D270" s="97" t="s">
        <v>893</v>
      </c>
    </row>
    <row r="271" spans="1:4" x14ac:dyDescent="0.25">
      <c r="A271" s="239"/>
      <c r="B271" s="66">
        <v>41584</v>
      </c>
      <c r="C271" s="261">
        <v>9040</v>
      </c>
      <c r="D271" s="97" t="s">
        <v>894</v>
      </c>
    </row>
    <row r="272" spans="1:4" x14ac:dyDescent="0.25">
      <c r="A272" s="249"/>
      <c r="B272" s="248"/>
      <c r="C272" s="248"/>
      <c r="D272" s="250"/>
    </row>
  </sheetData>
  <mergeCells count="2">
    <mergeCell ref="A1:D1"/>
    <mergeCell ref="A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6"/>
  <sheetViews>
    <sheetView showGridLines="0" zoomScaleNormal="100" zoomScalePageLayoutView="85" workbookViewId="0">
      <selection activeCell="A8" sqref="A8:D8"/>
    </sheetView>
  </sheetViews>
  <sheetFormatPr baseColWidth="10" defaultRowHeight="15" x14ac:dyDescent="0.25"/>
  <cols>
    <col min="1" max="1" width="3.7109375" style="2" customWidth="1"/>
    <col min="2" max="2" width="23" style="2" customWidth="1"/>
    <col min="3" max="3" width="38.42578125" style="2" customWidth="1"/>
    <col min="4" max="4" width="105.7109375" style="1" customWidth="1"/>
    <col min="5" max="16384" width="11.42578125" style="1"/>
  </cols>
  <sheetData>
    <row r="1" spans="1:12" x14ac:dyDescent="0.25">
      <c r="A1" s="288"/>
      <c r="B1" s="288"/>
      <c r="C1" s="288"/>
      <c r="D1" s="288"/>
    </row>
    <row r="2" spans="1:12" x14ac:dyDescent="0.25">
      <c r="A2" s="35"/>
      <c r="B2" s="35"/>
      <c r="C2" s="35"/>
      <c r="D2" s="35"/>
    </row>
    <row r="3" spans="1:12" ht="18.75" customHeight="1" x14ac:dyDescent="0.25">
      <c r="A3" s="289" t="s">
        <v>4</v>
      </c>
      <c r="B3" s="289"/>
      <c r="C3" s="289"/>
      <c r="D3" s="289"/>
      <c r="E3" s="60"/>
      <c r="F3" s="60"/>
    </row>
    <row r="4" spans="1:12" ht="15.75" x14ac:dyDescent="0.25">
      <c r="A4" s="290" t="s">
        <v>22</v>
      </c>
      <c r="B4" s="290"/>
      <c r="C4" s="290"/>
      <c r="D4" s="290"/>
      <c r="E4" s="58"/>
      <c r="F4" s="58"/>
    </row>
    <row r="5" spans="1:12" x14ac:dyDescent="0.25">
      <c r="D5" s="2"/>
      <c r="E5" s="2"/>
      <c r="F5" s="65"/>
    </row>
    <row r="6" spans="1:12" ht="15" customHeight="1" x14ac:dyDescent="0.25">
      <c r="A6" s="59"/>
      <c r="B6" s="59"/>
      <c r="C6" s="59"/>
      <c r="D6" s="59"/>
      <c r="E6" s="59"/>
      <c r="F6" s="33"/>
    </row>
    <row r="7" spans="1:12" ht="39" customHeight="1" x14ac:dyDescent="0.25">
      <c r="A7" s="292" t="s">
        <v>5</v>
      </c>
      <c r="B7" s="292"/>
      <c r="C7" s="292"/>
      <c r="D7" s="292"/>
      <c r="E7" s="2"/>
      <c r="F7" s="65"/>
    </row>
    <row r="8" spans="1:12" ht="24" customHeight="1" x14ac:dyDescent="0.25">
      <c r="A8" s="292" t="s">
        <v>19</v>
      </c>
      <c r="B8" s="292"/>
      <c r="C8" s="292"/>
      <c r="D8" s="292"/>
      <c r="E8" s="2"/>
      <c r="F8" s="65"/>
    </row>
    <row r="9" spans="1:12" x14ac:dyDescent="0.25">
      <c r="A9" s="32"/>
    </row>
    <row r="10" spans="1:12" ht="15.75" thickBot="1" x14ac:dyDescent="0.3">
      <c r="A10" s="31"/>
      <c r="B10" s="30"/>
      <c r="C10" s="30"/>
    </row>
    <row r="11" spans="1:12" ht="16.5" thickTop="1" thickBot="1" x14ac:dyDescent="0.3">
      <c r="A11" s="29" t="s">
        <v>3</v>
      </c>
      <c r="B11" s="28" t="s">
        <v>16</v>
      </c>
      <c r="C11" s="28" t="s">
        <v>17</v>
      </c>
      <c r="D11" s="27" t="s">
        <v>7</v>
      </c>
      <c r="E11" s="54"/>
    </row>
    <row r="12" spans="1:12" ht="15.75" thickTop="1" x14ac:dyDescent="0.25">
      <c r="A12" s="26"/>
      <c r="B12" s="49">
        <v>1989</v>
      </c>
      <c r="C12" s="25"/>
      <c r="D12" s="24"/>
      <c r="E12" s="55"/>
      <c r="F12" s="5"/>
      <c r="G12" s="5"/>
      <c r="H12" s="5"/>
      <c r="I12" s="5"/>
      <c r="J12" s="5"/>
      <c r="K12" s="5"/>
      <c r="L12" s="5"/>
    </row>
    <row r="13" spans="1:12" x14ac:dyDescent="0.25">
      <c r="A13" s="23"/>
      <c r="B13" s="50">
        <v>1990</v>
      </c>
      <c r="C13" s="21"/>
      <c r="D13" s="9"/>
      <c r="E13" s="5"/>
      <c r="F13" s="5"/>
      <c r="G13" s="5"/>
      <c r="H13" s="5"/>
      <c r="I13" s="5"/>
      <c r="J13" s="5"/>
      <c r="K13" s="5"/>
      <c r="L13" s="5"/>
    </row>
    <row r="14" spans="1:12" x14ac:dyDescent="0.25">
      <c r="A14" s="13"/>
      <c r="B14" s="51">
        <v>1991</v>
      </c>
      <c r="C14" s="22"/>
      <c r="D14" s="9"/>
      <c r="E14" s="5"/>
      <c r="F14" s="5"/>
      <c r="G14" s="5"/>
      <c r="H14" s="5"/>
      <c r="I14" s="5"/>
      <c r="J14" s="5"/>
      <c r="K14" s="5"/>
      <c r="L14" s="5"/>
    </row>
    <row r="15" spans="1:12" x14ac:dyDescent="0.25">
      <c r="A15" s="15"/>
      <c r="B15" s="50">
        <v>1992</v>
      </c>
      <c r="C15" s="21"/>
      <c r="D15" s="9"/>
      <c r="E15" s="5"/>
      <c r="F15" s="5"/>
      <c r="G15" s="5"/>
      <c r="H15" s="5"/>
      <c r="I15" s="5"/>
      <c r="J15" s="5"/>
      <c r="K15" s="5"/>
      <c r="L15" s="5"/>
    </row>
    <row r="16" spans="1:12" x14ac:dyDescent="0.25">
      <c r="A16" s="15"/>
      <c r="B16" s="52">
        <v>1993</v>
      </c>
      <c r="C16" s="19"/>
      <c r="D16" s="9"/>
      <c r="E16" s="5"/>
      <c r="F16" s="5"/>
      <c r="G16" s="5"/>
      <c r="H16" s="5"/>
      <c r="I16" s="5"/>
      <c r="J16" s="5"/>
      <c r="K16" s="5"/>
      <c r="L16" s="5"/>
    </row>
    <row r="17" spans="1:12" x14ac:dyDescent="0.25">
      <c r="A17" s="15"/>
      <c r="B17" s="53">
        <v>1994</v>
      </c>
      <c r="C17" s="18"/>
      <c r="D17" s="9"/>
      <c r="E17" s="5"/>
      <c r="F17" s="5"/>
      <c r="G17" s="5"/>
      <c r="H17" s="5"/>
      <c r="I17" s="5"/>
      <c r="J17" s="5"/>
      <c r="K17" s="5"/>
      <c r="L17" s="5"/>
    </row>
    <row r="18" spans="1:12" x14ac:dyDescent="0.25">
      <c r="A18" s="15"/>
      <c r="B18" s="52">
        <v>1995</v>
      </c>
      <c r="C18" s="19"/>
      <c r="D18" s="9"/>
      <c r="E18" s="5"/>
      <c r="F18" s="5"/>
      <c r="G18" s="5"/>
      <c r="H18" s="5"/>
      <c r="I18" s="5"/>
      <c r="J18" s="5"/>
      <c r="K18" s="5"/>
      <c r="L18" s="5"/>
    </row>
    <row r="19" spans="1:12" x14ac:dyDescent="0.25">
      <c r="A19" s="15"/>
      <c r="B19" s="52">
        <v>1996</v>
      </c>
      <c r="C19" s="19"/>
      <c r="D19" s="9"/>
      <c r="E19" s="5"/>
      <c r="F19" s="5"/>
      <c r="G19" s="5"/>
      <c r="H19" s="5"/>
      <c r="I19" s="5"/>
      <c r="J19" s="5"/>
      <c r="K19" s="5"/>
      <c r="L19" s="5"/>
    </row>
    <row r="20" spans="1:12" x14ac:dyDescent="0.25">
      <c r="A20" s="15"/>
      <c r="B20" s="52">
        <v>1997</v>
      </c>
      <c r="C20" s="19"/>
      <c r="D20" s="9"/>
      <c r="E20" s="5"/>
      <c r="F20" s="5"/>
      <c r="G20" s="5"/>
      <c r="H20" s="5"/>
      <c r="I20" s="5"/>
      <c r="J20" s="5"/>
      <c r="K20" s="5"/>
      <c r="L20" s="5"/>
    </row>
    <row r="21" spans="1:12" x14ac:dyDescent="0.25">
      <c r="A21" s="15"/>
      <c r="B21" s="53">
        <v>1998</v>
      </c>
      <c r="C21" s="18"/>
      <c r="D21" s="9"/>
      <c r="E21" s="5"/>
      <c r="F21" s="5"/>
      <c r="G21" s="5"/>
      <c r="H21" s="5"/>
      <c r="I21" s="5"/>
      <c r="J21" s="5"/>
      <c r="K21" s="5"/>
      <c r="L21" s="5"/>
    </row>
    <row r="22" spans="1:12" x14ac:dyDescent="0.25">
      <c r="A22" s="15"/>
      <c r="B22" s="52">
        <v>1999</v>
      </c>
      <c r="C22" s="19"/>
      <c r="D22" s="9"/>
      <c r="E22" s="5"/>
      <c r="F22" s="5"/>
      <c r="G22" s="5"/>
      <c r="H22" s="5"/>
      <c r="I22" s="5"/>
      <c r="J22" s="5"/>
      <c r="K22" s="5"/>
      <c r="L22" s="5"/>
    </row>
    <row r="23" spans="1:12" x14ac:dyDescent="0.25">
      <c r="A23" s="20"/>
      <c r="B23" s="53">
        <v>2000</v>
      </c>
      <c r="C23" s="18"/>
      <c r="D23" s="9"/>
      <c r="E23" s="5"/>
      <c r="F23" s="5"/>
      <c r="G23" s="5"/>
      <c r="H23" s="5"/>
      <c r="I23" s="5"/>
      <c r="J23" s="5"/>
      <c r="K23" s="5"/>
      <c r="L23" s="5"/>
    </row>
    <row r="24" spans="1:12" x14ac:dyDescent="0.25">
      <c r="A24" s="15"/>
      <c r="B24" s="52">
        <v>2001</v>
      </c>
      <c r="C24" s="19"/>
      <c r="D24" s="9"/>
      <c r="E24" s="5"/>
      <c r="F24" s="5"/>
      <c r="G24" s="5"/>
      <c r="H24" s="5"/>
      <c r="I24" s="5"/>
      <c r="J24" s="5"/>
      <c r="K24" s="5"/>
      <c r="L24" s="5"/>
    </row>
    <row r="25" spans="1:12" x14ac:dyDescent="0.25">
      <c r="A25" s="15"/>
      <c r="B25" s="53">
        <v>2002</v>
      </c>
      <c r="C25" s="18"/>
      <c r="D25" s="9"/>
      <c r="E25" s="5"/>
      <c r="F25" s="5"/>
      <c r="G25" s="5"/>
      <c r="H25" s="5"/>
      <c r="I25" s="5"/>
      <c r="J25" s="5"/>
      <c r="K25" s="5"/>
      <c r="L25" s="5"/>
    </row>
    <row r="26" spans="1:12" x14ac:dyDescent="0.25">
      <c r="A26" s="15"/>
      <c r="B26" s="52">
        <v>2003</v>
      </c>
      <c r="C26" s="19"/>
      <c r="D26" s="9"/>
      <c r="E26" s="5"/>
      <c r="F26" s="5"/>
      <c r="G26" s="5"/>
      <c r="H26" s="5"/>
      <c r="I26" s="5"/>
      <c r="J26" s="5"/>
      <c r="K26" s="5"/>
      <c r="L26" s="5"/>
    </row>
    <row r="27" spans="1:12" x14ac:dyDescent="0.25">
      <c r="A27" s="15"/>
      <c r="B27" s="53">
        <v>2004</v>
      </c>
      <c r="C27" s="18"/>
      <c r="D27" s="9"/>
      <c r="E27" s="5"/>
      <c r="F27" s="5"/>
      <c r="G27" s="5"/>
      <c r="H27" s="5"/>
      <c r="I27" s="5"/>
      <c r="J27" s="5"/>
      <c r="K27" s="5"/>
      <c r="L27" s="5"/>
    </row>
    <row r="28" spans="1:12" x14ac:dyDescent="0.25">
      <c r="A28" s="15"/>
      <c r="B28" s="52">
        <v>2005</v>
      </c>
      <c r="C28" s="19"/>
      <c r="D28" s="9"/>
      <c r="E28" s="5"/>
      <c r="F28" s="5"/>
      <c r="G28" s="5"/>
      <c r="H28" s="5"/>
      <c r="I28" s="5"/>
      <c r="J28" s="5"/>
      <c r="K28" s="5"/>
      <c r="L28" s="5"/>
    </row>
    <row r="29" spans="1:12" x14ac:dyDescent="0.25">
      <c r="A29" s="15"/>
      <c r="B29" s="53">
        <v>2006</v>
      </c>
      <c r="C29" s="18"/>
      <c r="D29" s="9"/>
      <c r="E29" s="5"/>
      <c r="F29" s="5"/>
      <c r="G29" s="5"/>
      <c r="H29" s="5"/>
      <c r="I29" s="5"/>
      <c r="J29" s="5"/>
      <c r="K29" s="5"/>
      <c r="L29" s="5"/>
    </row>
    <row r="30" spans="1:12" x14ac:dyDescent="0.25">
      <c r="A30" s="15"/>
      <c r="B30" s="52">
        <v>2007</v>
      </c>
      <c r="C30" s="19"/>
      <c r="D30" s="9"/>
      <c r="E30" s="5"/>
      <c r="F30" s="5"/>
      <c r="G30" s="5"/>
      <c r="H30" s="5"/>
      <c r="I30" s="5"/>
      <c r="J30" s="5"/>
      <c r="K30" s="5"/>
      <c r="L30" s="5"/>
    </row>
    <row r="31" spans="1:12" x14ac:dyDescent="0.25">
      <c r="A31" s="15"/>
      <c r="B31" s="53">
        <v>2008</v>
      </c>
      <c r="C31" s="18"/>
      <c r="D31" s="9"/>
      <c r="E31" s="5"/>
      <c r="F31" s="5"/>
      <c r="G31" s="5"/>
      <c r="H31" s="5"/>
      <c r="I31" s="5"/>
      <c r="J31" s="5"/>
      <c r="K31" s="5"/>
      <c r="L31" s="5"/>
    </row>
    <row r="32" spans="1:12" x14ac:dyDescent="0.25">
      <c r="A32" s="15"/>
      <c r="B32" s="52">
        <v>2009</v>
      </c>
      <c r="C32" s="19"/>
      <c r="D32" s="9"/>
      <c r="E32" s="5"/>
      <c r="F32" s="5"/>
      <c r="G32" s="5"/>
      <c r="H32" s="5"/>
      <c r="I32" s="5"/>
      <c r="J32" s="5"/>
      <c r="K32" s="5"/>
      <c r="L32" s="5"/>
    </row>
    <row r="33" spans="1:12" x14ac:dyDescent="0.25">
      <c r="A33" s="15"/>
      <c r="B33" s="53">
        <v>2010</v>
      </c>
      <c r="C33" s="18"/>
      <c r="D33" s="9"/>
      <c r="E33" s="5"/>
      <c r="F33" s="5"/>
      <c r="G33" s="5"/>
      <c r="H33" s="5"/>
      <c r="I33" s="5"/>
      <c r="J33" s="5"/>
      <c r="K33" s="5"/>
      <c r="L33" s="5"/>
    </row>
    <row r="34" spans="1:12" x14ac:dyDescent="0.25">
      <c r="A34" s="15"/>
      <c r="B34" s="50">
        <v>2011</v>
      </c>
      <c r="C34" s="14"/>
      <c r="D34" s="9"/>
      <c r="E34" s="5"/>
      <c r="F34" s="5"/>
      <c r="G34" s="5"/>
      <c r="H34" s="5"/>
      <c r="I34" s="5"/>
      <c r="J34" s="5"/>
      <c r="K34" s="5"/>
      <c r="L34" s="5"/>
    </row>
    <row r="35" spans="1:12" x14ac:dyDescent="0.25">
      <c r="A35" s="15"/>
      <c r="B35" s="52">
        <v>2012</v>
      </c>
      <c r="C35" s="17"/>
      <c r="D35" s="9"/>
      <c r="E35" s="5"/>
      <c r="F35" s="5"/>
      <c r="G35" s="5"/>
      <c r="H35" s="5"/>
      <c r="I35" s="5"/>
      <c r="J35" s="5"/>
      <c r="K35" s="5"/>
      <c r="L35" s="5"/>
    </row>
    <row r="36" spans="1:12" x14ac:dyDescent="0.25">
      <c r="A36" s="13"/>
      <c r="B36" s="53">
        <v>2013</v>
      </c>
      <c r="C36" s="10"/>
      <c r="D36" s="9"/>
      <c r="E36" s="5"/>
      <c r="F36" s="5"/>
      <c r="G36" s="5"/>
      <c r="H36" s="5"/>
      <c r="I36" s="5"/>
      <c r="J36" s="5"/>
      <c r="K36" s="5"/>
      <c r="L36" s="5"/>
    </row>
    <row r="37" spans="1:12" x14ac:dyDescent="0.25">
      <c r="A37" s="15"/>
      <c r="B37" s="50">
        <v>2014</v>
      </c>
      <c r="C37" s="14"/>
      <c r="D37" s="9"/>
      <c r="E37" s="5"/>
      <c r="F37" s="5"/>
      <c r="G37" s="5"/>
      <c r="H37" s="5"/>
      <c r="I37" s="5"/>
      <c r="J37" s="5"/>
      <c r="K37" s="5"/>
      <c r="L37" s="5"/>
    </row>
    <row r="38" spans="1:12" x14ac:dyDescent="0.25">
      <c r="A38" s="15"/>
      <c r="B38" s="52">
        <v>2015</v>
      </c>
      <c r="C38" s="16"/>
      <c r="D38" s="9"/>
      <c r="E38" s="5"/>
      <c r="F38" s="5"/>
      <c r="G38" s="5"/>
      <c r="H38" s="5"/>
      <c r="I38" s="5"/>
      <c r="J38" s="5"/>
      <c r="K38" s="5"/>
      <c r="L38" s="5"/>
    </row>
    <row r="39" spans="1:12" ht="15.75" thickBot="1" x14ac:dyDescent="0.3">
      <c r="A39" s="8"/>
      <c r="B39" s="7" t="s">
        <v>2</v>
      </c>
      <c r="C39" s="7"/>
      <c r="D39" s="6"/>
      <c r="E39" s="5"/>
      <c r="F39" s="5"/>
      <c r="G39" s="5"/>
      <c r="H39" s="5"/>
      <c r="I39" s="5"/>
      <c r="J39" s="5"/>
      <c r="K39" s="5"/>
      <c r="L39" s="5"/>
    </row>
    <row r="40" spans="1:12" ht="12.75" customHeight="1" thickTop="1" x14ac:dyDescent="0.25">
      <c r="A40" s="4"/>
    </row>
    <row r="41" spans="1:12" ht="37.5" customHeight="1" x14ac:dyDescent="0.25">
      <c r="A41" s="1"/>
      <c r="B41" s="1"/>
      <c r="C41" s="1"/>
    </row>
    <row r="42" spans="1:12" ht="9" customHeight="1" x14ac:dyDescent="0.25">
      <c r="A42" s="3"/>
      <c r="B42" s="3"/>
      <c r="C42" s="3"/>
    </row>
    <row r="44" spans="1:12" x14ac:dyDescent="0.25">
      <c r="A44" s="2" t="s">
        <v>1</v>
      </c>
      <c r="C44" s="2" t="s">
        <v>0</v>
      </c>
    </row>
    <row r="45" spans="1:12" x14ac:dyDescent="0.25">
      <c r="C45" s="2" t="s">
        <v>30</v>
      </c>
    </row>
    <row r="46" spans="1:12" ht="53.25" customHeight="1" x14ac:dyDescent="0.25">
      <c r="A46" s="287"/>
      <c r="B46" s="287"/>
      <c r="C46" s="287"/>
      <c r="D46" s="287"/>
    </row>
  </sheetData>
  <mergeCells count="6">
    <mergeCell ref="A1:D1"/>
    <mergeCell ref="A46:D46"/>
    <mergeCell ref="A3:D3"/>
    <mergeCell ref="A4:D4"/>
    <mergeCell ref="A7:D7"/>
    <mergeCell ref="A8:D8"/>
  </mergeCells>
  <pageMargins left="0.70866141732283472" right="0.70866141732283472" top="0.74803149606299213" bottom="0.74803149606299213" header="0.31496062992125984" footer="0.31496062992125984"/>
  <pageSetup scale="62" orientation="landscape" r:id="rId1"/>
  <headerFooter>
    <oddHeader>&amp;L&amp;G&amp;CPRESIDENCIA DE LA REPÚBLICA
SECRETARÍA DE PARTICIPACIÓN, TRANSPARENCIA Y ANTICORRUPCIÓN
OFICINA DE FORTALECIMIENTO AL CONTROL INTERNO Y AUDITORÍA
&amp;R&amp;G</oddHeader>
  </headerFooter>
  <legacy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0"/>
  <sheetViews>
    <sheetView workbookViewId="0">
      <selection activeCell="D146" sqref="D146"/>
    </sheetView>
  </sheetViews>
  <sheetFormatPr baseColWidth="10" defaultRowHeight="15" x14ac:dyDescent="0.25"/>
  <cols>
    <col min="1" max="1" width="10.140625" style="111" customWidth="1"/>
    <col min="2" max="2" width="23" style="111" customWidth="1"/>
    <col min="3" max="3" width="17.28515625" style="111" customWidth="1"/>
    <col min="4" max="4" width="33.42578125" style="132" customWidth="1"/>
    <col min="5" max="16384" width="11.42578125" style="132"/>
  </cols>
  <sheetData>
    <row r="1" spans="1:12" ht="18.75" x14ac:dyDescent="0.25">
      <c r="A1" s="289" t="s">
        <v>52</v>
      </c>
      <c r="B1" s="289"/>
      <c r="C1" s="289"/>
      <c r="D1" s="289"/>
    </row>
    <row r="2" spans="1:12" ht="15.75" x14ac:dyDescent="0.25">
      <c r="A2" s="290" t="s">
        <v>22</v>
      </c>
      <c r="B2" s="290"/>
      <c r="C2" s="290"/>
      <c r="D2" s="290"/>
    </row>
    <row r="3" spans="1:12" ht="15.75" thickBot="1" x14ac:dyDescent="0.3">
      <c r="A3" s="31"/>
      <c r="B3" s="30"/>
      <c r="C3" s="30"/>
      <c r="D3" s="1"/>
    </row>
    <row r="4" spans="1:12" ht="41.25" customHeight="1" thickBot="1" x14ac:dyDescent="0.3">
      <c r="A4" s="71" t="s">
        <v>16</v>
      </c>
      <c r="B4" s="72" t="s">
        <v>207</v>
      </c>
      <c r="C4" s="72" t="s">
        <v>48</v>
      </c>
      <c r="D4" s="73" t="s">
        <v>21</v>
      </c>
    </row>
    <row r="5" spans="1:12" ht="15.75" customHeight="1" x14ac:dyDescent="0.25">
      <c r="A5" s="263"/>
      <c r="B5" s="264"/>
      <c r="C5" s="264"/>
      <c r="D5" s="265"/>
      <c r="E5" s="144"/>
      <c r="F5" s="144"/>
      <c r="G5" s="144"/>
      <c r="H5" s="144"/>
      <c r="I5" s="144"/>
      <c r="J5" s="144"/>
      <c r="K5" s="144"/>
      <c r="L5" s="144"/>
    </row>
    <row r="6" spans="1:12" ht="21" customHeight="1" x14ac:dyDescent="0.25">
      <c r="A6" s="229"/>
      <c r="B6" s="230"/>
      <c r="C6" s="231"/>
      <c r="D6" s="212"/>
      <c r="E6" s="144"/>
      <c r="F6" s="144"/>
      <c r="G6" s="144"/>
      <c r="H6" s="144"/>
      <c r="I6" s="144"/>
      <c r="J6" s="144"/>
      <c r="K6" s="144"/>
      <c r="L6" s="144"/>
    </row>
    <row r="7" spans="1:12" ht="21" customHeight="1" x14ac:dyDescent="0.25">
      <c r="A7" s="251">
        <v>2014</v>
      </c>
      <c r="B7" s="252"/>
      <c r="C7" s="253"/>
      <c r="D7" s="224"/>
      <c r="E7" s="144"/>
      <c r="F7" s="144"/>
      <c r="G7" s="144"/>
      <c r="H7" s="144"/>
      <c r="I7" s="144"/>
      <c r="J7" s="144"/>
      <c r="K7" s="144"/>
      <c r="L7" s="144"/>
    </row>
    <row r="8" spans="1:12" s="140" customFormat="1" x14ac:dyDescent="0.25">
      <c r="A8" s="268"/>
      <c r="B8" s="155">
        <v>41652</v>
      </c>
      <c r="C8" s="139">
        <v>540</v>
      </c>
      <c r="D8" s="269" t="s">
        <v>450</v>
      </c>
      <c r="E8" s="270"/>
      <c r="F8" s="270"/>
      <c r="G8" s="270"/>
      <c r="H8" s="270"/>
      <c r="I8" s="270"/>
      <c r="J8" s="270"/>
      <c r="K8" s="270"/>
      <c r="L8" s="270"/>
    </row>
    <row r="9" spans="1:12" s="140" customFormat="1" ht="24" x14ac:dyDescent="0.25">
      <c r="A9" s="268"/>
      <c r="B9" s="155">
        <v>41652</v>
      </c>
      <c r="C9" s="139">
        <v>1170</v>
      </c>
      <c r="D9" s="271" t="s">
        <v>448</v>
      </c>
      <c r="E9" s="270"/>
      <c r="F9" s="270"/>
      <c r="G9" s="270"/>
      <c r="H9" s="270"/>
      <c r="I9" s="270"/>
      <c r="J9" s="270"/>
      <c r="K9" s="270"/>
      <c r="L9" s="270"/>
    </row>
    <row r="10" spans="1:12" s="140" customFormat="1" x14ac:dyDescent="0.25">
      <c r="A10" s="268"/>
      <c r="B10" s="155">
        <v>41652</v>
      </c>
      <c r="C10" s="139">
        <v>840</v>
      </c>
      <c r="D10" s="269" t="s">
        <v>449</v>
      </c>
      <c r="E10" s="270"/>
      <c r="F10" s="270"/>
      <c r="G10" s="270"/>
      <c r="H10" s="270"/>
      <c r="I10" s="270"/>
      <c r="J10" s="270"/>
      <c r="K10" s="270"/>
      <c r="L10" s="270"/>
    </row>
    <row r="11" spans="1:12" s="140" customFormat="1" ht="24" x14ac:dyDescent="0.25">
      <c r="A11" s="268"/>
      <c r="B11" s="155">
        <v>41652</v>
      </c>
      <c r="C11" s="139">
        <v>1761.6</v>
      </c>
      <c r="D11" s="223" t="s">
        <v>715</v>
      </c>
      <c r="E11" s="270"/>
      <c r="F11" s="270"/>
      <c r="G11" s="270"/>
      <c r="H11" s="270"/>
      <c r="I11" s="270"/>
      <c r="J11" s="270"/>
      <c r="K11" s="270"/>
      <c r="L11" s="270"/>
    </row>
    <row r="12" spans="1:12" s="140" customFormat="1" ht="24" x14ac:dyDescent="0.25">
      <c r="A12" s="268"/>
      <c r="B12" s="155">
        <v>41654</v>
      </c>
      <c r="C12" s="145">
        <v>711.6</v>
      </c>
      <c r="D12" s="269" t="s">
        <v>621</v>
      </c>
      <c r="E12" s="270"/>
      <c r="F12" s="270"/>
      <c r="G12" s="270"/>
      <c r="H12" s="270"/>
      <c r="I12" s="270"/>
      <c r="J12" s="270"/>
      <c r="K12" s="270"/>
      <c r="L12" s="270"/>
    </row>
    <row r="13" spans="1:12" s="140" customFormat="1" ht="24" x14ac:dyDescent="0.25">
      <c r="A13" s="268"/>
      <c r="B13" s="155">
        <v>41654</v>
      </c>
      <c r="C13" s="145">
        <v>264</v>
      </c>
      <c r="D13" s="269" t="s">
        <v>867</v>
      </c>
      <c r="E13" s="270"/>
      <c r="F13" s="270"/>
      <c r="G13" s="270"/>
      <c r="H13" s="270"/>
      <c r="I13" s="270"/>
      <c r="J13" s="270"/>
      <c r="K13" s="270"/>
      <c r="L13" s="270"/>
    </row>
    <row r="14" spans="1:12" s="140" customFormat="1" x14ac:dyDescent="0.25">
      <c r="A14" s="268"/>
      <c r="B14" s="272">
        <v>41661</v>
      </c>
      <c r="C14" s="273">
        <v>220.05</v>
      </c>
      <c r="D14" s="274" t="s">
        <v>693</v>
      </c>
      <c r="E14" s="270"/>
      <c r="F14" s="270"/>
      <c r="G14" s="270"/>
      <c r="H14" s="270"/>
      <c r="I14" s="270"/>
      <c r="J14" s="270"/>
      <c r="K14" s="270"/>
      <c r="L14" s="270"/>
    </row>
    <row r="15" spans="1:12" s="140" customFormat="1" x14ac:dyDescent="0.25">
      <c r="A15" s="268"/>
      <c r="B15" s="272">
        <v>41661</v>
      </c>
      <c r="C15" s="145">
        <v>108.48</v>
      </c>
      <c r="D15" s="223" t="s">
        <v>773</v>
      </c>
      <c r="E15" s="270"/>
      <c r="F15" s="270"/>
      <c r="G15" s="270"/>
      <c r="H15" s="270"/>
      <c r="I15" s="270"/>
      <c r="J15" s="270"/>
      <c r="K15" s="270"/>
      <c r="L15" s="270"/>
    </row>
    <row r="16" spans="1:12" s="140" customFormat="1" x14ac:dyDescent="0.25">
      <c r="A16" s="268"/>
      <c r="B16" s="272">
        <v>41661</v>
      </c>
      <c r="C16" s="145">
        <v>180.18</v>
      </c>
      <c r="D16" s="223" t="s">
        <v>695</v>
      </c>
      <c r="E16" s="270"/>
      <c r="F16" s="270"/>
      <c r="G16" s="270"/>
      <c r="H16" s="270"/>
      <c r="I16" s="270"/>
      <c r="J16" s="270"/>
      <c r="K16" s="270"/>
      <c r="L16" s="270"/>
    </row>
    <row r="17" spans="1:12" s="140" customFormat="1" x14ac:dyDescent="0.25">
      <c r="A17" s="268"/>
      <c r="B17" s="155">
        <v>41661</v>
      </c>
      <c r="C17" s="145">
        <v>192.75</v>
      </c>
      <c r="D17" s="269" t="s">
        <v>608</v>
      </c>
      <c r="E17" s="270"/>
      <c r="F17" s="270"/>
      <c r="G17" s="270"/>
      <c r="H17" s="270"/>
      <c r="I17" s="270"/>
      <c r="J17" s="270"/>
      <c r="K17" s="270"/>
      <c r="L17" s="270"/>
    </row>
    <row r="18" spans="1:12" s="140" customFormat="1" x14ac:dyDescent="0.25">
      <c r="A18" s="268"/>
      <c r="B18" s="155">
        <v>41667</v>
      </c>
      <c r="C18" s="145">
        <v>97.5</v>
      </c>
      <c r="D18" s="269" t="s">
        <v>857</v>
      </c>
      <c r="E18" s="270"/>
      <c r="F18" s="270"/>
      <c r="G18" s="270"/>
      <c r="H18" s="270"/>
      <c r="I18" s="270"/>
      <c r="J18" s="270"/>
      <c r="K18" s="270"/>
      <c r="L18" s="270"/>
    </row>
    <row r="19" spans="1:12" s="140" customFormat="1" ht="24" x14ac:dyDescent="0.25">
      <c r="A19" s="268"/>
      <c r="B19" s="155">
        <v>41668</v>
      </c>
      <c r="C19" s="145">
        <v>131</v>
      </c>
      <c r="D19" s="269" t="s">
        <v>896</v>
      </c>
      <c r="E19" s="270"/>
      <c r="F19" s="270"/>
      <c r="G19" s="270"/>
      <c r="H19" s="270"/>
      <c r="I19" s="270"/>
      <c r="J19" s="270"/>
      <c r="K19" s="270"/>
      <c r="L19" s="270"/>
    </row>
    <row r="20" spans="1:12" s="140" customFormat="1" x14ac:dyDescent="0.25">
      <c r="A20" s="268"/>
      <c r="B20" s="155">
        <v>41668</v>
      </c>
      <c r="C20" s="143">
        <v>485.9</v>
      </c>
      <c r="D20" s="271" t="s">
        <v>853</v>
      </c>
      <c r="E20" s="270"/>
      <c r="F20" s="270"/>
      <c r="G20" s="270"/>
      <c r="H20" s="270"/>
      <c r="I20" s="270"/>
      <c r="J20" s="270"/>
      <c r="K20" s="270"/>
      <c r="L20" s="270"/>
    </row>
    <row r="21" spans="1:12" s="140" customFormat="1" x14ac:dyDescent="0.25">
      <c r="A21" s="268"/>
      <c r="B21" s="155">
        <v>41668</v>
      </c>
      <c r="C21" s="145">
        <v>1688.86</v>
      </c>
      <c r="D21" s="269" t="s">
        <v>608</v>
      </c>
      <c r="E21" s="270"/>
      <c r="F21" s="270"/>
      <c r="G21" s="270"/>
      <c r="H21" s="270"/>
      <c r="I21" s="270"/>
      <c r="J21" s="270"/>
      <c r="K21" s="270"/>
      <c r="L21" s="270"/>
    </row>
    <row r="22" spans="1:12" s="140" customFormat="1" x14ac:dyDescent="0.25">
      <c r="A22" s="268"/>
      <c r="B22" s="155">
        <v>41673</v>
      </c>
      <c r="C22" s="143">
        <v>102.5</v>
      </c>
      <c r="D22" s="275" t="s">
        <v>559</v>
      </c>
      <c r="E22" s="270"/>
      <c r="F22" s="270"/>
      <c r="G22" s="270"/>
      <c r="H22" s="270"/>
      <c r="I22" s="270"/>
      <c r="J22" s="270"/>
      <c r="K22" s="270"/>
      <c r="L22" s="270"/>
    </row>
    <row r="23" spans="1:12" s="140" customFormat="1" x14ac:dyDescent="0.25">
      <c r="A23" s="268"/>
      <c r="B23" s="155">
        <v>41681</v>
      </c>
      <c r="C23" s="214">
        <v>219.24</v>
      </c>
      <c r="D23" s="276" t="s">
        <v>695</v>
      </c>
      <c r="E23" s="270"/>
      <c r="F23" s="270"/>
      <c r="G23" s="270"/>
      <c r="H23" s="270"/>
      <c r="I23" s="270"/>
      <c r="J23" s="270"/>
      <c r="K23" s="270"/>
      <c r="L23" s="270"/>
    </row>
    <row r="24" spans="1:12" s="140" customFormat="1" x14ac:dyDescent="0.25">
      <c r="A24" s="268"/>
      <c r="B24" s="155">
        <v>41682</v>
      </c>
      <c r="C24" s="145">
        <v>1324.8</v>
      </c>
      <c r="D24" s="269" t="s">
        <v>897</v>
      </c>
      <c r="E24" s="270"/>
      <c r="F24" s="270"/>
      <c r="G24" s="270"/>
      <c r="H24" s="270"/>
      <c r="I24" s="270"/>
      <c r="J24" s="270"/>
      <c r="K24" s="270"/>
      <c r="L24" s="270"/>
    </row>
    <row r="25" spans="1:12" s="140" customFormat="1" x14ac:dyDescent="0.25">
      <c r="A25" s="268"/>
      <c r="B25" s="155">
        <v>41682</v>
      </c>
      <c r="C25" s="145">
        <v>90</v>
      </c>
      <c r="D25" s="269" t="s">
        <v>31</v>
      </c>
      <c r="E25" s="270"/>
      <c r="F25" s="270"/>
      <c r="G25" s="270"/>
      <c r="H25" s="270"/>
      <c r="I25" s="270"/>
      <c r="J25" s="270"/>
      <c r="K25" s="270"/>
      <c r="L25" s="270"/>
    </row>
    <row r="26" spans="1:12" s="140" customFormat="1" x14ac:dyDescent="0.25">
      <c r="A26" s="268"/>
      <c r="B26" s="155">
        <v>41682</v>
      </c>
      <c r="C26" s="145">
        <v>743.55</v>
      </c>
      <c r="D26" s="269" t="s">
        <v>608</v>
      </c>
      <c r="E26" s="270"/>
      <c r="F26" s="270"/>
      <c r="G26" s="270"/>
      <c r="H26" s="270"/>
      <c r="I26" s="270"/>
      <c r="J26" s="270"/>
      <c r="K26" s="270"/>
      <c r="L26" s="270"/>
    </row>
    <row r="27" spans="1:12" s="140" customFormat="1" x14ac:dyDescent="0.25">
      <c r="A27" s="268"/>
      <c r="B27" s="155">
        <v>41682</v>
      </c>
      <c r="C27" s="145">
        <v>866.47</v>
      </c>
      <c r="D27" s="269" t="s">
        <v>608</v>
      </c>
      <c r="E27" s="270"/>
      <c r="F27" s="270"/>
      <c r="G27" s="270"/>
      <c r="H27" s="270"/>
      <c r="I27" s="270"/>
      <c r="J27" s="270"/>
      <c r="K27" s="270"/>
      <c r="L27" s="270"/>
    </row>
    <row r="28" spans="1:12" s="140" customFormat="1" x14ac:dyDescent="0.25">
      <c r="A28" s="268"/>
      <c r="B28" s="155">
        <v>41683</v>
      </c>
      <c r="C28" s="145">
        <v>3574.08</v>
      </c>
      <c r="D28" s="269" t="s">
        <v>803</v>
      </c>
      <c r="E28" s="270"/>
      <c r="F28" s="270"/>
      <c r="G28" s="270"/>
      <c r="H28" s="270"/>
      <c r="I28" s="270"/>
      <c r="J28" s="270"/>
      <c r="K28" s="270"/>
      <c r="L28" s="270"/>
    </row>
    <row r="29" spans="1:12" s="140" customFormat="1" x14ac:dyDescent="0.25">
      <c r="A29" s="268"/>
      <c r="B29" s="155">
        <v>41683</v>
      </c>
      <c r="C29" s="145">
        <v>584.54</v>
      </c>
      <c r="D29" s="269" t="s">
        <v>898</v>
      </c>
      <c r="E29" s="270"/>
      <c r="F29" s="270"/>
      <c r="G29" s="270"/>
      <c r="H29" s="270"/>
      <c r="I29" s="270"/>
      <c r="J29" s="270"/>
      <c r="K29" s="270"/>
      <c r="L29" s="270"/>
    </row>
    <row r="30" spans="1:12" s="140" customFormat="1" x14ac:dyDescent="0.25">
      <c r="A30" s="268"/>
      <c r="B30" s="155">
        <v>41683</v>
      </c>
      <c r="C30" s="145">
        <v>1419.95</v>
      </c>
      <c r="D30" s="223" t="s">
        <v>571</v>
      </c>
      <c r="E30" s="270"/>
      <c r="F30" s="270"/>
      <c r="G30" s="270"/>
      <c r="H30" s="270"/>
      <c r="I30" s="270"/>
      <c r="J30" s="270"/>
      <c r="K30" s="270"/>
      <c r="L30" s="270"/>
    </row>
    <row r="31" spans="1:12" s="140" customFormat="1" x14ac:dyDescent="0.25">
      <c r="A31" s="268"/>
      <c r="B31" s="155">
        <v>41683</v>
      </c>
      <c r="C31" s="145">
        <v>566.5</v>
      </c>
      <c r="D31" s="269" t="s">
        <v>528</v>
      </c>
      <c r="E31" s="270"/>
      <c r="F31" s="270"/>
      <c r="G31" s="270"/>
      <c r="H31" s="270"/>
      <c r="I31" s="270"/>
      <c r="J31" s="270"/>
      <c r="K31" s="270"/>
      <c r="L31" s="270"/>
    </row>
    <row r="32" spans="1:12" s="140" customFormat="1" x14ac:dyDescent="0.25">
      <c r="A32" s="268"/>
      <c r="B32" s="155">
        <v>41684</v>
      </c>
      <c r="C32" s="143">
        <v>462.88</v>
      </c>
      <c r="D32" s="271" t="s">
        <v>795</v>
      </c>
      <c r="E32" s="270"/>
      <c r="F32" s="270"/>
      <c r="G32" s="270"/>
      <c r="H32" s="270"/>
      <c r="I32" s="270"/>
      <c r="J32" s="270"/>
      <c r="K32" s="270"/>
      <c r="L32" s="270"/>
    </row>
    <row r="33" spans="1:12" s="140" customFormat="1" x14ac:dyDescent="0.25">
      <c r="A33" s="268"/>
      <c r="B33" s="155">
        <v>41684</v>
      </c>
      <c r="C33" s="145">
        <v>1984.25</v>
      </c>
      <c r="D33" s="269" t="s">
        <v>484</v>
      </c>
      <c r="E33" s="270"/>
      <c r="F33" s="270"/>
      <c r="G33" s="270"/>
      <c r="H33" s="270"/>
      <c r="I33" s="270"/>
      <c r="J33" s="270"/>
      <c r="K33" s="270"/>
      <c r="L33" s="270"/>
    </row>
    <row r="34" spans="1:12" s="140" customFormat="1" x14ac:dyDescent="0.25">
      <c r="A34" s="268"/>
      <c r="B34" s="155">
        <v>41684</v>
      </c>
      <c r="C34" s="145">
        <v>308.14999999999998</v>
      </c>
      <c r="D34" s="269" t="s">
        <v>396</v>
      </c>
      <c r="E34" s="270"/>
      <c r="F34" s="270"/>
      <c r="G34" s="270"/>
      <c r="H34" s="270"/>
      <c r="I34" s="270"/>
      <c r="J34" s="270"/>
      <c r="K34" s="270"/>
      <c r="L34" s="270"/>
    </row>
    <row r="35" spans="1:12" s="140" customFormat="1" x14ac:dyDescent="0.25">
      <c r="A35" s="268"/>
      <c r="B35" s="155">
        <v>41687</v>
      </c>
      <c r="C35" s="151">
        <v>96.86</v>
      </c>
      <c r="D35" s="269" t="s">
        <v>899</v>
      </c>
      <c r="E35" s="270"/>
      <c r="F35" s="270"/>
      <c r="G35" s="270"/>
      <c r="H35" s="270"/>
      <c r="I35" s="270"/>
      <c r="J35" s="270"/>
      <c r="K35" s="270"/>
      <c r="L35" s="270"/>
    </row>
    <row r="36" spans="1:12" s="140" customFormat="1" x14ac:dyDescent="0.25">
      <c r="A36" s="268"/>
      <c r="B36" s="155"/>
      <c r="C36" s="145">
        <v>622.16999999999996</v>
      </c>
      <c r="D36" s="269" t="s">
        <v>900</v>
      </c>
      <c r="E36" s="270"/>
      <c r="F36" s="270"/>
      <c r="G36" s="270"/>
      <c r="H36" s="270"/>
      <c r="I36" s="270"/>
      <c r="J36" s="270"/>
      <c r="K36" s="270"/>
      <c r="L36" s="270"/>
    </row>
    <row r="37" spans="1:12" s="140" customFormat="1" x14ac:dyDescent="0.25">
      <c r="A37" s="268"/>
      <c r="B37" s="155"/>
      <c r="C37" s="143">
        <v>343.55</v>
      </c>
      <c r="D37" s="271" t="s">
        <v>901</v>
      </c>
      <c r="E37" s="270"/>
      <c r="F37" s="270"/>
      <c r="G37" s="270"/>
      <c r="H37" s="270"/>
      <c r="I37" s="270"/>
      <c r="J37" s="270"/>
      <c r="K37" s="270"/>
      <c r="L37" s="270"/>
    </row>
    <row r="38" spans="1:12" s="140" customFormat="1" x14ac:dyDescent="0.25">
      <c r="A38" s="268"/>
      <c r="B38" s="155">
        <v>41689</v>
      </c>
      <c r="C38" s="145">
        <v>84.75</v>
      </c>
      <c r="D38" s="269" t="s">
        <v>448</v>
      </c>
      <c r="E38" s="270"/>
      <c r="F38" s="270"/>
      <c r="G38" s="270"/>
      <c r="H38" s="270"/>
      <c r="I38" s="270"/>
      <c r="J38" s="270"/>
      <c r="K38" s="270"/>
      <c r="L38" s="270"/>
    </row>
    <row r="39" spans="1:12" s="140" customFormat="1" x14ac:dyDescent="0.25">
      <c r="A39" s="268"/>
      <c r="B39" s="155">
        <v>41689</v>
      </c>
      <c r="C39" s="145">
        <v>2610</v>
      </c>
      <c r="D39" s="269" t="s">
        <v>873</v>
      </c>
      <c r="E39" s="270"/>
      <c r="F39" s="270"/>
      <c r="G39" s="270"/>
      <c r="H39" s="270"/>
      <c r="I39" s="270"/>
      <c r="J39" s="270"/>
      <c r="K39" s="270"/>
      <c r="L39" s="270"/>
    </row>
    <row r="40" spans="1:12" s="140" customFormat="1" x14ac:dyDescent="0.25">
      <c r="A40" s="268"/>
      <c r="B40" s="155">
        <v>41689</v>
      </c>
      <c r="C40" s="145">
        <v>579.38</v>
      </c>
      <c r="D40" s="269" t="s">
        <v>608</v>
      </c>
      <c r="E40" s="270"/>
      <c r="F40" s="270"/>
      <c r="G40" s="270"/>
      <c r="H40" s="270"/>
      <c r="I40" s="270"/>
      <c r="J40" s="270"/>
      <c r="K40" s="270"/>
      <c r="L40" s="270"/>
    </row>
    <row r="41" spans="1:12" s="140" customFormat="1" x14ac:dyDescent="0.25">
      <c r="A41" s="268"/>
      <c r="B41" s="155">
        <v>41689</v>
      </c>
      <c r="C41" s="145">
        <v>365</v>
      </c>
      <c r="D41" s="277" t="s">
        <v>902</v>
      </c>
      <c r="E41" s="270"/>
      <c r="F41" s="270"/>
      <c r="G41" s="270"/>
      <c r="H41" s="270"/>
      <c r="I41" s="270"/>
      <c r="J41" s="270"/>
      <c r="K41" s="270"/>
      <c r="L41" s="270"/>
    </row>
    <row r="42" spans="1:12" s="140" customFormat="1" x14ac:dyDescent="0.25">
      <c r="A42" s="268"/>
      <c r="B42" s="155">
        <v>41689</v>
      </c>
      <c r="C42" s="145">
        <v>1170</v>
      </c>
      <c r="D42" s="269" t="s">
        <v>692</v>
      </c>
      <c r="E42" s="270"/>
      <c r="F42" s="270"/>
      <c r="G42" s="270"/>
      <c r="H42" s="270"/>
      <c r="I42" s="270"/>
      <c r="J42" s="270"/>
      <c r="K42" s="270"/>
      <c r="L42" s="270"/>
    </row>
    <row r="43" spans="1:12" s="140" customFormat="1" x14ac:dyDescent="0.25">
      <c r="A43" s="268"/>
      <c r="B43" s="155">
        <v>41690</v>
      </c>
      <c r="C43" s="145">
        <v>562</v>
      </c>
      <c r="D43" s="269" t="s">
        <v>396</v>
      </c>
      <c r="E43" s="270"/>
      <c r="F43" s="270"/>
      <c r="G43" s="270"/>
      <c r="H43" s="270"/>
      <c r="I43" s="270"/>
      <c r="J43" s="270"/>
      <c r="K43" s="270"/>
      <c r="L43" s="270"/>
    </row>
    <row r="44" spans="1:12" s="140" customFormat="1" x14ac:dyDescent="0.25">
      <c r="A44" s="268"/>
      <c r="B44" s="155">
        <v>41690</v>
      </c>
      <c r="C44" s="152">
        <v>144</v>
      </c>
      <c r="D44" s="269" t="s">
        <v>711</v>
      </c>
      <c r="E44" s="270"/>
      <c r="F44" s="270"/>
      <c r="G44" s="270"/>
      <c r="H44" s="270"/>
      <c r="I44" s="270"/>
      <c r="J44" s="270"/>
      <c r="K44" s="270"/>
      <c r="L44" s="270"/>
    </row>
    <row r="45" spans="1:12" s="140" customFormat="1" x14ac:dyDescent="0.25">
      <c r="A45" s="268"/>
      <c r="B45" s="155">
        <v>41690</v>
      </c>
      <c r="C45" s="145">
        <v>216</v>
      </c>
      <c r="D45" s="269" t="s">
        <v>903</v>
      </c>
      <c r="E45" s="270"/>
      <c r="F45" s="270"/>
      <c r="G45" s="270"/>
      <c r="H45" s="270"/>
      <c r="I45" s="270"/>
      <c r="J45" s="270"/>
      <c r="K45" s="270"/>
      <c r="L45" s="270"/>
    </row>
    <row r="46" spans="1:12" s="140" customFormat="1" x14ac:dyDescent="0.25">
      <c r="A46" s="268"/>
      <c r="B46" s="155">
        <v>41691</v>
      </c>
      <c r="C46" s="145">
        <v>1439.71</v>
      </c>
      <c r="D46" s="269" t="s">
        <v>77</v>
      </c>
      <c r="E46" s="270"/>
      <c r="F46" s="270"/>
      <c r="G46" s="270"/>
      <c r="H46" s="270"/>
      <c r="I46" s="270"/>
      <c r="J46" s="270"/>
      <c r="K46" s="270"/>
      <c r="L46" s="270"/>
    </row>
    <row r="47" spans="1:12" s="140" customFormat="1" x14ac:dyDescent="0.25">
      <c r="A47" s="268"/>
      <c r="B47" s="155">
        <v>41697</v>
      </c>
      <c r="C47" s="145">
        <v>1162.18</v>
      </c>
      <c r="D47" s="269" t="s">
        <v>904</v>
      </c>
      <c r="E47" s="270"/>
      <c r="F47" s="270"/>
      <c r="G47" s="270"/>
      <c r="H47" s="270"/>
      <c r="I47" s="270"/>
      <c r="J47" s="270"/>
      <c r="K47" s="270"/>
      <c r="L47" s="270"/>
    </row>
    <row r="48" spans="1:12" s="140" customFormat="1" x14ac:dyDescent="0.25">
      <c r="A48" s="268"/>
      <c r="B48" s="155">
        <v>41697</v>
      </c>
      <c r="C48" s="145">
        <v>570.54999999999995</v>
      </c>
      <c r="D48" s="269" t="s">
        <v>553</v>
      </c>
      <c r="E48" s="270"/>
      <c r="F48" s="270"/>
      <c r="G48" s="270"/>
      <c r="H48" s="270"/>
      <c r="I48" s="270"/>
      <c r="J48" s="270"/>
      <c r="K48" s="270"/>
      <c r="L48" s="270"/>
    </row>
    <row r="49" spans="1:12" s="140" customFormat="1" ht="24" x14ac:dyDescent="0.25">
      <c r="A49" s="268"/>
      <c r="B49" s="155">
        <v>41698</v>
      </c>
      <c r="C49" s="143">
        <v>565</v>
      </c>
      <c r="D49" s="271" t="s">
        <v>905</v>
      </c>
      <c r="E49" s="270"/>
      <c r="F49" s="270"/>
      <c r="G49" s="270"/>
      <c r="H49" s="270"/>
      <c r="I49" s="270"/>
      <c r="J49" s="270"/>
      <c r="K49" s="270"/>
      <c r="L49" s="270"/>
    </row>
    <row r="50" spans="1:12" s="140" customFormat="1" x14ac:dyDescent="0.25">
      <c r="A50" s="268"/>
      <c r="B50" s="155">
        <v>41701</v>
      </c>
      <c r="C50" s="145">
        <v>1500</v>
      </c>
      <c r="D50" s="269" t="s">
        <v>528</v>
      </c>
      <c r="E50" s="270"/>
      <c r="F50" s="270"/>
      <c r="G50" s="270"/>
      <c r="H50" s="270"/>
      <c r="I50" s="270"/>
      <c r="J50" s="270"/>
      <c r="K50" s="270"/>
      <c r="L50" s="270"/>
    </row>
    <row r="51" spans="1:12" s="140" customFormat="1" ht="24" x14ac:dyDescent="0.25">
      <c r="A51" s="268"/>
      <c r="B51" s="155">
        <v>41701</v>
      </c>
      <c r="C51" s="145">
        <v>2786.1</v>
      </c>
      <c r="D51" s="269" t="s">
        <v>906</v>
      </c>
      <c r="E51" s="270"/>
      <c r="F51" s="270"/>
      <c r="G51" s="270"/>
      <c r="H51" s="270"/>
      <c r="I51" s="270"/>
      <c r="J51" s="270"/>
      <c r="K51" s="270"/>
      <c r="L51" s="270"/>
    </row>
    <row r="52" spans="1:12" s="140" customFormat="1" x14ac:dyDescent="0.25">
      <c r="A52" s="268"/>
      <c r="B52" s="155">
        <v>41701</v>
      </c>
      <c r="C52" s="153">
        <v>158.19999999999999</v>
      </c>
      <c r="D52" s="269" t="s">
        <v>77</v>
      </c>
      <c r="E52" s="270"/>
      <c r="F52" s="270"/>
      <c r="G52" s="270"/>
      <c r="H52" s="270"/>
      <c r="I52" s="270"/>
      <c r="J52" s="270"/>
      <c r="K52" s="270"/>
      <c r="L52" s="270"/>
    </row>
    <row r="53" spans="1:12" s="140" customFormat="1" x14ac:dyDescent="0.25">
      <c r="A53" s="268"/>
      <c r="B53" s="155">
        <v>41701</v>
      </c>
      <c r="C53" s="145">
        <v>236.88</v>
      </c>
      <c r="D53" s="269" t="s">
        <v>695</v>
      </c>
      <c r="E53" s="270"/>
      <c r="F53" s="270"/>
      <c r="G53" s="270"/>
      <c r="H53" s="270"/>
      <c r="I53" s="270"/>
      <c r="J53" s="270"/>
      <c r="K53" s="270"/>
      <c r="L53" s="270"/>
    </row>
    <row r="54" spans="1:12" s="140" customFormat="1" x14ac:dyDescent="0.25">
      <c r="A54" s="268"/>
      <c r="B54" s="155">
        <v>41701</v>
      </c>
      <c r="C54" s="153">
        <v>4495.7</v>
      </c>
      <c r="D54" s="223" t="s">
        <v>897</v>
      </c>
      <c r="E54" s="270"/>
      <c r="F54" s="270"/>
      <c r="G54" s="270"/>
      <c r="H54" s="270"/>
      <c r="I54" s="270"/>
      <c r="J54" s="270"/>
      <c r="K54" s="270"/>
      <c r="L54" s="270"/>
    </row>
    <row r="55" spans="1:12" s="140" customFormat="1" x14ac:dyDescent="0.25">
      <c r="A55" s="268"/>
      <c r="B55" s="155">
        <v>41701</v>
      </c>
      <c r="C55" s="145">
        <v>2880.74</v>
      </c>
      <c r="D55" s="269" t="s">
        <v>553</v>
      </c>
      <c r="E55" s="270"/>
      <c r="F55" s="270"/>
      <c r="G55" s="270"/>
      <c r="H55" s="270"/>
      <c r="I55" s="270"/>
      <c r="J55" s="270"/>
      <c r="K55" s="270"/>
      <c r="L55" s="270"/>
    </row>
    <row r="56" spans="1:12" s="140" customFormat="1" x14ac:dyDescent="0.25">
      <c r="A56" s="268"/>
      <c r="B56" s="155">
        <v>41703</v>
      </c>
      <c r="C56" s="145">
        <v>379.98</v>
      </c>
      <c r="D56" s="269" t="s">
        <v>900</v>
      </c>
      <c r="E56" s="270"/>
      <c r="F56" s="270"/>
      <c r="G56" s="270"/>
      <c r="H56" s="270"/>
      <c r="I56" s="270"/>
      <c r="J56" s="270"/>
      <c r="K56" s="270"/>
      <c r="L56" s="270"/>
    </row>
    <row r="57" spans="1:12" s="140" customFormat="1" x14ac:dyDescent="0.25">
      <c r="A57" s="268"/>
      <c r="B57" s="155">
        <v>41704</v>
      </c>
      <c r="C57" s="145">
        <v>200</v>
      </c>
      <c r="D57" s="223" t="s">
        <v>907</v>
      </c>
      <c r="E57" s="270"/>
      <c r="F57" s="270"/>
      <c r="G57" s="270"/>
      <c r="H57" s="270"/>
      <c r="I57" s="270"/>
      <c r="J57" s="270"/>
      <c r="K57" s="270"/>
      <c r="L57" s="270"/>
    </row>
    <row r="58" spans="1:12" s="140" customFormat="1" x14ac:dyDescent="0.25">
      <c r="A58" s="268"/>
      <c r="B58" s="155">
        <v>41705</v>
      </c>
      <c r="C58" s="145">
        <v>129.6</v>
      </c>
      <c r="D58" s="269" t="s">
        <v>608</v>
      </c>
      <c r="E58" s="270"/>
      <c r="F58" s="270"/>
      <c r="G58" s="270"/>
      <c r="H58" s="270"/>
      <c r="I58" s="270"/>
      <c r="J58" s="270"/>
      <c r="K58" s="270"/>
      <c r="L58" s="270"/>
    </row>
    <row r="59" spans="1:12" s="140" customFormat="1" x14ac:dyDescent="0.25">
      <c r="A59" s="268"/>
      <c r="B59" s="155">
        <v>41705</v>
      </c>
      <c r="C59" s="145">
        <v>1429.45</v>
      </c>
      <c r="D59" s="223" t="s">
        <v>908</v>
      </c>
      <c r="E59" s="270"/>
      <c r="F59" s="270"/>
      <c r="G59" s="270"/>
      <c r="H59" s="270"/>
      <c r="I59" s="270"/>
      <c r="J59" s="270"/>
      <c r="K59" s="270"/>
      <c r="L59" s="270"/>
    </row>
    <row r="60" spans="1:12" s="140" customFormat="1" x14ac:dyDescent="0.25">
      <c r="A60" s="268"/>
      <c r="B60" s="155">
        <v>41709</v>
      </c>
      <c r="C60" s="145">
        <v>150</v>
      </c>
      <c r="D60" s="223" t="s">
        <v>752</v>
      </c>
      <c r="E60" s="270"/>
      <c r="F60" s="270"/>
      <c r="G60" s="270"/>
      <c r="H60" s="270"/>
      <c r="I60" s="270"/>
      <c r="J60" s="270"/>
      <c r="K60" s="270"/>
      <c r="L60" s="270"/>
    </row>
    <row r="61" spans="1:12" s="140" customFormat="1" x14ac:dyDescent="0.25">
      <c r="A61" s="268"/>
      <c r="B61" s="155">
        <v>41716</v>
      </c>
      <c r="C61" s="145">
        <v>778</v>
      </c>
      <c r="D61" s="269" t="s">
        <v>909</v>
      </c>
      <c r="E61" s="270"/>
      <c r="F61" s="270"/>
      <c r="G61" s="270"/>
      <c r="H61" s="270"/>
      <c r="I61" s="270"/>
      <c r="J61" s="270"/>
      <c r="K61" s="270"/>
      <c r="L61" s="270"/>
    </row>
    <row r="62" spans="1:12" s="140" customFormat="1" x14ac:dyDescent="0.25">
      <c r="A62" s="268"/>
      <c r="B62" s="155">
        <v>41717</v>
      </c>
      <c r="C62" s="145">
        <v>350</v>
      </c>
      <c r="D62" s="223" t="s">
        <v>798</v>
      </c>
      <c r="E62" s="270"/>
      <c r="F62" s="270"/>
      <c r="G62" s="270"/>
      <c r="H62" s="270"/>
      <c r="I62" s="270"/>
      <c r="J62" s="270"/>
      <c r="K62" s="270"/>
      <c r="L62" s="270"/>
    </row>
    <row r="63" spans="1:12" s="140" customFormat="1" x14ac:dyDescent="0.25">
      <c r="A63" s="268"/>
      <c r="B63" s="155">
        <v>41717</v>
      </c>
      <c r="C63" s="145">
        <v>680</v>
      </c>
      <c r="D63" s="223" t="s">
        <v>910</v>
      </c>
      <c r="E63" s="270"/>
      <c r="F63" s="270"/>
      <c r="G63" s="270"/>
      <c r="H63" s="270"/>
      <c r="I63" s="270"/>
      <c r="J63" s="270"/>
      <c r="K63" s="270"/>
      <c r="L63" s="270"/>
    </row>
    <row r="64" spans="1:12" s="140" customFormat="1" x14ac:dyDescent="0.25">
      <c r="A64" s="268"/>
      <c r="B64" s="155">
        <v>41718</v>
      </c>
      <c r="C64" s="143">
        <v>270</v>
      </c>
      <c r="D64" s="271" t="s">
        <v>911</v>
      </c>
      <c r="E64" s="270"/>
      <c r="F64" s="270"/>
      <c r="G64" s="270"/>
      <c r="H64" s="270"/>
      <c r="I64" s="270"/>
      <c r="J64" s="270"/>
      <c r="K64" s="270"/>
      <c r="L64" s="270"/>
    </row>
    <row r="65" spans="1:12" s="140" customFormat="1" x14ac:dyDescent="0.25">
      <c r="A65" s="268"/>
      <c r="B65" s="155">
        <v>41723</v>
      </c>
      <c r="C65" s="143">
        <v>3965.44</v>
      </c>
      <c r="D65" s="271" t="s">
        <v>77</v>
      </c>
      <c r="E65" s="270"/>
      <c r="F65" s="270"/>
      <c r="G65" s="270"/>
      <c r="H65" s="270"/>
      <c r="I65" s="270"/>
      <c r="J65" s="270"/>
      <c r="K65" s="270"/>
      <c r="L65" s="270"/>
    </row>
    <row r="66" spans="1:12" s="140" customFormat="1" x14ac:dyDescent="0.25">
      <c r="A66" s="268"/>
      <c r="B66" s="155">
        <v>41723</v>
      </c>
      <c r="C66" s="143">
        <v>377.14</v>
      </c>
      <c r="D66" s="271" t="s">
        <v>912</v>
      </c>
      <c r="E66" s="270"/>
      <c r="F66" s="270"/>
      <c r="G66" s="270"/>
      <c r="H66" s="270"/>
      <c r="I66" s="270"/>
      <c r="J66" s="270"/>
      <c r="K66" s="270"/>
      <c r="L66" s="270"/>
    </row>
    <row r="67" spans="1:12" s="140" customFormat="1" x14ac:dyDescent="0.25">
      <c r="A67" s="268"/>
      <c r="B67" s="155">
        <v>41724</v>
      </c>
      <c r="C67" s="143">
        <v>1358.87</v>
      </c>
      <c r="D67" s="271" t="s">
        <v>77</v>
      </c>
      <c r="E67" s="270"/>
      <c r="F67" s="270"/>
      <c r="G67" s="270"/>
      <c r="H67" s="270"/>
      <c r="I67" s="270"/>
      <c r="J67" s="270"/>
      <c r="K67" s="270"/>
      <c r="L67" s="270"/>
    </row>
    <row r="68" spans="1:12" s="140" customFormat="1" x14ac:dyDescent="0.25">
      <c r="A68" s="268"/>
      <c r="B68" s="155">
        <v>41725</v>
      </c>
      <c r="C68" s="153">
        <v>2110</v>
      </c>
      <c r="D68" s="269" t="s">
        <v>190</v>
      </c>
      <c r="E68" s="270"/>
      <c r="F68" s="270"/>
      <c r="G68" s="270"/>
      <c r="H68" s="270"/>
      <c r="I68" s="270"/>
      <c r="J68" s="270"/>
      <c r="K68" s="270"/>
      <c r="L68" s="270"/>
    </row>
    <row r="69" spans="1:12" s="140" customFormat="1" x14ac:dyDescent="0.25">
      <c r="A69" s="268"/>
      <c r="B69" s="155">
        <v>41725</v>
      </c>
      <c r="C69" s="153">
        <v>1229</v>
      </c>
      <c r="D69" s="271" t="s">
        <v>73</v>
      </c>
      <c r="E69" s="270"/>
      <c r="F69" s="270"/>
      <c r="G69" s="270"/>
      <c r="H69" s="270"/>
      <c r="I69" s="270"/>
      <c r="J69" s="270"/>
      <c r="K69" s="270"/>
      <c r="L69" s="270"/>
    </row>
    <row r="70" spans="1:12" s="140" customFormat="1" x14ac:dyDescent="0.25">
      <c r="A70" s="268"/>
      <c r="B70" s="155">
        <v>41725</v>
      </c>
      <c r="C70" s="153">
        <v>875</v>
      </c>
      <c r="D70" s="269" t="s">
        <v>608</v>
      </c>
      <c r="E70" s="270"/>
      <c r="F70" s="270"/>
      <c r="G70" s="270"/>
      <c r="H70" s="270"/>
      <c r="I70" s="270"/>
      <c r="J70" s="270"/>
      <c r="K70" s="270"/>
      <c r="L70" s="270"/>
    </row>
    <row r="71" spans="1:12" s="140" customFormat="1" x14ac:dyDescent="0.25">
      <c r="A71" s="268"/>
      <c r="B71" s="155">
        <v>41726</v>
      </c>
      <c r="C71" s="153">
        <v>1073.5</v>
      </c>
      <c r="D71" s="269" t="s">
        <v>913</v>
      </c>
      <c r="E71" s="270"/>
      <c r="F71" s="270"/>
      <c r="G71" s="270"/>
      <c r="H71" s="270"/>
      <c r="I71" s="270"/>
      <c r="J71" s="270"/>
      <c r="K71" s="270"/>
      <c r="L71" s="270"/>
    </row>
    <row r="72" spans="1:12" s="140" customFormat="1" x14ac:dyDescent="0.25">
      <c r="A72" s="268"/>
      <c r="B72" s="155">
        <v>41726</v>
      </c>
      <c r="C72" s="143">
        <v>250</v>
      </c>
      <c r="D72" s="269" t="s">
        <v>913</v>
      </c>
      <c r="E72" s="270"/>
      <c r="F72" s="270"/>
      <c r="G72" s="270"/>
      <c r="H72" s="270"/>
      <c r="I72" s="270"/>
      <c r="J72" s="270"/>
      <c r="K72" s="270"/>
      <c r="L72" s="270"/>
    </row>
    <row r="73" spans="1:12" s="140" customFormat="1" ht="24" x14ac:dyDescent="0.25">
      <c r="A73" s="268"/>
      <c r="B73" s="155">
        <v>41726</v>
      </c>
      <c r="C73" s="153">
        <v>447.6</v>
      </c>
      <c r="D73" s="269" t="s">
        <v>862</v>
      </c>
      <c r="E73" s="270"/>
      <c r="F73" s="270"/>
      <c r="G73" s="270"/>
      <c r="H73" s="270"/>
      <c r="I73" s="270"/>
      <c r="J73" s="270"/>
      <c r="K73" s="270"/>
      <c r="L73" s="270"/>
    </row>
    <row r="74" spans="1:12" s="140" customFormat="1" x14ac:dyDescent="0.25">
      <c r="A74" s="268"/>
      <c r="B74" s="155">
        <v>41730</v>
      </c>
      <c r="C74" s="153">
        <v>1500</v>
      </c>
      <c r="D74" s="269" t="s">
        <v>914</v>
      </c>
      <c r="E74" s="270"/>
      <c r="F74" s="270"/>
      <c r="G74" s="270"/>
      <c r="H74" s="270"/>
      <c r="I74" s="270"/>
      <c r="J74" s="270"/>
      <c r="K74" s="270"/>
      <c r="L74" s="270"/>
    </row>
    <row r="75" spans="1:12" s="140" customFormat="1" x14ac:dyDescent="0.25">
      <c r="A75" s="268"/>
      <c r="B75" s="155">
        <v>41731</v>
      </c>
      <c r="C75" s="145">
        <v>235.62</v>
      </c>
      <c r="D75" s="269" t="s">
        <v>695</v>
      </c>
      <c r="E75" s="270"/>
      <c r="F75" s="270"/>
      <c r="G75" s="270"/>
      <c r="H75" s="270"/>
      <c r="I75" s="270"/>
      <c r="J75" s="270"/>
      <c r="K75" s="270"/>
      <c r="L75" s="270"/>
    </row>
    <row r="76" spans="1:12" s="140" customFormat="1" x14ac:dyDescent="0.25">
      <c r="A76" s="268"/>
      <c r="B76" s="155">
        <v>41731</v>
      </c>
      <c r="C76" s="145">
        <v>2557.2399999999998</v>
      </c>
      <c r="D76" s="269" t="s">
        <v>915</v>
      </c>
      <c r="E76" s="270"/>
      <c r="F76" s="270"/>
      <c r="G76" s="270"/>
      <c r="H76" s="270"/>
      <c r="I76" s="270"/>
      <c r="J76" s="270"/>
      <c r="K76" s="270"/>
      <c r="L76" s="270"/>
    </row>
    <row r="77" spans="1:12" s="140" customFormat="1" x14ac:dyDescent="0.25">
      <c r="A77" s="268"/>
      <c r="B77" s="155">
        <v>41731</v>
      </c>
      <c r="C77" s="145">
        <v>1722.97</v>
      </c>
      <c r="D77" s="269" t="s">
        <v>916</v>
      </c>
      <c r="E77" s="270"/>
      <c r="F77" s="270"/>
      <c r="G77" s="270"/>
      <c r="H77" s="270"/>
      <c r="I77" s="270"/>
      <c r="J77" s="270"/>
      <c r="K77" s="270"/>
      <c r="L77" s="270"/>
    </row>
    <row r="78" spans="1:12" s="140" customFormat="1" x14ac:dyDescent="0.25">
      <c r="A78" s="268"/>
      <c r="B78" s="155">
        <v>41731</v>
      </c>
      <c r="C78" s="143">
        <v>77.5</v>
      </c>
      <c r="D78" s="271" t="s">
        <v>472</v>
      </c>
      <c r="E78" s="270"/>
      <c r="F78" s="270"/>
      <c r="G78" s="270"/>
      <c r="H78" s="270"/>
      <c r="I78" s="270"/>
      <c r="J78" s="270"/>
      <c r="K78" s="270"/>
      <c r="L78" s="270"/>
    </row>
    <row r="79" spans="1:12" s="140" customFormat="1" ht="24" x14ac:dyDescent="0.25">
      <c r="A79" s="278"/>
      <c r="B79" s="155">
        <v>41732</v>
      </c>
      <c r="C79" s="145">
        <v>360</v>
      </c>
      <c r="D79" s="269" t="s">
        <v>862</v>
      </c>
      <c r="E79" s="270"/>
      <c r="F79" s="270"/>
      <c r="G79" s="270"/>
      <c r="H79" s="270"/>
      <c r="I79" s="270"/>
      <c r="J79" s="270"/>
      <c r="K79" s="270"/>
      <c r="L79" s="270"/>
    </row>
    <row r="80" spans="1:12" s="140" customFormat="1" x14ac:dyDescent="0.25">
      <c r="A80" s="278"/>
      <c r="B80" s="155">
        <v>41737</v>
      </c>
      <c r="C80" s="145">
        <v>1527.69</v>
      </c>
      <c r="D80" s="269" t="s">
        <v>608</v>
      </c>
      <c r="E80" s="270"/>
      <c r="F80" s="270"/>
      <c r="G80" s="270"/>
      <c r="H80" s="270"/>
      <c r="I80" s="270"/>
      <c r="J80" s="270"/>
      <c r="K80" s="270"/>
      <c r="L80" s="270"/>
    </row>
    <row r="81" spans="1:12" s="140" customFormat="1" x14ac:dyDescent="0.25">
      <c r="A81" s="279"/>
      <c r="B81" s="155">
        <v>41738</v>
      </c>
      <c r="C81" s="145">
        <v>231.65</v>
      </c>
      <c r="D81" s="271" t="s">
        <v>77</v>
      </c>
      <c r="E81" s="270"/>
      <c r="F81" s="270"/>
      <c r="G81" s="270"/>
      <c r="H81" s="270"/>
      <c r="I81" s="270"/>
      <c r="J81" s="270"/>
      <c r="K81" s="270"/>
      <c r="L81" s="270"/>
    </row>
    <row r="82" spans="1:12" s="140" customFormat="1" x14ac:dyDescent="0.25">
      <c r="A82" s="278"/>
      <c r="B82" s="155">
        <v>41738</v>
      </c>
      <c r="C82" s="145">
        <v>68.040000000000006</v>
      </c>
      <c r="D82" s="269" t="s">
        <v>695</v>
      </c>
      <c r="E82" s="270"/>
      <c r="F82" s="270"/>
      <c r="G82" s="270"/>
      <c r="H82" s="270"/>
      <c r="I82" s="270"/>
      <c r="J82" s="270"/>
      <c r="K82" s="270"/>
      <c r="L82" s="270"/>
    </row>
    <row r="83" spans="1:12" s="140" customFormat="1" x14ac:dyDescent="0.25">
      <c r="A83" s="268"/>
      <c r="B83" s="155">
        <v>41740</v>
      </c>
      <c r="C83" s="153">
        <v>195</v>
      </c>
      <c r="D83" s="269" t="s">
        <v>910</v>
      </c>
      <c r="E83" s="270"/>
      <c r="F83" s="270"/>
      <c r="G83" s="270"/>
      <c r="H83" s="270"/>
      <c r="I83" s="270"/>
      <c r="J83" s="270"/>
      <c r="K83" s="270"/>
      <c r="L83" s="270"/>
    </row>
    <row r="84" spans="1:12" s="140" customFormat="1" x14ac:dyDescent="0.25">
      <c r="A84" s="268"/>
      <c r="B84" s="155">
        <v>41751</v>
      </c>
      <c r="C84" s="143">
        <v>678</v>
      </c>
      <c r="D84" s="271" t="s">
        <v>565</v>
      </c>
      <c r="E84" s="270"/>
      <c r="F84" s="270"/>
      <c r="G84" s="270"/>
      <c r="H84" s="270"/>
      <c r="I84" s="270"/>
      <c r="J84" s="270"/>
      <c r="K84" s="270"/>
      <c r="L84" s="270"/>
    </row>
    <row r="85" spans="1:12" s="140" customFormat="1" ht="24" x14ac:dyDescent="0.25">
      <c r="A85" s="268"/>
      <c r="B85" s="155">
        <v>41752</v>
      </c>
      <c r="C85" s="143">
        <v>68.03</v>
      </c>
      <c r="D85" s="271" t="s">
        <v>862</v>
      </c>
      <c r="E85" s="270"/>
      <c r="F85" s="270"/>
      <c r="G85" s="270"/>
      <c r="H85" s="270"/>
      <c r="I85" s="270"/>
      <c r="J85" s="270"/>
      <c r="K85" s="270"/>
      <c r="L85" s="270"/>
    </row>
    <row r="86" spans="1:12" s="140" customFormat="1" x14ac:dyDescent="0.25">
      <c r="A86" s="268"/>
      <c r="B86" s="155">
        <v>41757</v>
      </c>
      <c r="C86" s="153">
        <v>295.45999999999998</v>
      </c>
      <c r="D86" s="269" t="s">
        <v>608</v>
      </c>
      <c r="E86" s="270"/>
      <c r="F86" s="270"/>
      <c r="G86" s="270"/>
      <c r="H86" s="270"/>
      <c r="I86" s="270"/>
      <c r="J86" s="270"/>
      <c r="K86" s="270"/>
      <c r="L86" s="270"/>
    </row>
    <row r="87" spans="1:12" s="140" customFormat="1" x14ac:dyDescent="0.25">
      <c r="A87" s="268"/>
      <c r="B87" s="155">
        <v>41758</v>
      </c>
      <c r="C87" s="153">
        <v>12583.63</v>
      </c>
      <c r="D87" s="223" t="s">
        <v>698</v>
      </c>
      <c r="E87" s="270"/>
      <c r="F87" s="270"/>
      <c r="G87" s="270"/>
      <c r="H87" s="270"/>
      <c r="I87" s="270"/>
      <c r="J87" s="270"/>
      <c r="K87" s="270"/>
      <c r="L87" s="270"/>
    </row>
    <row r="88" spans="1:12" s="140" customFormat="1" x14ac:dyDescent="0.25">
      <c r="A88" s="268"/>
      <c r="B88" s="155">
        <v>41772</v>
      </c>
      <c r="C88" s="145">
        <v>6663.05</v>
      </c>
      <c r="D88" s="269" t="s">
        <v>916</v>
      </c>
      <c r="E88" s="270"/>
      <c r="F88" s="270"/>
      <c r="G88" s="270"/>
      <c r="H88" s="270"/>
      <c r="I88" s="270"/>
      <c r="J88" s="270"/>
      <c r="K88" s="270"/>
      <c r="L88" s="270"/>
    </row>
    <row r="89" spans="1:12" s="140" customFormat="1" x14ac:dyDescent="0.25">
      <c r="A89" s="268"/>
      <c r="B89" s="155">
        <v>41772</v>
      </c>
      <c r="C89" s="153">
        <v>100</v>
      </c>
      <c r="D89" s="223" t="s">
        <v>907</v>
      </c>
      <c r="E89" s="270"/>
      <c r="F89" s="270"/>
      <c r="G89" s="270"/>
      <c r="H89" s="270"/>
      <c r="I89" s="270"/>
      <c r="J89" s="270"/>
      <c r="K89" s="270"/>
      <c r="L89" s="270"/>
    </row>
    <row r="90" spans="1:12" s="140" customFormat="1" x14ac:dyDescent="0.25">
      <c r="A90" s="268"/>
      <c r="B90" s="155">
        <v>41772</v>
      </c>
      <c r="C90" s="153">
        <v>292.79000000000002</v>
      </c>
      <c r="D90" s="223" t="s">
        <v>608</v>
      </c>
      <c r="E90" s="270"/>
      <c r="F90" s="270"/>
      <c r="G90" s="270"/>
      <c r="H90" s="270"/>
      <c r="I90" s="270"/>
      <c r="J90" s="270"/>
      <c r="K90" s="270"/>
      <c r="L90" s="270"/>
    </row>
    <row r="91" spans="1:12" s="140" customFormat="1" x14ac:dyDescent="0.25">
      <c r="A91" s="268"/>
      <c r="B91" s="155">
        <v>41772</v>
      </c>
      <c r="C91" s="143">
        <v>469.08</v>
      </c>
      <c r="D91" s="271" t="s">
        <v>916</v>
      </c>
      <c r="E91" s="270"/>
      <c r="F91" s="270"/>
      <c r="G91" s="270"/>
      <c r="H91" s="270"/>
      <c r="I91" s="270"/>
      <c r="J91" s="270"/>
      <c r="K91" s="270"/>
      <c r="L91" s="270"/>
    </row>
    <row r="92" spans="1:12" s="140" customFormat="1" x14ac:dyDescent="0.25">
      <c r="A92" s="268"/>
      <c r="B92" s="155">
        <v>41778</v>
      </c>
      <c r="C92" s="143">
        <v>66.95</v>
      </c>
      <c r="D92" s="223" t="s">
        <v>548</v>
      </c>
      <c r="E92" s="270"/>
      <c r="F92" s="270"/>
      <c r="G92" s="270"/>
      <c r="H92" s="270"/>
      <c r="I92" s="270"/>
      <c r="J92" s="270"/>
      <c r="K92" s="270"/>
      <c r="L92" s="270"/>
    </row>
    <row r="93" spans="1:12" s="140" customFormat="1" x14ac:dyDescent="0.25">
      <c r="A93" s="268"/>
      <c r="B93" s="155">
        <v>41778</v>
      </c>
      <c r="C93" s="143">
        <v>361.31</v>
      </c>
      <c r="D93" s="271" t="s">
        <v>916</v>
      </c>
      <c r="E93" s="270"/>
      <c r="F93" s="270"/>
      <c r="G93" s="270"/>
      <c r="H93" s="270"/>
      <c r="I93" s="270"/>
      <c r="J93" s="270"/>
      <c r="K93" s="270"/>
      <c r="L93" s="270"/>
    </row>
    <row r="94" spans="1:12" s="140" customFormat="1" x14ac:dyDescent="0.25">
      <c r="A94" s="268"/>
      <c r="B94" s="155">
        <v>41778</v>
      </c>
      <c r="C94" s="153">
        <v>196</v>
      </c>
      <c r="D94" s="269" t="s">
        <v>562</v>
      </c>
      <c r="E94" s="270"/>
      <c r="F94" s="270"/>
      <c r="G94" s="270"/>
      <c r="H94" s="270"/>
      <c r="I94" s="270"/>
      <c r="J94" s="270"/>
      <c r="K94" s="270"/>
      <c r="L94" s="270"/>
    </row>
    <row r="95" spans="1:12" s="140" customFormat="1" x14ac:dyDescent="0.25">
      <c r="A95" s="268"/>
      <c r="B95" s="155">
        <v>41778</v>
      </c>
      <c r="C95" s="153">
        <v>287.06</v>
      </c>
      <c r="D95" s="269" t="s">
        <v>608</v>
      </c>
      <c r="E95" s="270"/>
      <c r="F95" s="270"/>
      <c r="G95" s="270"/>
      <c r="H95" s="270"/>
      <c r="I95" s="270"/>
      <c r="J95" s="270"/>
      <c r="K95" s="270"/>
      <c r="L95" s="270"/>
    </row>
    <row r="96" spans="1:12" s="140" customFormat="1" x14ac:dyDescent="0.25">
      <c r="A96" s="268"/>
      <c r="B96" s="155">
        <v>41778</v>
      </c>
      <c r="C96" s="143">
        <v>839.45</v>
      </c>
      <c r="D96" s="271" t="s">
        <v>553</v>
      </c>
      <c r="E96" s="270"/>
      <c r="F96" s="270"/>
      <c r="G96" s="270"/>
      <c r="H96" s="270"/>
      <c r="I96" s="270"/>
      <c r="J96" s="270"/>
      <c r="K96" s="270"/>
      <c r="L96" s="270"/>
    </row>
    <row r="97" spans="1:12" s="140" customFormat="1" x14ac:dyDescent="0.25">
      <c r="A97" s="268"/>
      <c r="B97" s="155">
        <v>41778</v>
      </c>
      <c r="C97" s="153">
        <v>317.25</v>
      </c>
      <c r="D97" s="269" t="s">
        <v>608</v>
      </c>
      <c r="E97" s="270"/>
      <c r="F97" s="270"/>
      <c r="G97" s="270"/>
      <c r="H97" s="270"/>
      <c r="I97" s="270"/>
      <c r="J97" s="270"/>
      <c r="K97" s="270"/>
      <c r="L97" s="270"/>
    </row>
    <row r="98" spans="1:12" s="140" customFormat="1" x14ac:dyDescent="0.25">
      <c r="A98" s="268"/>
      <c r="B98" s="155">
        <v>41779</v>
      </c>
      <c r="C98" s="153">
        <v>113</v>
      </c>
      <c r="D98" s="223" t="s">
        <v>917</v>
      </c>
      <c r="E98" s="270"/>
      <c r="F98" s="270"/>
      <c r="G98" s="270"/>
      <c r="H98" s="270"/>
      <c r="I98" s="270"/>
      <c r="J98" s="270"/>
      <c r="K98" s="270"/>
      <c r="L98" s="270"/>
    </row>
    <row r="99" spans="1:12" s="140" customFormat="1" x14ac:dyDescent="0.25">
      <c r="A99" s="268"/>
      <c r="B99" s="155">
        <v>41779</v>
      </c>
      <c r="C99" s="145">
        <v>339</v>
      </c>
      <c r="D99" s="269" t="s">
        <v>918</v>
      </c>
      <c r="E99" s="270"/>
      <c r="F99" s="270"/>
      <c r="G99" s="270"/>
      <c r="H99" s="270"/>
      <c r="I99" s="270"/>
      <c r="J99" s="270"/>
      <c r="K99" s="270"/>
      <c r="L99" s="270"/>
    </row>
    <row r="100" spans="1:12" s="140" customFormat="1" x14ac:dyDescent="0.25">
      <c r="A100" s="268"/>
      <c r="B100" s="155">
        <v>41786</v>
      </c>
      <c r="C100" s="143">
        <v>100</v>
      </c>
      <c r="D100" s="271" t="s">
        <v>919</v>
      </c>
      <c r="E100" s="270"/>
      <c r="F100" s="270"/>
      <c r="G100" s="270"/>
      <c r="H100" s="270"/>
      <c r="I100" s="270"/>
      <c r="J100" s="270"/>
      <c r="K100" s="270"/>
      <c r="L100" s="270"/>
    </row>
    <row r="101" spans="1:12" s="140" customFormat="1" x14ac:dyDescent="0.25">
      <c r="A101" s="268"/>
      <c r="B101" s="155">
        <v>41786</v>
      </c>
      <c r="C101" s="143">
        <v>2.61</v>
      </c>
      <c r="D101" s="271" t="s">
        <v>608</v>
      </c>
      <c r="E101" s="270"/>
      <c r="F101" s="270"/>
      <c r="G101" s="270"/>
      <c r="H101" s="270"/>
      <c r="I101" s="270"/>
      <c r="J101" s="270"/>
      <c r="K101" s="270"/>
      <c r="L101" s="270"/>
    </row>
    <row r="102" spans="1:12" s="140" customFormat="1" ht="24" x14ac:dyDescent="0.25">
      <c r="A102" s="268"/>
      <c r="B102" s="155">
        <v>41786</v>
      </c>
      <c r="C102" s="143">
        <v>1.98</v>
      </c>
      <c r="D102" s="271" t="s">
        <v>906</v>
      </c>
      <c r="E102" s="270"/>
      <c r="F102" s="270"/>
      <c r="G102" s="270"/>
      <c r="H102" s="270"/>
      <c r="I102" s="270"/>
      <c r="J102" s="270"/>
      <c r="K102" s="270"/>
      <c r="L102" s="270"/>
    </row>
    <row r="103" spans="1:12" s="140" customFormat="1" x14ac:dyDescent="0.25">
      <c r="A103" s="268"/>
      <c r="B103" s="155">
        <v>41787</v>
      </c>
      <c r="C103" s="153">
        <v>2025</v>
      </c>
      <c r="D103" s="280" t="s">
        <v>73</v>
      </c>
      <c r="E103" s="270"/>
      <c r="F103" s="270"/>
      <c r="G103" s="270"/>
      <c r="H103" s="270"/>
      <c r="I103" s="270"/>
      <c r="J103" s="270"/>
      <c r="K103" s="270"/>
      <c r="L103" s="270"/>
    </row>
    <row r="104" spans="1:12" s="140" customFormat="1" x14ac:dyDescent="0.25">
      <c r="A104" s="268"/>
      <c r="B104" s="155">
        <v>41788</v>
      </c>
      <c r="C104" s="153">
        <v>171</v>
      </c>
      <c r="D104" s="269" t="s">
        <v>528</v>
      </c>
      <c r="E104" s="270"/>
      <c r="F104" s="270"/>
      <c r="G104" s="270"/>
      <c r="H104" s="270"/>
      <c r="I104" s="270"/>
      <c r="J104" s="270"/>
      <c r="K104" s="270"/>
      <c r="L104" s="270"/>
    </row>
    <row r="105" spans="1:12" s="140" customFormat="1" x14ac:dyDescent="0.25">
      <c r="A105" s="281"/>
      <c r="B105" s="155">
        <v>41792</v>
      </c>
      <c r="C105" s="153">
        <v>465.66</v>
      </c>
      <c r="D105" s="223" t="s">
        <v>608</v>
      </c>
      <c r="E105" s="270"/>
      <c r="F105" s="270"/>
      <c r="G105" s="270"/>
      <c r="H105" s="270"/>
      <c r="I105" s="270"/>
      <c r="J105" s="270"/>
      <c r="K105" s="270"/>
      <c r="L105" s="270"/>
    </row>
    <row r="106" spans="1:12" s="140" customFormat="1" ht="24" x14ac:dyDescent="0.25">
      <c r="A106" s="279"/>
      <c r="B106" s="155">
        <v>41793</v>
      </c>
      <c r="C106" s="153">
        <v>1396.2</v>
      </c>
      <c r="D106" s="223" t="s">
        <v>906</v>
      </c>
      <c r="E106" s="270"/>
      <c r="F106" s="270"/>
      <c r="G106" s="270"/>
      <c r="H106" s="270"/>
      <c r="I106" s="270"/>
      <c r="J106" s="270"/>
      <c r="K106" s="270"/>
      <c r="L106" s="270"/>
    </row>
    <row r="107" spans="1:12" s="140" customFormat="1" x14ac:dyDescent="0.25">
      <c r="A107" s="281"/>
      <c r="B107" s="155">
        <v>41794</v>
      </c>
      <c r="C107" s="153">
        <v>983.88</v>
      </c>
      <c r="D107" s="223" t="s">
        <v>608</v>
      </c>
      <c r="E107" s="270"/>
      <c r="F107" s="270"/>
      <c r="G107" s="270"/>
      <c r="H107" s="270"/>
      <c r="I107" s="270"/>
      <c r="J107" s="270"/>
      <c r="K107" s="270"/>
      <c r="L107" s="270"/>
    </row>
    <row r="108" spans="1:12" s="140" customFormat="1" x14ac:dyDescent="0.25">
      <c r="A108" s="281"/>
      <c r="B108" s="155">
        <v>41794</v>
      </c>
      <c r="C108" s="153">
        <v>226</v>
      </c>
      <c r="D108" s="223" t="s">
        <v>798</v>
      </c>
      <c r="E108" s="270"/>
      <c r="F108" s="270"/>
      <c r="G108" s="270"/>
      <c r="H108" s="270"/>
      <c r="I108" s="270"/>
      <c r="J108" s="270"/>
      <c r="K108" s="270"/>
      <c r="L108" s="270"/>
    </row>
    <row r="109" spans="1:12" s="140" customFormat="1" x14ac:dyDescent="0.25">
      <c r="A109" s="281"/>
      <c r="B109" s="155">
        <v>41799</v>
      </c>
      <c r="C109" s="143">
        <v>19990.32</v>
      </c>
      <c r="D109" s="223" t="s">
        <v>920</v>
      </c>
      <c r="E109" s="270"/>
      <c r="F109" s="270"/>
      <c r="G109" s="270"/>
      <c r="H109" s="270"/>
      <c r="I109" s="270"/>
      <c r="J109" s="270"/>
      <c r="K109" s="270"/>
      <c r="L109" s="270"/>
    </row>
    <row r="110" spans="1:12" s="140" customFormat="1" x14ac:dyDescent="0.25">
      <c r="A110" s="268"/>
      <c r="B110" s="155">
        <v>41799</v>
      </c>
      <c r="C110" s="143">
        <v>623.39</v>
      </c>
      <c r="D110" s="271" t="s">
        <v>728</v>
      </c>
      <c r="E110" s="270"/>
      <c r="F110" s="270"/>
      <c r="G110" s="270"/>
      <c r="H110" s="270"/>
      <c r="I110" s="270"/>
      <c r="J110" s="270"/>
      <c r="K110" s="270"/>
      <c r="L110" s="270"/>
    </row>
    <row r="111" spans="1:12" s="140" customFormat="1" x14ac:dyDescent="0.25">
      <c r="A111" s="268"/>
      <c r="B111" s="155">
        <v>41799</v>
      </c>
      <c r="C111" s="143">
        <v>1057.68</v>
      </c>
      <c r="D111" s="271" t="s">
        <v>448</v>
      </c>
      <c r="E111" s="270"/>
      <c r="F111" s="270"/>
      <c r="G111" s="270"/>
      <c r="H111" s="270"/>
      <c r="I111" s="270"/>
      <c r="J111" s="270"/>
      <c r="K111" s="270"/>
      <c r="L111" s="270"/>
    </row>
    <row r="112" spans="1:12" s="140" customFormat="1" ht="24" x14ac:dyDescent="0.25">
      <c r="A112" s="268"/>
      <c r="B112" s="155">
        <v>41799</v>
      </c>
      <c r="C112" s="143">
        <v>1008.32</v>
      </c>
      <c r="D112" s="271" t="s">
        <v>715</v>
      </c>
      <c r="E112" s="270"/>
      <c r="F112" s="270"/>
      <c r="G112" s="270"/>
      <c r="H112" s="270"/>
      <c r="I112" s="270"/>
      <c r="J112" s="270"/>
      <c r="K112" s="270"/>
      <c r="L112" s="270"/>
    </row>
    <row r="113" spans="1:12" s="140" customFormat="1" x14ac:dyDescent="0.25">
      <c r="A113" s="268"/>
      <c r="B113" s="155">
        <v>41802</v>
      </c>
      <c r="C113" s="153">
        <v>84.75</v>
      </c>
      <c r="D113" s="269" t="s">
        <v>448</v>
      </c>
      <c r="E113" s="270"/>
      <c r="F113" s="270"/>
      <c r="G113" s="270"/>
      <c r="H113" s="270"/>
      <c r="I113" s="270"/>
      <c r="J113" s="270"/>
      <c r="K113" s="270"/>
      <c r="L113" s="270"/>
    </row>
    <row r="114" spans="1:12" s="140" customFormat="1" ht="24" x14ac:dyDescent="0.25">
      <c r="A114" s="268"/>
      <c r="B114" s="155">
        <v>41803</v>
      </c>
      <c r="C114" s="143">
        <v>400</v>
      </c>
      <c r="D114" s="271" t="s">
        <v>921</v>
      </c>
      <c r="E114" s="270"/>
      <c r="F114" s="270"/>
      <c r="G114" s="270"/>
      <c r="H114" s="270"/>
      <c r="I114" s="270"/>
      <c r="J114" s="270"/>
      <c r="K114" s="270"/>
      <c r="L114" s="270"/>
    </row>
    <row r="115" spans="1:12" s="140" customFormat="1" x14ac:dyDescent="0.25">
      <c r="A115" s="268"/>
      <c r="B115" s="155">
        <v>41803</v>
      </c>
      <c r="C115" s="215">
        <v>294.39</v>
      </c>
      <c r="D115" s="269" t="s">
        <v>651</v>
      </c>
      <c r="E115" s="270"/>
      <c r="F115" s="270"/>
      <c r="G115" s="270"/>
      <c r="H115" s="270"/>
      <c r="I115" s="270"/>
      <c r="J115" s="270"/>
      <c r="K115" s="270"/>
      <c r="L115" s="270"/>
    </row>
    <row r="116" spans="1:12" s="140" customFormat="1" x14ac:dyDescent="0.25">
      <c r="A116" s="268"/>
      <c r="B116" s="155">
        <v>41806</v>
      </c>
      <c r="C116" s="160">
        <v>96.78</v>
      </c>
      <c r="D116" s="223" t="s">
        <v>922</v>
      </c>
      <c r="E116" s="270"/>
      <c r="F116" s="270"/>
      <c r="G116" s="270"/>
      <c r="H116" s="270"/>
      <c r="I116" s="270"/>
      <c r="J116" s="270"/>
      <c r="K116" s="270"/>
      <c r="L116" s="270"/>
    </row>
    <row r="117" spans="1:12" s="140" customFormat="1" x14ac:dyDescent="0.25">
      <c r="A117" s="268"/>
      <c r="B117" s="155">
        <v>41806</v>
      </c>
      <c r="C117" s="160">
        <v>107.35</v>
      </c>
      <c r="D117" s="223" t="s">
        <v>693</v>
      </c>
      <c r="E117" s="270"/>
      <c r="F117" s="270"/>
      <c r="G117" s="270"/>
      <c r="H117" s="270"/>
      <c r="I117" s="270"/>
      <c r="J117" s="270"/>
      <c r="K117" s="270"/>
      <c r="L117" s="270"/>
    </row>
    <row r="118" spans="1:12" s="140" customFormat="1" x14ac:dyDescent="0.25">
      <c r="A118" s="268"/>
      <c r="B118" s="155">
        <v>41806</v>
      </c>
      <c r="C118" s="160">
        <v>252.94</v>
      </c>
      <c r="D118" s="223" t="s">
        <v>608</v>
      </c>
      <c r="E118" s="270"/>
      <c r="F118" s="270"/>
      <c r="G118" s="270"/>
      <c r="H118" s="270"/>
      <c r="I118" s="270"/>
      <c r="J118" s="270"/>
      <c r="K118" s="270"/>
      <c r="L118" s="270"/>
    </row>
    <row r="119" spans="1:12" s="140" customFormat="1" ht="24" x14ac:dyDescent="0.25">
      <c r="A119" s="268"/>
      <c r="B119" s="155">
        <v>41806</v>
      </c>
      <c r="C119" s="160">
        <v>434.78</v>
      </c>
      <c r="D119" s="223" t="s">
        <v>923</v>
      </c>
      <c r="E119" s="270"/>
      <c r="F119" s="270"/>
      <c r="G119" s="270"/>
      <c r="H119" s="270"/>
      <c r="I119" s="270"/>
      <c r="J119" s="270"/>
      <c r="K119" s="270"/>
      <c r="L119" s="270"/>
    </row>
    <row r="120" spans="1:12" s="140" customFormat="1" x14ac:dyDescent="0.25">
      <c r="A120" s="268"/>
      <c r="B120" s="155">
        <v>41806</v>
      </c>
      <c r="C120" s="160">
        <v>19.850000000000001</v>
      </c>
      <c r="D120" s="223" t="s">
        <v>608</v>
      </c>
      <c r="E120" s="270"/>
      <c r="F120" s="270"/>
      <c r="G120" s="270"/>
      <c r="H120" s="270"/>
      <c r="I120" s="270"/>
      <c r="J120" s="270"/>
      <c r="K120" s="270"/>
      <c r="L120" s="270"/>
    </row>
    <row r="121" spans="1:12" s="140" customFormat="1" x14ac:dyDescent="0.25">
      <c r="A121" s="268"/>
      <c r="B121" s="155">
        <v>41806</v>
      </c>
      <c r="C121" s="160">
        <v>170</v>
      </c>
      <c r="D121" s="223" t="s">
        <v>852</v>
      </c>
      <c r="E121" s="270"/>
      <c r="F121" s="270"/>
      <c r="G121" s="270"/>
      <c r="H121" s="270"/>
      <c r="I121" s="270"/>
      <c r="J121" s="270"/>
      <c r="K121" s="270"/>
      <c r="L121" s="270"/>
    </row>
    <row r="122" spans="1:12" s="140" customFormat="1" x14ac:dyDescent="0.25">
      <c r="A122" s="268"/>
      <c r="B122" s="155">
        <v>41806</v>
      </c>
      <c r="C122" s="215">
        <v>270</v>
      </c>
      <c r="D122" s="223" t="s">
        <v>562</v>
      </c>
      <c r="E122" s="270"/>
      <c r="F122" s="270"/>
      <c r="G122" s="270"/>
      <c r="H122" s="270"/>
      <c r="I122" s="270"/>
      <c r="J122" s="270"/>
      <c r="K122" s="270"/>
      <c r="L122" s="270"/>
    </row>
    <row r="123" spans="1:12" s="140" customFormat="1" x14ac:dyDescent="0.25">
      <c r="A123" s="268"/>
      <c r="B123" s="155">
        <v>41806</v>
      </c>
      <c r="C123" s="160">
        <v>684.25</v>
      </c>
      <c r="D123" s="223" t="s">
        <v>472</v>
      </c>
      <c r="E123" s="270"/>
      <c r="F123" s="270"/>
      <c r="G123" s="270"/>
      <c r="H123" s="270"/>
      <c r="I123" s="270"/>
      <c r="J123" s="270"/>
      <c r="K123" s="270"/>
      <c r="L123" s="270"/>
    </row>
    <row r="124" spans="1:12" s="140" customFormat="1" x14ac:dyDescent="0.25">
      <c r="A124" s="268"/>
      <c r="B124" s="155">
        <v>41813</v>
      </c>
      <c r="C124" s="160">
        <v>702.5</v>
      </c>
      <c r="D124" s="269" t="s">
        <v>711</v>
      </c>
      <c r="E124" s="270"/>
      <c r="F124" s="270"/>
      <c r="G124" s="270"/>
      <c r="H124" s="270"/>
      <c r="I124" s="270"/>
      <c r="J124" s="270"/>
      <c r="K124" s="270"/>
      <c r="L124" s="270"/>
    </row>
    <row r="125" spans="1:12" s="140" customFormat="1" x14ac:dyDescent="0.25">
      <c r="A125" s="268"/>
      <c r="B125" s="155">
        <v>41813</v>
      </c>
      <c r="C125" s="160">
        <v>231.38</v>
      </c>
      <c r="D125" s="223" t="s">
        <v>608</v>
      </c>
      <c r="E125" s="270"/>
      <c r="F125" s="270"/>
      <c r="G125" s="270"/>
      <c r="H125" s="270"/>
      <c r="I125" s="270"/>
      <c r="J125" s="270"/>
      <c r="K125" s="270"/>
      <c r="L125" s="270"/>
    </row>
    <row r="126" spans="1:12" s="140" customFormat="1" x14ac:dyDescent="0.25">
      <c r="A126" s="268"/>
      <c r="B126" s="155">
        <v>41813</v>
      </c>
      <c r="C126" s="160">
        <v>67.8</v>
      </c>
      <c r="D126" s="269" t="s">
        <v>863</v>
      </c>
      <c r="E126" s="270"/>
      <c r="F126" s="270"/>
      <c r="G126" s="270"/>
      <c r="H126" s="270"/>
      <c r="I126" s="270"/>
      <c r="J126" s="270"/>
      <c r="K126" s="270"/>
      <c r="L126" s="270"/>
    </row>
    <row r="127" spans="1:12" s="140" customFormat="1" x14ac:dyDescent="0.25">
      <c r="A127" s="268"/>
      <c r="B127" s="155">
        <v>41813</v>
      </c>
      <c r="C127" s="160">
        <v>490</v>
      </c>
      <c r="D127" s="271" t="s">
        <v>924</v>
      </c>
      <c r="E127" s="270"/>
      <c r="F127" s="270"/>
      <c r="G127" s="270"/>
      <c r="H127" s="270"/>
      <c r="I127" s="270"/>
      <c r="J127" s="270"/>
      <c r="K127" s="270"/>
      <c r="L127" s="270"/>
    </row>
    <row r="128" spans="1:12" s="140" customFormat="1" x14ac:dyDescent="0.25">
      <c r="A128" s="268"/>
      <c r="B128" s="155">
        <v>41814</v>
      </c>
      <c r="C128" s="160">
        <v>70.91</v>
      </c>
      <c r="D128" s="223" t="s">
        <v>608</v>
      </c>
      <c r="E128" s="270"/>
      <c r="F128" s="270"/>
      <c r="G128" s="270"/>
      <c r="H128" s="270"/>
      <c r="I128" s="270"/>
      <c r="J128" s="270"/>
      <c r="K128" s="270"/>
      <c r="L128" s="270"/>
    </row>
    <row r="129" spans="1:12" s="140" customFormat="1" x14ac:dyDescent="0.25">
      <c r="A129" s="268"/>
      <c r="B129" s="155">
        <v>41814</v>
      </c>
      <c r="C129" s="160">
        <v>1460</v>
      </c>
      <c r="D129" s="223" t="s">
        <v>925</v>
      </c>
      <c r="E129" s="270"/>
      <c r="F129" s="270"/>
      <c r="G129" s="270"/>
      <c r="H129" s="270"/>
      <c r="I129" s="270"/>
      <c r="J129" s="270"/>
      <c r="K129" s="270"/>
      <c r="L129" s="270"/>
    </row>
    <row r="130" spans="1:12" s="140" customFormat="1" x14ac:dyDescent="0.25">
      <c r="A130" s="268"/>
      <c r="B130" s="155">
        <v>41814</v>
      </c>
      <c r="C130" s="160">
        <v>391.86</v>
      </c>
      <c r="D130" s="223" t="s">
        <v>695</v>
      </c>
      <c r="E130" s="270"/>
      <c r="F130" s="270"/>
      <c r="G130" s="270"/>
      <c r="H130" s="270"/>
      <c r="I130" s="270"/>
      <c r="J130" s="270"/>
      <c r="K130" s="270"/>
      <c r="L130" s="270"/>
    </row>
    <row r="131" spans="1:12" s="140" customFormat="1" x14ac:dyDescent="0.25">
      <c r="A131" s="281"/>
      <c r="B131" s="155">
        <v>41815</v>
      </c>
      <c r="C131" s="151">
        <v>1825</v>
      </c>
      <c r="D131" s="271" t="s">
        <v>608</v>
      </c>
      <c r="E131" s="270"/>
      <c r="F131" s="270"/>
      <c r="G131" s="270"/>
      <c r="H131" s="270"/>
      <c r="I131" s="270"/>
      <c r="J131" s="270"/>
      <c r="K131" s="270"/>
      <c r="L131" s="270"/>
    </row>
    <row r="132" spans="1:12" s="140" customFormat="1" x14ac:dyDescent="0.25">
      <c r="A132" s="279"/>
      <c r="B132" s="155">
        <v>41817</v>
      </c>
      <c r="C132" s="151">
        <v>228</v>
      </c>
      <c r="D132" s="271" t="s">
        <v>528</v>
      </c>
      <c r="E132" s="270"/>
      <c r="F132" s="270"/>
      <c r="G132" s="270"/>
      <c r="H132" s="270"/>
      <c r="I132" s="270"/>
      <c r="J132" s="270"/>
      <c r="K132" s="270"/>
      <c r="L132" s="270"/>
    </row>
    <row r="133" spans="1:12" s="140" customFormat="1" x14ac:dyDescent="0.25">
      <c r="A133" s="281"/>
      <c r="B133" s="155">
        <v>41817</v>
      </c>
      <c r="C133" s="139">
        <v>252.1</v>
      </c>
      <c r="D133" s="223" t="s">
        <v>856</v>
      </c>
      <c r="E133" s="270"/>
      <c r="F133" s="270"/>
      <c r="G133" s="270"/>
      <c r="H133" s="270"/>
      <c r="I133" s="270"/>
      <c r="J133" s="270"/>
      <c r="K133" s="270"/>
      <c r="L133" s="270"/>
    </row>
    <row r="134" spans="1:12" s="140" customFormat="1" ht="24" x14ac:dyDescent="0.25">
      <c r="A134" s="281"/>
      <c r="B134" s="155">
        <v>41821</v>
      </c>
      <c r="C134" s="139">
        <v>2100</v>
      </c>
      <c r="D134" s="223" t="s">
        <v>461</v>
      </c>
      <c r="E134" s="270"/>
      <c r="F134" s="270"/>
      <c r="G134" s="270"/>
      <c r="H134" s="270"/>
      <c r="I134" s="270"/>
      <c r="J134" s="270"/>
      <c r="K134" s="270"/>
      <c r="L134" s="270"/>
    </row>
    <row r="135" spans="1:12" s="140" customFormat="1" x14ac:dyDescent="0.25">
      <c r="A135" s="281"/>
      <c r="B135" s="155">
        <v>41821</v>
      </c>
      <c r="C135" s="161">
        <v>3872</v>
      </c>
      <c r="D135" s="223" t="s">
        <v>925</v>
      </c>
      <c r="E135" s="270"/>
      <c r="F135" s="270"/>
      <c r="G135" s="270"/>
      <c r="H135" s="270"/>
      <c r="I135" s="270"/>
      <c r="J135" s="270"/>
      <c r="K135" s="270"/>
      <c r="L135" s="270"/>
    </row>
    <row r="136" spans="1:12" s="140" customFormat="1" x14ac:dyDescent="0.25">
      <c r="A136" s="281"/>
      <c r="B136" s="155">
        <v>41822</v>
      </c>
      <c r="C136" s="164">
        <v>805.98</v>
      </c>
      <c r="D136" s="269" t="s">
        <v>803</v>
      </c>
      <c r="E136" s="270"/>
      <c r="F136" s="270"/>
      <c r="G136" s="270"/>
      <c r="H136" s="270"/>
      <c r="I136" s="270"/>
      <c r="J136" s="270"/>
      <c r="K136" s="270"/>
      <c r="L136" s="270"/>
    </row>
    <row r="137" spans="1:12" s="140" customFormat="1" x14ac:dyDescent="0.25">
      <c r="A137" s="281"/>
      <c r="B137" s="155">
        <v>41793</v>
      </c>
      <c r="C137" s="161">
        <v>276.51</v>
      </c>
      <c r="D137" s="223" t="s">
        <v>608</v>
      </c>
      <c r="E137" s="270"/>
      <c r="F137" s="270"/>
      <c r="G137" s="270"/>
      <c r="H137" s="270"/>
      <c r="I137" s="270"/>
      <c r="J137" s="270"/>
      <c r="K137" s="270"/>
      <c r="L137" s="270"/>
    </row>
    <row r="138" spans="1:12" s="140" customFormat="1" x14ac:dyDescent="0.25">
      <c r="A138" s="281"/>
      <c r="B138" s="155">
        <v>41793</v>
      </c>
      <c r="C138" s="161">
        <v>1148.33</v>
      </c>
      <c r="D138" s="223" t="s">
        <v>926</v>
      </c>
      <c r="E138" s="270"/>
      <c r="F138" s="270"/>
      <c r="G138" s="270"/>
      <c r="H138" s="270"/>
      <c r="I138" s="270"/>
      <c r="J138" s="270"/>
      <c r="K138" s="270"/>
      <c r="L138" s="270"/>
    </row>
    <row r="139" spans="1:12" s="140" customFormat="1" x14ac:dyDescent="0.25">
      <c r="A139" s="281"/>
      <c r="B139" s="155">
        <v>41793</v>
      </c>
      <c r="C139" s="161">
        <v>395.5</v>
      </c>
      <c r="D139" s="223" t="s">
        <v>927</v>
      </c>
      <c r="E139" s="270"/>
      <c r="F139" s="270"/>
      <c r="G139" s="270"/>
      <c r="H139" s="270"/>
      <c r="I139" s="270"/>
      <c r="J139" s="270"/>
      <c r="K139" s="270"/>
      <c r="L139" s="270"/>
    </row>
    <row r="140" spans="1:12" s="140" customFormat="1" x14ac:dyDescent="0.25">
      <c r="A140" s="281"/>
      <c r="B140" s="155">
        <v>41827</v>
      </c>
      <c r="C140" s="161">
        <v>1631.22</v>
      </c>
      <c r="D140" s="223" t="s">
        <v>77</v>
      </c>
      <c r="E140" s="270"/>
      <c r="F140" s="270"/>
      <c r="G140" s="270"/>
      <c r="H140" s="270"/>
      <c r="I140" s="270"/>
      <c r="J140" s="270"/>
      <c r="K140" s="270"/>
      <c r="L140" s="270"/>
    </row>
    <row r="141" spans="1:12" s="140" customFormat="1" ht="24" x14ac:dyDescent="0.25">
      <c r="A141" s="281"/>
      <c r="B141" s="155">
        <v>41828</v>
      </c>
      <c r="C141" s="161">
        <v>2116</v>
      </c>
      <c r="D141" s="223" t="s">
        <v>461</v>
      </c>
      <c r="E141" s="270"/>
      <c r="F141" s="270"/>
      <c r="G141" s="270"/>
      <c r="H141" s="270"/>
      <c r="I141" s="270"/>
      <c r="J141" s="270"/>
      <c r="K141" s="270"/>
      <c r="L141" s="270"/>
    </row>
    <row r="142" spans="1:12" s="140" customFormat="1" x14ac:dyDescent="0.25">
      <c r="A142" s="281"/>
      <c r="B142" s="155">
        <v>41829</v>
      </c>
      <c r="C142" s="161">
        <v>1057.68</v>
      </c>
      <c r="D142" s="271" t="s">
        <v>448</v>
      </c>
      <c r="E142" s="270"/>
      <c r="F142" s="270"/>
      <c r="G142" s="270"/>
      <c r="H142" s="270"/>
      <c r="I142" s="270"/>
      <c r="J142" s="270"/>
      <c r="K142" s="270"/>
      <c r="L142" s="270"/>
    </row>
    <row r="143" spans="1:12" s="140" customFormat="1" ht="24" x14ac:dyDescent="0.25">
      <c r="A143" s="281"/>
      <c r="B143" s="155">
        <v>41829</v>
      </c>
      <c r="C143" s="161">
        <v>1008.32</v>
      </c>
      <c r="D143" s="223" t="s">
        <v>715</v>
      </c>
      <c r="E143" s="270"/>
      <c r="F143" s="270"/>
      <c r="G143" s="270"/>
      <c r="H143" s="270"/>
      <c r="I143" s="270"/>
      <c r="J143" s="270"/>
      <c r="K143" s="270"/>
      <c r="L143" s="270"/>
    </row>
    <row r="144" spans="1:12" s="140" customFormat="1" x14ac:dyDescent="0.25">
      <c r="A144" s="281"/>
      <c r="B144" s="155">
        <v>41829</v>
      </c>
      <c r="C144" s="164">
        <v>4237.5</v>
      </c>
      <c r="D144" s="223" t="s">
        <v>928</v>
      </c>
      <c r="E144" s="270"/>
      <c r="F144" s="270"/>
      <c r="G144" s="270"/>
      <c r="H144" s="270"/>
      <c r="I144" s="270"/>
      <c r="J144" s="270"/>
      <c r="K144" s="270"/>
      <c r="L144" s="270"/>
    </row>
    <row r="145" spans="1:12" s="140" customFormat="1" x14ac:dyDescent="0.25">
      <c r="A145" s="281"/>
      <c r="B145" s="155">
        <v>41831</v>
      </c>
      <c r="C145" s="164">
        <v>1709.37</v>
      </c>
      <c r="D145" s="223" t="s">
        <v>608</v>
      </c>
      <c r="E145" s="270"/>
      <c r="F145" s="270"/>
      <c r="G145" s="270"/>
      <c r="H145" s="270"/>
      <c r="I145" s="270"/>
      <c r="J145" s="270"/>
      <c r="K145" s="270"/>
      <c r="L145" s="270"/>
    </row>
    <row r="146" spans="1:12" s="140" customFormat="1" x14ac:dyDescent="0.25">
      <c r="A146" s="281"/>
      <c r="B146" s="155">
        <v>41831</v>
      </c>
      <c r="C146" s="164">
        <v>269.64</v>
      </c>
      <c r="D146" s="269" t="s">
        <v>695</v>
      </c>
      <c r="E146" s="270"/>
      <c r="F146" s="270"/>
      <c r="G146" s="270"/>
      <c r="H146" s="270"/>
      <c r="I146" s="270"/>
      <c r="J146" s="270"/>
      <c r="K146" s="270"/>
      <c r="L146" s="270"/>
    </row>
    <row r="147" spans="1:12" s="140" customFormat="1" ht="24" x14ac:dyDescent="0.25">
      <c r="A147" s="281"/>
      <c r="B147" s="155">
        <v>41834</v>
      </c>
      <c r="C147" s="164">
        <v>1444.44</v>
      </c>
      <c r="D147" s="282" t="s">
        <v>929</v>
      </c>
      <c r="E147" s="270"/>
      <c r="F147" s="270"/>
      <c r="G147" s="270"/>
      <c r="H147" s="270"/>
      <c r="I147" s="270"/>
      <c r="J147" s="270"/>
      <c r="K147" s="270"/>
      <c r="L147" s="270"/>
    </row>
    <row r="148" spans="1:12" s="140" customFormat="1" x14ac:dyDescent="0.25">
      <c r="A148" s="281"/>
      <c r="B148" s="155">
        <v>41834</v>
      </c>
      <c r="C148" s="164">
        <v>180.56</v>
      </c>
      <c r="D148" s="269" t="s">
        <v>930</v>
      </c>
      <c r="E148" s="270"/>
      <c r="F148" s="270"/>
      <c r="G148" s="270"/>
      <c r="H148" s="270"/>
      <c r="I148" s="270"/>
      <c r="J148" s="270"/>
      <c r="K148" s="270"/>
      <c r="L148" s="270"/>
    </row>
    <row r="149" spans="1:12" s="140" customFormat="1" x14ac:dyDescent="0.25">
      <c r="A149" s="281"/>
      <c r="B149" s="155">
        <v>41834</v>
      </c>
      <c r="C149" s="164">
        <v>1444.44</v>
      </c>
      <c r="D149" s="282" t="s">
        <v>931</v>
      </c>
      <c r="E149" s="270"/>
      <c r="F149" s="270"/>
      <c r="G149" s="270"/>
      <c r="H149" s="270"/>
      <c r="I149" s="270"/>
      <c r="J149" s="270"/>
      <c r="K149" s="270"/>
      <c r="L149" s="270"/>
    </row>
    <row r="150" spans="1:12" s="140" customFormat="1" x14ac:dyDescent="0.25">
      <c r="A150" s="281"/>
      <c r="B150" s="155">
        <v>41834</v>
      </c>
      <c r="C150" s="164">
        <v>1444.44</v>
      </c>
      <c r="D150" s="282" t="s">
        <v>932</v>
      </c>
      <c r="E150" s="270"/>
      <c r="F150" s="270"/>
      <c r="G150" s="270"/>
      <c r="H150" s="270"/>
      <c r="I150" s="270"/>
      <c r="J150" s="270"/>
      <c r="K150" s="270"/>
      <c r="L150" s="270"/>
    </row>
    <row r="151" spans="1:12" s="140" customFormat="1" x14ac:dyDescent="0.25">
      <c r="A151" s="281"/>
      <c r="B151" s="155">
        <v>41834</v>
      </c>
      <c r="C151" s="164">
        <v>1444.44</v>
      </c>
      <c r="D151" s="282" t="s">
        <v>933</v>
      </c>
      <c r="E151" s="270"/>
      <c r="F151" s="270"/>
      <c r="G151" s="270"/>
      <c r="H151" s="270"/>
      <c r="I151" s="270"/>
      <c r="J151" s="270"/>
      <c r="K151" s="270"/>
      <c r="L151" s="270"/>
    </row>
    <row r="152" spans="1:12" s="140" customFormat="1" x14ac:dyDescent="0.25">
      <c r="A152" s="281"/>
      <c r="B152" s="155">
        <v>41834</v>
      </c>
      <c r="C152" s="164">
        <v>1444.44</v>
      </c>
      <c r="D152" s="282" t="s">
        <v>934</v>
      </c>
      <c r="E152" s="270"/>
      <c r="F152" s="270"/>
      <c r="G152" s="270"/>
      <c r="H152" s="270"/>
      <c r="I152" s="270"/>
      <c r="J152" s="270"/>
      <c r="K152" s="270"/>
      <c r="L152" s="270"/>
    </row>
    <row r="153" spans="1:12" s="140" customFormat="1" x14ac:dyDescent="0.25">
      <c r="A153" s="281"/>
      <c r="B153" s="155">
        <v>41834</v>
      </c>
      <c r="C153" s="164">
        <v>1444.44</v>
      </c>
      <c r="D153" s="282" t="s">
        <v>935</v>
      </c>
      <c r="E153" s="270"/>
      <c r="F153" s="270"/>
      <c r="G153" s="270"/>
      <c r="H153" s="270"/>
      <c r="I153" s="270"/>
      <c r="J153" s="270"/>
      <c r="K153" s="270"/>
      <c r="L153" s="270"/>
    </row>
    <row r="154" spans="1:12" s="140" customFormat="1" x14ac:dyDescent="0.25">
      <c r="A154" s="281"/>
      <c r="B154" s="155">
        <v>41834</v>
      </c>
      <c r="C154" s="164">
        <v>1444.44</v>
      </c>
      <c r="D154" s="282" t="s">
        <v>936</v>
      </c>
      <c r="E154" s="270"/>
      <c r="F154" s="270"/>
      <c r="G154" s="270"/>
      <c r="H154" s="270"/>
      <c r="I154" s="270"/>
      <c r="J154" s="270"/>
      <c r="K154" s="270"/>
      <c r="L154" s="270"/>
    </row>
    <row r="155" spans="1:12" s="140" customFormat="1" x14ac:dyDescent="0.25">
      <c r="A155" s="281"/>
      <c r="B155" s="155">
        <v>41834</v>
      </c>
      <c r="C155" s="164">
        <v>1444.44</v>
      </c>
      <c r="D155" s="282" t="s">
        <v>937</v>
      </c>
      <c r="E155" s="270"/>
      <c r="F155" s="270"/>
      <c r="G155" s="270"/>
      <c r="H155" s="270"/>
      <c r="I155" s="270"/>
      <c r="J155" s="270"/>
      <c r="K155" s="270"/>
      <c r="L155" s="270"/>
    </row>
    <row r="156" spans="1:12" s="140" customFormat="1" x14ac:dyDescent="0.25">
      <c r="A156" s="281"/>
      <c r="B156" s="155">
        <v>41834</v>
      </c>
      <c r="C156" s="164">
        <v>1444.44</v>
      </c>
      <c r="D156" s="282" t="s">
        <v>938</v>
      </c>
      <c r="E156" s="270"/>
      <c r="F156" s="270"/>
      <c r="G156" s="270"/>
      <c r="H156" s="270"/>
      <c r="I156" s="270"/>
      <c r="J156" s="270"/>
      <c r="K156" s="270"/>
      <c r="L156" s="270"/>
    </row>
    <row r="157" spans="1:12" s="140" customFormat="1" x14ac:dyDescent="0.25">
      <c r="A157" s="281"/>
      <c r="B157" s="155">
        <v>41834</v>
      </c>
      <c r="C157" s="164">
        <v>1444.44</v>
      </c>
      <c r="D157" s="282" t="s">
        <v>939</v>
      </c>
      <c r="E157" s="270"/>
      <c r="F157" s="270"/>
      <c r="G157" s="270"/>
      <c r="H157" s="270"/>
      <c r="I157" s="270"/>
      <c r="J157" s="270"/>
      <c r="K157" s="270"/>
      <c r="L157" s="270"/>
    </row>
    <row r="158" spans="1:12" s="140" customFormat="1" x14ac:dyDescent="0.25">
      <c r="A158" s="281"/>
      <c r="B158" s="155">
        <v>41834</v>
      </c>
      <c r="C158" s="164">
        <v>1444.44</v>
      </c>
      <c r="D158" s="282" t="s">
        <v>940</v>
      </c>
      <c r="E158" s="270"/>
      <c r="F158" s="270"/>
      <c r="G158" s="270"/>
      <c r="H158" s="270"/>
      <c r="I158" s="270"/>
      <c r="J158" s="270"/>
      <c r="K158" s="270"/>
      <c r="L158" s="270"/>
    </row>
    <row r="159" spans="1:12" s="140" customFormat="1" x14ac:dyDescent="0.25">
      <c r="A159" s="281"/>
      <c r="B159" s="155">
        <v>41834</v>
      </c>
      <c r="C159" s="164">
        <v>1444.44</v>
      </c>
      <c r="D159" s="282" t="s">
        <v>941</v>
      </c>
      <c r="E159" s="270"/>
      <c r="F159" s="270"/>
      <c r="G159" s="270"/>
      <c r="H159" s="270"/>
      <c r="I159" s="270"/>
      <c r="J159" s="270"/>
      <c r="K159" s="270"/>
      <c r="L159" s="270"/>
    </row>
    <row r="160" spans="1:12" s="140" customFormat="1" x14ac:dyDescent="0.25">
      <c r="A160" s="281"/>
      <c r="B160" s="155">
        <v>41834</v>
      </c>
      <c r="C160" s="164">
        <v>361.11</v>
      </c>
      <c r="D160" s="282" t="s">
        <v>942</v>
      </c>
      <c r="E160" s="270"/>
      <c r="F160" s="270"/>
      <c r="G160" s="270"/>
      <c r="H160" s="270"/>
      <c r="I160" s="270"/>
      <c r="J160" s="270"/>
      <c r="K160" s="270"/>
      <c r="L160" s="270"/>
    </row>
    <row r="161" spans="1:12" s="140" customFormat="1" x14ac:dyDescent="0.25">
      <c r="A161" s="281"/>
      <c r="B161" s="155">
        <v>41834</v>
      </c>
      <c r="C161" s="164">
        <v>1444.44</v>
      </c>
      <c r="D161" s="282" t="s">
        <v>943</v>
      </c>
      <c r="E161" s="270"/>
      <c r="F161" s="270"/>
      <c r="G161" s="270"/>
      <c r="H161" s="270"/>
      <c r="I161" s="270"/>
      <c r="J161" s="270"/>
      <c r="K161" s="270"/>
      <c r="L161" s="270"/>
    </row>
    <row r="162" spans="1:12" s="140" customFormat="1" x14ac:dyDescent="0.25">
      <c r="A162" s="281"/>
      <c r="B162" s="155">
        <v>41834</v>
      </c>
      <c r="C162" s="164">
        <v>1444.44</v>
      </c>
      <c r="D162" s="282" t="s">
        <v>944</v>
      </c>
      <c r="E162" s="270"/>
      <c r="F162" s="270"/>
      <c r="G162" s="270"/>
      <c r="H162" s="270"/>
      <c r="I162" s="270"/>
      <c r="J162" s="270"/>
      <c r="K162" s="270"/>
      <c r="L162" s="270"/>
    </row>
    <row r="163" spans="1:12" s="140" customFormat="1" x14ac:dyDescent="0.25">
      <c r="A163" s="281"/>
      <c r="B163" s="155">
        <v>41834</v>
      </c>
      <c r="C163" s="164">
        <v>1444.44</v>
      </c>
      <c r="D163" s="282" t="s">
        <v>945</v>
      </c>
      <c r="E163" s="270"/>
      <c r="F163" s="270"/>
      <c r="G163" s="270"/>
      <c r="H163" s="270"/>
      <c r="I163" s="270"/>
      <c r="J163" s="270"/>
      <c r="K163" s="270"/>
      <c r="L163" s="270"/>
    </row>
    <row r="164" spans="1:12" s="140" customFormat="1" x14ac:dyDescent="0.25">
      <c r="A164" s="281"/>
      <c r="B164" s="155">
        <v>41834</v>
      </c>
      <c r="C164" s="164">
        <v>1444.44</v>
      </c>
      <c r="D164" s="282" t="s">
        <v>946</v>
      </c>
      <c r="E164" s="270"/>
      <c r="F164" s="270"/>
      <c r="G164" s="270"/>
      <c r="H164" s="270"/>
      <c r="I164" s="270"/>
      <c r="J164" s="270"/>
      <c r="K164" s="270"/>
      <c r="L164" s="270"/>
    </row>
    <row r="165" spans="1:12" s="140" customFormat="1" x14ac:dyDescent="0.25">
      <c r="A165" s="281"/>
      <c r="B165" s="155">
        <v>41834</v>
      </c>
      <c r="C165" s="164">
        <v>1444.44</v>
      </c>
      <c r="D165" s="282" t="s">
        <v>947</v>
      </c>
      <c r="E165" s="270"/>
      <c r="F165" s="270"/>
      <c r="G165" s="270"/>
      <c r="H165" s="270"/>
      <c r="I165" s="270"/>
      <c r="J165" s="270"/>
      <c r="K165" s="270"/>
      <c r="L165" s="270"/>
    </row>
    <row r="166" spans="1:12" s="140" customFormat="1" x14ac:dyDescent="0.25">
      <c r="A166" s="281"/>
      <c r="B166" s="155">
        <v>41834</v>
      </c>
      <c r="C166" s="164">
        <v>1444.44</v>
      </c>
      <c r="D166" s="282" t="s">
        <v>948</v>
      </c>
      <c r="E166" s="270"/>
      <c r="F166" s="270"/>
      <c r="G166" s="270"/>
      <c r="H166" s="270"/>
      <c r="I166" s="270"/>
      <c r="J166" s="270"/>
      <c r="K166" s="270"/>
      <c r="L166" s="270"/>
    </row>
    <row r="167" spans="1:12" s="140" customFormat="1" x14ac:dyDescent="0.25">
      <c r="A167" s="281"/>
      <c r="B167" s="155">
        <v>41834</v>
      </c>
      <c r="C167" s="164">
        <v>1444.44</v>
      </c>
      <c r="D167" s="282" t="s">
        <v>949</v>
      </c>
      <c r="E167" s="270"/>
      <c r="F167" s="270"/>
      <c r="G167" s="270"/>
      <c r="H167" s="270"/>
      <c r="I167" s="270"/>
      <c r="J167" s="270"/>
      <c r="K167" s="270"/>
      <c r="L167" s="270"/>
    </row>
    <row r="168" spans="1:12" s="140" customFormat="1" x14ac:dyDescent="0.25">
      <c r="A168" s="281"/>
      <c r="B168" s="155">
        <v>41834</v>
      </c>
      <c r="C168" s="164">
        <v>1444.44</v>
      </c>
      <c r="D168" s="282" t="s">
        <v>950</v>
      </c>
      <c r="E168" s="270"/>
      <c r="F168" s="270"/>
      <c r="G168" s="270"/>
      <c r="H168" s="270"/>
      <c r="I168" s="270"/>
      <c r="J168" s="270"/>
      <c r="K168" s="270"/>
      <c r="L168" s="270"/>
    </row>
    <row r="169" spans="1:12" s="140" customFormat="1" x14ac:dyDescent="0.25">
      <c r="A169" s="281"/>
      <c r="B169" s="155">
        <v>41834</v>
      </c>
      <c r="C169" s="164">
        <v>1444.44</v>
      </c>
      <c r="D169" s="282" t="s">
        <v>951</v>
      </c>
      <c r="E169" s="270"/>
      <c r="F169" s="270"/>
      <c r="G169" s="270"/>
      <c r="H169" s="270"/>
      <c r="I169" s="270"/>
      <c r="J169" s="270"/>
      <c r="K169" s="270"/>
      <c r="L169" s="270"/>
    </row>
    <row r="170" spans="1:12" s="140" customFormat="1" x14ac:dyDescent="0.25">
      <c r="A170" s="281"/>
      <c r="B170" s="155">
        <v>41834</v>
      </c>
      <c r="C170" s="164">
        <v>1444.44</v>
      </c>
      <c r="D170" s="282" t="s">
        <v>952</v>
      </c>
      <c r="E170" s="270"/>
      <c r="F170" s="270"/>
      <c r="G170" s="270"/>
      <c r="H170" s="270"/>
      <c r="I170" s="270"/>
      <c r="J170" s="270"/>
      <c r="K170" s="270"/>
      <c r="L170" s="270"/>
    </row>
    <row r="171" spans="1:12" s="140" customFormat="1" x14ac:dyDescent="0.25">
      <c r="A171" s="281"/>
      <c r="B171" s="155">
        <v>41834</v>
      </c>
      <c r="C171" s="164">
        <v>1444.44</v>
      </c>
      <c r="D171" s="282" t="s">
        <v>953</v>
      </c>
      <c r="E171" s="270"/>
      <c r="F171" s="270"/>
      <c r="G171" s="270"/>
      <c r="H171" s="270"/>
      <c r="I171" s="270"/>
      <c r="J171" s="270"/>
      <c r="K171" s="270"/>
      <c r="L171" s="270"/>
    </row>
    <row r="172" spans="1:12" s="140" customFormat="1" x14ac:dyDescent="0.25">
      <c r="A172" s="281"/>
      <c r="B172" s="155">
        <v>41834</v>
      </c>
      <c r="C172" s="164">
        <v>1444.44</v>
      </c>
      <c r="D172" s="282" t="s">
        <v>954</v>
      </c>
      <c r="E172" s="270"/>
      <c r="F172" s="270"/>
      <c r="G172" s="270"/>
      <c r="H172" s="270"/>
      <c r="I172" s="270"/>
      <c r="J172" s="270"/>
      <c r="K172" s="270"/>
      <c r="L172" s="270"/>
    </row>
    <row r="173" spans="1:12" s="140" customFormat="1" x14ac:dyDescent="0.25">
      <c r="A173" s="281"/>
      <c r="B173" s="155">
        <v>41834</v>
      </c>
      <c r="C173" s="164">
        <v>1444.44</v>
      </c>
      <c r="D173" s="282" t="s">
        <v>955</v>
      </c>
      <c r="E173" s="270"/>
      <c r="F173" s="270"/>
      <c r="G173" s="270"/>
      <c r="H173" s="270"/>
      <c r="I173" s="270"/>
      <c r="J173" s="270"/>
      <c r="K173" s="270"/>
      <c r="L173" s="270"/>
    </row>
    <row r="174" spans="1:12" s="140" customFormat="1" x14ac:dyDescent="0.25">
      <c r="A174" s="281"/>
      <c r="B174" s="155">
        <v>41834</v>
      </c>
      <c r="C174" s="164">
        <v>1444.44</v>
      </c>
      <c r="D174" s="282" t="s">
        <v>956</v>
      </c>
      <c r="E174" s="270"/>
      <c r="F174" s="270"/>
      <c r="G174" s="270"/>
      <c r="H174" s="270"/>
      <c r="I174" s="270"/>
      <c r="J174" s="270"/>
      <c r="K174" s="270"/>
      <c r="L174" s="270"/>
    </row>
    <row r="175" spans="1:12" s="140" customFormat="1" x14ac:dyDescent="0.25">
      <c r="A175" s="281"/>
      <c r="B175" s="155">
        <v>41834</v>
      </c>
      <c r="C175" s="164">
        <v>1444.44</v>
      </c>
      <c r="D175" s="282" t="s">
        <v>957</v>
      </c>
      <c r="E175" s="270"/>
      <c r="F175" s="270"/>
      <c r="G175" s="270"/>
      <c r="H175" s="270"/>
      <c r="I175" s="270"/>
      <c r="J175" s="270"/>
      <c r="K175" s="270"/>
      <c r="L175" s="270"/>
    </row>
    <row r="176" spans="1:12" s="140" customFormat="1" x14ac:dyDescent="0.25">
      <c r="A176" s="281"/>
      <c r="B176" s="155">
        <v>41834</v>
      </c>
      <c r="C176" s="164">
        <v>1444.44</v>
      </c>
      <c r="D176" s="282" t="s">
        <v>958</v>
      </c>
      <c r="E176" s="270"/>
      <c r="F176" s="270"/>
      <c r="G176" s="270"/>
      <c r="H176" s="270"/>
      <c r="I176" s="270"/>
      <c r="J176" s="270"/>
      <c r="K176" s="270"/>
      <c r="L176" s="270"/>
    </row>
    <row r="177" spans="1:12" s="140" customFormat="1" x14ac:dyDescent="0.25">
      <c r="A177" s="281"/>
      <c r="B177" s="155">
        <v>41834</v>
      </c>
      <c r="C177" s="164">
        <v>1444.44</v>
      </c>
      <c r="D177" s="282" t="s">
        <v>959</v>
      </c>
      <c r="E177" s="270"/>
      <c r="F177" s="270"/>
      <c r="G177" s="270"/>
      <c r="H177" s="270"/>
      <c r="I177" s="270"/>
      <c r="J177" s="270"/>
      <c r="K177" s="270"/>
      <c r="L177" s="270"/>
    </row>
    <row r="178" spans="1:12" s="140" customFormat="1" x14ac:dyDescent="0.25">
      <c r="A178" s="281"/>
      <c r="B178" s="155">
        <v>41834</v>
      </c>
      <c r="C178" s="164">
        <v>1444.44</v>
      </c>
      <c r="D178" s="282" t="s">
        <v>960</v>
      </c>
      <c r="E178" s="270"/>
      <c r="F178" s="270"/>
      <c r="G178" s="270"/>
      <c r="H178" s="270"/>
      <c r="I178" s="270"/>
      <c r="J178" s="270"/>
      <c r="K178" s="270"/>
      <c r="L178" s="270"/>
    </row>
    <row r="179" spans="1:12" s="140" customFormat="1" x14ac:dyDescent="0.25">
      <c r="A179" s="281"/>
      <c r="B179" s="155">
        <v>41834</v>
      </c>
      <c r="C179" s="164">
        <v>1444.44</v>
      </c>
      <c r="D179" s="282" t="s">
        <v>961</v>
      </c>
      <c r="E179" s="270"/>
      <c r="F179" s="270"/>
      <c r="G179" s="270"/>
      <c r="H179" s="270"/>
      <c r="I179" s="270"/>
      <c r="J179" s="270"/>
      <c r="K179" s="270"/>
      <c r="L179" s="270"/>
    </row>
    <row r="180" spans="1:12" s="140" customFormat="1" x14ac:dyDescent="0.25">
      <c r="A180" s="281"/>
      <c r="B180" s="155">
        <v>41834</v>
      </c>
      <c r="C180" s="164">
        <v>1444.44</v>
      </c>
      <c r="D180" s="282" t="s">
        <v>962</v>
      </c>
      <c r="E180" s="270"/>
      <c r="F180" s="270"/>
      <c r="G180" s="270"/>
      <c r="H180" s="270"/>
      <c r="I180" s="270"/>
      <c r="J180" s="270"/>
      <c r="K180" s="270"/>
      <c r="L180" s="270"/>
    </row>
    <row r="181" spans="1:12" s="140" customFormat="1" x14ac:dyDescent="0.25">
      <c r="A181" s="281"/>
      <c r="B181" s="155">
        <v>41834</v>
      </c>
      <c r="C181" s="164">
        <v>1444.44</v>
      </c>
      <c r="D181" s="282" t="s">
        <v>963</v>
      </c>
      <c r="E181" s="270"/>
      <c r="F181" s="270"/>
      <c r="G181" s="270"/>
      <c r="H181" s="270"/>
      <c r="I181" s="270"/>
      <c r="J181" s="270"/>
      <c r="K181" s="270"/>
      <c r="L181" s="270"/>
    </row>
    <row r="182" spans="1:12" s="140" customFormat="1" x14ac:dyDescent="0.25">
      <c r="A182" s="281"/>
      <c r="B182" s="155">
        <v>41834</v>
      </c>
      <c r="C182" s="164">
        <v>1444.44</v>
      </c>
      <c r="D182" s="282" t="s">
        <v>964</v>
      </c>
      <c r="E182" s="270"/>
      <c r="F182" s="270"/>
      <c r="G182" s="270"/>
      <c r="H182" s="270"/>
      <c r="I182" s="270"/>
      <c r="J182" s="270"/>
      <c r="K182" s="270"/>
      <c r="L182" s="270"/>
    </row>
    <row r="183" spans="1:12" s="140" customFormat="1" x14ac:dyDescent="0.25">
      <c r="A183" s="281"/>
      <c r="B183" s="155">
        <v>41834</v>
      </c>
      <c r="C183" s="164">
        <v>1444.44</v>
      </c>
      <c r="D183" s="282" t="s">
        <v>965</v>
      </c>
      <c r="E183" s="270"/>
      <c r="F183" s="270"/>
      <c r="G183" s="270"/>
      <c r="H183" s="270"/>
      <c r="I183" s="270"/>
      <c r="J183" s="270"/>
      <c r="K183" s="270"/>
      <c r="L183" s="270"/>
    </row>
    <row r="184" spans="1:12" s="140" customFormat="1" x14ac:dyDescent="0.25">
      <c r="A184" s="281"/>
      <c r="B184" s="155">
        <v>41834</v>
      </c>
      <c r="C184" s="164">
        <v>1444.44</v>
      </c>
      <c r="D184" s="282" t="s">
        <v>966</v>
      </c>
      <c r="E184" s="270"/>
      <c r="F184" s="270"/>
      <c r="G184" s="270"/>
      <c r="H184" s="270"/>
      <c r="I184" s="270"/>
      <c r="J184" s="270"/>
      <c r="K184" s="270"/>
      <c r="L184" s="270"/>
    </row>
    <row r="185" spans="1:12" s="140" customFormat="1" x14ac:dyDescent="0.25">
      <c r="A185" s="281"/>
      <c r="B185" s="155">
        <v>41834</v>
      </c>
      <c r="C185" s="164">
        <v>1444.44</v>
      </c>
      <c r="D185" s="282" t="s">
        <v>967</v>
      </c>
      <c r="E185" s="270"/>
      <c r="F185" s="270"/>
      <c r="G185" s="270"/>
      <c r="H185" s="270"/>
      <c r="I185" s="270"/>
      <c r="J185" s="270"/>
      <c r="K185" s="270"/>
      <c r="L185" s="270"/>
    </row>
    <row r="186" spans="1:12" s="140" customFormat="1" x14ac:dyDescent="0.25">
      <c r="A186" s="281"/>
      <c r="B186" s="155">
        <v>41834</v>
      </c>
      <c r="C186" s="164">
        <v>1444.44</v>
      </c>
      <c r="D186" s="282" t="s">
        <v>968</v>
      </c>
      <c r="E186" s="270"/>
      <c r="F186" s="270"/>
      <c r="G186" s="270"/>
      <c r="H186" s="270"/>
      <c r="I186" s="270"/>
      <c r="J186" s="270"/>
      <c r="K186" s="270"/>
      <c r="L186" s="270"/>
    </row>
    <row r="187" spans="1:12" s="140" customFormat="1" x14ac:dyDescent="0.25">
      <c r="A187" s="281"/>
      <c r="B187" s="155">
        <v>41834</v>
      </c>
      <c r="C187" s="164">
        <v>1444.44</v>
      </c>
      <c r="D187" s="282" t="s">
        <v>969</v>
      </c>
      <c r="E187" s="270"/>
      <c r="F187" s="270"/>
      <c r="G187" s="270"/>
      <c r="H187" s="270"/>
      <c r="I187" s="270"/>
      <c r="J187" s="270"/>
      <c r="K187" s="270"/>
      <c r="L187" s="270"/>
    </row>
    <row r="188" spans="1:12" s="140" customFormat="1" x14ac:dyDescent="0.25">
      <c r="A188" s="281"/>
      <c r="B188" s="155">
        <v>41834</v>
      </c>
      <c r="C188" s="164">
        <v>1444.44</v>
      </c>
      <c r="D188" s="282" t="s">
        <v>970</v>
      </c>
      <c r="E188" s="270"/>
      <c r="F188" s="270"/>
      <c r="G188" s="270"/>
      <c r="H188" s="270"/>
      <c r="I188" s="270"/>
      <c r="J188" s="270"/>
      <c r="K188" s="270"/>
      <c r="L188" s="270"/>
    </row>
    <row r="189" spans="1:12" s="140" customFormat="1" x14ac:dyDescent="0.25">
      <c r="A189" s="281"/>
      <c r="B189" s="155">
        <v>41834</v>
      </c>
      <c r="C189" s="164">
        <v>1444.44</v>
      </c>
      <c r="D189" s="282" t="s">
        <v>971</v>
      </c>
      <c r="E189" s="270"/>
      <c r="F189" s="270"/>
      <c r="G189" s="270"/>
      <c r="H189" s="270"/>
      <c r="I189" s="270"/>
      <c r="J189" s="270"/>
      <c r="K189" s="270"/>
      <c r="L189" s="270"/>
    </row>
    <row r="190" spans="1:12" s="140" customFormat="1" x14ac:dyDescent="0.25">
      <c r="A190" s="281"/>
      <c r="B190" s="155">
        <v>41834</v>
      </c>
      <c r="C190" s="164">
        <v>1444.44</v>
      </c>
      <c r="D190" s="282" t="s">
        <v>972</v>
      </c>
      <c r="E190" s="270"/>
      <c r="F190" s="270"/>
      <c r="G190" s="270"/>
      <c r="H190" s="270"/>
      <c r="I190" s="270"/>
      <c r="J190" s="270"/>
      <c r="K190" s="270"/>
      <c r="L190" s="270"/>
    </row>
    <row r="191" spans="1:12" s="140" customFormat="1" x14ac:dyDescent="0.25">
      <c r="A191" s="281"/>
      <c r="B191" s="155">
        <v>41834</v>
      </c>
      <c r="C191" s="164">
        <v>1444.44</v>
      </c>
      <c r="D191" s="282" t="s">
        <v>973</v>
      </c>
      <c r="E191" s="270"/>
      <c r="F191" s="270"/>
      <c r="G191" s="270"/>
      <c r="H191" s="270"/>
      <c r="I191" s="270"/>
      <c r="J191" s="270"/>
      <c r="K191" s="270"/>
      <c r="L191" s="270"/>
    </row>
    <row r="192" spans="1:12" s="140" customFormat="1" x14ac:dyDescent="0.25">
      <c r="A192" s="281"/>
      <c r="B192" s="155">
        <v>41834</v>
      </c>
      <c r="C192" s="164">
        <v>1444.44</v>
      </c>
      <c r="D192" s="282" t="s">
        <v>974</v>
      </c>
      <c r="E192" s="270"/>
      <c r="F192" s="270"/>
      <c r="G192" s="270"/>
      <c r="H192" s="270"/>
      <c r="I192" s="270"/>
      <c r="J192" s="270"/>
      <c r="K192" s="270"/>
      <c r="L192" s="270"/>
    </row>
    <row r="193" spans="1:12" s="140" customFormat="1" x14ac:dyDescent="0.25">
      <c r="A193" s="281"/>
      <c r="B193" s="155">
        <v>41834</v>
      </c>
      <c r="C193" s="164">
        <v>1444.44</v>
      </c>
      <c r="D193" s="282" t="s">
        <v>975</v>
      </c>
      <c r="E193" s="270"/>
      <c r="F193" s="270"/>
      <c r="G193" s="270"/>
      <c r="H193" s="270"/>
      <c r="I193" s="270"/>
      <c r="J193" s="270"/>
      <c r="K193" s="270"/>
      <c r="L193" s="270"/>
    </row>
    <row r="194" spans="1:12" s="140" customFormat="1" x14ac:dyDescent="0.25">
      <c r="A194" s="281"/>
      <c r="B194" s="155">
        <v>41834</v>
      </c>
      <c r="C194" s="164">
        <v>1444.44</v>
      </c>
      <c r="D194" s="282" t="s">
        <v>976</v>
      </c>
      <c r="E194" s="270"/>
      <c r="F194" s="270"/>
      <c r="G194" s="270"/>
      <c r="H194" s="270"/>
      <c r="I194" s="270"/>
      <c r="J194" s="270"/>
      <c r="K194" s="270"/>
      <c r="L194" s="270"/>
    </row>
    <row r="195" spans="1:12" s="140" customFormat="1" x14ac:dyDescent="0.25">
      <c r="A195" s="281"/>
      <c r="B195" s="155">
        <v>41834</v>
      </c>
      <c r="C195" s="164">
        <v>1444.44</v>
      </c>
      <c r="D195" s="282" t="s">
        <v>977</v>
      </c>
      <c r="E195" s="270"/>
      <c r="F195" s="270"/>
      <c r="G195" s="270"/>
      <c r="H195" s="270"/>
      <c r="I195" s="270"/>
      <c r="J195" s="270"/>
      <c r="K195" s="270"/>
      <c r="L195" s="270"/>
    </row>
    <row r="196" spans="1:12" s="140" customFormat="1" x14ac:dyDescent="0.25">
      <c r="A196" s="268"/>
      <c r="B196" s="155">
        <v>41834</v>
      </c>
      <c r="C196" s="164">
        <v>1444.44</v>
      </c>
      <c r="D196" s="282" t="s">
        <v>978</v>
      </c>
      <c r="E196" s="270"/>
      <c r="F196" s="270"/>
      <c r="G196" s="270"/>
      <c r="H196" s="270"/>
      <c r="I196" s="270"/>
      <c r="J196" s="270"/>
      <c r="K196" s="270"/>
      <c r="L196" s="270"/>
    </row>
    <row r="197" spans="1:12" s="140" customFormat="1" x14ac:dyDescent="0.25">
      <c r="A197" s="268"/>
      <c r="B197" s="155">
        <v>41834</v>
      </c>
      <c r="C197" s="164">
        <v>1444.44</v>
      </c>
      <c r="D197" s="282" t="s">
        <v>979</v>
      </c>
      <c r="E197" s="270"/>
      <c r="F197" s="270"/>
      <c r="G197" s="270"/>
      <c r="H197" s="270"/>
      <c r="I197" s="270"/>
      <c r="J197" s="270"/>
      <c r="K197" s="270"/>
      <c r="L197" s="270"/>
    </row>
    <row r="198" spans="1:12" s="140" customFormat="1" x14ac:dyDescent="0.25">
      <c r="A198" s="281"/>
      <c r="B198" s="155">
        <v>41834</v>
      </c>
      <c r="C198" s="164">
        <v>1444.44</v>
      </c>
      <c r="D198" s="282" t="s">
        <v>980</v>
      </c>
      <c r="E198" s="270"/>
      <c r="F198" s="270"/>
      <c r="G198" s="270"/>
      <c r="H198" s="270"/>
      <c r="I198" s="270"/>
      <c r="J198" s="270"/>
      <c r="K198" s="270"/>
      <c r="L198" s="270"/>
    </row>
    <row r="199" spans="1:12" s="140" customFormat="1" x14ac:dyDescent="0.25">
      <c r="A199" s="279"/>
      <c r="B199" s="155">
        <v>41834</v>
      </c>
      <c r="C199" s="164">
        <v>1444.44</v>
      </c>
      <c r="D199" s="282" t="s">
        <v>981</v>
      </c>
      <c r="E199" s="270"/>
      <c r="F199" s="270"/>
      <c r="G199" s="270"/>
      <c r="H199" s="270"/>
      <c r="I199" s="270"/>
      <c r="J199" s="270"/>
      <c r="K199" s="270"/>
      <c r="L199" s="270"/>
    </row>
    <row r="200" spans="1:12" s="140" customFormat="1" x14ac:dyDescent="0.25">
      <c r="A200" s="281"/>
      <c r="B200" s="155">
        <v>41834</v>
      </c>
      <c r="C200" s="164">
        <v>1444.44</v>
      </c>
      <c r="D200" s="282" t="s">
        <v>982</v>
      </c>
      <c r="E200" s="270"/>
      <c r="F200" s="270"/>
      <c r="G200" s="270"/>
      <c r="H200" s="270"/>
      <c r="I200" s="270"/>
      <c r="J200" s="270"/>
      <c r="K200" s="270"/>
      <c r="L200" s="270"/>
    </row>
    <row r="201" spans="1:12" s="140" customFormat="1" x14ac:dyDescent="0.25">
      <c r="A201" s="281"/>
      <c r="B201" s="155">
        <v>41834</v>
      </c>
      <c r="C201" s="164">
        <v>1444.44</v>
      </c>
      <c r="D201" s="282" t="s">
        <v>983</v>
      </c>
      <c r="E201" s="270"/>
      <c r="F201" s="270"/>
      <c r="G201" s="270"/>
      <c r="H201" s="270"/>
      <c r="I201" s="270"/>
      <c r="J201" s="270"/>
      <c r="K201" s="270"/>
      <c r="L201" s="270"/>
    </row>
    <row r="202" spans="1:12" s="140" customFormat="1" x14ac:dyDescent="0.25">
      <c r="A202" s="281"/>
      <c r="B202" s="155">
        <v>41834</v>
      </c>
      <c r="C202" s="164">
        <v>1444.44</v>
      </c>
      <c r="D202" s="282" t="s">
        <v>984</v>
      </c>
      <c r="E202" s="270"/>
      <c r="F202" s="270"/>
      <c r="G202" s="270"/>
      <c r="H202" s="270"/>
      <c r="I202" s="270"/>
      <c r="J202" s="270"/>
      <c r="K202" s="270"/>
      <c r="L202" s="270"/>
    </row>
    <row r="203" spans="1:12" s="140" customFormat="1" x14ac:dyDescent="0.25">
      <c r="A203" s="268"/>
      <c r="B203" s="155">
        <v>41834</v>
      </c>
      <c r="C203" s="164">
        <v>1444.44</v>
      </c>
      <c r="D203" s="282" t="s">
        <v>985</v>
      </c>
      <c r="E203" s="270"/>
      <c r="F203" s="270"/>
      <c r="G203" s="270"/>
      <c r="H203" s="270"/>
      <c r="I203" s="270"/>
      <c r="J203" s="270"/>
      <c r="K203" s="270"/>
      <c r="L203" s="270"/>
    </row>
    <row r="204" spans="1:12" s="140" customFormat="1" x14ac:dyDescent="0.25">
      <c r="A204" s="268"/>
      <c r="B204" s="155">
        <v>41834</v>
      </c>
      <c r="C204" s="164">
        <v>1444.44</v>
      </c>
      <c r="D204" s="282" t="s">
        <v>986</v>
      </c>
      <c r="E204" s="270"/>
      <c r="F204" s="270"/>
      <c r="G204" s="270"/>
      <c r="H204" s="270"/>
      <c r="I204" s="270"/>
      <c r="J204" s="270"/>
      <c r="K204" s="270"/>
      <c r="L204" s="270"/>
    </row>
    <row r="205" spans="1:12" s="140" customFormat="1" x14ac:dyDescent="0.25">
      <c r="A205" s="281"/>
      <c r="B205" s="155">
        <v>41834</v>
      </c>
      <c r="C205" s="164">
        <v>1444.44</v>
      </c>
      <c r="D205" s="282" t="s">
        <v>987</v>
      </c>
      <c r="E205" s="270"/>
      <c r="F205" s="270"/>
      <c r="G205" s="270"/>
      <c r="H205" s="270"/>
      <c r="I205" s="270"/>
      <c r="J205" s="270"/>
      <c r="K205" s="270"/>
      <c r="L205" s="270"/>
    </row>
    <row r="206" spans="1:12" s="140" customFormat="1" x14ac:dyDescent="0.25">
      <c r="A206" s="278"/>
      <c r="B206" s="155">
        <v>41834</v>
      </c>
      <c r="C206" s="164">
        <v>1444.44</v>
      </c>
      <c r="D206" s="282" t="s">
        <v>988</v>
      </c>
    </row>
    <row r="207" spans="1:12" s="140" customFormat="1" x14ac:dyDescent="0.25">
      <c r="A207" s="278"/>
      <c r="B207" s="155">
        <v>41834</v>
      </c>
      <c r="C207" s="164">
        <v>1444.44</v>
      </c>
      <c r="D207" s="282" t="s">
        <v>989</v>
      </c>
    </row>
    <row r="208" spans="1:12" s="140" customFormat="1" x14ac:dyDescent="0.25">
      <c r="A208" s="278"/>
      <c r="B208" s="155">
        <v>41834</v>
      </c>
      <c r="C208" s="164">
        <v>1444.44</v>
      </c>
      <c r="D208" s="282" t="s">
        <v>990</v>
      </c>
    </row>
    <row r="209" spans="1:4" s="140" customFormat="1" x14ac:dyDescent="0.25">
      <c r="A209" s="278"/>
      <c r="B209" s="155">
        <v>41834</v>
      </c>
      <c r="C209" s="164">
        <v>1444.44</v>
      </c>
      <c r="D209" s="282" t="s">
        <v>991</v>
      </c>
    </row>
    <row r="210" spans="1:4" s="140" customFormat="1" x14ac:dyDescent="0.25">
      <c r="A210" s="278"/>
      <c r="B210" s="155">
        <v>41834</v>
      </c>
      <c r="C210" s="164">
        <v>1444.44</v>
      </c>
      <c r="D210" s="282" t="s">
        <v>992</v>
      </c>
    </row>
    <row r="211" spans="1:4" s="140" customFormat="1" x14ac:dyDescent="0.25">
      <c r="A211" s="278"/>
      <c r="B211" s="155">
        <v>41834</v>
      </c>
      <c r="C211" s="164">
        <v>1444.44</v>
      </c>
      <c r="D211" s="282" t="s">
        <v>993</v>
      </c>
    </row>
    <row r="212" spans="1:4" s="140" customFormat="1" x14ac:dyDescent="0.25">
      <c r="A212" s="278"/>
      <c r="B212" s="155">
        <v>41834</v>
      </c>
      <c r="C212" s="164">
        <v>1444.44</v>
      </c>
      <c r="D212" s="282" t="s">
        <v>994</v>
      </c>
    </row>
    <row r="213" spans="1:4" s="140" customFormat="1" x14ac:dyDescent="0.25">
      <c r="A213" s="278"/>
      <c r="B213" s="155">
        <v>41834</v>
      </c>
      <c r="C213" s="164">
        <v>1444.44</v>
      </c>
      <c r="D213" s="282" t="s">
        <v>995</v>
      </c>
    </row>
    <row r="214" spans="1:4" s="140" customFormat="1" x14ac:dyDescent="0.25">
      <c r="A214" s="278"/>
      <c r="B214" s="155">
        <v>41834</v>
      </c>
      <c r="C214" s="164">
        <v>1444.44</v>
      </c>
      <c r="D214" s="282" t="s">
        <v>996</v>
      </c>
    </row>
    <row r="215" spans="1:4" s="140" customFormat="1" x14ac:dyDescent="0.25">
      <c r="A215" s="278"/>
      <c r="B215" s="155">
        <v>41834</v>
      </c>
      <c r="C215" s="164">
        <v>1444.44</v>
      </c>
      <c r="D215" s="282" t="s">
        <v>997</v>
      </c>
    </row>
    <row r="216" spans="1:4" s="140" customFormat="1" x14ac:dyDescent="0.25">
      <c r="A216" s="278"/>
      <c r="B216" s="155">
        <v>41834</v>
      </c>
      <c r="C216" s="164">
        <v>1444.44</v>
      </c>
      <c r="D216" s="282" t="s">
        <v>998</v>
      </c>
    </row>
    <row r="217" spans="1:4" s="140" customFormat="1" x14ac:dyDescent="0.25">
      <c r="A217" s="278"/>
      <c r="B217" s="155">
        <v>41834</v>
      </c>
      <c r="C217" s="164">
        <v>1444.44</v>
      </c>
      <c r="D217" s="282" t="s">
        <v>999</v>
      </c>
    </row>
    <row r="218" spans="1:4" s="140" customFormat="1" x14ac:dyDescent="0.25">
      <c r="A218" s="278"/>
      <c r="B218" s="155">
        <v>41834</v>
      </c>
      <c r="C218" s="164">
        <v>1444.44</v>
      </c>
      <c r="D218" s="282" t="s">
        <v>1000</v>
      </c>
    </row>
    <row r="219" spans="1:4" s="140" customFormat="1" x14ac:dyDescent="0.25">
      <c r="A219" s="278"/>
      <c r="B219" s="155">
        <v>41834</v>
      </c>
      <c r="C219" s="164">
        <v>1444.44</v>
      </c>
      <c r="D219" s="282" t="s">
        <v>1001</v>
      </c>
    </row>
    <row r="220" spans="1:4" s="140" customFormat="1" x14ac:dyDescent="0.25">
      <c r="A220" s="278"/>
      <c r="B220" s="155">
        <v>41834</v>
      </c>
      <c r="C220" s="164">
        <v>1444.44</v>
      </c>
      <c r="D220" s="282" t="s">
        <v>1002</v>
      </c>
    </row>
    <row r="221" spans="1:4" s="140" customFormat="1" x14ac:dyDescent="0.25">
      <c r="A221" s="278"/>
      <c r="B221" s="155">
        <v>41834</v>
      </c>
      <c r="C221" s="164">
        <v>1444.44</v>
      </c>
      <c r="D221" s="282" t="s">
        <v>1003</v>
      </c>
    </row>
    <row r="222" spans="1:4" s="140" customFormat="1" x14ac:dyDescent="0.25">
      <c r="A222" s="278"/>
      <c r="B222" s="155">
        <v>41834</v>
      </c>
      <c r="C222" s="164">
        <v>1444.44</v>
      </c>
      <c r="D222" s="282" t="s">
        <v>1004</v>
      </c>
    </row>
    <row r="223" spans="1:4" s="140" customFormat="1" x14ac:dyDescent="0.25">
      <c r="A223" s="278"/>
      <c r="B223" s="155">
        <v>41834</v>
      </c>
      <c r="C223" s="164">
        <v>1444.44</v>
      </c>
      <c r="D223" s="282" t="s">
        <v>1005</v>
      </c>
    </row>
    <row r="224" spans="1:4" s="140" customFormat="1" x14ac:dyDescent="0.25">
      <c r="A224" s="278"/>
      <c r="B224" s="155">
        <v>41834</v>
      </c>
      <c r="C224" s="164">
        <v>1444.44</v>
      </c>
      <c r="D224" s="282" t="s">
        <v>1006</v>
      </c>
    </row>
    <row r="225" spans="1:4" s="140" customFormat="1" x14ac:dyDescent="0.25">
      <c r="A225" s="278"/>
      <c r="B225" s="155">
        <v>41834</v>
      </c>
      <c r="C225" s="164">
        <v>1444.44</v>
      </c>
      <c r="D225" s="282" t="s">
        <v>1007</v>
      </c>
    </row>
    <row r="226" spans="1:4" s="140" customFormat="1" x14ac:dyDescent="0.25">
      <c r="A226" s="278"/>
      <c r="B226" s="155">
        <v>41834</v>
      </c>
      <c r="C226" s="164">
        <v>1444.44</v>
      </c>
      <c r="D226" s="282" t="s">
        <v>1008</v>
      </c>
    </row>
    <row r="227" spans="1:4" s="140" customFormat="1" x14ac:dyDescent="0.25">
      <c r="A227" s="278"/>
      <c r="B227" s="155">
        <v>41834</v>
      </c>
      <c r="C227" s="164">
        <v>1444.44</v>
      </c>
      <c r="D227" s="282" t="s">
        <v>1009</v>
      </c>
    </row>
    <row r="228" spans="1:4" s="140" customFormat="1" x14ac:dyDescent="0.25">
      <c r="A228" s="278"/>
      <c r="B228" s="155">
        <v>41834</v>
      </c>
      <c r="C228" s="164">
        <v>1444.44</v>
      </c>
      <c r="D228" s="282" t="s">
        <v>1010</v>
      </c>
    </row>
    <row r="229" spans="1:4" s="140" customFormat="1" x14ac:dyDescent="0.25">
      <c r="A229" s="278"/>
      <c r="B229" s="155">
        <v>41834</v>
      </c>
      <c r="C229" s="164">
        <v>1444.44</v>
      </c>
      <c r="D229" s="282" t="s">
        <v>1011</v>
      </c>
    </row>
    <row r="230" spans="1:4" s="140" customFormat="1" x14ac:dyDescent="0.25">
      <c r="A230" s="278"/>
      <c r="B230" s="155">
        <v>41834</v>
      </c>
      <c r="C230" s="164">
        <v>1444.44</v>
      </c>
      <c r="D230" s="282" t="s">
        <v>1012</v>
      </c>
    </row>
    <row r="231" spans="1:4" s="140" customFormat="1" x14ac:dyDescent="0.25">
      <c r="A231" s="278"/>
      <c r="B231" s="155">
        <v>41834</v>
      </c>
      <c r="C231" s="164">
        <v>1444.44</v>
      </c>
      <c r="D231" s="282" t="s">
        <v>1013</v>
      </c>
    </row>
    <row r="232" spans="1:4" s="140" customFormat="1" x14ac:dyDescent="0.25">
      <c r="A232" s="278"/>
      <c r="B232" s="155">
        <v>41834</v>
      </c>
      <c r="C232" s="164">
        <v>1444.44</v>
      </c>
      <c r="D232" s="282" t="s">
        <v>1014</v>
      </c>
    </row>
    <row r="233" spans="1:4" s="140" customFormat="1" x14ac:dyDescent="0.25">
      <c r="A233" s="278"/>
      <c r="B233" s="155">
        <v>41834</v>
      </c>
      <c r="C233" s="164">
        <v>1444.44</v>
      </c>
      <c r="D233" s="282" t="s">
        <v>1015</v>
      </c>
    </row>
    <row r="234" spans="1:4" s="140" customFormat="1" x14ac:dyDescent="0.25">
      <c r="A234" s="278"/>
      <c r="B234" s="155">
        <v>41834</v>
      </c>
      <c r="C234" s="164">
        <v>1444.44</v>
      </c>
      <c r="D234" s="282" t="s">
        <v>1016</v>
      </c>
    </row>
    <row r="235" spans="1:4" s="140" customFormat="1" x14ac:dyDescent="0.25">
      <c r="A235" s="278"/>
      <c r="B235" s="155">
        <v>41834</v>
      </c>
      <c r="C235" s="164">
        <v>1444.44</v>
      </c>
      <c r="D235" s="282" t="s">
        <v>1017</v>
      </c>
    </row>
    <row r="236" spans="1:4" s="140" customFormat="1" x14ac:dyDescent="0.25">
      <c r="A236" s="278"/>
      <c r="B236" s="155">
        <v>41834</v>
      </c>
      <c r="C236" s="164">
        <v>1444.44</v>
      </c>
      <c r="D236" s="282" t="s">
        <v>1018</v>
      </c>
    </row>
    <row r="237" spans="1:4" s="140" customFormat="1" x14ac:dyDescent="0.25">
      <c r="A237" s="278"/>
      <c r="B237" s="155">
        <v>41834</v>
      </c>
      <c r="C237" s="164">
        <v>1444.44</v>
      </c>
      <c r="D237" s="282" t="s">
        <v>1019</v>
      </c>
    </row>
    <row r="238" spans="1:4" s="140" customFormat="1" x14ac:dyDescent="0.25">
      <c r="A238" s="278"/>
      <c r="B238" s="155">
        <v>41834</v>
      </c>
      <c r="C238" s="161">
        <v>1666.67</v>
      </c>
      <c r="D238" s="223" t="s">
        <v>1020</v>
      </c>
    </row>
    <row r="239" spans="1:4" s="140" customFormat="1" x14ac:dyDescent="0.25">
      <c r="A239" s="278"/>
      <c r="B239" s="155">
        <v>41834</v>
      </c>
      <c r="C239" s="161">
        <v>1666.67</v>
      </c>
      <c r="D239" s="223" t="s">
        <v>1021</v>
      </c>
    </row>
    <row r="240" spans="1:4" s="140" customFormat="1" x14ac:dyDescent="0.25">
      <c r="A240" s="278"/>
      <c r="B240" s="155">
        <v>41834</v>
      </c>
      <c r="C240" s="161">
        <v>1666.67</v>
      </c>
      <c r="D240" s="223" t="s">
        <v>1022</v>
      </c>
    </row>
    <row r="241" spans="1:4" s="140" customFormat="1" x14ac:dyDescent="0.25">
      <c r="A241" s="278"/>
      <c r="B241" s="155">
        <v>41834</v>
      </c>
      <c r="C241" s="161">
        <v>1666.67</v>
      </c>
      <c r="D241" s="223" t="s">
        <v>1023</v>
      </c>
    </row>
    <row r="242" spans="1:4" s="140" customFormat="1" x14ac:dyDescent="0.25">
      <c r="A242" s="278"/>
      <c r="B242" s="155">
        <v>41834</v>
      </c>
      <c r="C242" s="161">
        <v>1888.89</v>
      </c>
      <c r="D242" s="280" t="s">
        <v>1024</v>
      </c>
    </row>
    <row r="243" spans="1:4" s="140" customFormat="1" x14ac:dyDescent="0.25">
      <c r="A243" s="278"/>
      <c r="B243" s="155">
        <v>41834</v>
      </c>
      <c r="C243" s="161">
        <v>1041.67</v>
      </c>
      <c r="D243" s="282" t="s">
        <v>1025</v>
      </c>
    </row>
    <row r="244" spans="1:4" s="140" customFormat="1" x14ac:dyDescent="0.25">
      <c r="A244" s="278"/>
      <c r="B244" s="155">
        <v>41834</v>
      </c>
      <c r="C244" s="161">
        <v>1666.67</v>
      </c>
      <c r="D244" s="282" t="s">
        <v>1026</v>
      </c>
    </row>
    <row r="245" spans="1:4" s="140" customFormat="1" x14ac:dyDescent="0.25">
      <c r="A245" s="278"/>
      <c r="B245" s="155">
        <v>41834</v>
      </c>
      <c r="C245" s="161">
        <v>1666.67</v>
      </c>
      <c r="D245" s="282" t="s">
        <v>1027</v>
      </c>
    </row>
    <row r="246" spans="1:4" s="140" customFormat="1" x14ac:dyDescent="0.25">
      <c r="A246" s="278"/>
      <c r="B246" s="155">
        <v>41834</v>
      </c>
      <c r="C246" s="161">
        <v>1866.67</v>
      </c>
      <c r="D246" s="282" t="s">
        <v>1028</v>
      </c>
    </row>
    <row r="247" spans="1:4" s="140" customFormat="1" x14ac:dyDescent="0.25">
      <c r="A247" s="278"/>
      <c r="B247" s="155">
        <v>41834</v>
      </c>
      <c r="C247" s="161">
        <v>1666.67</v>
      </c>
      <c r="D247" s="282" t="s">
        <v>1029</v>
      </c>
    </row>
    <row r="248" spans="1:4" s="140" customFormat="1" x14ac:dyDescent="0.25">
      <c r="A248" s="278"/>
      <c r="B248" s="155">
        <v>41834</v>
      </c>
      <c r="C248" s="161">
        <v>4333.33</v>
      </c>
      <c r="D248" s="223" t="s">
        <v>1030</v>
      </c>
    </row>
    <row r="249" spans="1:4" s="140" customFormat="1" x14ac:dyDescent="0.25">
      <c r="A249" s="278"/>
      <c r="B249" s="155">
        <v>41834</v>
      </c>
      <c r="C249" s="161">
        <v>857.5</v>
      </c>
      <c r="D249" s="223" t="s">
        <v>75</v>
      </c>
    </row>
    <row r="250" spans="1:4" s="140" customFormat="1" x14ac:dyDescent="0.25">
      <c r="A250" s="278"/>
      <c r="B250" s="155">
        <v>41835</v>
      </c>
      <c r="C250" s="161">
        <v>1525.5</v>
      </c>
      <c r="D250" s="269" t="s">
        <v>928</v>
      </c>
    </row>
    <row r="251" spans="1:4" s="140" customFormat="1" ht="24" x14ac:dyDescent="0.25">
      <c r="A251" s="278"/>
      <c r="B251" s="155">
        <v>41835</v>
      </c>
      <c r="C251" s="161">
        <v>3150</v>
      </c>
      <c r="D251" s="223" t="s">
        <v>461</v>
      </c>
    </row>
    <row r="252" spans="1:4" s="140" customFormat="1" ht="24" x14ac:dyDescent="0.25">
      <c r="A252" s="278"/>
      <c r="B252" s="155">
        <v>41835</v>
      </c>
      <c r="C252" s="164">
        <v>287.82</v>
      </c>
      <c r="D252" s="223" t="s">
        <v>461</v>
      </c>
    </row>
    <row r="253" spans="1:4" s="140" customFormat="1" x14ac:dyDescent="0.25">
      <c r="A253" s="278"/>
      <c r="B253" s="155">
        <v>41838</v>
      </c>
      <c r="C253" s="161">
        <v>90</v>
      </c>
      <c r="D253" s="223" t="s">
        <v>31</v>
      </c>
    </row>
    <row r="254" spans="1:4" s="140" customFormat="1" x14ac:dyDescent="0.25">
      <c r="A254" s="278"/>
      <c r="B254" s="155">
        <v>41841</v>
      </c>
      <c r="C254" s="161">
        <v>138.66</v>
      </c>
      <c r="D254" s="223" t="s">
        <v>548</v>
      </c>
    </row>
    <row r="255" spans="1:4" s="140" customFormat="1" x14ac:dyDescent="0.25">
      <c r="A255" s="278"/>
      <c r="B255" s="155">
        <v>41841</v>
      </c>
      <c r="C255" s="161">
        <v>778.8</v>
      </c>
      <c r="D255" s="223" t="s">
        <v>608</v>
      </c>
    </row>
    <row r="256" spans="1:4" s="140" customFormat="1" x14ac:dyDescent="0.25">
      <c r="A256" s="278"/>
      <c r="B256" s="155">
        <v>41841</v>
      </c>
      <c r="C256" s="161">
        <v>587.71</v>
      </c>
      <c r="D256" s="223" t="s">
        <v>608</v>
      </c>
    </row>
    <row r="257" spans="1:4" s="140" customFormat="1" x14ac:dyDescent="0.25">
      <c r="A257" s="278"/>
      <c r="B257" s="155">
        <v>41841</v>
      </c>
      <c r="C257" s="161">
        <v>344</v>
      </c>
      <c r="D257" s="223" t="s">
        <v>902</v>
      </c>
    </row>
    <row r="258" spans="1:4" s="140" customFormat="1" x14ac:dyDescent="0.25">
      <c r="A258" s="278"/>
      <c r="B258" s="155">
        <v>41841</v>
      </c>
      <c r="C258" s="161">
        <v>1500</v>
      </c>
      <c r="D258" s="223" t="s">
        <v>1031</v>
      </c>
    </row>
    <row r="259" spans="1:4" s="140" customFormat="1" ht="24" x14ac:dyDescent="0.25">
      <c r="A259" s="278"/>
      <c r="B259" s="155">
        <v>41841</v>
      </c>
      <c r="C259" s="161">
        <v>158</v>
      </c>
      <c r="D259" s="223" t="s">
        <v>1032</v>
      </c>
    </row>
    <row r="260" spans="1:4" s="140" customFormat="1" x14ac:dyDescent="0.25">
      <c r="A260" s="278"/>
      <c r="B260" s="155">
        <v>41842</v>
      </c>
      <c r="C260" s="161">
        <v>398</v>
      </c>
      <c r="D260" s="223" t="s">
        <v>1033</v>
      </c>
    </row>
    <row r="261" spans="1:4" s="140" customFormat="1" x14ac:dyDescent="0.25">
      <c r="A261" s="278"/>
      <c r="B261" s="155">
        <v>41842</v>
      </c>
      <c r="C261" s="161">
        <v>297.81</v>
      </c>
      <c r="D261" s="223" t="s">
        <v>750</v>
      </c>
    </row>
    <row r="262" spans="1:4" s="140" customFormat="1" x14ac:dyDescent="0.25">
      <c r="A262" s="278"/>
      <c r="B262" s="155">
        <v>41842</v>
      </c>
      <c r="C262" s="156">
        <v>230</v>
      </c>
      <c r="D262" s="223" t="s">
        <v>651</v>
      </c>
    </row>
    <row r="263" spans="1:4" s="140" customFormat="1" x14ac:dyDescent="0.25">
      <c r="A263" s="278"/>
      <c r="B263" s="155">
        <v>41842</v>
      </c>
      <c r="C263" s="156">
        <v>1124.3499999999999</v>
      </c>
      <c r="D263" s="223" t="s">
        <v>904</v>
      </c>
    </row>
    <row r="264" spans="1:4" s="140" customFormat="1" x14ac:dyDescent="0.25">
      <c r="A264" s="278"/>
      <c r="B264" s="155">
        <v>41843</v>
      </c>
      <c r="C264" s="156">
        <v>84.75</v>
      </c>
      <c r="D264" s="223" t="s">
        <v>448</v>
      </c>
    </row>
    <row r="265" spans="1:4" s="140" customFormat="1" x14ac:dyDescent="0.25">
      <c r="A265" s="278"/>
      <c r="B265" s="155">
        <v>41845</v>
      </c>
      <c r="C265" s="156">
        <v>508.5</v>
      </c>
      <c r="D265" s="223" t="s">
        <v>472</v>
      </c>
    </row>
    <row r="266" spans="1:4" s="140" customFormat="1" ht="24" x14ac:dyDescent="0.25">
      <c r="A266" s="278"/>
      <c r="B266" s="155">
        <v>41845</v>
      </c>
      <c r="C266" s="161">
        <v>630</v>
      </c>
      <c r="D266" s="223" t="s">
        <v>461</v>
      </c>
    </row>
    <row r="267" spans="1:4" s="140" customFormat="1" x14ac:dyDescent="0.25">
      <c r="A267" s="278"/>
      <c r="B267" s="155">
        <v>41845</v>
      </c>
      <c r="C267" s="161">
        <v>190.15</v>
      </c>
      <c r="D267" s="223" t="s">
        <v>553</v>
      </c>
    </row>
    <row r="268" spans="1:4" s="140" customFormat="1" x14ac:dyDescent="0.25">
      <c r="A268" s="278"/>
      <c r="B268" s="155">
        <v>41848</v>
      </c>
      <c r="C268" s="161">
        <v>435</v>
      </c>
      <c r="D268" s="223" t="s">
        <v>818</v>
      </c>
    </row>
    <row r="269" spans="1:4" s="140" customFormat="1" x14ac:dyDescent="0.25">
      <c r="A269" s="278"/>
      <c r="B269" s="155">
        <v>41851</v>
      </c>
      <c r="C269" s="161">
        <v>929.71</v>
      </c>
      <c r="D269" s="223" t="s">
        <v>282</v>
      </c>
    </row>
    <row r="270" spans="1:4" s="140" customFormat="1" x14ac:dyDescent="0.25">
      <c r="A270" s="278"/>
      <c r="B270" s="155">
        <v>41851</v>
      </c>
      <c r="C270" s="161">
        <v>190</v>
      </c>
      <c r="D270" s="223" t="s">
        <v>563</v>
      </c>
    </row>
    <row r="271" spans="1:4" s="140" customFormat="1" x14ac:dyDescent="0.25">
      <c r="A271" s="278"/>
      <c r="B271" s="155">
        <v>41851</v>
      </c>
      <c r="C271" s="161">
        <v>192.04</v>
      </c>
      <c r="D271" s="223" t="s">
        <v>615</v>
      </c>
    </row>
    <row r="272" spans="1:4" s="140" customFormat="1" x14ac:dyDescent="0.25">
      <c r="A272" s="278"/>
      <c r="B272" s="155">
        <v>41851</v>
      </c>
      <c r="C272" s="164">
        <v>735</v>
      </c>
      <c r="D272" s="269" t="s">
        <v>75</v>
      </c>
    </row>
    <row r="273" spans="1:4" s="140" customFormat="1" x14ac:dyDescent="0.25">
      <c r="A273" s="278"/>
      <c r="B273" s="155">
        <v>41851</v>
      </c>
      <c r="C273" s="161">
        <v>149.94999999999999</v>
      </c>
      <c r="D273" s="223" t="s">
        <v>31</v>
      </c>
    </row>
    <row r="274" spans="1:4" s="140" customFormat="1" x14ac:dyDescent="0.25">
      <c r="A274" s="278"/>
      <c r="B274" s="155">
        <v>41851</v>
      </c>
      <c r="C274" s="161">
        <v>152.55000000000001</v>
      </c>
      <c r="D274" s="223" t="s">
        <v>1034</v>
      </c>
    </row>
    <row r="275" spans="1:4" s="140" customFormat="1" x14ac:dyDescent="0.25">
      <c r="A275" s="278"/>
      <c r="B275" s="155">
        <v>41851</v>
      </c>
      <c r="C275" s="161">
        <v>3995</v>
      </c>
      <c r="D275" s="223" t="s">
        <v>904</v>
      </c>
    </row>
    <row r="276" spans="1:4" s="140" customFormat="1" x14ac:dyDescent="0.25">
      <c r="A276" s="278"/>
      <c r="B276" s="155">
        <v>41851</v>
      </c>
      <c r="C276" s="161">
        <v>1895.65</v>
      </c>
      <c r="D276" s="223" t="s">
        <v>608</v>
      </c>
    </row>
    <row r="277" spans="1:4" s="140" customFormat="1" x14ac:dyDescent="0.25">
      <c r="A277" s="278"/>
      <c r="B277" s="155">
        <v>41865</v>
      </c>
      <c r="C277" s="161">
        <v>165</v>
      </c>
      <c r="D277" s="223" t="s">
        <v>1035</v>
      </c>
    </row>
    <row r="278" spans="1:4" s="140" customFormat="1" x14ac:dyDescent="0.25">
      <c r="A278" s="278"/>
      <c r="B278" s="155">
        <v>41865</v>
      </c>
      <c r="C278" s="161">
        <v>159.78</v>
      </c>
      <c r="D278" s="223" t="s">
        <v>903</v>
      </c>
    </row>
    <row r="279" spans="1:4" s="140" customFormat="1" x14ac:dyDescent="0.25">
      <c r="A279" s="278"/>
      <c r="B279" s="155">
        <v>41865</v>
      </c>
      <c r="C279" s="161">
        <v>90</v>
      </c>
      <c r="D279" s="223" t="s">
        <v>1036</v>
      </c>
    </row>
    <row r="280" spans="1:4" s="140" customFormat="1" x14ac:dyDescent="0.25">
      <c r="A280" s="278"/>
      <c r="B280" s="155">
        <v>41865</v>
      </c>
      <c r="C280" s="161">
        <v>200</v>
      </c>
      <c r="D280" s="223" t="s">
        <v>1037</v>
      </c>
    </row>
    <row r="281" spans="1:4" s="140" customFormat="1" x14ac:dyDescent="0.25">
      <c r="A281" s="278"/>
      <c r="B281" s="155">
        <v>41866</v>
      </c>
      <c r="C281" s="161">
        <v>488.66</v>
      </c>
      <c r="D281" s="223" t="s">
        <v>448</v>
      </c>
    </row>
    <row r="282" spans="1:4" s="140" customFormat="1" ht="24" x14ac:dyDescent="0.25">
      <c r="A282" s="278"/>
      <c r="B282" s="155">
        <v>41866</v>
      </c>
      <c r="C282" s="161">
        <v>465.38</v>
      </c>
      <c r="D282" s="223" t="s">
        <v>715</v>
      </c>
    </row>
    <row r="283" spans="1:4" s="140" customFormat="1" x14ac:dyDescent="0.25">
      <c r="A283" s="278"/>
      <c r="B283" s="155">
        <v>41869</v>
      </c>
      <c r="C283" s="161">
        <v>123.28</v>
      </c>
      <c r="D283" s="223" t="s">
        <v>922</v>
      </c>
    </row>
    <row r="284" spans="1:4" s="140" customFormat="1" x14ac:dyDescent="0.25">
      <c r="A284" s="278"/>
      <c r="B284" s="155">
        <v>41869</v>
      </c>
      <c r="C284" s="161">
        <v>300</v>
      </c>
      <c r="D284" s="223" t="s">
        <v>1038</v>
      </c>
    </row>
    <row r="285" spans="1:4" s="140" customFormat="1" x14ac:dyDescent="0.25">
      <c r="A285" s="278"/>
      <c r="B285" s="155">
        <v>41869</v>
      </c>
      <c r="C285" s="161">
        <v>78</v>
      </c>
      <c r="D285" s="223" t="s">
        <v>1039</v>
      </c>
    </row>
    <row r="286" spans="1:4" s="140" customFormat="1" x14ac:dyDescent="0.25">
      <c r="A286" s="278"/>
      <c r="B286" s="155">
        <v>41871</v>
      </c>
      <c r="C286" s="161">
        <v>478</v>
      </c>
      <c r="D286" s="223" t="s">
        <v>897</v>
      </c>
    </row>
    <row r="287" spans="1:4" s="140" customFormat="1" x14ac:dyDescent="0.25">
      <c r="A287" s="278"/>
      <c r="B287" s="155">
        <v>41872</v>
      </c>
      <c r="C287" s="161">
        <f>722.36+986.4</f>
        <v>1708.76</v>
      </c>
      <c r="D287" s="223" t="s">
        <v>608</v>
      </c>
    </row>
    <row r="288" spans="1:4" s="140" customFormat="1" x14ac:dyDescent="0.25">
      <c r="A288" s="278"/>
      <c r="B288" s="155">
        <v>41873</v>
      </c>
      <c r="C288" s="161">
        <v>730</v>
      </c>
      <c r="D288" s="223" t="s">
        <v>608</v>
      </c>
    </row>
    <row r="289" spans="1:4" s="140" customFormat="1" x14ac:dyDescent="0.25">
      <c r="A289" s="278"/>
      <c r="B289" s="155">
        <v>41873</v>
      </c>
      <c r="C289" s="161">
        <v>215</v>
      </c>
      <c r="D289" s="223" t="s">
        <v>634</v>
      </c>
    </row>
    <row r="290" spans="1:4" s="140" customFormat="1" x14ac:dyDescent="0.25">
      <c r="A290" s="278"/>
      <c r="B290" s="155">
        <v>41873</v>
      </c>
      <c r="C290" s="195">
        <v>1089</v>
      </c>
      <c r="D290" s="223" t="s">
        <v>634</v>
      </c>
    </row>
    <row r="291" spans="1:4" s="140" customFormat="1" x14ac:dyDescent="0.25">
      <c r="A291" s="278"/>
      <c r="B291" s="155">
        <v>41876</v>
      </c>
      <c r="C291" s="195">
        <v>350.88</v>
      </c>
      <c r="D291" s="223" t="s">
        <v>693</v>
      </c>
    </row>
    <row r="292" spans="1:4" s="140" customFormat="1" x14ac:dyDescent="0.25">
      <c r="A292" s="278"/>
      <c r="B292" s="155">
        <v>41878</v>
      </c>
      <c r="C292" s="161">
        <v>152.55000000000001</v>
      </c>
      <c r="D292" s="223" t="s">
        <v>1034</v>
      </c>
    </row>
    <row r="293" spans="1:4" s="140" customFormat="1" x14ac:dyDescent="0.25">
      <c r="A293" s="278"/>
      <c r="B293" s="155">
        <v>41879</v>
      </c>
      <c r="C293" s="161">
        <v>910.33</v>
      </c>
      <c r="D293" s="223" t="s">
        <v>881</v>
      </c>
    </row>
    <row r="294" spans="1:4" s="140" customFormat="1" x14ac:dyDescent="0.25">
      <c r="A294" s="278"/>
      <c r="B294" s="155">
        <v>41879</v>
      </c>
      <c r="C294" s="161">
        <v>114</v>
      </c>
      <c r="D294" s="223" t="s">
        <v>528</v>
      </c>
    </row>
    <row r="295" spans="1:4" s="140" customFormat="1" x14ac:dyDescent="0.25">
      <c r="A295" s="278"/>
      <c r="B295" s="155">
        <v>41879</v>
      </c>
      <c r="C295" s="161">
        <v>563.65</v>
      </c>
      <c r="D295" s="223" t="s">
        <v>795</v>
      </c>
    </row>
    <row r="296" spans="1:4" s="140" customFormat="1" x14ac:dyDescent="0.25">
      <c r="A296" s="278"/>
      <c r="B296" s="155">
        <v>41879</v>
      </c>
      <c r="C296" s="161">
        <v>437.5</v>
      </c>
      <c r="D296" s="223" t="s">
        <v>484</v>
      </c>
    </row>
    <row r="297" spans="1:4" s="140" customFormat="1" x14ac:dyDescent="0.25">
      <c r="A297" s="278"/>
      <c r="B297" s="155">
        <v>41879</v>
      </c>
      <c r="C297" s="161">
        <v>347.99</v>
      </c>
      <c r="D297" s="223" t="s">
        <v>396</v>
      </c>
    </row>
    <row r="298" spans="1:4" s="140" customFormat="1" x14ac:dyDescent="0.25">
      <c r="A298" s="278"/>
      <c r="B298" s="155">
        <v>41879</v>
      </c>
      <c r="C298" s="161">
        <v>731.6</v>
      </c>
      <c r="D298" s="223" t="s">
        <v>803</v>
      </c>
    </row>
    <row r="299" spans="1:4" s="140" customFormat="1" x14ac:dyDescent="0.25">
      <c r="A299" s="278"/>
      <c r="B299" s="155">
        <v>41880</v>
      </c>
      <c r="C299" s="161">
        <v>292.5</v>
      </c>
      <c r="D299" s="223" t="s">
        <v>873</v>
      </c>
    </row>
    <row r="300" spans="1:4" s="140" customFormat="1" x14ac:dyDescent="0.25">
      <c r="A300" s="278"/>
      <c r="B300" s="155">
        <v>41880</v>
      </c>
      <c r="C300" s="164">
        <v>1323.9</v>
      </c>
      <c r="D300" s="269" t="s">
        <v>1040</v>
      </c>
    </row>
    <row r="301" spans="1:4" s="140" customFormat="1" x14ac:dyDescent="0.25">
      <c r="A301" s="278"/>
      <c r="B301" s="155">
        <v>41883</v>
      </c>
      <c r="C301" s="161">
        <v>1645.66</v>
      </c>
      <c r="D301" s="223" t="s">
        <v>915</v>
      </c>
    </row>
    <row r="302" spans="1:4" s="140" customFormat="1" x14ac:dyDescent="0.25">
      <c r="A302" s="278"/>
      <c r="B302" s="155">
        <v>41883</v>
      </c>
      <c r="C302" s="161">
        <v>75</v>
      </c>
      <c r="D302" s="223" t="s">
        <v>788</v>
      </c>
    </row>
    <row r="303" spans="1:4" s="140" customFormat="1" x14ac:dyDescent="0.25">
      <c r="A303" s="278"/>
      <c r="B303" s="155">
        <v>41885</v>
      </c>
      <c r="C303" s="161">
        <v>488.88</v>
      </c>
      <c r="D303" s="223" t="s">
        <v>695</v>
      </c>
    </row>
    <row r="304" spans="1:4" s="140" customFormat="1" x14ac:dyDescent="0.25">
      <c r="A304" s="278"/>
      <c r="B304" s="155">
        <v>41886</v>
      </c>
      <c r="C304" s="161">
        <v>1180</v>
      </c>
      <c r="D304" s="269" t="s">
        <v>1041</v>
      </c>
    </row>
    <row r="305" spans="1:4" s="140" customFormat="1" x14ac:dyDescent="0.25">
      <c r="A305" s="278"/>
      <c r="B305" s="155">
        <v>41886</v>
      </c>
      <c r="C305" s="161">
        <v>198.88</v>
      </c>
      <c r="D305" s="223" t="s">
        <v>879</v>
      </c>
    </row>
    <row r="306" spans="1:4" s="140" customFormat="1" x14ac:dyDescent="0.25">
      <c r="A306" s="278"/>
      <c r="B306" s="155">
        <v>41890</v>
      </c>
      <c r="C306" s="161">
        <v>245</v>
      </c>
      <c r="D306" s="223" t="s">
        <v>693</v>
      </c>
    </row>
    <row r="307" spans="1:4" s="140" customFormat="1" x14ac:dyDescent="0.25">
      <c r="A307" s="278"/>
      <c r="B307" s="155">
        <v>41890</v>
      </c>
      <c r="C307" s="161">
        <v>940.24</v>
      </c>
      <c r="D307" s="269" t="s">
        <v>1041</v>
      </c>
    </row>
    <row r="308" spans="1:4" s="140" customFormat="1" x14ac:dyDescent="0.25">
      <c r="A308" s="278"/>
      <c r="B308" s="155">
        <v>41890</v>
      </c>
      <c r="C308" s="161">
        <v>348.75</v>
      </c>
      <c r="D308" s="223" t="s">
        <v>458</v>
      </c>
    </row>
    <row r="309" spans="1:4" s="140" customFormat="1" x14ac:dyDescent="0.25">
      <c r="A309" s="278"/>
      <c r="B309" s="155">
        <v>41891</v>
      </c>
      <c r="C309" s="161">
        <v>1368</v>
      </c>
      <c r="D309" s="223" t="s">
        <v>1042</v>
      </c>
    </row>
    <row r="310" spans="1:4" s="140" customFormat="1" x14ac:dyDescent="0.25">
      <c r="A310" s="278"/>
      <c r="B310" s="155">
        <v>41893</v>
      </c>
      <c r="C310" s="161">
        <v>570.75</v>
      </c>
      <c r="D310" s="223" t="s">
        <v>752</v>
      </c>
    </row>
    <row r="311" spans="1:4" s="140" customFormat="1" x14ac:dyDescent="0.25">
      <c r="A311" s="278"/>
      <c r="B311" s="155">
        <v>41898</v>
      </c>
      <c r="C311" s="161">
        <v>38.75</v>
      </c>
      <c r="D311" s="223" t="s">
        <v>458</v>
      </c>
    </row>
    <row r="312" spans="1:4" s="140" customFormat="1" x14ac:dyDescent="0.25">
      <c r="A312" s="278"/>
      <c r="B312" s="155">
        <v>41899</v>
      </c>
      <c r="C312" s="161">
        <v>79.48</v>
      </c>
      <c r="D312" s="223" t="s">
        <v>1043</v>
      </c>
    </row>
    <row r="313" spans="1:4" s="140" customFormat="1" x14ac:dyDescent="0.25">
      <c r="A313" s="278"/>
      <c r="B313" s="155">
        <v>41901</v>
      </c>
      <c r="C313" s="161">
        <v>403.42</v>
      </c>
      <c r="D313" s="223" t="s">
        <v>190</v>
      </c>
    </row>
    <row r="314" spans="1:4" s="140" customFormat="1" x14ac:dyDescent="0.25">
      <c r="A314" s="278"/>
      <c r="B314" s="155">
        <v>41901</v>
      </c>
      <c r="C314" s="161">
        <v>1425</v>
      </c>
      <c r="D314" s="223" t="s">
        <v>881</v>
      </c>
    </row>
    <row r="315" spans="1:4" s="140" customFormat="1" x14ac:dyDescent="0.25">
      <c r="A315" s="278"/>
      <c r="B315" s="155">
        <v>41901</v>
      </c>
      <c r="C315" s="161">
        <v>136.47</v>
      </c>
      <c r="D315" s="223" t="s">
        <v>1044</v>
      </c>
    </row>
    <row r="316" spans="1:4" s="140" customFormat="1" x14ac:dyDescent="0.25">
      <c r="A316" s="278"/>
      <c r="B316" s="155">
        <v>41904</v>
      </c>
      <c r="C316" s="161">
        <f>1947.5</f>
        <v>1947.5</v>
      </c>
      <c r="D316" s="223" t="s">
        <v>458</v>
      </c>
    </row>
    <row r="317" spans="1:4" s="140" customFormat="1" x14ac:dyDescent="0.25">
      <c r="A317" s="278"/>
      <c r="B317" s="155">
        <v>41905</v>
      </c>
      <c r="C317" s="161">
        <v>728</v>
      </c>
      <c r="D317" s="223" t="s">
        <v>458</v>
      </c>
    </row>
    <row r="318" spans="1:4" s="140" customFormat="1" x14ac:dyDescent="0.25">
      <c r="A318" s="278"/>
      <c r="B318" s="155">
        <v>41912</v>
      </c>
      <c r="C318" s="161">
        <v>1888.37</v>
      </c>
      <c r="D318" s="223" t="s">
        <v>77</v>
      </c>
    </row>
    <row r="319" spans="1:4" s="140" customFormat="1" x14ac:dyDescent="0.25">
      <c r="A319" s="278"/>
      <c r="B319" s="155">
        <v>41914</v>
      </c>
      <c r="C319" s="161">
        <v>75</v>
      </c>
      <c r="D319" s="223" t="s">
        <v>788</v>
      </c>
    </row>
    <row r="320" spans="1:4" s="140" customFormat="1" x14ac:dyDescent="0.25">
      <c r="A320" s="278"/>
      <c r="B320" s="155">
        <v>41914</v>
      </c>
      <c r="C320" s="161">
        <v>280.98</v>
      </c>
      <c r="D320" s="223" t="s">
        <v>695</v>
      </c>
    </row>
    <row r="321" spans="1:4" s="140" customFormat="1" x14ac:dyDescent="0.25">
      <c r="A321" s="278"/>
      <c r="B321" s="155">
        <v>41915</v>
      </c>
      <c r="C321" s="161">
        <v>2209.5</v>
      </c>
      <c r="D321" s="223" t="s">
        <v>803</v>
      </c>
    </row>
    <row r="322" spans="1:4" s="140" customFormat="1" x14ac:dyDescent="0.25">
      <c r="A322" s="278"/>
      <c r="B322" s="155">
        <v>41915</v>
      </c>
      <c r="C322" s="161">
        <v>109.8</v>
      </c>
      <c r="D322" s="223" t="s">
        <v>396</v>
      </c>
    </row>
    <row r="323" spans="1:4" s="140" customFormat="1" x14ac:dyDescent="0.25">
      <c r="A323" s="278"/>
      <c r="B323" s="155">
        <v>41919</v>
      </c>
      <c r="C323" s="161">
        <v>170</v>
      </c>
      <c r="D323" s="223" t="s">
        <v>1045</v>
      </c>
    </row>
    <row r="324" spans="1:4" s="140" customFormat="1" x14ac:dyDescent="0.25">
      <c r="A324" s="278"/>
      <c r="B324" s="155">
        <v>41919</v>
      </c>
      <c r="C324" s="161">
        <v>550</v>
      </c>
      <c r="D324" s="223" t="s">
        <v>75</v>
      </c>
    </row>
    <row r="325" spans="1:4" s="140" customFormat="1" x14ac:dyDescent="0.25">
      <c r="A325" s="278"/>
      <c r="B325" s="155">
        <v>41921</v>
      </c>
      <c r="C325" s="161">
        <v>1981.89</v>
      </c>
      <c r="D325" s="223" t="s">
        <v>1046</v>
      </c>
    </row>
    <row r="326" spans="1:4" s="140" customFormat="1" x14ac:dyDescent="0.25">
      <c r="A326" s="278"/>
      <c r="B326" s="155">
        <v>41921</v>
      </c>
      <c r="C326" s="161">
        <v>199</v>
      </c>
      <c r="D326" s="223" t="s">
        <v>190</v>
      </c>
    </row>
    <row r="327" spans="1:4" s="140" customFormat="1" x14ac:dyDescent="0.25">
      <c r="A327" s="278"/>
      <c r="B327" s="155">
        <v>41921</v>
      </c>
      <c r="C327" s="161">
        <v>680</v>
      </c>
      <c r="D327" s="223" t="s">
        <v>1045</v>
      </c>
    </row>
    <row r="328" spans="1:4" s="140" customFormat="1" x14ac:dyDescent="0.25">
      <c r="A328" s="278"/>
      <c r="B328" s="155">
        <v>41922</v>
      </c>
      <c r="C328" s="161">
        <v>100</v>
      </c>
      <c r="D328" s="223" t="s">
        <v>1045</v>
      </c>
    </row>
    <row r="329" spans="1:4" s="140" customFormat="1" x14ac:dyDescent="0.25">
      <c r="A329" s="278"/>
      <c r="B329" s="155">
        <v>41922</v>
      </c>
      <c r="C329" s="161">
        <v>749.19</v>
      </c>
      <c r="D329" s="223" t="s">
        <v>1047</v>
      </c>
    </row>
    <row r="330" spans="1:4" s="140" customFormat="1" x14ac:dyDescent="0.25">
      <c r="A330" s="278"/>
      <c r="B330" s="155">
        <v>41922</v>
      </c>
      <c r="C330" s="161">
        <v>1017</v>
      </c>
      <c r="D330" s="223" t="s">
        <v>936</v>
      </c>
    </row>
    <row r="331" spans="1:4" s="140" customFormat="1" x14ac:dyDescent="0.25">
      <c r="A331" s="278"/>
      <c r="B331" s="155">
        <v>41922</v>
      </c>
      <c r="C331" s="161">
        <v>790</v>
      </c>
      <c r="D331" s="223" t="s">
        <v>777</v>
      </c>
    </row>
    <row r="332" spans="1:4" s="140" customFormat="1" x14ac:dyDescent="0.25">
      <c r="A332" s="278"/>
      <c r="B332" s="155">
        <v>41922</v>
      </c>
      <c r="C332" s="161">
        <v>52.5</v>
      </c>
      <c r="D332" s="223" t="s">
        <v>1046</v>
      </c>
    </row>
    <row r="333" spans="1:4" s="140" customFormat="1" x14ac:dyDescent="0.25">
      <c r="A333" s="278"/>
      <c r="B333" s="155">
        <v>41926</v>
      </c>
      <c r="C333" s="161">
        <v>104.25</v>
      </c>
      <c r="D333" s="223" t="s">
        <v>1045</v>
      </c>
    </row>
    <row r="334" spans="1:4" s="140" customFormat="1" x14ac:dyDescent="0.25">
      <c r="A334" s="278"/>
      <c r="B334" s="155">
        <v>41928</v>
      </c>
      <c r="C334" s="161">
        <v>1205</v>
      </c>
      <c r="D334" s="223" t="s">
        <v>1044</v>
      </c>
    </row>
    <row r="335" spans="1:4" s="140" customFormat="1" x14ac:dyDescent="0.25">
      <c r="A335" s="278"/>
      <c r="B335" s="155">
        <v>41928</v>
      </c>
      <c r="C335" s="161">
        <v>475.35</v>
      </c>
      <c r="D335" s="223" t="s">
        <v>1040</v>
      </c>
    </row>
    <row r="336" spans="1:4" s="140" customFormat="1" x14ac:dyDescent="0.25">
      <c r="A336" s="278"/>
      <c r="B336" s="155">
        <v>40468</v>
      </c>
      <c r="C336" s="161">
        <v>181.58</v>
      </c>
      <c r="D336" s="223" t="s">
        <v>903</v>
      </c>
    </row>
    <row r="337" spans="1:4" s="140" customFormat="1" x14ac:dyDescent="0.25">
      <c r="A337" s="278"/>
      <c r="B337" s="155">
        <v>41933</v>
      </c>
      <c r="C337" s="161">
        <v>322</v>
      </c>
      <c r="D337" s="223" t="s">
        <v>458</v>
      </c>
    </row>
    <row r="338" spans="1:4" s="140" customFormat="1" x14ac:dyDescent="0.25">
      <c r="A338" s="278"/>
      <c r="B338" s="155">
        <v>41934</v>
      </c>
      <c r="C338" s="161">
        <v>948.92</v>
      </c>
      <c r="D338" s="223" t="s">
        <v>77</v>
      </c>
    </row>
    <row r="339" spans="1:4" s="140" customFormat="1" x14ac:dyDescent="0.25">
      <c r="A339" s="278"/>
      <c r="B339" s="155">
        <v>41935</v>
      </c>
      <c r="C339" s="161">
        <v>201.13</v>
      </c>
      <c r="D339" s="223" t="s">
        <v>803</v>
      </c>
    </row>
    <row r="340" spans="1:4" s="140" customFormat="1" x14ac:dyDescent="0.25">
      <c r="A340" s="278"/>
      <c r="B340" s="155">
        <v>41936</v>
      </c>
      <c r="C340" s="161">
        <v>322</v>
      </c>
      <c r="D340" s="277" t="s">
        <v>1048</v>
      </c>
    </row>
    <row r="341" spans="1:4" s="140" customFormat="1" x14ac:dyDescent="0.25">
      <c r="A341" s="278"/>
      <c r="B341" s="155">
        <v>41940</v>
      </c>
      <c r="C341" s="161">
        <v>42.6</v>
      </c>
      <c r="D341" s="223" t="s">
        <v>795</v>
      </c>
    </row>
    <row r="342" spans="1:4" s="140" customFormat="1" x14ac:dyDescent="0.25">
      <c r="A342" s="278"/>
      <c r="B342" s="155">
        <v>41940</v>
      </c>
      <c r="C342" s="161">
        <v>677.95</v>
      </c>
      <c r="D342" s="223" t="s">
        <v>484</v>
      </c>
    </row>
    <row r="343" spans="1:4" s="140" customFormat="1" x14ac:dyDescent="0.25">
      <c r="A343" s="278"/>
      <c r="B343" s="155">
        <v>41940</v>
      </c>
      <c r="C343" s="161">
        <v>67.8</v>
      </c>
      <c r="D343" s="223" t="s">
        <v>396</v>
      </c>
    </row>
    <row r="344" spans="1:4" s="140" customFormat="1" x14ac:dyDescent="0.25">
      <c r="A344" s="278"/>
      <c r="B344" s="155">
        <v>41940</v>
      </c>
      <c r="C344" s="161">
        <v>171</v>
      </c>
      <c r="D344" s="223" t="s">
        <v>528</v>
      </c>
    </row>
    <row r="345" spans="1:4" s="140" customFormat="1" x14ac:dyDescent="0.25">
      <c r="A345" s="278"/>
      <c r="B345" s="155">
        <v>41941</v>
      </c>
      <c r="C345" s="161">
        <v>9980</v>
      </c>
      <c r="D345" s="223" t="s">
        <v>920</v>
      </c>
    </row>
    <row r="346" spans="1:4" s="140" customFormat="1" x14ac:dyDescent="0.25">
      <c r="A346" s="278"/>
      <c r="B346" s="155">
        <v>41941</v>
      </c>
      <c r="C346" s="161">
        <v>569.97</v>
      </c>
      <c r="D346" s="223" t="s">
        <v>77</v>
      </c>
    </row>
    <row r="347" spans="1:4" s="140" customFormat="1" ht="33.75" x14ac:dyDescent="0.25">
      <c r="A347" s="278"/>
      <c r="B347" s="155">
        <v>41941</v>
      </c>
      <c r="C347" s="161">
        <v>946.5</v>
      </c>
      <c r="D347" s="187" t="s">
        <v>1049</v>
      </c>
    </row>
    <row r="348" spans="1:4" s="140" customFormat="1" x14ac:dyDescent="0.25">
      <c r="A348" s="278"/>
      <c r="B348" s="155">
        <v>41947</v>
      </c>
      <c r="C348" s="161">
        <v>330.53</v>
      </c>
      <c r="D348" s="223" t="s">
        <v>448</v>
      </c>
    </row>
    <row r="349" spans="1:4" s="140" customFormat="1" x14ac:dyDescent="0.25">
      <c r="A349" s="278"/>
      <c r="B349" s="155">
        <v>41948</v>
      </c>
      <c r="C349" s="161">
        <v>425</v>
      </c>
      <c r="D349" s="223" t="s">
        <v>634</v>
      </c>
    </row>
    <row r="350" spans="1:4" s="140" customFormat="1" x14ac:dyDescent="0.25">
      <c r="A350" s="278"/>
      <c r="B350" s="155">
        <v>41948</v>
      </c>
      <c r="C350" s="161">
        <v>204.75</v>
      </c>
      <c r="D350" s="223" t="s">
        <v>437</v>
      </c>
    </row>
    <row r="351" spans="1:4" s="140" customFormat="1" x14ac:dyDescent="0.25">
      <c r="A351" s="278"/>
      <c r="B351" s="155">
        <v>41950</v>
      </c>
      <c r="C351" s="161">
        <v>100</v>
      </c>
      <c r="D351" s="271" t="s">
        <v>919</v>
      </c>
    </row>
    <row r="352" spans="1:4" s="140" customFormat="1" x14ac:dyDescent="0.25">
      <c r="A352" s="278"/>
      <c r="B352" s="155">
        <v>41956</v>
      </c>
      <c r="C352" s="161">
        <v>5434.65</v>
      </c>
      <c r="D352" s="223" t="s">
        <v>31</v>
      </c>
    </row>
    <row r="353" spans="1:4" s="140" customFormat="1" x14ac:dyDescent="0.25">
      <c r="A353" s="278"/>
      <c r="B353" s="155">
        <v>41956</v>
      </c>
      <c r="C353" s="161">
        <v>15100</v>
      </c>
      <c r="D353" s="223" t="s">
        <v>50</v>
      </c>
    </row>
    <row r="354" spans="1:4" s="140" customFormat="1" x14ac:dyDescent="0.25">
      <c r="A354" s="278"/>
      <c r="B354" s="155">
        <v>41956</v>
      </c>
      <c r="C354" s="161">
        <v>5690</v>
      </c>
      <c r="D354" s="223" t="s">
        <v>50</v>
      </c>
    </row>
    <row r="355" spans="1:4" s="140" customFormat="1" x14ac:dyDescent="0.25">
      <c r="A355" s="278"/>
      <c r="B355" s="155">
        <v>41956</v>
      </c>
      <c r="C355" s="161">
        <v>3574</v>
      </c>
      <c r="D355" s="223" t="s">
        <v>50</v>
      </c>
    </row>
    <row r="356" spans="1:4" s="140" customFormat="1" x14ac:dyDescent="0.25">
      <c r="A356" s="278"/>
      <c r="B356" s="155">
        <v>41956</v>
      </c>
      <c r="C356" s="161">
        <v>1011.08</v>
      </c>
      <c r="D356" s="223" t="s">
        <v>625</v>
      </c>
    </row>
    <row r="357" spans="1:4" s="140" customFormat="1" ht="24" x14ac:dyDescent="0.25">
      <c r="A357" s="278"/>
      <c r="B357" s="155">
        <v>41956</v>
      </c>
      <c r="C357" s="161">
        <v>1217.3699999999999</v>
      </c>
      <c r="D357" s="223" t="s">
        <v>1050</v>
      </c>
    </row>
    <row r="358" spans="1:4" s="140" customFormat="1" x14ac:dyDescent="0.25">
      <c r="A358" s="278"/>
      <c r="B358" s="155">
        <v>41957</v>
      </c>
      <c r="C358" s="161">
        <v>1687.42</v>
      </c>
      <c r="D358" s="223" t="s">
        <v>354</v>
      </c>
    </row>
    <row r="359" spans="1:4" s="140" customFormat="1" x14ac:dyDescent="0.25">
      <c r="A359" s="278"/>
      <c r="B359" s="155">
        <v>41957</v>
      </c>
      <c r="C359" s="161">
        <v>809.94</v>
      </c>
      <c r="D359" s="223" t="s">
        <v>1051</v>
      </c>
    </row>
    <row r="360" spans="1:4" s="140" customFormat="1" x14ac:dyDescent="0.25">
      <c r="A360" s="278"/>
      <c r="B360" s="155">
        <v>41964</v>
      </c>
      <c r="C360" s="161">
        <v>915.41</v>
      </c>
      <c r="D360" s="223" t="s">
        <v>1052</v>
      </c>
    </row>
    <row r="361" spans="1:4" s="140" customFormat="1" x14ac:dyDescent="0.25">
      <c r="A361" s="278"/>
      <c r="B361" s="155">
        <v>41964</v>
      </c>
      <c r="C361" s="161">
        <v>621.5</v>
      </c>
      <c r="D361" s="223" t="s">
        <v>1042</v>
      </c>
    </row>
    <row r="362" spans="1:4" s="140" customFormat="1" x14ac:dyDescent="0.25">
      <c r="A362" s="278"/>
      <c r="B362" s="155">
        <v>41969</v>
      </c>
      <c r="C362" s="161">
        <v>445.35</v>
      </c>
      <c r="D362" s="223" t="s">
        <v>77</v>
      </c>
    </row>
    <row r="363" spans="1:4" s="140" customFormat="1" ht="24" x14ac:dyDescent="0.25">
      <c r="A363" s="278"/>
      <c r="B363" s="155">
        <v>41976</v>
      </c>
      <c r="C363" s="161">
        <v>2155.33</v>
      </c>
      <c r="D363" s="223" t="s">
        <v>906</v>
      </c>
    </row>
    <row r="364" spans="1:4" s="140" customFormat="1" x14ac:dyDescent="0.25">
      <c r="A364" s="278"/>
      <c r="B364" s="155">
        <v>41976</v>
      </c>
      <c r="C364" s="161">
        <v>627.78</v>
      </c>
      <c r="D364" s="223" t="s">
        <v>1053</v>
      </c>
    </row>
    <row r="365" spans="1:4" s="140" customFormat="1" x14ac:dyDescent="0.25">
      <c r="A365" s="278"/>
      <c r="B365" s="155">
        <v>41977</v>
      </c>
      <c r="C365" s="161">
        <v>243.18</v>
      </c>
      <c r="D365" s="223" t="s">
        <v>695</v>
      </c>
    </row>
    <row r="366" spans="1:4" s="140" customFormat="1" ht="24" x14ac:dyDescent="0.25">
      <c r="A366" s="278"/>
      <c r="B366" s="155">
        <v>41985</v>
      </c>
      <c r="C366" s="161">
        <v>2032.5</v>
      </c>
      <c r="D366" s="223" t="s">
        <v>1054</v>
      </c>
    </row>
    <row r="367" spans="1:4" s="140" customFormat="1" x14ac:dyDescent="0.25">
      <c r="A367" s="278"/>
      <c r="B367" s="155">
        <v>41990</v>
      </c>
      <c r="C367" s="161">
        <v>2872.5</v>
      </c>
      <c r="D367" s="223" t="s">
        <v>773</v>
      </c>
    </row>
    <row r="368" spans="1:4" x14ac:dyDescent="0.25">
      <c r="A368" s="217"/>
      <c r="B368" s="155">
        <v>41655</v>
      </c>
      <c r="C368" s="161">
        <v>11435.6</v>
      </c>
      <c r="D368" s="283" t="s">
        <v>762</v>
      </c>
    </row>
    <row r="369" spans="1:4" x14ac:dyDescent="0.25">
      <c r="A369" s="217"/>
      <c r="B369" s="155">
        <v>41655</v>
      </c>
      <c r="C369" s="161">
        <v>4665.78</v>
      </c>
      <c r="D369" s="283" t="s">
        <v>1055</v>
      </c>
    </row>
    <row r="370" spans="1:4" x14ac:dyDescent="0.25">
      <c r="A370" s="217"/>
      <c r="B370" s="155">
        <v>41656</v>
      </c>
      <c r="C370" s="161">
        <v>2461.6799999999998</v>
      </c>
      <c r="D370" s="283" t="s">
        <v>1056</v>
      </c>
    </row>
    <row r="371" spans="1:4" x14ac:dyDescent="0.25">
      <c r="A371" s="217"/>
      <c r="B371" s="155">
        <v>41656</v>
      </c>
      <c r="C371" s="161">
        <v>3747</v>
      </c>
      <c r="D371" s="283" t="s">
        <v>708</v>
      </c>
    </row>
    <row r="372" spans="1:4" x14ac:dyDescent="0.25">
      <c r="A372" s="217"/>
      <c r="B372" s="155">
        <v>41656</v>
      </c>
      <c r="C372" s="161">
        <v>9612.9599999999991</v>
      </c>
      <c r="D372" s="283" t="s">
        <v>1057</v>
      </c>
    </row>
    <row r="373" spans="1:4" ht="25.5" x14ac:dyDescent="0.25">
      <c r="A373" s="217"/>
      <c r="B373" s="155">
        <v>41666</v>
      </c>
      <c r="C373" s="161">
        <v>4224</v>
      </c>
      <c r="D373" s="283" t="s">
        <v>1058</v>
      </c>
    </row>
    <row r="374" spans="1:4" x14ac:dyDescent="0.25">
      <c r="A374" s="217"/>
      <c r="B374" s="155">
        <v>41666</v>
      </c>
      <c r="C374" s="161">
        <v>7632</v>
      </c>
      <c r="D374" s="283" t="s">
        <v>693</v>
      </c>
    </row>
    <row r="375" spans="1:4" x14ac:dyDescent="0.25">
      <c r="A375" s="217"/>
      <c r="B375" s="155">
        <v>41666</v>
      </c>
      <c r="C375" s="161">
        <v>7084</v>
      </c>
      <c r="D375" s="283" t="s">
        <v>528</v>
      </c>
    </row>
    <row r="376" spans="1:4" x14ac:dyDescent="0.25">
      <c r="A376" s="217"/>
      <c r="B376" s="155">
        <v>41666</v>
      </c>
      <c r="C376" s="161">
        <v>10400</v>
      </c>
      <c r="D376" s="283" t="s">
        <v>1059</v>
      </c>
    </row>
    <row r="377" spans="1:4" ht="25.5" x14ac:dyDescent="0.25">
      <c r="A377" s="217"/>
      <c r="B377" s="155">
        <v>41667</v>
      </c>
      <c r="C377" s="161">
        <v>2943</v>
      </c>
      <c r="D377" s="283" t="s">
        <v>1060</v>
      </c>
    </row>
    <row r="378" spans="1:4" ht="25.5" x14ac:dyDescent="0.25">
      <c r="A378" s="217"/>
      <c r="B378" s="155">
        <v>41669</v>
      </c>
      <c r="C378" s="161">
        <v>81360</v>
      </c>
      <c r="D378" s="283" t="s">
        <v>1061</v>
      </c>
    </row>
    <row r="379" spans="1:4" x14ac:dyDescent="0.25">
      <c r="A379" s="217"/>
      <c r="B379" s="155">
        <v>41670</v>
      </c>
      <c r="C379" s="161">
        <v>24408</v>
      </c>
      <c r="D379" s="283" t="s">
        <v>838</v>
      </c>
    </row>
    <row r="380" spans="1:4" x14ac:dyDescent="0.25">
      <c r="A380" s="217"/>
      <c r="B380" s="155">
        <v>41670</v>
      </c>
      <c r="C380" s="161">
        <v>7536</v>
      </c>
      <c r="D380" s="283" t="s">
        <v>1062</v>
      </c>
    </row>
    <row r="381" spans="1:4" x14ac:dyDescent="0.25">
      <c r="A381" s="217"/>
      <c r="B381" s="155">
        <v>41683</v>
      </c>
      <c r="C381" s="161">
        <v>450</v>
      </c>
      <c r="D381" s="283" t="s">
        <v>1063</v>
      </c>
    </row>
    <row r="382" spans="1:4" x14ac:dyDescent="0.25">
      <c r="A382" s="217"/>
      <c r="B382" s="155">
        <v>41698</v>
      </c>
      <c r="C382" s="161">
        <v>900</v>
      </c>
      <c r="D382" s="283" t="s">
        <v>668</v>
      </c>
    </row>
    <row r="383" spans="1:4" x14ac:dyDescent="0.25">
      <c r="A383" s="217"/>
      <c r="B383" s="155">
        <v>41740</v>
      </c>
      <c r="C383" s="161">
        <v>4000</v>
      </c>
      <c r="D383" s="283" t="s">
        <v>1064</v>
      </c>
    </row>
    <row r="384" spans="1:4" x14ac:dyDescent="0.25">
      <c r="A384" s="217"/>
      <c r="B384" s="155">
        <v>41775</v>
      </c>
      <c r="C384" s="161">
        <v>3080.74</v>
      </c>
      <c r="D384" s="283" t="s">
        <v>1055</v>
      </c>
    </row>
    <row r="385" spans="1:4" x14ac:dyDescent="0.25">
      <c r="A385" s="217"/>
      <c r="B385" s="155">
        <v>41869</v>
      </c>
      <c r="C385" s="161">
        <v>50000</v>
      </c>
      <c r="D385" s="283" t="s">
        <v>1065</v>
      </c>
    </row>
    <row r="386" spans="1:4" x14ac:dyDescent="0.25">
      <c r="A386" s="217"/>
      <c r="B386" s="155">
        <v>41873</v>
      </c>
      <c r="C386" s="161">
        <v>4775</v>
      </c>
      <c r="D386" s="283" t="s">
        <v>1066</v>
      </c>
    </row>
    <row r="387" spans="1:4" x14ac:dyDescent="0.25">
      <c r="A387" s="217"/>
      <c r="B387" s="155">
        <v>41669</v>
      </c>
      <c r="C387" s="161">
        <v>19085.759999999998</v>
      </c>
      <c r="D387" s="283" t="s">
        <v>437</v>
      </c>
    </row>
    <row r="388" spans="1:4" x14ac:dyDescent="0.25">
      <c r="A388" s="217"/>
      <c r="B388" s="155">
        <v>41669</v>
      </c>
      <c r="C388" s="161">
        <v>1152</v>
      </c>
      <c r="D388" s="283" t="s">
        <v>437</v>
      </c>
    </row>
    <row r="389" spans="1:4" x14ac:dyDescent="0.25">
      <c r="A389" s="217"/>
      <c r="B389" s="155">
        <v>41676</v>
      </c>
      <c r="C389" s="161">
        <v>1345.2</v>
      </c>
      <c r="D389" s="283" t="s">
        <v>908</v>
      </c>
    </row>
    <row r="390" spans="1:4" x14ac:dyDescent="0.25">
      <c r="A390" s="217"/>
      <c r="B390" s="155">
        <v>41676</v>
      </c>
      <c r="C390" s="161">
        <v>6219.84</v>
      </c>
      <c r="D390" s="283" t="s">
        <v>1034</v>
      </c>
    </row>
    <row r="391" spans="1:4" x14ac:dyDescent="0.25">
      <c r="A391" s="217"/>
      <c r="B391" s="155">
        <v>41682</v>
      </c>
      <c r="C391" s="161">
        <f>252.8*11</f>
        <v>2780.8</v>
      </c>
      <c r="D391" s="283" t="s">
        <v>1034</v>
      </c>
    </row>
    <row r="392" spans="1:4" x14ac:dyDescent="0.25">
      <c r="A392" s="217"/>
      <c r="B392" s="155">
        <v>41724</v>
      </c>
      <c r="C392" s="161">
        <v>6879.84</v>
      </c>
      <c r="D392" s="283" t="s">
        <v>1034</v>
      </c>
    </row>
    <row r="393" spans="1:4" x14ac:dyDescent="0.25">
      <c r="A393" s="217"/>
      <c r="B393" s="155">
        <v>41821</v>
      </c>
      <c r="C393" s="161">
        <v>17423.560000000001</v>
      </c>
      <c r="D393" s="283" t="s">
        <v>437</v>
      </c>
    </row>
    <row r="394" spans="1:4" x14ac:dyDescent="0.25">
      <c r="A394" s="217"/>
      <c r="B394" s="155">
        <v>41831</v>
      </c>
      <c r="C394" s="161">
        <v>777.48</v>
      </c>
      <c r="D394" s="283" t="s">
        <v>1034</v>
      </c>
    </row>
    <row r="395" spans="1:4" x14ac:dyDescent="0.25">
      <c r="A395" s="217"/>
      <c r="B395" s="155" t="s">
        <v>895</v>
      </c>
      <c r="C395" s="161">
        <v>3943.74</v>
      </c>
      <c r="D395" s="283" t="s">
        <v>1067</v>
      </c>
    </row>
    <row r="396" spans="1:4" x14ac:dyDescent="0.25">
      <c r="A396" s="217"/>
      <c r="B396" s="155" t="s">
        <v>895</v>
      </c>
      <c r="C396" s="161">
        <v>2700</v>
      </c>
      <c r="D396" s="283" t="s">
        <v>1034</v>
      </c>
    </row>
    <row r="397" spans="1:4" x14ac:dyDescent="0.25">
      <c r="A397" s="217"/>
      <c r="B397" s="155" t="s">
        <v>895</v>
      </c>
      <c r="C397" s="161">
        <v>636.12</v>
      </c>
      <c r="D397" s="283" t="s">
        <v>1034</v>
      </c>
    </row>
    <row r="398" spans="1:4" x14ac:dyDescent="0.25">
      <c r="A398" s="217"/>
      <c r="B398" s="155" t="s">
        <v>895</v>
      </c>
      <c r="C398" s="161">
        <v>677.34</v>
      </c>
      <c r="D398" s="283" t="s">
        <v>437</v>
      </c>
    </row>
    <row r="399" spans="1:4" x14ac:dyDescent="0.25">
      <c r="A399" s="217"/>
      <c r="B399" s="155" t="s">
        <v>895</v>
      </c>
      <c r="C399" s="161">
        <v>970</v>
      </c>
      <c r="D399" s="283" t="s">
        <v>437</v>
      </c>
    </row>
    <row r="400" spans="1:4" x14ac:dyDescent="0.25">
      <c r="A400" s="201"/>
      <c r="B400" s="198"/>
      <c r="C400" s="198"/>
      <c r="D400" s="199"/>
    </row>
  </sheetData>
  <mergeCells count="2">
    <mergeCell ref="A1:D1"/>
    <mergeCell ref="A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showGridLines="0" zoomScaleNormal="100" zoomScalePageLayoutView="85" workbookViewId="0">
      <selection activeCell="E43" sqref="E43"/>
    </sheetView>
  </sheetViews>
  <sheetFormatPr baseColWidth="10" defaultRowHeight="15" x14ac:dyDescent="0.25"/>
  <cols>
    <col min="1" max="1" width="3.7109375" style="2" customWidth="1"/>
    <col min="2" max="2" width="23" style="2" customWidth="1"/>
    <col min="3" max="3" width="29.140625" style="2" customWidth="1"/>
    <col min="4" max="4" width="23" style="2" customWidth="1"/>
    <col min="5" max="5" width="33.5703125" style="2" customWidth="1"/>
    <col min="6" max="6" width="37.28515625" style="2" customWidth="1"/>
    <col min="7" max="7" width="28.7109375" style="2" customWidth="1"/>
    <col min="8" max="8" width="22.42578125" style="1" customWidth="1"/>
    <col min="9" max="16384" width="11.42578125" style="1"/>
  </cols>
  <sheetData>
    <row r="1" spans="1:16" x14ac:dyDescent="0.25">
      <c r="A1" s="288"/>
      <c r="B1" s="288"/>
      <c r="C1" s="288"/>
      <c r="D1" s="288"/>
      <c r="E1" s="288"/>
      <c r="F1" s="288"/>
      <c r="G1" s="288"/>
      <c r="H1" s="288"/>
    </row>
    <row r="2" spans="1:16" x14ac:dyDescent="0.25">
      <c r="A2" s="35"/>
      <c r="B2" s="35"/>
      <c r="C2" s="35"/>
      <c r="D2" s="35"/>
      <c r="E2" s="35"/>
      <c r="F2" s="35"/>
      <c r="G2" s="35"/>
      <c r="H2" s="35"/>
    </row>
    <row r="3" spans="1:16" ht="18.75" customHeight="1" x14ac:dyDescent="0.25">
      <c r="A3" s="289" t="s">
        <v>4</v>
      </c>
      <c r="B3" s="289"/>
      <c r="C3" s="289"/>
      <c r="D3" s="289"/>
      <c r="E3" s="289"/>
      <c r="F3" s="289"/>
      <c r="G3" s="289"/>
      <c r="H3" s="289"/>
      <c r="I3" s="60"/>
      <c r="J3" s="60"/>
    </row>
    <row r="4" spans="1:16" ht="15.75" x14ac:dyDescent="0.25">
      <c r="A4" s="290" t="s">
        <v>22</v>
      </c>
      <c r="B4" s="290"/>
      <c r="C4" s="290"/>
      <c r="D4" s="290"/>
      <c r="E4" s="290"/>
      <c r="F4" s="290"/>
      <c r="G4" s="290"/>
      <c r="H4" s="290"/>
      <c r="I4" s="58"/>
      <c r="J4" s="58"/>
    </row>
    <row r="5" spans="1:16" x14ac:dyDescent="0.25">
      <c r="H5" s="2"/>
      <c r="I5" s="2"/>
      <c r="J5" s="65"/>
    </row>
    <row r="6" spans="1:16" ht="15" customHeight="1" x14ac:dyDescent="0.25">
      <c r="A6" s="59"/>
      <c r="B6" s="59"/>
      <c r="C6" s="59"/>
      <c r="D6" s="59"/>
      <c r="E6" s="59"/>
      <c r="F6" s="59"/>
      <c r="G6" s="59"/>
      <c r="H6" s="59"/>
      <c r="I6" s="59"/>
      <c r="J6" s="33"/>
    </row>
    <row r="7" spans="1:16" ht="41.25" customHeight="1" x14ac:dyDescent="0.25">
      <c r="A7" s="292" t="s">
        <v>5</v>
      </c>
      <c r="B7" s="292"/>
      <c r="C7" s="292"/>
      <c r="D7" s="292"/>
      <c r="E7" s="292"/>
      <c r="F7" s="292"/>
      <c r="G7" s="292"/>
      <c r="H7" s="292"/>
      <c r="I7" s="2"/>
      <c r="J7" s="65"/>
    </row>
    <row r="8" spans="1:16" x14ac:dyDescent="0.25">
      <c r="A8" s="32" t="s">
        <v>18</v>
      </c>
      <c r="B8" s="32"/>
      <c r="H8" s="2"/>
      <c r="I8" s="2"/>
      <c r="J8" s="65"/>
    </row>
    <row r="9" spans="1:16" x14ac:dyDescent="0.25">
      <c r="A9" s="32"/>
    </row>
    <row r="10" spans="1:16" ht="15.75" thickBot="1" x14ac:dyDescent="0.3">
      <c r="A10" s="31"/>
      <c r="B10" s="30"/>
      <c r="C10" s="30"/>
      <c r="D10" s="30"/>
      <c r="E10" s="30"/>
      <c r="F10" s="30"/>
      <c r="G10" s="30"/>
    </row>
    <row r="11" spans="1:16" s="64" customFormat="1" ht="29.25" customHeight="1" thickTop="1" thickBot="1" x14ac:dyDescent="0.3">
      <c r="A11" s="63" t="s">
        <v>3</v>
      </c>
      <c r="B11" s="36" t="s">
        <v>11</v>
      </c>
      <c r="C11" s="36" t="s">
        <v>12</v>
      </c>
      <c r="D11" s="36" t="s">
        <v>13</v>
      </c>
      <c r="E11" s="36" t="s">
        <v>14</v>
      </c>
      <c r="F11" s="62" t="s">
        <v>9</v>
      </c>
      <c r="G11" s="62" t="s">
        <v>15</v>
      </c>
      <c r="H11" s="27" t="s">
        <v>7</v>
      </c>
    </row>
    <row r="12" spans="1:16" ht="15.75" thickTop="1" x14ac:dyDescent="0.25">
      <c r="A12" s="26"/>
      <c r="B12" s="25"/>
      <c r="C12" s="25"/>
      <c r="D12" s="25"/>
      <c r="E12" s="25"/>
      <c r="F12" s="38"/>
      <c r="G12" s="38"/>
      <c r="H12" s="24"/>
      <c r="I12" s="5"/>
      <c r="J12" s="5"/>
      <c r="K12" s="5"/>
      <c r="L12" s="5"/>
      <c r="M12" s="5"/>
      <c r="N12" s="5"/>
      <c r="O12" s="5"/>
      <c r="P12" s="5"/>
    </row>
    <row r="13" spans="1:16" x14ac:dyDescent="0.25">
      <c r="A13" s="23"/>
      <c r="B13" s="21"/>
      <c r="C13" s="21"/>
      <c r="D13" s="21"/>
      <c r="E13" s="21"/>
      <c r="F13" s="39"/>
      <c r="G13" s="39"/>
      <c r="H13" s="9"/>
      <c r="I13" s="5"/>
      <c r="J13" s="5"/>
      <c r="K13" s="5"/>
      <c r="L13" s="5"/>
      <c r="M13" s="5"/>
      <c r="N13" s="5"/>
      <c r="O13" s="5"/>
      <c r="P13" s="5"/>
    </row>
    <row r="14" spans="1:16" x14ac:dyDescent="0.25">
      <c r="A14" s="13"/>
      <c r="B14" s="22"/>
      <c r="C14" s="22"/>
      <c r="D14" s="22"/>
      <c r="E14" s="22"/>
      <c r="F14" s="40"/>
      <c r="G14" s="40"/>
      <c r="H14" s="9"/>
      <c r="I14" s="5"/>
      <c r="J14" s="5"/>
      <c r="K14" s="5"/>
      <c r="L14" s="5"/>
      <c r="M14" s="5"/>
      <c r="N14" s="5"/>
      <c r="O14" s="5"/>
      <c r="P14" s="5"/>
    </row>
    <row r="15" spans="1:16" x14ac:dyDescent="0.25">
      <c r="A15" s="15"/>
      <c r="B15" s="21"/>
      <c r="C15" s="21"/>
      <c r="D15" s="21"/>
      <c r="E15" s="21"/>
      <c r="F15" s="39"/>
      <c r="G15" s="39"/>
      <c r="H15" s="9"/>
      <c r="I15" s="5"/>
      <c r="J15" s="5"/>
      <c r="K15" s="5"/>
      <c r="L15" s="5"/>
      <c r="M15" s="5"/>
      <c r="N15" s="5"/>
      <c r="O15" s="5"/>
      <c r="P15" s="5"/>
    </row>
    <row r="16" spans="1:16" x14ac:dyDescent="0.25">
      <c r="A16" s="15"/>
      <c r="B16" s="19"/>
      <c r="C16" s="19"/>
      <c r="D16" s="19"/>
      <c r="E16" s="19"/>
      <c r="F16" s="41"/>
      <c r="G16" s="41"/>
      <c r="H16" s="9"/>
      <c r="I16" s="5"/>
      <c r="J16" s="5"/>
      <c r="K16" s="5"/>
      <c r="L16" s="5"/>
      <c r="M16" s="5"/>
      <c r="N16" s="5"/>
      <c r="O16" s="5"/>
      <c r="P16" s="5"/>
    </row>
    <row r="17" spans="1:16" x14ac:dyDescent="0.25">
      <c r="A17" s="15"/>
      <c r="B17" s="18"/>
      <c r="C17" s="18"/>
      <c r="D17" s="18"/>
      <c r="E17" s="18"/>
      <c r="F17" s="42"/>
      <c r="G17" s="42"/>
      <c r="H17" s="9"/>
      <c r="I17" s="5"/>
      <c r="J17" s="5"/>
      <c r="K17" s="5"/>
      <c r="L17" s="5"/>
      <c r="M17" s="5"/>
      <c r="N17" s="5"/>
      <c r="O17" s="5"/>
      <c r="P17" s="5"/>
    </row>
    <row r="18" spans="1:16" x14ac:dyDescent="0.25">
      <c r="A18" s="15"/>
      <c r="B18" s="19"/>
      <c r="C18" s="19"/>
      <c r="D18" s="19"/>
      <c r="E18" s="19"/>
      <c r="F18" s="41"/>
      <c r="G18" s="41"/>
      <c r="H18" s="9"/>
      <c r="I18" s="5"/>
      <c r="J18" s="5"/>
      <c r="K18" s="5"/>
      <c r="L18" s="5"/>
      <c r="M18" s="5"/>
      <c r="N18" s="5"/>
      <c r="O18" s="5"/>
      <c r="P18" s="5"/>
    </row>
    <row r="19" spans="1:16" x14ac:dyDescent="0.25">
      <c r="A19" s="15"/>
      <c r="B19" s="19"/>
      <c r="C19" s="19"/>
      <c r="D19" s="19"/>
      <c r="E19" s="19"/>
      <c r="F19" s="41"/>
      <c r="G19" s="41"/>
      <c r="H19" s="9"/>
      <c r="I19" s="5"/>
      <c r="J19" s="5"/>
      <c r="K19" s="5"/>
      <c r="L19" s="5"/>
      <c r="M19" s="5"/>
      <c r="N19" s="5"/>
      <c r="O19" s="5"/>
      <c r="P19" s="5"/>
    </row>
    <row r="20" spans="1:16" x14ac:dyDescent="0.25">
      <c r="A20" s="15"/>
      <c r="B20" s="19"/>
      <c r="C20" s="19"/>
      <c r="D20" s="19"/>
      <c r="E20" s="19"/>
      <c r="F20" s="41"/>
      <c r="G20" s="41"/>
      <c r="H20" s="9"/>
      <c r="I20" s="5"/>
      <c r="J20" s="5"/>
      <c r="K20" s="5"/>
      <c r="L20" s="5"/>
      <c r="M20" s="5"/>
      <c r="N20" s="5"/>
      <c r="O20" s="5"/>
      <c r="P20" s="5"/>
    </row>
    <row r="21" spans="1:16" x14ac:dyDescent="0.25">
      <c r="A21" s="15"/>
      <c r="B21" s="18"/>
      <c r="C21" s="18"/>
      <c r="D21" s="18"/>
      <c r="E21" s="18"/>
      <c r="F21" s="42"/>
      <c r="G21" s="42"/>
      <c r="H21" s="9"/>
      <c r="I21" s="5"/>
      <c r="J21" s="5"/>
      <c r="K21" s="5"/>
      <c r="L21" s="5"/>
      <c r="M21" s="5"/>
      <c r="N21" s="5"/>
      <c r="O21" s="5"/>
      <c r="P21" s="5"/>
    </row>
    <row r="22" spans="1:16" x14ac:dyDescent="0.25">
      <c r="A22" s="15"/>
      <c r="B22" s="19"/>
      <c r="C22" s="19"/>
      <c r="D22" s="19"/>
      <c r="E22" s="19"/>
      <c r="F22" s="41"/>
      <c r="G22" s="41"/>
      <c r="H22" s="9"/>
      <c r="I22" s="5"/>
      <c r="J22" s="5"/>
      <c r="K22" s="5"/>
      <c r="L22" s="5"/>
      <c r="M22" s="5"/>
      <c r="N22" s="5"/>
      <c r="O22" s="5"/>
      <c r="P22" s="5"/>
    </row>
    <row r="23" spans="1:16" x14ac:dyDescent="0.25">
      <c r="A23" s="20"/>
      <c r="B23" s="18"/>
      <c r="C23" s="18"/>
      <c r="D23" s="18"/>
      <c r="E23" s="18"/>
      <c r="F23" s="42"/>
      <c r="G23" s="42"/>
      <c r="H23" s="9"/>
      <c r="I23" s="5"/>
      <c r="J23" s="5"/>
      <c r="K23" s="5"/>
      <c r="L23" s="5"/>
      <c r="M23" s="5"/>
      <c r="N23" s="5"/>
      <c r="O23" s="5"/>
      <c r="P23" s="5"/>
    </row>
    <row r="24" spans="1:16" x14ac:dyDescent="0.25">
      <c r="A24" s="15"/>
      <c r="B24" s="19"/>
      <c r="C24" s="19"/>
      <c r="D24" s="19"/>
      <c r="E24" s="19"/>
      <c r="F24" s="41"/>
      <c r="G24" s="41"/>
      <c r="H24" s="9"/>
      <c r="I24" s="5"/>
      <c r="J24" s="5"/>
      <c r="K24" s="5"/>
      <c r="L24" s="5"/>
      <c r="M24" s="5"/>
      <c r="N24" s="5"/>
      <c r="O24" s="5"/>
      <c r="P24" s="5"/>
    </row>
    <row r="25" spans="1:16" x14ac:dyDescent="0.25">
      <c r="A25" s="15"/>
      <c r="B25" s="18"/>
      <c r="C25" s="18"/>
      <c r="D25" s="18"/>
      <c r="E25" s="18"/>
      <c r="F25" s="42"/>
      <c r="G25" s="42"/>
      <c r="H25" s="9"/>
      <c r="I25" s="5"/>
      <c r="J25" s="5"/>
      <c r="K25" s="5"/>
      <c r="L25" s="5"/>
      <c r="M25" s="5"/>
      <c r="N25" s="5"/>
      <c r="O25" s="5"/>
      <c r="P25" s="5"/>
    </row>
    <row r="26" spans="1:16" x14ac:dyDescent="0.25">
      <c r="A26" s="15"/>
      <c r="B26" s="19"/>
      <c r="C26" s="19"/>
      <c r="D26" s="19"/>
      <c r="E26" s="19"/>
      <c r="F26" s="41"/>
      <c r="G26" s="41"/>
      <c r="H26" s="9"/>
      <c r="I26" s="5"/>
      <c r="J26" s="5"/>
      <c r="K26" s="5"/>
      <c r="L26" s="5"/>
      <c r="M26" s="5"/>
      <c r="N26" s="5"/>
      <c r="O26" s="5"/>
      <c r="P26" s="5"/>
    </row>
    <row r="27" spans="1:16" x14ac:dyDescent="0.25">
      <c r="A27" s="15"/>
      <c r="B27" s="18"/>
      <c r="C27" s="18"/>
      <c r="D27" s="18"/>
      <c r="E27" s="18"/>
      <c r="F27" s="42"/>
      <c r="G27" s="42"/>
      <c r="H27" s="9"/>
      <c r="I27" s="5"/>
      <c r="J27" s="5"/>
      <c r="K27" s="5"/>
      <c r="L27" s="5"/>
      <c r="M27" s="5"/>
      <c r="N27" s="5"/>
      <c r="O27" s="5"/>
      <c r="P27" s="5"/>
    </row>
    <row r="28" spans="1:16" x14ac:dyDescent="0.25">
      <c r="A28" s="15"/>
      <c r="B28" s="19"/>
      <c r="C28" s="19"/>
      <c r="D28" s="19"/>
      <c r="E28" s="19"/>
      <c r="F28" s="41"/>
      <c r="G28" s="41"/>
      <c r="H28" s="9"/>
      <c r="I28" s="5"/>
      <c r="J28" s="5"/>
      <c r="K28" s="5"/>
      <c r="L28" s="5"/>
      <c r="M28" s="5"/>
      <c r="N28" s="5"/>
      <c r="O28" s="5"/>
      <c r="P28" s="5"/>
    </row>
    <row r="29" spans="1:16" x14ac:dyDescent="0.25">
      <c r="A29" s="15"/>
      <c r="B29" s="18"/>
      <c r="C29" s="18"/>
      <c r="D29" s="18"/>
      <c r="E29" s="18"/>
      <c r="F29" s="42"/>
      <c r="G29" s="42"/>
      <c r="H29" s="9"/>
      <c r="I29" s="5"/>
      <c r="J29" s="5"/>
      <c r="K29" s="5"/>
      <c r="L29" s="5"/>
      <c r="M29" s="5"/>
      <c r="N29" s="5"/>
      <c r="O29" s="5"/>
      <c r="P29" s="5"/>
    </row>
    <row r="30" spans="1:16" x14ac:dyDescent="0.25">
      <c r="A30" s="15"/>
      <c r="B30" s="19"/>
      <c r="C30" s="19"/>
      <c r="D30" s="19"/>
      <c r="E30" s="19"/>
      <c r="F30" s="41"/>
      <c r="G30" s="41"/>
      <c r="H30" s="9"/>
      <c r="I30" s="5"/>
      <c r="J30" s="5"/>
      <c r="K30" s="5"/>
      <c r="L30" s="5"/>
      <c r="M30" s="5"/>
      <c r="N30" s="5"/>
      <c r="O30" s="5"/>
      <c r="P30" s="5"/>
    </row>
    <row r="31" spans="1:16" x14ac:dyDescent="0.25">
      <c r="A31" s="15"/>
      <c r="B31" s="18"/>
      <c r="C31" s="18"/>
      <c r="D31" s="18"/>
      <c r="E31" s="18"/>
      <c r="F31" s="42"/>
      <c r="G31" s="42"/>
      <c r="H31" s="9"/>
      <c r="I31" s="5"/>
      <c r="J31" s="5"/>
      <c r="K31" s="5"/>
      <c r="L31" s="5"/>
      <c r="M31" s="5"/>
      <c r="N31" s="5"/>
      <c r="O31" s="5"/>
      <c r="P31" s="5"/>
    </row>
    <row r="32" spans="1:16" x14ac:dyDescent="0.25">
      <c r="A32" s="15"/>
      <c r="B32" s="19"/>
      <c r="C32" s="19"/>
      <c r="D32" s="19"/>
      <c r="E32" s="19"/>
      <c r="F32" s="41"/>
      <c r="G32" s="41"/>
      <c r="H32" s="9"/>
      <c r="I32" s="5"/>
      <c r="J32" s="5"/>
      <c r="K32" s="5"/>
      <c r="L32" s="5"/>
      <c r="M32" s="5"/>
      <c r="N32" s="5"/>
      <c r="O32" s="5"/>
      <c r="P32" s="5"/>
    </row>
    <row r="33" spans="1:16" x14ac:dyDescent="0.25">
      <c r="A33" s="15"/>
      <c r="B33" s="18"/>
      <c r="C33" s="18"/>
      <c r="D33" s="18"/>
      <c r="E33" s="18"/>
      <c r="F33" s="42"/>
      <c r="G33" s="42"/>
      <c r="H33" s="9"/>
      <c r="I33" s="5"/>
      <c r="J33" s="5"/>
      <c r="K33" s="5"/>
      <c r="L33" s="5"/>
      <c r="M33" s="5"/>
      <c r="N33" s="5"/>
      <c r="O33" s="5"/>
      <c r="P33" s="5"/>
    </row>
    <row r="34" spans="1:16" x14ac:dyDescent="0.25">
      <c r="A34" s="15"/>
      <c r="B34" s="14"/>
      <c r="C34" s="14"/>
      <c r="D34" s="14"/>
      <c r="E34" s="14"/>
      <c r="F34" s="43"/>
      <c r="G34" s="43"/>
      <c r="H34" s="9"/>
      <c r="I34" s="5"/>
      <c r="J34" s="5"/>
      <c r="K34" s="5"/>
      <c r="L34" s="5"/>
      <c r="M34" s="5"/>
      <c r="N34" s="5"/>
      <c r="O34" s="5"/>
      <c r="P34" s="5"/>
    </row>
    <row r="35" spans="1:16" x14ac:dyDescent="0.25">
      <c r="A35" s="15"/>
      <c r="B35" s="17"/>
      <c r="C35" s="17"/>
      <c r="D35" s="17"/>
      <c r="E35" s="17"/>
      <c r="F35" s="44"/>
      <c r="G35" s="44"/>
      <c r="H35" s="9"/>
      <c r="I35" s="5"/>
      <c r="J35" s="5"/>
      <c r="K35" s="5"/>
      <c r="L35" s="5"/>
      <c r="M35" s="5"/>
      <c r="N35" s="5"/>
      <c r="O35" s="5"/>
      <c r="P35" s="5"/>
    </row>
    <row r="36" spans="1:16" x14ac:dyDescent="0.25">
      <c r="A36" s="13"/>
      <c r="B36" s="10"/>
      <c r="C36" s="10"/>
      <c r="D36" s="10"/>
      <c r="E36" s="10"/>
      <c r="F36" s="45"/>
      <c r="G36" s="45"/>
      <c r="H36" s="9"/>
      <c r="I36" s="5"/>
      <c r="J36" s="5"/>
      <c r="K36" s="5"/>
      <c r="L36" s="5"/>
      <c r="M36" s="5"/>
      <c r="N36" s="5"/>
      <c r="O36" s="5"/>
      <c r="P36" s="5"/>
    </row>
    <row r="37" spans="1:16" x14ac:dyDescent="0.25">
      <c r="A37" s="15"/>
      <c r="B37" s="14"/>
      <c r="C37" s="14"/>
      <c r="D37" s="14"/>
      <c r="E37" s="14"/>
      <c r="F37" s="43"/>
      <c r="G37" s="43"/>
      <c r="H37" s="9"/>
      <c r="I37" s="5"/>
      <c r="J37" s="5"/>
      <c r="K37" s="5"/>
      <c r="L37" s="5"/>
      <c r="M37" s="5"/>
      <c r="N37" s="5"/>
      <c r="O37" s="5"/>
      <c r="P37" s="5"/>
    </row>
    <row r="38" spans="1:16" x14ac:dyDescent="0.25">
      <c r="A38" s="15"/>
      <c r="B38" s="16"/>
      <c r="C38" s="16"/>
      <c r="D38" s="16"/>
      <c r="E38" s="16"/>
      <c r="F38" s="46"/>
      <c r="G38" s="46"/>
      <c r="H38" s="9"/>
      <c r="I38" s="5"/>
      <c r="J38" s="5"/>
      <c r="K38" s="5"/>
      <c r="L38" s="5"/>
      <c r="M38" s="5"/>
      <c r="N38" s="5"/>
      <c r="O38" s="5"/>
      <c r="P38" s="5"/>
    </row>
    <row r="39" spans="1:16" x14ac:dyDescent="0.25">
      <c r="A39" s="13"/>
      <c r="B39" s="12"/>
      <c r="C39" s="12"/>
      <c r="D39" s="12"/>
      <c r="E39" s="12"/>
      <c r="F39" s="47"/>
      <c r="G39" s="47"/>
      <c r="H39" s="9"/>
      <c r="I39" s="5"/>
      <c r="J39" s="5"/>
      <c r="K39" s="5"/>
      <c r="L39" s="5"/>
      <c r="M39" s="5"/>
      <c r="N39" s="5"/>
      <c r="O39" s="5"/>
      <c r="P39" s="5"/>
    </row>
    <row r="40" spans="1:16" x14ac:dyDescent="0.25">
      <c r="A40" s="11"/>
      <c r="B40" s="10"/>
      <c r="C40" s="10"/>
      <c r="D40" s="10"/>
      <c r="E40" s="10"/>
      <c r="F40" s="45"/>
      <c r="G40" s="45"/>
      <c r="H40" s="9"/>
      <c r="I40" s="5"/>
      <c r="J40" s="5"/>
      <c r="K40" s="5"/>
      <c r="L40" s="5"/>
      <c r="M40" s="5"/>
      <c r="N40" s="5"/>
      <c r="O40" s="5"/>
      <c r="P40" s="5"/>
    </row>
    <row r="41" spans="1:16" ht="15.75" thickBot="1" x14ac:dyDescent="0.3">
      <c r="A41" s="8"/>
      <c r="B41" s="7" t="s">
        <v>2</v>
      </c>
      <c r="C41" s="7"/>
      <c r="D41" s="7"/>
      <c r="E41" s="7"/>
      <c r="F41" s="48"/>
      <c r="G41" s="48"/>
      <c r="H41" s="6"/>
      <c r="I41" s="5"/>
      <c r="J41" s="5"/>
      <c r="K41" s="5"/>
      <c r="L41" s="5"/>
      <c r="M41" s="5"/>
      <c r="N41" s="5"/>
      <c r="O41" s="5"/>
      <c r="P41" s="5"/>
    </row>
    <row r="42" spans="1:16" ht="12.75" customHeight="1" thickTop="1" x14ac:dyDescent="0.25">
      <c r="A42" s="4"/>
    </row>
    <row r="43" spans="1:16" ht="37.5" customHeight="1" x14ac:dyDescent="0.25">
      <c r="A43" s="1"/>
      <c r="B43" s="1"/>
      <c r="C43" s="1"/>
      <c r="D43" s="1"/>
      <c r="E43" s="1"/>
      <c r="F43" s="1"/>
      <c r="G43" s="1"/>
    </row>
    <row r="44" spans="1:16" ht="9" customHeight="1" x14ac:dyDescent="0.25">
      <c r="A44" s="3"/>
      <c r="B44" s="3"/>
      <c r="C44" s="3"/>
      <c r="D44" s="3"/>
      <c r="E44" s="3"/>
      <c r="F44" s="3"/>
      <c r="G44" s="3"/>
    </row>
    <row r="46" spans="1:16" x14ac:dyDescent="0.25">
      <c r="A46" s="2" t="s">
        <v>1</v>
      </c>
      <c r="D46" s="2" t="s">
        <v>0</v>
      </c>
    </row>
    <row r="47" spans="1:16" x14ac:dyDescent="0.25">
      <c r="D47" s="2" t="s">
        <v>30</v>
      </c>
    </row>
    <row r="48" spans="1:16" ht="53.25" customHeight="1" x14ac:dyDescent="0.25">
      <c r="A48" s="287"/>
      <c r="B48" s="287"/>
      <c r="C48" s="287"/>
      <c r="D48" s="287"/>
      <c r="E48" s="287"/>
      <c r="F48" s="287"/>
      <c r="G48" s="287"/>
      <c r="H48" s="287"/>
    </row>
  </sheetData>
  <mergeCells count="5">
    <mergeCell ref="A1:H1"/>
    <mergeCell ref="A48:H48"/>
    <mergeCell ref="A3:H3"/>
    <mergeCell ref="A4:H4"/>
    <mergeCell ref="A7:H7"/>
  </mergeCells>
  <pageMargins left="0.70866141732283472" right="0.70866141732283472" top="0.74803149606299213" bottom="0.74803149606299213" header="0.31496062992125984" footer="0.31496062992125984"/>
  <pageSetup scale="60" orientation="landscape" r:id="rId1"/>
  <headerFooter>
    <oddHeader>&amp;L&amp;G&amp;CPRESIDENCIA DE LA REPÚBLICA
SECRETARÍA DE PARTICIPACIÓN, TRANSPARENCIA Y ANTICORRUPCIÓN
OFICINA DE FORTALECIMIENTO AL CONTROL INTERNO Y AUDITORÍA
&amp;R&amp;G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election activeCell="G7" sqref="G7"/>
    </sheetView>
  </sheetViews>
  <sheetFormatPr baseColWidth="10" defaultRowHeight="15" x14ac:dyDescent="0.25"/>
  <cols>
    <col min="1" max="1" width="11.140625" style="2" customWidth="1"/>
    <col min="2" max="2" width="23" style="2" customWidth="1"/>
    <col min="3" max="3" width="17.28515625" style="111" customWidth="1"/>
    <col min="4" max="4" width="30.42578125" style="1" customWidth="1"/>
    <col min="5" max="5" width="11.42578125" style="1"/>
    <col min="6" max="6" width="12.28515625" style="1" bestFit="1" customWidth="1"/>
    <col min="7" max="16384" width="11.42578125" style="1"/>
  </cols>
  <sheetData>
    <row r="1" spans="1:4" ht="18.75" customHeight="1" x14ac:dyDescent="0.25">
      <c r="A1" s="289" t="s">
        <v>52</v>
      </c>
      <c r="B1" s="289"/>
      <c r="C1" s="289"/>
      <c r="D1" s="289"/>
    </row>
    <row r="2" spans="1:4" ht="15.75" x14ac:dyDescent="0.25">
      <c r="A2" s="290" t="s">
        <v>22</v>
      </c>
      <c r="B2" s="290"/>
      <c r="C2" s="290"/>
      <c r="D2" s="290"/>
    </row>
    <row r="3" spans="1:4" ht="15" customHeight="1" thickBot="1" x14ac:dyDescent="0.3">
      <c r="A3" s="31"/>
      <c r="B3" s="30"/>
      <c r="C3" s="30"/>
    </row>
    <row r="4" spans="1:4" s="64" customFormat="1" ht="57" customHeight="1" thickBot="1" x14ac:dyDescent="0.3">
      <c r="A4" s="71" t="s">
        <v>16</v>
      </c>
      <c r="B4" s="72" t="s">
        <v>207</v>
      </c>
      <c r="C4" s="72" t="s">
        <v>48</v>
      </c>
      <c r="D4" s="73" t="s">
        <v>21</v>
      </c>
    </row>
    <row r="5" spans="1:4" s="64" customFormat="1" ht="12" customHeight="1" thickTop="1" x14ac:dyDescent="0.25">
      <c r="A5" s="74"/>
      <c r="B5" s="25"/>
      <c r="C5" s="25"/>
      <c r="D5" s="75"/>
    </row>
    <row r="6" spans="1:4" s="64" customFormat="1" ht="20.25" customHeight="1" x14ac:dyDescent="0.25">
      <c r="A6" s="90"/>
      <c r="B6" s="92"/>
      <c r="C6" s="93"/>
      <c r="D6" s="94"/>
    </row>
    <row r="7" spans="1:4" s="64" customFormat="1" ht="20.25" customHeight="1" x14ac:dyDescent="0.25">
      <c r="A7" s="88" t="s">
        <v>32</v>
      </c>
      <c r="B7" s="95"/>
      <c r="C7" s="96"/>
      <c r="D7" s="97"/>
    </row>
    <row r="8" spans="1:4" s="64" customFormat="1" ht="22.5" x14ac:dyDescent="0.25">
      <c r="A8" s="98"/>
      <c r="B8" s="99">
        <v>40025</v>
      </c>
      <c r="C8" s="100">
        <v>1065</v>
      </c>
      <c r="D8" s="80" t="s">
        <v>53</v>
      </c>
    </row>
    <row r="9" spans="1:4" s="64" customFormat="1" ht="22.5" x14ac:dyDescent="0.25">
      <c r="A9" s="98"/>
      <c r="B9" s="99">
        <v>40043</v>
      </c>
      <c r="C9" s="100">
        <v>16.16</v>
      </c>
      <c r="D9" s="80" t="s">
        <v>53</v>
      </c>
    </row>
    <row r="10" spans="1:4" s="64" customFormat="1" ht="22.5" x14ac:dyDescent="0.25">
      <c r="A10" s="98"/>
      <c r="B10" s="99">
        <v>40112</v>
      </c>
      <c r="C10" s="100">
        <v>234.06</v>
      </c>
      <c r="D10" s="80" t="s">
        <v>54</v>
      </c>
    </row>
    <row r="11" spans="1:4" s="64" customFormat="1" ht="22.5" x14ac:dyDescent="0.25">
      <c r="A11" s="98"/>
      <c r="B11" s="99">
        <v>40140</v>
      </c>
      <c r="C11" s="100">
        <v>858</v>
      </c>
      <c r="D11" s="80" t="s">
        <v>55</v>
      </c>
    </row>
    <row r="12" spans="1:4" s="64" customFormat="1" x14ac:dyDescent="0.25">
      <c r="A12" s="98"/>
      <c r="B12" s="99">
        <v>40147</v>
      </c>
      <c r="C12" s="100">
        <v>2260</v>
      </c>
      <c r="D12" s="80" t="s">
        <v>56</v>
      </c>
    </row>
    <row r="13" spans="1:4" s="64" customFormat="1" x14ac:dyDescent="0.25">
      <c r="A13" s="98"/>
      <c r="B13" s="99">
        <v>39958</v>
      </c>
      <c r="C13" s="100">
        <v>28000</v>
      </c>
      <c r="D13" s="80" t="s">
        <v>1069</v>
      </c>
    </row>
    <row r="14" spans="1:4" s="64" customFormat="1" x14ac:dyDescent="0.25">
      <c r="A14" s="98"/>
      <c r="B14" s="99">
        <v>40113</v>
      </c>
      <c r="C14" s="100">
        <v>12204</v>
      </c>
      <c r="D14" s="80" t="s">
        <v>57</v>
      </c>
    </row>
    <row r="15" spans="1:4" s="64" customFormat="1" ht="24.75" customHeight="1" x14ac:dyDescent="0.25">
      <c r="A15" s="101"/>
      <c r="B15" s="101"/>
      <c r="C15" s="107"/>
      <c r="D15" s="284"/>
    </row>
    <row r="16" spans="1:4" s="64" customFormat="1" ht="18" customHeight="1" x14ac:dyDescent="0.25">
      <c r="A16" s="90"/>
      <c r="B16" s="92"/>
      <c r="C16" s="93"/>
      <c r="D16" s="94"/>
    </row>
    <row r="17" spans="1:12" s="64" customFormat="1" ht="21" customHeight="1" x14ac:dyDescent="0.25">
      <c r="A17" s="88" t="s">
        <v>58</v>
      </c>
      <c r="B17" s="95"/>
      <c r="C17" s="96"/>
      <c r="D17" s="97"/>
    </row>
    <row r="18" spans="1:12" s="64" customFormat="1" x14ac:dyDescent="0.25">
      <c r="A18" s="98"/>
      <c r="B18" s="99">
        <v>40261</v>
      </c>
      <c r="C18" s="100">
        <v>7860.28</v>
      </c>
      <c r="D18" s="80" t="s">
        <v>59</v>
      </c>
    </row>
    <row r="19" spans="1:12" s="64" customFormat="1" x14ac:dyDescent="0.25">
      <c r="A19" s="98"/>
      <c r="B19" s="99">
        <v>40261</v>
      </c>
      <c r="C19" s="100">
        <v>20108.09</v>
      </c>
      <c r="D19" s="80" t="s">
        <v>60</v>
      </c>
    </row>
    <row r="20" spans="1:12" s="64" customFormat="1" x14ac:dyDescent="0.25">
      <c r="A20" s="98"/>
      <c r="B20" s="99">
        <v>40261</v>
      </c>
      <c r="C20" s="100">
        <v>2938</v>
      </c>
      <c r="D20" s="102" t="s">
        <v>61</v>
      </c>
    </row>
    <row r="21" spans="1:12" s="64" customFormat="1" ht="22.5" x14ac:dyDescent="0.25">
      <c r="A21" s="98"/>
      <c r="B21" s="99">
        <v>40261</v>
      </c>
      <c r="C21" s="100">
        <v>3567.41</v>
      </c>
      <c r="D21" s="80" t="s">
        <v>62</v>
      </c>
    </row>
    <row r="22" spans="1:12" s="64" customFormat="1" x14ac:dyDescent="0.25">
      <c r="A22" s="98"/>
      <c r="B22" s="99">
        <v>40311</v>
      </c>
      <c r="C22" s="100">
        <v>2700</v>
      </c>
      <c r="D22" s="80" t="s">
        <v>63</v>
      </c>
    </row>
    <row r="23" spans="1:12" s="64" customFormat="1" x14ac:dyDescent="0.25">
      <c r="A23" s="98"/>
      <c r="B23" s="99">
        <v>40361</v>
      </c>
      <c r="C23" s="100">
        <v>8080</v>
      </c>
      <c r="D23" s="80" t="s">
        <v>64</v>
      </c>
    </row>
    <row r="24" spans="1:12" s="64" customFormat="1" x14ac:dyDescent="0.25">
      <c r="A24" s="98"/>
      <c r="B24" s="99">
        <v>40444</v>
      </c>
      <c r="C24" s="100">
        <v>3000</v>
      </c>
      <c r="D24" s="80" t="s">
        <v>63</v>
      </c>
    </row>
    <row r="25" spans="1:12" s="64" customFormat="1" x14ac:dyDescent="0.25">
      <c r="A25" s="98"/>
      <c r="B25" s="99">
        <v>40192</v>
      </c>
      <c r="C25" s="100">
        <v>11300</v>
      </c>
      <c r="D25" s="80" t="s">
        <v>65</v>
      </c>
    </row>
    <row r="26" spans="1:12" s="64" customFormat="1" x14ac:dyDescent="0.25">
      <c r="A26" s="98"/>
      <c r="B26" s="99">
        <v>40305</v>
      </c>
      <c r="C26" s="100">
        <v>31500</v>
      </c>
      <c r="D26" s="80" t="s">
        <v>66</v>
      </c>
    </row>
    <row r="27" spans="1:12" s="64" customFormat="1" x14ac:dyDescent="0.25">
      <c r="A27" s="98"/>
      <c r="B27" s="99">
        <v>40371</v>
      </c>
      <c r="C27" s="100">
        <v>18306</v>
      </c>
      <c r="D27" s="80" t="s">
        <v>67</v>
      </c>
    </row>
    <row r="28" spans="1:12" x14ac:dyDescent="0.25">
      <c r="A28" s="88"/>
      <c r="B28" s="81"/>
      <c r="C28" s="108"/>
      <c r="D28" s="82"/>
      <c r="E28" s="5"/>
      <c r="F28" s="5"/>
      <c r="G28" s="5"/>
      <c r="H28" s="5"/>
      <c r="I28" s="5"/>
      <c r="J28" s="5"/>
      <c r="K28" s="5"/>
      <c r="L28" s="5"/>
    </row>
    <row r="29" spans="1:12" x14ac:dyDescent="0.25">
      <c r="A29" s="90"/>
      <c r="B29" s="103"/>
      <c r="C29" s="109"/>
      <c r="D29" s="104"/>
      <c r="E29" s="5"/>
      <c r="F29" s="5"/>
      <c r="G29" s="5"/>
      <c r="H29" s="5"/>
      <c r="I29" s="5"/>
      <c r="J29" s="5"/>
      <c r="K29" s="5"/>
      <c r="L29" s="5"/>
    </row>
    <row r="30" spans="1:12" ht="19.5" customHeight="1" x14ac:dyDescent="0.25">
      <c r="A30" s="88" t="s">
        <v>68</v>
      </c>
      <c r="B30" s="81"/>
      <c r="C30" s="108"/>
      <c r="D30" s="82"/>
      <c r="E30" s="5"/>
      <c r="F30" s="5"/>
      <c r="G30" s="5"/>
      <c r="H30" s="5"/>
      <c r="I30" s="5"/>
      <c r="J30" s="5"/>
      <c r="K30" s="5"/>
      <c r="L30" s="5"/>
    </row>
    <row r="31" spans="1:12" ht="22.5" x14ac:dyDescent="0.25">
      <c r="A31" s="88"/>
      <c r="B31" s="66">
        <v>40575</v>
      </c>
      <c r="C31" s="110">
        <v>3390</v>
      </c>
      <c r="D31" s="80" t="s">
        <v>69</v>
      </c>
      <c r="E31" s="5"/>
      <c r="F31" s="5"/>
      <c r="G31" s="5"/>
      <c r="H31" s="5"/>
      <c r="I31" s="5"/>
      <c r="J31" s="5"/>
      <c r="K31" s="5"/>
      <c r="L31" s="5"/>
    </row>
    <row r="32" spans="1:12" x14ac:dyDescent="0.25">
      <c r="A32" s="88"/>
      <c r="B32" s="66">
        <v>40616</v>
      </c>
      <c r="C32" s="105">
        <v>8700</v>
      </c>
      <c r="D32" s="80" t="s">
        <v>70</v>
      </c>
      <c r="E32" s="5"/>
      <c r="F32" s="5"/>
      <c r="G32" s="5"/>
      <c r="H32" s="5"/>
      <c r="I32" s="5"/>
      <c r="J32" s="5"/>
      <c r="K32" s="5"/>
      <c r="L32" s="5"/>
    </row>
    <row r="33" spans="1:12" ht="22.5" x14ac:dyDescent="0.25">
      <c r="A33" s="88"/>
      <c r="B33" s="66">
        <v>40616</v>
      </c>
      <c r="C33" s="105">
        <v>429.7</v>
      </c>
      <c r="D33" s="80" t="s">
        <v>71</v>
      </c>
      <c r="E33" s="5"/>
      <c r="F33" s="5"/>
      <c r="G33" s="5"/>
      <c r="H33" s="5"/>
      <c r="I33" s="5"/>
      <c r="J33" s="5"/>
      <c r="K33" s="5"/>
      <c r="L33" s="5"/>
    </row>
    <row r="34" spans="1:12" ht="22.5" x14ac:dyDescent="0.25">
      <c r="A34" s="88"/>
      <c r="B34" s="66">
        <v>40616</v>
      </c>
      <c r="C34" s="105">
        <v>1211.3599999999999</v>
      </c>
      <c r="D34" s="80" t="s">
        <v>72</v>
      </c>
      <c r="E34" s="5"/>
      <c r="F34" s="5"/>
      <c r="G34" s="5"/>
      <c r="H34" s="5"/>
      <c r="I34" s="5"/>
      <c r="J34" s="5"/>
      <c r="K34" s="5"/>
      <c r="L34" s="5"/>
    </row>
    <row r="35" spans="1:12" x14ac:dyDescent="0.25">
      <c r="A35" s="88"/>
      <c r="B35" s="66">
        <v>40616</v>
      </c>
      <c r="C35" s="105">
        <v>5916</v>
      </c>
      <c r="D35" s="80" t="s">
        <v>73</v>
      </c>
      <c r="E35" s="5"/>
      <c r="F35" s="5"/>
      <c r="G35" s="5"/>
      <c r="H35" s="5"/>
      <c r="I35" s="5"/>
      <c r="J35" s="5"/>
      <c r="K35" s="5"/>
      <c r="L35" s="5"/>
    </row>
    <row r="36" spans="1:12" x14ac:dyDescent="0.25">
      <c r="A36" s="88"/>
      <c r="B36" s="66">
        <v>40627</v>
      </c>
      <c r="C36" s="105">
        <v>1800</v>
      </c>
      <c r="D36" s="80" t="s">
        <v>74</v>
      </c>
      <c r="E36" s="5"/>
      <c r="F36" s="5"/>
      <c r="G36" s="5"/>
      <c r="H36" s="5"/>
      <c r="I36" s="5"/>
      <c r="J36" s="5"/>
      <c r="K36" s="5"/>
      <c r="L36" s="5"/>
    </row>
    <row r="37" spans="1:12" x14ac:dyDescent="0.25">
      <c r="A37" s="88"/>
      <c r="B37" s="66">
        <v>40627</v>
      </c>
      <c r="C37" s="105">
        <v>2854</v>
      </c>
      <c r="D37" s="80" t="s">
        <v>75</v>
      </c>
      <c r="E37" s="5"/>
      <c r="F37" s="5"/>
      <c r="G37" s="5"/>
      <c r="H37" s="5"/>
      <c r="I37" s="5"/>
      <c r="J37" s="5"/>
      <c r="K37" s="5"/>
      <c r="L37" s="5"/>
    </row>
    <row r="38" spans="1:12" ht="22.5" x14ac:dyDescent="0.25">
      <c r="A38" s="88"/>
      <c r="B38" s="66">
        <v>40627</v>
      </c>
      <c r="C38" s="105">
        <v>3051</v>
      </c>
      <c r="D38" s="80" t="s">
        <v>76</v>
      </c>
      <c r="E38" s="5"/>
      <c r="F38" s="5"/>
      <c r="G38" s="5"/>
      <c r="H38" s="5"/>
      <c r="I38" s="5"/>
      <c r="J38" s="5"/>
      <c r="K38" s="5"/>
      <c r="L38" s="5"/>
    </row>
    <row r="39" spans="1:12" x14ac:dyDescent="0.25">
      <c r="A39" s="83"/>
      <c r="B39" s="66"/>
      <c r="C39" s="79"/>
      <c r="D39" s="80"/>
      <c r="E39" s="5"/>
      <c r="F39" s="5"/>
      <c r="G39" s="5"/>
      <c r="H39" s="5"/>
      <c r="I39" s="5"/>
      <c r="J39" s="5"/>
      <c r="K39" s="5"/>
      <c r="L39" s="5"/>
    </row>
    <row r="40" spans="1:12" ht="17.25" customHeight="1" x14ac:dyDescent="0.25">
      <c r="A40" s="78"/>
      <c r="B40" s="69"/>
      <c r="C40" s="70"/>
      <c r="D40" s="77"/>
    </row>
  </sheetData>
  <mergeCells count="2">
    <mergeCell ref="A1:D1"/>
    <mergeCell ref="A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4"/>
  <sheetViews>
    <sheetView workbookViewId="0">
      <selection activeCell="G4" sqref="G4"/>
    </sheetView>
  </sheetViews>
  <sheetFormatPr baseColWidth="10" defaultRowHeight="15" x14ac:dyDescent="0.25"/>
  <cols>
    <col min="1" max="1" width="11.140625" style="2" customWidth="1"/>
    <col min="2" max="2" width="23" style="2" customWidth="1"/>
    <col min="3" max="3" width="17.28515625" style="2" customWidth="1"/>
    <col min="4" max="4" width="34.710937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1.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112"/>
      <c r="B6" s="103"/>
      <c r="C6" s="103"/>
      <c r="D6" s="104"/>
      <c r="E6" s="5"/>
      <c r="F6" s="5"/>
      <c r="G6" s="5"/>
      <c r="H6" s="5"/>
      <c r="I6" s="5"/>
      <c r="J6" s="5"/>
      <c r="K6" s="5"/>
      <c r="L6" s="5"/>
    </row>
    <row r="7" spans="1:12" ht="19.5" customHeight="1" x14ac:dyDescent="0.25">
      <c r="A7" s="67" t="s">
        <v>58</v>
      </c>
      <c r="B7" s="81"/>
      <c r="C7" s="81"/>
      <c r="D7" s="82"/>
      <c r="E7" s="5"/>
      <c r="F7" s="5"/>
      <c r="G7" s="5"/>
      <c r="H7" s="5"/>
      <c r="I7" s="5"/>
      <c r="J7" s="5"/>
      <c r="K7" s="5"/>
      <c r="L7" s="5"/>
    </row>
    <row r="8" spans="1:12" ht="22.5" x14ac:dyDescent="0.25">
      <c r="A8" s="83"/>
      <c r="B8" s="66">
        <v>40281</v>
      </c>
      <c r="C8" s="79">
        <v>1182.1199999999999</v>
      </c>
      <c r="D8" s="80" t="s">
        <v>77</v>
      </c>
      <c r="E8" s="5"/>
      <c r="F8" s="5"/>
      <c r="G8" s="5"/>
      <c r="H8" s="5"/>
      <c r="I8" s="5"/>
      <c r="J8" s="5"/>
      <c r="K8" s="5"/>
      <c r="L8" s="5"/>
    </row>
    <row r="9" spans="1:12" x14ac:dyDescent="0.25">
      <c r="A9" s="83"/>
      <c r="B9" s="66">
        <v>40283</v>
      </c>
      <c r="C9" s="79">
        <v>294.5</v>
      </c>
      <c r="D9" s="80" t="s">
        <v>78</v>
      </c>
      <c r="E9" s="5"/>
      <c r="F9" s="5"/>
      <c r="G9" s="5"/>
      <c r="H9" s="5"/>
      <c r="I9" s="5"/>
      <c r="J9" s="5"/>
      <c r="K9" s="5"/>
      <c r="L9" s="5"/>
    </row>
    <row r="10" spans="1:12" ht="22.5" x14ac:dyDescent="0.25">
      <c r="A10" s="83"/>
      <c r="B10" s="66">
        <v>40401</v>
      </c>
      <c r="C10" s="79">
        <v>578.25</v>
      </c>
      <c r="D10" s="80" t="s">
        <v>77</v>
      </c>
      <c r="E10" s="5"/>
      <c r="F10" s="5"/>
      <c r="G10" s="5"/>
      <c r="H10" s="5"/>
      <c r="I10" s="5"/>
      <c r="J10" s="5"/>
      <c r="K10" s="5"/>
      <c r="L10" s="5"/>
    </row>
    <row r="11" spans="1:12" ht="22.5" x14ac:dyDescent="0.25">
      <c r="A11" s="83"/>
      <c r="B11" s="66">
        <v>40465</v>
      </c>
      <c r="C11" s="79">
        <v>1218.9100000000001</v>
      </c>
      <c r="D11" s="80" t="s">
        <v>77</v>
      </c>
      <c r="E11" s="5"/>
      <c r="F11" s="5"/>
      <c r="G11" s="5"/>
      <c r="H11" s="5"/>
      <c r="I11" s="5"/>
      <c r="J11" s="5"/>
      <c r="K11" s="5"/>
      <c r="L11" s="5"/>
    </row>
    <row r="12" spans="1:12" x14ac:dyDescent="0.25">
      <c r="A12" s="83"/>
      <c r="B12" s="66">
        <v>40465</v>
      </c>
      <c r="C12" s="79">
        <v>2250.7199999999998</v>
      </c>
      <c r="D12" s="80" t="s">
        <v>79</v>
      </c>
      <c r="E12" s="5"/>
      <c r="F12" s="5"/>
      <c r="G12" s="5"/>
      <c r="H12" s="5"/>
      <c r="I12" s="5"/>
      <c r="J12" s="5"/>
      <c r="K12" s="5"/>
      <c r="L12" s="5"/>
    </row>
    <row r="13" spans="1:12" ht="22.5" x14ac:dyDescent="0.25">
      <c r="A13" s="83"/>
      <c r="B13" s="66">
        <v>40465</v>
      </c>
      <c r="C13" s="79">
        <v>73</v>
      </c>
      <c r="D13" s="80" t="s">
        <v>80</v>
      </c>
      <c r="E13" s="5"/>
      <c r="F13" s="5"/>
      <c r="G13" s="5"/>
      <c r="H13" s="5"/>
      <c r="I13" s="5"/>
      <c r="J13" s="5"/>
      <c r="K13" s="5"/>
      <c r="L13" s="5"/>
    </row>
    <row r="14" spans="1:12" x14ac:dyDescent="0.25">
      <c r="A14" s="83"/>
      <c r="B14" s="66">
        <v>40466</v>
      </c>
      <c r="C14" s="79">
        <v>1962.5</v>
      </c>
      <c r="D14" s="80" t="s">
        <v>78</v>
      </c>
      <c r="E14" s="5"/>
      <c r="F14" s="5"/>
      <c r="G14" s="5"/>
      <c r="H14" s="5"/>
      <c r="I14" s="5"/>
      <c r="J14" s="5"/>
      <c r="K14" s="5"/>
      <c r="L14" s="5"/>
    </row>
    <row r="15" spans="1:12" x14ac:dyDescent="0.25">
      <c r="A15" s="83"/>
      <c r="B15" s="66">
        <v>40274</v>
      </c>
      <c r="C15" s="79">
        <v>24000</v>
      </c>
      <c r="D15" s="80" t="s">
        <v>81</v>
      </c>
      <c r="E15" s="5"/>
      <c r="F15" s="5"/>
      <c r="G15" s="5"/>
      <c r="H15" s="5"/>
      <c r="I15" s="5"/>
      <c r="J15" s="5"/>
      <c r="K15" s="5"/>
      <c r="L15" s="5"/>
    </row>
    <row r="16" spans="1:12" x14ac:dyDescent="0.25">
      <c r="A16" s="83"/>
      <c r="B16" s="66">
        <v>40277</v>
      </c>
      <c r="C16" s="79">
        <v>16642.07</v>
      </c>
      <c r="D16" s="80" t="s">
        <v>82</v>
      </c>
      <c r="E16" s="5"/>
      <c r="F16" s="5"/>
      <c r="G16" s="5"/>
      <c r="H16" s="5"/>
      <c r="I16" s="5"/>
      <c r="J16" s="5"/>
      <c r="K16" s="5"/>
      <c r="L16" s="5"/>
    </row>
    <row r="17" spans="1:12" x14ac:dyDescent="0.25">
      <c r="A17" s="83"/>
      <c r="B17" s="66">
        <v>40497</v>
      </c>
      <c r="C17" s="79">
        <v>30510</v>
      </c>
      <c r="D17" s="80" t="s">
        <v>83</v>
      </c>
      <c r="E17" s="5"/>
      <c r="F17" s="5"/>
      <c r="G17" s="5"/>
      <c r="H17" s="5"/>
      <c r="I17" s="5"/>
      <c r="J17" s="5"/>
      <c r="K17" s="5"/>
      <c r="L17" s="5"/>
    </row>
    <row r="18" spans="1:12" ht="19.5" customHeight="1" x14ac:dyDescent="0.25">
      <c r="A18" s="88"/>
      <c r="B18" s="81"/>
      <c r="C18" s="81"/>
      <c r="D18" s="82"/>
      <c r="E18" s="5"/>
      <c r="F18" s="5"/>
      <c r="G18" s="5"/>
      <c r="H18" s="5"/>
      <c r="I18" s="5"/>
      <c r="J18" s="5"/>
      <c r="K18" s="5"/>
      <c r="L18" s="5"/>
    </row>
    <row r="19" spans="1:12" ht="19.5" customHeight="1" x14ac:dyDescent="0.25">
      <c r="A19" s="78"/>
      <c r="B19" s="69"/>
      <c r="C19" s="70"/>
      <c r="D19" s="77"/>
      <c r="E19" s="5"/>
      <c r="F19" s="5"/>
      <c r="G19" s="5"/>
      <c r="H19" s="5"/>
      <c r="I19" s="5"/>
      <c r="J19" s="5"/>
      <c r="K19" s="5"/>
      <c r="L19" s="5"/>
    </row>
    <row r="20" spans="1:12" ht="19.5" customHeight="1" x14ac:dyDescent="0.25">
      <c r="A20" s="67" t="s">
        <v>68</v>
      </c>
      <c r="B20" s="81"/>
      <c r="C20" s="81"/>
      <c r="D20" s="82"/>
      <c r="E20" s="5"/>
      <c r="F20" s="5"/>
      <c r="G20" s="5"/>
      <c r="H20" s="5"/>
      <c r="I20" s="5"/>
      <c r="J20" s="5"/>
      <c r="K20" s="5"/>
      <c r="L20" s="5"/>
    </row>
    <row r="21" spans="1:12" ht="19.5" customHeight="1" x14ac:dyDescent="0.25">
      <c r="A21" s="83"/>
      <c r="B21" s="81"/>
      <c r="C21" s="81"/>
      <c r="D21" s="82"/>
      <c r="E21" s="5"/>
      <c r="F21" s="5"/>
      <c r="G21" s="5"/>
      <c r="H21" s="5"/>
      <c r="I21" s="5"/>
      <c r="J21" s="5"/>
      <c r="K21" s="5"/>
      <c r="L21" s="5"/>
    </row>
    <row r="22" spans="1:12" x14ac:dyDescent="0.25">
      <c r="A22" s="83"/>
      <c r="B22" s="66">
        <v>40561</v>
      </c>
      <c r="C22" s="79">
        <v>39057.9</v>
      </c>
      <c r="D22" s="80" t="s">
        <v>84</v>
      </c>
      <c r="E22" s="5"/>
      <c r="F22" s="5"/>
      <c r="G22" s="5"/>
      <c r="H22" s="5"/>
      <c r="I22" s="5"/>
      <c r="J22" s="5"/>
      <c r="K22" s="5"/>
      <c r="L22" s="5"/>
    </row>
    <row r="23" spans="1:12" x14ac:dyDescent="0.25">
      <c r="A23" s="83"/>
      <c r="B23" s="66">
        <v>40605</v>
      </c>
      <c r="C23" s="79">
        <v>3822.45</v>
      </c>
      <c r="D23" s="80" t="s">
        <v>85</v>
      </c>
      <c r="E23" s="5"/>
      <c r="F23" s="5"/>
      <c r="G23" s="5"/>
      <c r="H23" s="5"/>
      <c r="I23" s="5"/>
      <c r="J23" s="5"/>
      <c r="K23" s="5"/>
      <c r="L23" s="5"/>
    </row>
    <row r="24" spans="1:12" x14ac:dyDescent="0.25">
      <c r="A24" s="83"/>
      <c r="B24" s="66">
        <v>40605</v>
      </c>
      <c r="C24" s="79">
        <v>3492</v>
      </c>
      <c r="D24" s="80" t="s">
        <v>86</v>
      </c>
      <c r="E24" s="5"/>
      <c r="F24" s="5"/>
      <c r="G24" s="5"/>
      <c r="H24" s="5"/>
      <c r="I24" s="5"/>
      <c r="J24" s="5"/>
      <c r="K24" s="5"/>
      <c r="L24" s="5"/>
    </row>
    <row r="25" spans="1:12" ht="22.5" x14ac:dyDescent="0.25">
      <c r="A25" s="83"/>
      <c r="B25" s="66">
        <v>40605</v>
      </c>
      <c r="C25" s="79">
        <v>82.33</v>
      </c>
      <c r="D25" s="80" t="s">
        <v>87</v>
      </c>
      <c r="E25" s="5"/>
      <c r="F25" s="5"/>
      <c r="G25" s="5"/>
      <c r="H25" s="5"/>
      <c r="I25" s="5"/>
      <c r="J25" s="5"/>
      <c r="K25" s="5"/>
      <c r="L25" s="5"/>
    </row>
    <row r="26" spans="1:12" x14ac:dyDescent="0.25">
      <c r="A26" s="83"/>
      <c r="B26" s="66">
        <v>40618</v>
      </c>
      <c r="C26" s="79">
        <v>2040</v>
      </c>
      <c r="D26" s="80" t="s">
        <v>88</v>
      </c>
      <c r="E26" s="5"/>
      <c r="F26" s="5"/>
      <c r="G26" s="5"/>
      <c r="H26" s="5"/>
      <c r="I26" s="5"/>
      <c r="J26" s="5"/>
      <c r="K26" s="5"/>
      <c r="L26" s="5"/>
    </row>
    <row r="27" spans="1:12" ht="22.5" x14ac:dyDescent="0.25">
      <c r="A27" s="83"/>
      <c r="B27" s="66">
        <v>40618</v>
      </c>
      <c r="C27" s="79">
        <v>112.9</v>
      </c>
      <c r="D27" s="80" t="s">
        <v>87</v>
      </c>
      <c r="E27" s="5"/>
      <c r="F27" s="5"/>
      <c r="G27" s="5"/>
      <c r="H27" s="5"/>
      <c r="I27" s="5"/>
      <c r="J27" s="5"/>
      <c r="K27" s="5"/>
      <c r="L27" s="5"/>
    </row>
    <row r="28" spans="1:12" ht="22.5" x14ac:dyDescent="0.25">
      <c r="A28" s="83"/>
      <c r="B28" s="66">
        <v>40618</v>
      </c>
      <c r="C28" s="79">
        <v>794</v>
      </c>
      <c r="D28" s="80" t="s">
        <v>89</v>
      </c>
      <c r="E28" s="5"/>
      <c r="F28" s="5"/>
      <c r="G28" s="5"/>
      <c r="H28" s="5"/>
      <c r="I28" s="5"/>
      <c r="J28" s="5"/>
      <c r="K28" s="5"/>
      <c r="L28" s="5"/>
    </row>
    <row r="29" spans="1:12" ht="22.5" x14ac:dyDescent="0.25">
      <c r="A29" s="83"/>
      <c r="B29" s="66">
        <v>40619</v>
      </c>
      <c r="C29" s="79">
        <v>488.16</v>
      </c>
      <c r="D29" s="80" t="s">
        <v>90</v>
      </c>
      <c r="E29" s="5"/>
      <c r="F29" s="5"/>
      <c r="G29" s="5"/>
      <c r="H29" s="5"/>
      <c r="I29" s="5"/>
      <c r="J29" s="5"/>
      <c r="K29" s="5"/>
      <c r="L29" s="5"/>
    </row>
    <row r="30" spans="1:12" x14ac:dyDescent="0.25">
      <c r="A30" s="83"/>
      <c r="B30" s="66">
        <v>40641</v>
      </c>
      <c r="C30" s="79">
        <v>1348.2</v>
      </c>
      <c r="D30" s="80" t="s">
        <v>91</v>
      </c>
      <c r="E30" s="5"/>
      <c r="F30" s="5"/>
      <c r="G30" s="5"/>
      <c r="H30" s="5"/>
      <c r="I30" s="5"/>
      <c r="J30" s="5"/>
      <c r="K30" s="5"/>
      <c r="L30" s="5"/>
    </row>
    <row r="31" spans="1:12" x14ac:dyDescent="0.25">
      <c r="A31" s="83"/>
      <c r="B31" s="66">
        <v>40641</v>
      </c>
      <c r="C31" s="79">
        <v>791.56</v>
      </c>
      <c r="D31" s="80" t="s">
        <v>88</v>
      </c>
      <c r="E31" s="5"/>
      <c r="F31" s="5"/>
      <c r="G31" s="5"/>
      <c r="H31" s="5"/>
      <c r="I31" s="5"/>
      <c r="J31" s="5"/>
      <c r="K31" s="5"/>
      <c r="L31" s="5"/>
    </row>
    <row r="32" spans="1:12" ht="22.5" x14ac:dyDescent="0.25">
      <c r="A32" s="83"/>
      <c r="B32" s="66">
        <v>40641</v>
      </c>
      <c r="C32" s="79">
        <v>180.8</v>
      </c>
      <c r="D32" s="80" t="s">
        <v>90</v>
      </c>
      <c r="E32" s="5"/>
      <c r="F32" s="5"/>
      <c r="G32" s="5"/>
      <c r="H32" s="5"/>
      <c r="I32" s="5"/>
      <c r="J32" s="5"/>
      <c r="K32" s="5"/>
      <c r="L32" s="5"/>
    </row>
    <row r="33" spans="1:12" ht="22.5" x14ac:dyDescent="0.25">
      <c r="A33" s="83"/>
      <c r="B33" s="66">
        <v>40667</v>
      </c>
      <c r="C33" s="79">
        <v>1645</v>
      </c>
      <c r="D33" s="80" t="s">
        <v>89</v>
      </c>
      <c r="E33" s="5"/>
      <c r="F33" s="5"/>
      <c r="G33" s="5"/>
      <c r="H33" s="5"/>
      <c r="I33" s="5"/>
      <c r="J33" s="5"/>
      <c r="K33" s="5"/>
      <c r="L33" s="5"/>
    </row>
    <row r="34" spans="1:12" ht="22.5" x14ac:dyDescent="0.25">
      <c r="A34" s="83"/>
      <c r="B34" s="66">
        <v>40667</v>
      </c>
      <c r="C34" s="79">
        <v>64.36</v>
      </c>
      <c r="D34" s="80" t="s">
        <v>87</v>
      </c>
      <c r="E34" s="5"/>
      <c r="F34" s="5"/>
      <c r="G34" s="5"/>
      <c r="H34" s="5"/>
      <c r="I34" s="5"/>
      <c r="J34" s="5"/>
      <c r="K34" s="5"/>
      <c r="L34" s="5"/>
    </row>
    <row r="35" spans="1:12" x14ac:dyDescent="0.25">
      <c r="A35" s="83"/>
      <c r="B35" s="66">
        <v>40667</v>
      </c>
      <c r="C35" s="79">
        <v>6206.22</v>
      </c>
      <c r="D35" s="80" t="s">
        <v>79</v>
      </c>
      <c r="E35" s="5"/>
      <c r="F35" s="5"/>
      <c r="G35" s="5"/>
      <c r="H35" s="5"/>
      <c r="I35" s="5"/>
      <c r="J35" s="5"/>
      <c r="K35" s="5"/>
      <c r="L35" s="5"/>
    </row>
    <row r="36" spans="1:12" x14ac:dyDescent="0.25">
      <c r="A36" s="83"/>
      <c r="B36" s="66">
        <v>40682</v>
      </c>
      <c r="C36" s="79">
        <v>2418.7600000000002</v>
      </c>
      <c r="D36" s="80" t="s">
        <v>85</v>
      </c>
      <c r="E36" s="5"/>
      <c r="F36" s="5"/>
      <c r="G36" s="5"/>
      <c r="H36" s="5"/>
      <c r="I36" s="5"/>
      <c r="J36" s="5"/>
      <c r="K36" s="5"/>
      <c r="L36" s="5"/>
    </row>
    <row r="37" spans="1:12" ht="22.5" x14ac:dyDescent="0.25">
      <c r="A37" s="83"/>
      <c r="B37" s="66">
        <v>40690</v>
      </c>
      <c r="C37" s="79">
        <v>998.69</v>
      </c>
      <c r="D37" s="80" t="s">
        <v>89</v>
      </c>
      <c r="E37" s="5"/>
      <c r="F37" s="5"/>
      <c r="G37" s="5"/>
      <c r="H37" s="5"/>
      <c r="I37" s="5"/>
      <c r="J37" s="5"/>
      <c r="K37" s="5"/>
      <c r="L37" s="5"/>
    </row>
    <row r="38" spans="1:12" ht="22.5" x14ac:dyDescent="0.25">
      <c r="A38" s="83"/>
      <c r="B38" s="66">
        <v>40693</v>
      </c>
      <c r="C38" s="79">
        <v>1208.2</v>
      </c>
      <c r="D38" s="80" t="s">
        <v>92</v>
      </c>
      <c r="E38" s="5"/>
      <c r="F38" s="5"/>
      <c r="G38" s="5"/>
      <c r="H38" s="5"/>
      <c r="I38" s="5"/>
      <c r="J38" s="5"/>
      <c r="K38" s="5"/>
      <c r="L38" s="5"/>
    </row>
    <row r="39" spans="1:12" x14ac:dyDescent="0.25">
      <c r="A39" s="83"/>
      <c r="B39" s="66">
        <v>40696</v>
      </c>
      <c r="C39" s="79">
        <v>2407.46</v>
      </c>
      <c r="D39" s="80" t="s">
        <v>79</v>
      </c>
      <c r="E39" s="5"/>
      <c r="F39" s="5"/>
      <c r="G39" s="5"/>
      <c r="H39" s="5"/>
      <c r="I39" s="5"/>
      <c r="J39" s="5"/>
      <c r="K39" s="5"/>
      <c r="L39" s="5"/>
    </row>
    <row r="40" spans="1:12" ht="22.5" x14ac:dyDescent="0.25">
      <c r="A40" s="83"/>
      <c r="B40" s="66">
        <v>40703</v>
      </c>
      <c r="C40" s="79">
        <v>32</v>
      </c>
      <c r="D40" s="80" t="s">
        <v>92</v>
      </c>
      <c r="E40" s="5"/>
      <c r="F40" s="5"/>
      <c r="G40" s="5"/>
      <c r="H40" s="5"/>
      <c r="I40" s="5"/>
      <c r="J40" s="5"/>
      <c r="K40" s="5"/>
      <c r="L40" s="5"/>
    </row>
    <row r="41" spans="1:12" x14ac:dyDescent="0.25">
      <c r="A41" s="83"/>
      <c r="B41" s="66">
        <v>40711</v>
      </c>
      <c r="C41" s="79">
        <v>3412.84</v>
      </c>
      <c r="D41" s="80" t="s">
        <v>93</v>
      </c>
      <c r="E41" s="5"/>
      <c r="F41" s="5"/>
      <c r="G41" s="5"/>
      <c r="H41" s="5"/>
      <c r="I41" s="5"/>
      <c r="J41" s="5"/>
      <c r="K41" s="5"/>
      <c r="L41" s="5"/>
    </row>
    <row r="42" spans="1:12" x14ac:dyDescent="0.25">
      <c r="A42" s="83"/>
      <c r="B42" s="66">
        <v>40716</v>
      </c>
      <c r="C42" s="79">
        <v>6122.71</v>
      </c>
      <c r="D42" s="80" t="s">
        <v>79</v>
      </c>
      <c r="E42" s="5"/>
      <c r="F42" s="5"/>
      <c r="G42" s="5"/>
      <c r="H42" s="5"/>
      <c r="I42" s="5"/>
      <c r="J42" s="5"/>
      <c r="K42" s="5"/>
      <c r="L42" s="5"/>
    </row>
    <row r="43" spans="1:12" x14ac:dyDescent="0.25">
      <c r="A43" s="83"/>
      <c r="B43" s="66">
        <v>40718</v>
      </c>
      <c r="C43" s="79">
        <f>550.03*4</f>
        <v>2200.12</v>
      </c>
      <c r="D43" s="80" t="s">
        <v>79</v>
      </c>
      <c r="E43" s="5"/>
      <c r="F43" s="5"/>
      <c r="G43" s="5"/>
      <c r="H43" s="5"/>
      <c r="I43" s="5"/>
      <c r="J43" s="5"/>
      <c r="K43" s="5"/>
      <c r="L43" s="5"/>
    </row>
    <row r="44" spans="1:12" x14ac:dyDescent="0.25">
      <c r="A44" s="83"/>
      <c r="B44" s="66">
        <v>40721</v>
      </c>
      <c r="C44" s="79">
        <v>3270.52</v>
      </c>
      <c r="D44" s="80" t="s">
        <v>94</v>
      </c>
      <c r="E44" s="5"/>
      <c r="F44" s="5"/>
      <c r="G44" s="5"/>
      <c r="H44" s="5"/>
      <c r="I44" s="5"/>
      <c r="J44" s="5"/>
      <c r="K44" s="5"/>
      <c r="L44" s="5"/>
    </row>
    <row r="45" spans="1:12" x14ac:dyDescent="0.25">
      <c r="A45" s="83"/>
      <c r="B45" s="66">
        <v>40723</v>
      </c>
      <c r="C45" s="79">
        <v>457.65</v>
      </c>
      <c r="D45" s="80" t="s">
        <v>95</v>
      </c>
      <c r="E45" s="5"/>
      <c r="F45" s="5"/>
      <c r="G45" s="5"/>
      <c r="H45" s="5"/>
      <c r="I45" s="5"/>
      <c r="J45" s="5"/>
      <c r="K45" s="5"/>
      <c r="L45" s="5"/>
    </row>
    <row r="46" spans="1:12" x14ac:dyDescent="0.25">
      <c r="A46" s="83"/>
      <c r="B46" s="66">
        <v>40723</v>
      </c>
      <c r="C46" s="79">
        <v>6173.52</v>
      </c>
      <c r="D46" s="80" t="s">
        <v>94</v>
      </c>
      <c r="E46" s="5"/>
      <c r="F46" s="5"/>
      <c r="G46" s="5"/>
      <c r="H46" s="5"/>
      <c r="I46" s="5"/>
      <c r="J46" s="5"/>
      <c r="K46" s="5"/>
      <c r="L46" s="5"/>
    </row>
    <row r="47" spans="1:12" x14ac:dyDescent="0.25">
      <c r="A47" s="83"/>
      <c r="B47" s="66">
        <v>40738</v>
      </c>
      <c r="C47" s="79">
        <v>4843</v>
      </c>
      <c r="D47" s="80" t="s">
        <v>96</v>
      </c>
      <c r="E47" s="5"/>
      <c r="F47" s="5"/>
      <c r="G47" s="5"/>
      <c r="H47" s="5"/>
      <c r="I47" s="5"/>
      <c r="J47" s="5"/>
      <c r="K47" s="5"/>
      <c r="L47" s="5"/>
    </row>
    <row r="48" spans="1:12" x14ac:dyDescent="0.25">
      <c r="A48" s="83"/>
      <c r="B48" s="66">
        <v>40743</v>
      </c>
      <c r="C48" s="79">
        <v>993</v>
      </c>
      <c r="D48" s="80" t="s">
        <v>97</v>
      </c>
      <c r="E48" s="5"/>
      <c r="F48" s="5"/>
      <c r="G48" s="5"/>
      <c r="H48" s="5"/>
      <c r="I48" s="5"/>
      <c r="J48" s="5"/>
      <c r="K48" s="5"/>
      <c r="L48" s="5"/>
    </row>
    <row r="49" spans="1:12" x14ac:dyDescent="0.25">
      <c r="A49" s="83"/>
      <c r="B49" s="66">
        <v>40745</v>
      </c>
      <c r="C49" s="79">
        <v>3183.46</v>
      </c>
      <c r="D49" s="80" t="s">
        <v>94</v>
      </c>
      <c r="E49" s="5"/>
      <c r="F49" s="5"/>
      <c r="G49" s="5"/>
      <c r="H49" s="5"/>
      <c r="I49" s="5"/>
      <c r="J49" s="5"/>
      <c r="K49" s="5"/>
      <c r="L49" s="5"/>
    </row>
    <row r="50" spans="1:12" x14ac:dyDescent="0.25">
      <c r="A50" s="83"/>
      <c r="B50" s="66">
        <v>40745</v>
      </c>
      <c r="C50" s="79">
        <v>1225.8399999999999</v>
      </c>
      <c r="D50" s="80" t="s">
        <v>51</v>
      </c>
      <c r="E50" s="5"/>
      <c r="F50" s="5"/>
      <c r="G50" s="5"/>
      <c r="H50" s="5"/>
      <c r="I50" s="5"/>
      <c r="J50" s="5"/>
      <c r="K50" s="5"/>
      <c r="L50" s="5"/>
    </row>
    <row r="51" spans="1:12" x14ac:dyDescent="0.25">
      <c r="A51" s="83"/>
      <c r="B51" s="66">
        <v>40750</v>
      </c>
      <c r="C51" s="79">
        <v>274.16000000000003</v>
      </c>
      <c r="D51" s="80" t="s">
        <v>51</v>
      </c>
      <c r="E51" s="5"/>
      <c r="F51" s="5"/>
      <c r="G51" s="5"/>
      <c r="H51" s="5"/>
      <c r="I51" s="5"/>
      <c r="J51" s="5"/>
      <c r="K51" s="5"/>
      <c r="L51" s="5"/>
    </row>
    <row r="52" spans="1:12" x14ac:dyDescent="0.25">
      <c r="A52" s="83"/>
      <c r="B52" s="66">
        <v>40774</v>
      </c>
      <c r="C52" s="79">
        <v>2167.46</v>
      </c>
      <c r="D52" s="80" t="s">
        <v>79</v>
      </c>
      <c r="E52" s="5"/>
      <c r="F52" s="5"/>
      <c r="G52" s="5"/>
      <c r="H52" s="5"/>
      <c r="I52" s="5"/>
      <c r="J52" s="5"/>
      <c r="K52" s="5"/>
      <c r="L52" s="5"/>
    </row>
    <row r="53" spans="1:12" x14ac:dyDescent="0.25">
      <c r="A53" s="83"/>
      <c r="B53" s="66">
        <v>40788</v>
      </c>
      <c r="C53" s="79">
        <v>838.41</v>
      </c>
      <c r="D53" s="80" t="s">
        <v>79</v>
      </c>
      <c r="E53" s="5"/>
      <c r="F53" s="5"/>
      <c r="G53" s="5"/>
      <c r="H53" s="5"/>
      <c r="I53" s="5"/>
      <c r="J53" s="5"/>
      <c r="K53" s="5"/>
      <c r="L53" s="5"/>
    </row>
    <row r="54" spans="1:12" x14ac:dyDescent="0.25">
      <c r="A54" s="83"/>
      <c r="B54" s="66">
        <v>40805</v>
      </c>
      <c r="C54" s="79">
        <v>2813.38</v>
      </c>
      <c r="D54" s="80" t="s">
        <v>98</v>
      </c>
      <c r="E54" s="5"/>
      <c r="F54" s="5"/>
      <c r="G54" s="5"/>
      <c r="H54" s="5"/>
      <c r="I54" s="5"/>
      <c r="J54" s="5"/>
      <c r="K54" s="5"/>
      <c r="L54" s="5"/>
    </row>
    <row r="55" spans="1:12" ht="22.5" x14ac:dyDescent="0.25">
      <c r="A55" s="83"/>
      <c r="B55" s="66">
        <v>40814</v>
      </c>
      <c r="C55" s="79">
        <v>3499.69</v>
      </c>
      <c r="D55" s="80" t="s">
        <v>99</v>
      </c>
      <c r="E55" s="5"/>
      <c r="F55" s="5"/>
      <c r="G55" s="5"/>
      <c r="H55" s="5"/>
      <c r="I55" s="5"/>
      <c r="J55" s="5"/>
      <c r="K55" s="5"/>
      <c r="L55" s="5"/>
    </row>
    <row r="56" spans="1:12" x14ac:dyDescent="0.25">
      <c r="A56" s="83"/>
      <c r="B56" s="66">
        <v>40829</v>
      </c>
      <c r="C56" s="79">
        <v>1233.21</v>
      </c>
      <c r="D56" s="80" t="s">
        <v>77</v>
      </c>
      <c r="E56" s="5"/>
      <c r="F56" s="5"/>
      <c r="G56" s="5"/>
      <c r="H56" s="5"/>
      <c r="I56" s="5"/>
      <c r="J56" s="5"/>
      <c r="K56" s="5"/>
      <c r="L56" s="5"/>
    </row>
    <row r="57" spans="1:12" x14ac:dyDescent="0.25">
      <c r="A57" s="83"/>
      <c r="B57" s="66">
        <v>40842</v>
      </c>
      <c r="C57" s="79">
        <v>866.02</v>
      </c>
      <c r="D57" s="80" t="s">
        <v>98</v>
      </c>
      <c r="E57" s="5"/>
      <c r="F57" s="5"/>
      <c r="G57" s="5"/>
      <c r="H57" s="5"/>
      <c r="I57" s="5"/>
      <c r="J57" s="5"/>
      <c r="K57" s="5"/>
      <c r="L57" s="5"/>
    </row>
    <row r="58" spans="1:12" x14ac:dyDescent="0.25">
      <c r="A58" s="83"/>
      <c r="B58" s="66">
        <v>40864</v>
      </c>
      <c r="C58" s="79">
        <v>3702.49</v>
      </c>
      <c r="D58" s="80" t="s">
        <v>100</v>
      </c>
      <c r="E58" s="5"/>
      <c r="F58" s="5"/>
      <c r="G58" s="5"/>
      <c r="H58" s="5"/>
      <c r="I58" s="5"/>
      <c r="J58" s="5"/>
      <c r="K58" s="5"/>
      <c r="L58" s="5"/>
    </row>
    <row r="59" spans="1:12" x14ac:dyDescent="0.25">
      <c r="A59" s="83"/>
      <c r="B59" s="66">
        <v>40869</v>
      </c>
      <c r="C59" s="79">
        <v>791.34</v>
      </c>
      <c r="D59" s="80" t="s">
        <v>79</v>
      </c>
      <c r="E59" s="5"/>
      <c r="F59" s="5"/>
      <c r="G59" s="5"/>
      <c r="H59" s="5"/>
      <c r="I59" s="5"/>
      <c r="J59" s="5"/>
      <c r="K59" s="5"/>
      <c r="L59" s="5"/>
    </row>
    <row r="60" spans="1:12" x14ac:dyDescent="0.25">
      <c r="A60" s="83"/>
      <c r="B60" s="66">
        <v>40869</v>
      </c>
      <c r="C60" s="79">
        <v>5402.24</v>
      </c>
      <c r="D60" s="80" t="s">
        <v>98</v>
      </c>
      <c r="E60" s="5"/>
      <c r="F60" s="5"/>
      <c r="G60" s="5"/>
      <c r="H60" s="5"/>
      <c r="I60" s="5"/>
      <c r="J60" s="5"/>
      <c r="K60" s="5"/>
      <c r="L60" s="5"/>
    </row>
    <row r="61" spans="1:12" ht="22.5" x14ac:dyDescent="0.25">
      <c r="A61" s="83"/>
      <c r="B61" s="66">
        <v>40869</v>
      </c>
      <c r="C61" s="79">
        <v>1735</v>
      </c>
      <c r="D61" s="80" t="s">
        <v>101</v>
      </c>
      <c r="E61" s="5"/>
      <c r="F61" s="5"/>
      <c r="G61" s="5"/>
      <c r="H61" s="5"/>
      <c r="I61" s="5"/>
      <c r="J61" s="5"/>
      <c r="K61" s="5"/>
      <c r="L61" s="5"/>
    </row>
    <row r="62" spans="1:12" x14ac:dyDescent="0.25">
      <c r="A62" s="83"/>
      <c r="B62" s="66">
        <v>40871</v>
      </c>
      <c r="C62" s="79">
        <v>18440.509999999998</v>
      </c>
      <c r="D62" s="80" t="s">
        <v>86</v>
      </c>
      <c r="E62" s="5"/>
      <c r="F62" s="5"/>
      <c r="G62" s="5"/>
      <c r="H62" s="5"/>
      <c r="I62" s="5"/>
      <c r="J62" s="5"/>
      <c r="K62" s="5"/>
      <c r="L62" s="5"/>
    </row>
    <row r="63" spans="1:12" x14ac:dyDescent="0.25">
      <c r="A63" s="83"/>
      <c r="B63" s="66">
        <v>40871</v>
      </c>
      <c r="C63" s="79">
        <v>22.06</v>
      </c>
      <c r="D63" s="80" t="s">
        <v>102</v>
      </c>
      <c r="E63" s="5"/>
      <c r="F63" s="5"/>
      <c r="G63" s="5"/>
      <c r="H63" s="5"/>
      <c r="I63" s="5"/>
      <c r="J63" s="5"/>
      <c r="K63" s="5"/>
      <c r="L63" s="5"/>
    </row>
    <row r="64" spans="1:12" ht="22.5" x14ac:dyDescent="0.25">
      <c r="A64" s="83"/>
      <c r="B64" s="66">
        <v>40891</v>
      </c>
      <c r="C64" s="79">
        <v>137</v>
      </c>
      <c r="D64" s="80" t="s">
        <v>101</v>
      </c>
      <c r="E64" s="5"/>
      <c r="F64" s="5"/>
      <c r="G64" s="5"/>
      <c r="H64" s="5"/>
      <c r="I64" s="5"/>
      <c r="J64" s="5"/>
      <c r="K64" s="5"/>
      <c r="L64" s="5"/>
    </row>
    <row r="65" spans="1:12" x14ac:dyDescent="0.25">
      <c r="A65" s="83"/>
      <c r="B65" s="66">
        <v>40606</v>
      </c>
      <c r="C65" s="79">
        <v>33900</v>
      </c>
      <c r="D65" s="80" t="s">
        <v>103</v>
      </c>
      <c r="E65" s="5"/>
      <c r="F65" s="5"/>
      <c r="G65" s="5"/>
      <c r="H65" s="5"/>
      <c r="I65" s="5"/>
      <c r="J65" s="5"/>
      <c r="K65" s="5"/>
      <c r="L65" s="5"/>
    </row>
    <row r="66" spans="1:12" x14ac:dyDescent="0.25">
      <c r="A66" s="83"/>
      <c r="B66" s="66">
        <v>40686</v>
      </c>
      <c r="C66" s="79">
        <v>94920</v>
      </c>
      <c r="D66" s="80" t="s">
        <v>104</v>
      </c>
      <c r="E66" s="5"/>
      <c r="F66" s="5"/>
      <c r="G66" s="5"/>
      <c r="H66" s="5"/>
      <c r="I66" s="5"/>
      <c r="J66" s="5"/>
      <c r="K66" s="5"/>
      <c r="L66" s="5"/>
    </row>
    <row r="67" spans="1:12" x14ac:dyDescent="0.25">
      <c r="A67" s="83"/>
      <c r="B67" s="66">
        <v>40695</v>
      </c>
      <c r="C67" s="79">
        <v>4000</v>
      </c>
      <c r="D67" s="80" t="s">
        <v>105</v>
      </c>
      <c r="E67" s="5"/>
      <c r="F67" s="5"/>
      <c r="G67" s="5"/>
      <c r="H67" s="5"/>
      <c r="I67" s="5"/>
      <c r="J67" s="5"/>
      <c r="K67" s="5"/>
      <c r="L67" s="5"/>
    </row>
    <row r="68" spans="1:12" x14ac:dyDescent="0.25">
      <c r="A68" s="83"/>
      <c r="B68" s="66">
        <v>40695</v>
      </c>
      <c r="C68" s="79">
        <v>4000</v>
      </c>
      <c r="D68" s="80" t="s">
        <v>106</v>
      </c>
      <c r="E68" s="5"/>
      <c r="F68" s="5"/>
      <c r="G68" s="5"/>
      <c r="H68" s="5"/>
      <c r="I68" s="5"/>
      <c r="J68" s="5"/>
      <c r="K68" s="5"/>
      <c r="L68" s="5"/>
    </row>
    <row r="69" spans="1:12" x14ac:dyDescent="0.25">
      <c r="A69" s="83"/>
      <c r="B69" s="66">
        <v>40695</v>
      </c>
      <c r="C69" s="79">
        <v>2400</v>
      </c>
      <c r="D69" s="80" t="s">
        <v>107</v>
      </c>
      <c r="E69" s="5"/>
      <c r="F69" s="5"/>
      <c r="G69" s="5"/>
      <c r="H69" s="5"/>
      <c r="I69" s="5"/>
      <c r="J69" s="5"/>
      <c r="K69" s="5"/>
      <c r="L69" s="5"/>
    </row>
    <row r="70" spans="1:12" x14ac:dyDescent="0.25">
      <c r="A70" s="83"/>
      <c r="B70" s="66">
        <v>40695</v>
      </c>
      <c r="C70" s="79">
        <v>2400</v>
      </c>
      <c r="D70" s="80" t="s">
        <v>108</v>
      </c>
      <c r="E70" s="5"/>
      <c r="F70" s="5"/>
      <c r="G70" s="5"/>
      <c r="H70" s="5"/>
      <c r="I70" s="5"/>
      <c r="J70" s="5"/>
      <c r="K70" s="5"/>
      <c r="L70" s="5"/>
    </row>
    <row r="71" spans="1:12" x14ac:dyDescent="0.25">
      <c r="A71" s="83"/>
      <c r="B71" s="66">
        <v>40695</v>
      </c>
      <c r="C71" s="79">
        <v>2400</v>
      </c>
      <c r="D71" s="80" t="s">
        <v>109</v>
      </c>
      <c r="E71" s="5"/>
      <c r="F71" s="5"/>
      <c r="G71" s="5"/>
      <c r="H71" s="5"/>
      <c r="I71" s="5"/>
      <c r="J71" s="5"/>
      <c r="K71" s="5"/>
      <c r="L71" s="5"/>
    </row>
    <row r="72" spans="1:12" x14ac:dyDescent="0.25">
      <c r="A72" s="83"/>
      <c r="B72" s="66">
        <v>40695</v>
      </c>
      <c r="C72" s="79">
        <v>2400</v>
      </c>
      <c r="D72" s="80" t="s">
        <v>110</v>
      </c>
      <c r="E72" s="5"/>
      <c r="F72" s="5"/>
      <c r="G72" s="5"/>
      <c r="H72" s="5"/>
      <c r="I72" s="5"/>
      <c r="J72" s="5"/>
      <c r="K72" s="5"/>
      <c r="L72" s="5"/>
    </row>
    <row r="73" spans="1:12" x14ac:dyDescent="0.25">
      <c r="A73" s="83"/>
      <c r="B73" s="66">
        <v>40695</v>
      </c>
      <c r="C73" s="79">
        <v>1500</v>
      </c>
      <c r="D73" s="80" t="s">
        <v>111</v>
      </c>
      <c r="E73" s="5"/>
      <c r="F73" s="5"/>
      <c r="G73" s="5"/>
      <c r="H73" s="5"/>
      <c r="I73" s="5"/>
      <c r="J73" s="5"/>
      <c r="K73" s="5"/>
      <c r="L73" s="5"/>
    </row>
    <row r="74" spans="1:12" x14ac:dyDescent="0.25">
      <c r="A74" s="83"/>
      <c r="B74" s="66">
        <v>40695</v>
      </c>
      <c r="C74" s="79">
        <v>1500</v>
      </c>
      <c r="D74" s="80" t="s">
        <v>112</v>
      </c>
      <c r="E74" s="5"/>
      <c r="F74" s="5"/>
      <c r="G74" s="5"/>
      <c r="H74" s="5"/>
      <c r="I74" s="5"/>
      <c r="J74" s="5"/>
      <c r="K74" s="5"/>
      <c r="L74" s="5"/>
    </row>
    <row r="75" spans="1:12" x14ac:dyDescent="0.25">
      <c r="A75" s="83"/>
      <c r="B75" s="66">
        <v>40695</v>
      </c>
      <c r="C75" s="79">
        <v>1500</v>
      </c>
      <c r="D75" s="80" t="s">
        <v>113</v>
      </c>
      <c r="E75" s="5"/>
      <c r="F75" s="5"/>
      <c r="G75" s="5"/>
      <c r="H75" s="5"/>
      <c r="I75" s="5"/>
      <c r="J75" s="5"/>
      <c r="K75" s="5"/>
      <c r="L75" s="5"/>
    </row>
    <row r="76" spans="1:12" x14ac:dyDescent="0.25">
      <c r="A76" s="83"/>
      <c r="B76" s="66">
        <v>40695</v>
      </c>
      <c r="C76" s="79">
        <v>1500</v>
      </c>
      <c r="D76" s="80" t="s">
        <v>114</v>
      </c>
      <c r="E76" s="5"/>
      <c r="F76" s="5"/>
      <c r="G76" s="5"/>
      <c r="H76" s="5"/>
      <c r="I76" s="5"/>
      <c r="J76" s="5"/>
      <c r="K76" s="5"/>
      <c r="L76" s="5"/>
    </row>
    <row r="77" spans="1:12" x14ac:dyDescent="0.25">
      <c r="A77" s="83"/>
      <c r="B77" s="66">
        <v>40695</v>
      </c>
      <c r="C77" s="79">
        <v>1500</v>
      </c>
      <c r="D77" s="80" t="s">
        <v>115</v>
      </c>
      <c r="E77" s="5"/>
      <c r="F77" s="5"/>
      <c r="G77" s="5"/>
      <c r="H77" s="5"/>
      <c r="I77" s="5"/>
      <c r="J77" s="5"/>
      <c r="K77" s="5"/>
      <c r="L77" s="5"/>
    </row>
    <row r="78" spans="1:12" x14ac:dyDescent="0.25">
      <c r="A78" s="83"/>
      <c r="B78" s="66">
        <v>40695</v>
      </c>
      <c r="C78" s="79">
        <v>1500</v>
      </c>
      <c r="D78" s="80" t="s">
        <v>116</v>
      </c>
      <c r="E78" s="5"/>
      <c r="F78" s="5"/>
      <c r="G78" s="5"/>
      <c r="H78" s="5"/>
      <c r="I78" s="5"/>
      <c r="J78" s="5"/>
      <c r="K78" s="5"/>
      <c r="L78" s="5"/>
    </row>
    <row r="79" spans="1:12" x14ac:dyDescent="0.25">
      <c r="A79" s="83"/>
      <c r="B79" s="66">
        <v>40695</v>
      </c>
      <c r="C79" s="79">
        <v>1500</v>
      </c>
      <c r="D79" s="80" t="s">
        <v>117</v>
      </c>
      <c r="E79" s="5"/>
      <c r="F79" s="5"/>
      <c r="G79" s="5"/>
      <c r="H79" s="5"/>
      <c r="I79" s="5"/>
      <c r="J79" s="5"/>
      <c r="K79" s="5"/>
      <c r="L79" s="5"/>
    </row>
    <row r="80" spans="1:12" x14ac:dyDescent="0.25">
      <c r="A80" s="83"/>
      <c r="B80" s="66">
        <v>40695</v>
      </c>
      <c r="C80" s="79">
        <v>1500</v>
      </c>
      <c r="D80" s="80" t="s">
        <v>118</v>
      </c>
      <c r="E80" s="5"/>
      <c r="F80" s="5"/>
      <c r="G80" s="5"/>
      <c r="H80" s="5"/>
      <c r="I80" s="5"/>
      <c r="J80" s="5"/>
      <c r="K80" s="5"/>
      <c r="L80" s="5"/>
    </row>
    <row r="81" spans="1:12" x14ac:dyDescent="0.25">
      <c r="A81" s="83"/>
      <c r="B81" s="66">
        <v>40695</v>
      </c>
      <c r="C81" s="79">
        <v>1500</v>
      </c>
      <c r="D81" s="80" t="s">
        <v>119</v>
      </c>
      <c r="E81" s="5"/>
      <c r="F81" s="5"/>
      <c r="G81" s="5"/>
      <c r="H81" s="5"/>
      <c r="I81" s="5"/>
      <c r="J81" s="5"/>
      <c r="K81" s="5"/>
      <c r="L81" s="5"/>
    </row>
    <row r="82" spans="1:12" x14ac:dyDescent="0.25">
      <c r="A82" s="83"/>
      <c r="B82" s="66">
        <v>40695</v>
      </c>
      <c r="C82" s="79">
        <v>1500</v>
      </c>
      <c r="D82" s="80" t="s">
        <v>120</v>
      </c>
      <c r="E82" s="5"/>
      <c r="F82" s="5"/>
      <c r="G82" s="5"/>
      <c r="H82" s="5"/>
      <c r="I82" s="5"/>
      <c r="J82" s="5"/>
      <c r="K82" s="5"/>
      <c r="L82" s="5"/>
    </row>
    <row r="83" spans="1:12" x14ac:dyDescent="0.25">
      <c r="A83" s="83"/>
      <c r="B83" s="66">
        <v>40695</v>
      </c>
      <c r="C83" s="79">
        <v>1500</v>
      </c>
      <c r="D83" s="80" t="s">
        <v>121</v>
      </c>
      <c r="E83" s="5"/>
      <c r="F83" s="5"/>
      <c r="G83" s="5"/>
      <c r="H83" s="5"/>
      <c r="I83" s="5"/>
      <c r="J83" s="5"/>
      <c r="K83" s="5"/>
      <c r="L83" s="5"/>
    </row>
    <row r="84" spans="1:12" x14ac:dyDescent="0.25">
      <c r="A84" s="83"/>
      <c r="B84" s="66">
        <v>40695</v>
      </c>
      <c r="C84" s="79">
        <v>1500</v>
      </c>
      <c r="D84" s="80" t="s">
        <v>122</v>
      </c>
      <c r="E84" s="5"/>
      <c r="F84" s="5"/>
      <c r="G84" s="5"/>
      <c r="H84" s="5"/>
      <c r="I84" s="5"/>
      <c r="J84" s="5"/>
      <c r="K84" s="5"/>
      <c r="L84" s="5"/>
    </row>
    <row r="85" spans="1:12" x14ac:dyDescent="0.25">
      <c r="A85" s="83"/>
      <c r="B85" s="66">
        <v>40695</v>
      </c>
      <c r="C85" s="79">
        <v>1500</v>
      </c>
      <c r="D85" s="80" t="s">
        <v>123</v>
      </c>
      <c r="E85" s="5"/>
      <c r="F85" s="5"/>
      <c r="G85" s="5"/>
      <c r="H85" s="5"/>
      <c r="I85" s="5"/>
      <c r="J85" s="5"/>
      <c r="K85" s="5"/>
      <c r="L85" s="5"/>
    </row>
    <row r="86" spans="1:12" x14ac:dyDescent="0.25">
      <c r="A86" s="83"/>
      <c r="B86" s="66">
        <v>40695</v>
      </c>
      <c r="C86" s="79">
        <v>1500</v>
      </c>
      <c r="D86" s="80" t="s">
        <v>124</v>
      </c>
      <c r="E86" s="5"/>
      <c r="F86" s="5"/>
      <c r="G86" s="5"/>
      <c r="H86" s="5"/>
      <c r="I86" s="5"/>
      <c r="J86" s="5"/>
      <c r="K86" s="5"/>
      <c r="L86" s="5"/>
    </row>
    <row r="87" spans="1:12" x14ac:dyDescent="0.25">
      <c r="A87" s="83"/>
      <c r="B87" s="66">
        <v>40695</v>
      </c>
      <c r="C87" s="79">
        <v>1500</v>
      </c>
      <c r="D87" s="80" t="s">
        <v>125</v>
      </c>
      <c r="E87" s="5"/>
      <c r="F87" s="5"/>
      <c r="G87" s="5"/>
      <c r="H87" s="5"/>
      <c r="I87" s="5"/>
      <c r="J87" s="5"/>
      <c r="K87" s="5"/>
      <c r="L87" s="5"/>
    </row>
    <row r="88" spans="1:12" x14ac:dyDescent="0.25">
      <c r="A88" s="83"/>
      <c r="B88" s="66">
        <v>40765</v>
      </c>
      <c r="C88" s="79">
        <v>44748</v>
      </c>
      <c r="D88" s="80" t="s">
        <v>126</v>
      </c>
      <c r="E88" s="5"/>
      <c r="F88" s="5"/>
      <c r="G88" s="5"/>
      <c r="H88" s="5"/>
      <c r="I88" s="5"/>
      <c r="J88" s="5"/>
      <c r="K88" s="5"/>
      <c r="L88" s="5"/>
    </row>
    <row r="89" spans="1:12" x14ac:dyDescent="0.25">
      <c r="A89" s="83"/>
      <c r="B89" s="66">
        <v>40767</v>
      </c>
      <c r="C89" s="79">
        <v>31200</v>
      </c>
      <c r="D89" s="80" t="s">
        <v>127</v>
      </c>
      <c r="E89" s="5"/>
      <c r="F89" s="5"/>
      <c r="G89" s="5"/>
      <c r="H89" s="5"/>
      <c r="I89" s="5"/>
      <c r="J89" s="5"/>
      <c r="K89" s="5"/>
      <c r="L89" s="5"/>
    </row>
    <row r="90" spans="1:12" x14ac:dyDescent="0.25">
      <c r="A90" s="83"/>
      <c r="B90" s="66">
        <v>40807</v>
      </c>
      <c r="C90" s="79">
        <v>8000</v>
      </c>
      <c r="D90" s="80" t="s">
        <v>128</v>
      </c>
      <c r="E90" s="5"/>
      <c r="F90" s="5"/>
      <c r="G90" s="5"/>
      <c r="H90" s="5"/>
      <c r="I90" s="5"/>
      <c r="J90" s="5"/>
      <c r="K90" s="5"/>
      <c r="L90" s="5"/>
    </row>
    <row r="91" spans="1:12" x14ac:dyDescent="0.25">
      <c r="A91" s="83"/>
      <c r="B91" s="66">
        <v>40890</v>
      </c>
      <c r="C91" s="79">
        <v>20000</v>
      </c>
      <c r="D91" s="80" t="s">
        <v>129</v>
      </c>
      <c r="E91" s="5"/>
      <c r="F91" s="5"/>
      <c r="G91" s="5"/>
      <c r="H91" s="5"/>
      <c r="I91" s="5"/>
      <c r="J91" s="5"/>
      <c r="K91" s="5"/>
      <c r="L91" s="5"/>
    </row>
    <row r="92" spans="1:12" x14ac:dyDescent="0.25">
      <c r="A92" s="83"/>
      <c r="B92" s="66">
        <v>40897</v>
      </c>
      <c r="C92" s="79">
        <v>169985.62</v>
      </c>
      <c r="D92" s="80" t="s">
        <v>130</v>
      </c>
      <c r="E92" s="5"/>
      <c r="F92" s="5"/>
      <c r="G92" s="5"/>
      <c r="H92" s="5"/>
      <c r="I92" s="5"/>
      <c r="J92" s="5"/>
      <c r="K92" s="5"/>
      <c r="L92" s="5"/>
    </row>
    <row r="93" spans="1:12" x14ac:dyDescent="0.25">
      <c r="A93" s="83"/>
      <c r="B93" s="66">
        <v>40899</v>
      </c>
      <c r="C93" s="79">
        <v>8475</v>
      </c>
      <c r="D93" s="80" t="s">
        <v>131</v>
      </c>
      <c r="E93" s="5"/>
      <c r="F93" s="5"/>
      <c r="G93" s="5"/>
      <c r="H93" s="5"/>
      <c r="I93" s="5"/>
      <c r="J93" s="5"/>
      <c r="K93" s="5"/>
      <c r="L93" s="5"/>
    </row>
    <row r="94" spans="1:12" ht="19.5" customHeight="1" x14ac:dyDescent="0.25">
      <c r="A94" s="88"/>
      <c r="B94" s="81"/>
      <c r="C94" s="81"/>
      <c r="D94" s="82"/>
      <c r="E94" s="5"/>
      <c r="F94" s="5"/>
      <c r="G94" s="5"/>
      <c r="H94" s="5"/>
      <c r="I94" s="5"/>
      <c r="J94" s="5"/>
      <c r="K94" s="5"/>
      <c r="L94" s="5"/>
    </row>
    <row r="95" spans="1:12" ht="18.75" customHeight="1" x14ac:dyDescent="0.25">
      <c r="A95" s="78"/>
      <c r="B95" s="69"/>
      <c r="C95" s="70"/>
      <c r="D95" s="77"/>
      <c r="E95" s="5"/>
      <c r="F95" s="5"/>
      <c r="G95" s="5"/>
      <c r="H95" s="5"/>
      <c r="I95" s="5"/>
      <c r="J95" s="5"/>
      <c r="K95" s="5"/>
      <c r="L95" s="5"/>
    </row>
    <row r="96" spans="1:12" ht="19.5" customHeight="1" x14ac:dyDescent="0.25">
      <c r="A96" s="67" t="s">
        <v>132</v>
      </c>
      <c r="B96" s="81"/>
      <c r="C96" s="81"/>
      <c r="D96" s="82"/>
      <c r="E96" s="5"/>
      <c r="F96" s="5"/>
      <c r="G96" s="5"/>
      <c r="H96" s="5"/>
      <c r="I96" s="5"/>
      <c r="J96" s="5"/>
      <c r="K96" s="5"/>
      <c r="L96" s="5"/>
    </row>
    <row r="97" spans="1:12" x14ac:dyDescent="0.25">
      <c r="A97" s="83"/>
      <c r="B97" s="66"/>
      <c r="C97" s="79"/>
      <c r="D97" s="80"/>
      <c r="E97" s="5"/>
      <c r="F97" s="5"/>
      <c r="G97" s="5"/>
      <c r="H97" s="5"/>
      <c r="I97" s="5"/>
      <c r="J97" s="5"/>
      <c r="K97" s="5"/>
      <c r="L97" s="5"/>
    </row>
    <row r="98" spans="1:12" x14ac:dyDescent="0.25">
      <c r="A98" s="83"/>
      <c r="B98" s="66">
        <v>40912</v>
      </c>
      <c r="C98" s="79">
        <v>4144.3900000000003</v>
      </c>
      <c r="D98" s="80" t="s">
        <v>77</v>
      </c>
      <c r="E98" s="5"/>
      <c r="F98" s="5"/>
      <c r="G98" s="5"/>
      <c r="H98" s="5"/>
      <c r="I98" s="5"/>
      <c r="J98" s="5"/>
      <c r="K98" s="5"/>
      <c r="L98" s="5"/>
    </row>
    <row r="99" spans="1:12" x14ac:dyDescent="0.25">
      <c r="A99" s="83"/>
      <c r="B99" s="66">
        <v>40921</v>
      </c>
      <c r="C99" s="79">
        <v>2671.02</v>
      </c>
      <c r="D99" s="80" t="s">
        <v>77</v>
      </c>
      <c r="E99" s="5"/>
      <c r="F99" s="5"/>
      <c r="G99" s="5"/>
      <c r="H99" s="5"/>
      <c r="I99" s="5"/>
      <c r="J99" s="5"/>
      <c r="K99" s="5"/>
      <c r="L99" s="5"/>
    </row>
    <row r="100" spans="1:12" x14ac:dyDescent="0.25">
      <c r="A100" s="83"/>
      <c r="B100" s="66">
        <v>40933</v>
      </c>
      <c r="C100" s="79">
        <v>3447.3</v>
      </c>
      <c r="D100" s="80" t="s">
        <v>98</v>
      </c>
      <c r="E100" s="5"/>
      <c r="F100" s="5"/>
      <c r="G100" s="5"/>
      <c r="H100" s="5"/>
      <c r="I100" s="5"/>
      <c r="J100" s="5"/>
      <c r="K100" s="5"/>
      <c r="L100" s="5"/>
    </row>
    <row r="101" spans="1:12" x14ac:dyDescent="0.25">
      <c r="A101" s="83"/>
      <c r="B101" s="66">
        <v>40970</v>
      </c>
      <c r="C101" s="79">
        <v>4536.72</v>
      </c>
      <c r="D101" s="80" t="s">
        <v>98</v>
      </c>
      <c r="E101" s="5"/>
      <c r="F101" s="5"/>
      <c r="G101" s="5"/>
      <c r="H101" s="5"/>
      <c r="I101" s="5"/>
      <c r="J101" s="5"/>
      <c r="K101" s="5"/>
      <c r="L101" s="5"/>
    </row>
    <row r="102" spans="1:12" x14ac:dyDescent="0.25">
      <c r="A102" s="83"/>
      <c r="B102" s="66">
        <v>40977</v>
      </c>
      <c r="C102" s="79">
        <v>5002.25</v>
      </c>
      <c r="D102" s="80" t="s">
        <v>77</v>
      </c>
      <c r="E102" s="5"/>
      <c r="F102" s="5"/>
      <c r="G102" s="5"/>
      <c r="H102" s="5"/>
      <c r="I102" s="5"/>
      <c r="J102" s="5"/>
      <c r="K102" s="5"/>
      <c r="L102" s="5"/>
    </row>
    <row r="103" spans="1:12" x14ac:dyDescent="0.25">
      <c r="A103" s="83"/>
      <c r="B103" s="66">
        <v>41019</v>
      </c>
      <c r="C103" s="79">
        <v>3618.44</v>
      </c>
      <c r="D103" s="80" t="s">
        <v>98</v>
      </c>
      <c r="E103" s="5"/>
      <c r="F103" s="5"/>
      <c r="G103" s="5"/>
      <c r="H103" s="5"/>
      <c r="I103" s="5"/>
      <c r="J103" s="5"/>
      <c r="K103" s="5"/>
      <c r="L103" s="5"/>
    </row>
    <row r="104" spans="1:12" x14ac:dyDescent="0.25">
      <c r="A104" s="83"/>
      <c r="B104" s="66">
        <v>41057</v>
      </c>
      <c r="C104" s="79">
        <v>1127.42</v>
      </c>
      <c r="D104" s="80" t="s">
        <v>98</v>
      </c>
      <c r="E104" s="5"/>
      <c r="F104" s="5"/>
      <c r="G104" s="5"/>
      <c r="H104" s="5"/>
      <c r="I104" s="5"/>
      <c r="J104" s="5"/>
      <c r="K104" s="5"/>
      <c r="L104" s="5"/>
    </row>
    <row r="105" spans="1:12" x14ac:dyDescent="0.25">
      <c r="A105" s="83"/>
      <c r="B105" s="66">
        <v>41060</v>
      </c>
      <c r="C105" s="79">
        <v>1184.33</v>
      </c>
      <c r="D105" s="80" t="s">
        <v>98</v>
      </c>
      <c r="E105" s="5"/>
      <c r="F105" s="5"/>
      <c r="G105" s="5"/>
      <c r="H105" s="5"/>
      <c r="I105" s="5"/>
      <c r="J105" s="5"/>
      <c r="K105" s="5"/>
      <c r="L105" s="5"/>
    </row>
    <row r="106" spans="1:12" ht="22.5" x14ac:dyDescent="0.25">
      <c r="A106" s="83"/>
      <c r="B106" s="66">
        <v>41100</v>
      </c>
      <c r="C106" s="79">
        <v>3652.5</v>
      </c>
      <c r="D106" s="80" t="s">
        <v>133</v>
      </c>
      <c r="E106" s="5"/>
      <c r="F106" s="5"/>
      <c r="G106" s="5"/>
      <c r="H106" s="5"/>
      <c r="I106" s="5"/>
      <c r="J106" s="5"/>
      <c r="K106" s="5"/>
      <c r="L106" s="5"/>
    </row>
    <row r="107" spans="1:12" x14ac:dyDescent="0.25">
      <c r="A107" s="83"/>
      <c r="B107" s="66">
        <v>41102</v>
      </c>
      <c r="C107" s="79">
        <v>32062.62</v>
      </c>
      <c r="D107" s="80" t="s">
        <v>134</v>
      </c>
      <c r="E107" s="5"/>
      <c r="F107" s="5"/>
      <c r="G107" s="5"/>
      <c r="H107" s="5"/>
      <c r="I107" s="5"/>
      <c r="J107" s="5"/>
      <c r="K107" s="5"/>
      <c r="L107" s="5"/>
    </row>
    <row r="108" spans="1:12" x14ac:dyDescent="0.25">
      <c r="A108" s="83"/>
      <c r="B108" s="66">
        <v>41142</v>
      </c>
      <c r="C108" s="79">
        <v>485.2</v>
      </c>
      <c r="D108" s="80" t="s">
        <v>79</v>
      </c>
      <c r="E108" s="5"/>
      <c r="F108" s="5"/>
      <c r="G108" s="5"/>
      <c r="H108" s="5"/>
      <c r="I108" s="5"/>
      <c r="J108" s="5"/>
      <c r="K108" s="5"/>
      <c r="L108" s="5"/>
    </row>
    <row r="109" spans="1:12" x14ac:dyDescent="0.25">
      <c r="A109" s="83"/>
      <c r="B109" s="66">
        <v>41143</v>
      </c>
      <c r="C109" s="79">
        <v>5300</v>
      </c>
      <c r="D109" s="80" t="s">
        <v>135</v>
      </c>
      <c r="E109" s="5"/>
      <c r="F109" s="5"/>
      <c r="G109" s="5"/>
      <c r="H109" s="5"/>
      <c r="I109" s="5"/>
      <c r="J109" s="5"/>
      <c r="K109" s="5"/>
      <c r="L109" s="5"/>
    </row>
    <row r="110" spans="1:12" x14ac:dyDescent="0.25">
      <c r="A110" s="83"/>
      <c r="B110" s="66">
        <v>41144</v>
      </c>
      <c r="C110" s="79">
        <v>11237.94</v>
      </c>
      <c r="D110" s="80" t="s">
        <v>136</v>
      </c>
      <c r="E110" s="5"/>
      <c r="F110" s="5"/>
      <c r="G110" s="5"/>
      <c r="H110" s="5"/>
      <c r="I110" s="5"/>
      <c r="J110" s="5"/>
      <c r="K110" s="5"/>
      <c r="L110" s="5"/>
    </row>
    <row r="111" spans="1:12" x14ac:dyDescent="0.25">
      <c r="A111" s="83"/>
      <c r="B111" s="66">
        <v>41150</v>
      </c>
      <c r="C111" s="79">
        <v>10848</v>
      </c>
      <c r="D111" s="80" t="s">
        <v>137</v>
      </c>
      <c r="E111" s="5"/>
      <c r="F111" s="5"/>
      <c r="G111" s="5"/>
      <c r="H111" s="5"/>
      <c r="I111" s="5"/>
      <c r="J111" s="5"/>
      <c r="K111" s="5"/>
      <c r="L111" s="5"/>
    </row>
    <row r="112" spans="1:12" x14ac:dyDescent="0.25">
      <c r="A112" s="83"/>
      <c r="B112" s="66">
        <v>41152</v>
      </c>
      <c r="C112" s="79">
        <v>3562.14</v>
      </c>
      <c r="D112" s="80" t="s">
        <v>98</v>
      </c>
      <c r="E112" s="5"/>
      <c r="F112" s="5"/>
      <c r="G112" s="5"/>
      <c r="H112" s="5"/>
      <c r="I112" s="5"/>
      <c r="J112" s="5"/>
      <c r="K112" s="5"/>
      <c r="L112" s="5"/>
    </row>
    <row r="113" spans="1:12" x14ac:dyDescent="0.25">
      <c r="A113" s="83"/>
      <c r="B113" s="66">
        <v>41164</v>
      </c>
      <c r="C113" s="79">
        <v>10648</v>
      </c>
      <c r="D113" s="80" t="s">
        <v>50</v>
      </c>
      <c r="E113" s="5"/>
      <c r="F113" s="5"/>
      <c r="G113" s="5"/>
      <c r="H113" s="5"/>
      <c r="I113" s="5"/>
      <c r="J113" s="5"/>
      <c r="K113" s="5"/>
      <c r="L113" s="5"/>
    </row>
    <row r="114" spans="1:12" x14ac:dyDescent="0.25">
      <c r="A114" s="83"/>
      <c r="B114" s="66">
        <v>41164</v>
      </c>
      <c r="C114" s="79">
        <v>2459</v>
      </c>
      <c r="D114" s="80" t="s">
        <v>138</v>
      </c>
      <c r="E114" s="5"/>
      <c r="F114" s="5"/>
      <c r="G114" s="5"/>
      <c r="H114" s="5"/>
      <c r="I114" s="5"/>
      <c r="J114" s="5"/>
      <c r="K114" s="5"/>
      <c r="L114" s="5"/>
    </row>
    <row r="115" spans="1:12" x14ac:dyDescent="0.25">
      <c r="A115" s="83"/>
      <c r="B115" s="66">
        <v>41164</v>
      </c>
      <c r="C115" s="79">
        <v>4281.32</v>
      </c>
      <c r="D115" s="80" t="s">
        <v>84</v>
      </c>
      <c r="E115" s="5"/>
      <c r="F115" s="5"/>
      <c r="G115" s="5"/>
      <c r="H115" s="5"/>
      <c r="I115" s="5"/>
      <c r="J115" s="5"/>
      <c r="K115" s="5"/>
      <c r="L115" s="5"/>
    </row>
    <row r="116" spans="1:12" x14ac:dyDescent="0.25">
      <c r="A116" s="83"/>
      <c r="B116" s="66">
        <v>41164</v>
      </c>
      <c r="C116" s="79">
        <v>2663.41</v>
      </c>
      <c r="D116" s="80" t="s">
        <v>134</v>
      </c>
      <c r="E116" s="5"/>
      <c r="F116" s="5"/>
      <c r="G116" s="5"/>
      <c r="H116" s="5"/>
      <c r="I116" s="5"/>
      <c r="J116" s="5"/>
      <c r="K116" s="5"/>
      <c r="L116" s="5"/>
    </row>
    <row r="117" spans="1:12" x14ac:dyDescent="0.25">
      <c r="A117" s="83"/>
      <c r="B117" s="66">
        <v>41164</v>
      </c>
      <c r="C117" s="79">
        <v>18569.240000000002</v>
      </c>
      <c r="D117" s="80" t="s">
        <v>139</v>
      </c>
      <c r="E117" s="5"/>
      <c r="F117" s="5"/>
      <c r="G117" s="5"/>
      <c r="H117" s="5"/>
      <c r="I117" s="5"/>
      <c r="J117" s="5"/>
      <c r="K117" s="5"/>
      <c r="L117" s="5"/>
    </row>
    <row r="118" spans="1:12" x14ac:dyDescent="0.25">
      <c r="A118" s="83"/>
      <c r="B118" s="66">
        <v>41170</v>
      </c>
      <c r="C118" s="79">
        <v>13000</v>
      </c>
      <c r="D118" s="80" t="s">
        <v>50</v>
      </c>
      <c r="E118" s="5"/>
      <c r="F118" s="5"/>
      <c r="G118" s="5"/>
      <c r="H118" s="5"/>
      <c r="I118" s="5"/>
      <c r="J118" s="5"/>
      <c r="K118" s="5"/>
      <c r="L118" s="5"/>
    </row>
    <row r="119" spans="1:12" x14ac:dyDescent="0.25">
      <c r="A119" s="83"/>
      <c r="B119" s="66">
        <v>41170</v>
      </c>
      <c r="C119" s="79">
        <v>823.08</v>
      </c>
      <c r="D119" s="80" t="s">
        <v>84</v>
      </c>
      <c r="E119" s="5"/>
      <c r="F119" s="5"/>
      <c r="G119" s="5"/>
      <c r="H119" s="5"/>
      <c r="I119" s="5"/>
      <c r="J119" s="5"/>
      <c r="K119" s="5"/>
      <c r="L119" s="5"/>
    </row>
    <row r="120" spans="1:12" x14ac:dyDescent="0.25">
      <c r="A120" s="83"/>
      <c r="B120" s="66">
        <v>41178</v>
      </c>
      <c r="C120" s="79">
        <v>417.8</v>
      </c>
      <c r="D120" s="80" t="s">
        <v>93</v>
      </c>
      <c r="E120" s="5"/>
      <c r="F120" s="5"/>
      <c r="G120" s="5"/>
      <c r="H120" s="5"/>
      <c r="I120" s="5"/>
      <c r="J120" s="5"/>
      <c r="K120" s="5"/>
      <c r="L120" s="5"/>
    </row>
    <row r="121" spans="1:12" x14ac:dyDescent="0.25">
      <c r="A121" s="83"/>
      <c r="B121" s="66">
        <v>41180</v>
      </c>
      <c r="C121" s="79">
        <v>536.74</v>
      </c>
      <c r="D121" s="80" t="s">
        <v>98</v>
      </c>
      <c r="E121" s="5"/>
      <c r="F121" s="5"/>
      <c r="G121" s="5"/>
      <c r="H121" s="5"/>
      <c r="I121" s="5"/>
      <c r="J121" s="5"/>
      <c r="K121" s="5"/>
      <c r="L121" s="5"/>
    </row>
    <row r="122" spans="1:12" x14ac:dyDescent="0.25">
      <c r="A122" s="83"/>
      <c r="B122" s="66">
        <v>41185</v>
      </c>
      <c r="C122" s="79">
        <v>595.44000000000005</v>
      </c>
      <c r="D122" s="80" t="s">
        <v>98</v>
      </c>
      <c r="E122" s="5"/>
      <c r="F122" s="5"/>
      <c r="G122" s="5"/>
      <c r="H122" s="5"/>
      <c r="I122" s="5"/>
      <c r="J122" s="5"/>
      <c r="K122" s="5"/>
      <c r="L122" s="5"/>
    </row>
    <row r="123" spans="1:12" x14ac:dyDescent="0.25">
      <c r="A123" s="83"/>
      <c r="B123" s="66">
        <v>41187</v>
      </c>
      <c r="C123" s="79">
        <v>1840.64</v>
      </c>
      <c r="D123" s="80" t="s">
        <v>98</v>
      </c>
      <c r="E123" s="5"/>
      <c r="F123" s="5"/>
      <c r="G123" s="5"/>
      <c r="H123" s="5"/>
      <c r="I123" s="5"/>
      <c r="J123" s="5"/>
      <c r="K123" s="5"/>
      <c r="L123" s="5"/>
    </row>
    <row r="124" spans="1:12" ht="22.5" x14ac:dyDescent="0.25">
      <c r="A124" s="83"/>
      <c r="B124" s="66">
        <v>41187</v>
      </c>
      <c r="C124" s="79">
        <v>3600</v>
      </c>
      <c r="D124" s="80" t="s">
        <v>140</v>
      </c>
      <c r="E124" s="5"/>
      <c r="F124" s="5"/>
      <c r="G124" s="5"/>
      <c r="H124" s="5"/>
      <c r="I124" s="5"/>
      <c r="J124" s="5"/>
      <c r="K124" s="5"/>
      <c r="L124" s="5"/>
    </row>
    <row r="125" spans="1:12" x14ac:dyDescent="0.25">
      <c r="A125" s="83"/>
      <c r="B125" s="66">
        <v>41192</v>
      </c>
      <c r="C125" s="79">
        <v>360.85</v>
      </c>
      <c r="D125" s="80" t="s">
        <v>93</v>
      </c>
      <c r="E125" s="5"/>
      <c r="F125" s="5"/>
      <c r="G125" s="5"/>
      <c r="H125" s="5"/>
      <c r="I125" s="5"/>
      <c r="J125" s="5"/>
      <c r="K125" s="5"/>
      <c r="L125" s="5"/>
    </row>
    <row r="126" spans="1:12" x14ac:dyDescent="0.25">
      <c r="A126" s="83"/>
      <c r="B126" s="66">
        <v>41194</v>
      </c>
      <c r="C126" s="79">
        <v>84.75</v>
      </c>
      <c r="D126" s="80" t="s">
        <v>93</v>
      </c>
      <c r="E126" s="5"/>
      <c r="F126" s="5"/>
      <c r="G126" s="5"/>
      <c r="H126" s="5"/>
      <c r="I126" s="5"/>
      <c r="J126" s="5"/>
      <c r="K126" s="5"/>
      <c r="L126" s="5"/>
    </row>
    <row r="127" spans="1:12" x14ac:dyDescent="0.25">
      <c r="A127" s="83"/>
      <c r="B127" s="66">
        <v>41199</v>
      </c>
      <c r="C127" s="79">
        <v>1806.57</v>
      </c>
      <c r="D127" s="80" t="s">
        <v>98</v>
      </c>
      <c r="E127" s="5"/>
      <c r="F127" s="5"/>
      <c r="G127" s="5"/>
      <c r="H127" s="5"/>
      <c r="I127" s="5"/>
      <c r="J127" s="5"/>
      <c r="K127" s="5"/>
      <c r="L127" s="5"/>
    </row>
    <row r="128" spans="1:12" x14ac:dyDescent="0.25">
      <c r="A128" s="83"/>
      <c r="B128" s="66">
        <v>41201</v>
      </c>
      <c r="C128" s="79">
        <v>13221</v>
      </c>
      <c r="D128" s="80" t="s">
        <v>50</v>
      </c>
      <c r="E128" s="5"/>
      <c r="F128" s="5"/>
      <c r="G128" s="5"/>
      <c r="H128" s="5"/>
      <c r="I128" s="5"/>
      <c r="J128" s="5"/>
      <c r="K128" s="5"/>
      <c r="L128" s="5"/>
    </row>
    <row r="129" spans="1:12" x14ac:dyDescent="0.25">
      <c r="A129" s="83"/>
      <c r="B129" s="66">
        <v>41201</v>
      </c>
      <c r="C129" s="79">
        <v>8951.6299999999992</v>
      </c>
      <c r="D129" s="80" t="s">
        <v>84</v>
      </c>
      <c r="E129" s="5"/>
      <c r="F129" s="5"/>
      <c r="G129" s="5"/>
      <c r="H129" s="5"/>
      <c r="I129" s="5"/>
      <c r="J129" s="5"/>
      <c r="K129" s="5"/>
      <c r="L129" s="5"/>
    </row>
    <row r="130" spans="1:12" x14ac:dyDescent="0.25">
      <c r="A130" s="83"/>
      <c r="B130" s="66">
        <v>41201</v>
      </c>
      <c r="C130" s="79">
        <v>1600.08</v>
      </c>
      <c r="D130" s="80" t="s">
        <v>31</v>
      </c>
      <c r="E130" s="5"/>
      <c r="F130" s="5"/>
      <c r="G130" s="5"/>
      <c r="H130" s="5"/>
      <c r="I130" s="5"/>
      <c r="J130" s="5"/>
      <c r="K130" s="5"/>
      <c r="L130" s="5"/>
    </row>
    <row r="131" spans="1:12" x14ac:dyDescent="0.25">
      <c r="A131" s="83"/>
      <c r="B131" s="66">
        <v>41204</v>
      </c>
      <c r="C131" s="79">
        <v>4351.22</v>
      </c>
      <c r="D131" s="80" t="s">
        <v>98</v>
      </c>
      <c r="E131" s="5"/>
      <c r="F131" s="5"/>
      <c r="G131" s="5"/>
      <c r="H131" s="5"/>
      <c r="I131" s="5"/>
      <c r="J131" s="5"/>
      <c r="K131" s="5"/>
      <c r="L131" s="5"/>
    </row>
    <row r="132" spans="1:12" ht="22.5" x14ac:dyDescent="0.25">
      <c r="A132" s="83"/>
      <c r="B132" s="66">
        <v>41212</v>
      </c>
      <c r="C132" s="79">
        <v>1311</v>
      </c>
      <c r="D132" s="80" t="s">
        <v>141</v>
      </c>
      <c r="E132" s="5"/>
      <c r="F132" s="5"/>
      <c r="G132" s="5"/>
      <c r="H132" s="5"/>
      <c r="I132" s="5"/>
      <c r="J132" s="5"/>
      <c r="K132" s="5"/>
      <c r="L132" s="5"/>
    </row>
    <row r="133" spans="1:12" x14ac:dyDescent="0.25">
      <c r="A133" s="83"/>
      <c r="B133" s="66">
        <v>41212</v>
      </c>
      <c r="C133" s="79">
        <v>8320.07</v>
      </c>
      <c r="D133" s="80" t="s">
        <v>142</v>
      </c>
      <c r="E133" s="5"/>
      <c r="F133" s="5"/>
      <c r="G133" s="5"/>
      <c r="H133" s="5"/>
      <c r="I133" s="5"/>
      <c r="J133" s="5"/>
      <c r="K133" s="5"/>
      <c r="L133" s="5"/>
    </row>
    <row r="134" spans="1:12" x14ac:dyDescent="0.25">
      <c r="A134" s="83"/>
      <c r="B134" s="66">
        <v>41213</v>
      </c>
      <c r="C134" s="79">
        <f>8150+7100</f>
        <v>15250</v>
      </c>
      <c r="D134" s="80" t="s">
        <v>75</v>
      </c>
      <c r="E134" s="5"/>
      <c r="F134" s="5"/>
      <c r="G134" s="5"/>
      <c r="H134" s="5"/>
      <c r="I134" s="5"/>
      <c r="J134" s="5"/>
      <c r="K134" s="5"/>
      <c r="L134" s="5"/>
    </row>
    <row r="135" spans="1:12" x14ac:dyDescent="0.25">
      <c r="A135" s="83"/>
      <c r="B135" s="66">
        <v>41213</v>
      </c>
      <c r="C135" s="79">
        <f>5800+1000</f>
        <v>6800</v>
      </c>
      <c r="D135" s="80" t="s">
        <v>143</v>
      </c>
      <c r="E135" s="5"/>
      <c r="F135" s="5"/>
      <c r="G135" s="5"/>
      <c r="H135" s="5"/>
      <c r="I135" s="5"/>
      <c r="J135" s="5"/>
      <c r="K135" s="5"/>
      <c r="L135" s="5"/>
    </row>
    <row r="136" spans="1:12" x14ac:dyDescent="0.25">
      <c r="A136" s="83"/>
      <c r="B136" s="66">
        <v>41214</v>
      </c>
      <c r="C136" s="79">
        <v>959.67</v>
      </c>
      <c r="D136" s="80" t="s">
        <v>98</v>
      </c>
      <c r="E136" s="5"/>
      <c r="F136" s="5"/>
      <c r="G136" s="5"/>
      <c r="H136" s="5"/>
      <c r="I136" s="5"/>
      <c r="J136" s="5"/>
      <c r="K136" s="5"/>
      <c r="L136" s="5"/>
    </row>
    <row r="137" spans="1:12" x14ac:dyDescent="0.25">
      <c r="A137" s="83"/>
      <c r="B137" s="66">
        <v>41214</v>
      </c>
      <c r="C137" s="79">
        <v>1900.14</v>
      </c>
      <c r="D137" s="80" t="s">
        <v>98</v>
      </c>
      <c r="E137" s="5"/>
      <c r="F137" s="5"/>
      <c r="G137" s="5"/>
      <c r="H137" s="5"/>
      <c r="I137" s="5"/>
      <c r="J137" s="5"/>
      <c r="K137" s="5"/>
      <c r="L137" s="5"/>
    </row>
    <row r="138" spans="1:12" x14ac:dyDescent="0.25">
      <c r="A138" s="83"/>
      <c r="B138" s="66">
        <v>41226</v>
      </c>
      <c r="C138" s="79">
        <v>13373.8</v>
      </c>
      <c r="D138" s="80" t="s">
        <v>50</v>
      </c>
      <c r="E138" s="5"/>
      <c r="F138" s="5"/>
      <c r="G138" s="5"/>
      <c r="H138" s="5"/>
      <c r="I138" s="5"/>
      <c r="J138" s="5"/>
      <c r="K138" s="5"/>
      <c r="L138" s="5"/>
    </row>
    <row r="139" spans="1:12" x14ac:dyDescent="0.25">
      <c r="A139" s="83"/>
      <c r="B139" s="66">
        <v>41229</v>
      </c>
      <c r="C139" s="79">
        <v>21580.74</v>
      </c>
      <c r="D139" s="80" t="s">
        <v>144</v>
      </c>
      <c r="E139" s="5"/>
      <c r="F139" s="5"/>
      <c r="G139" s="5"/>
      <c r="H139" s="5"/>
      <c r="I139" s="5"/>
      <c r="J139" s="5"/>
      <c r="K139" s="5"/>
      <c r="L139" s="5"/>
    </row>
    <row r="140" spans="1:12" x14ac:dyDescent="0.25">
      <c r="A140" s="83"/>
      <c r="B140" s="66">
        <v>41229</v>
      </c>
      <c r="C140" s="79">
        <v>5435.9</v>
      </c>
      <c r="D140" s="80" t="s">
        <v>98</v>
      </c>
      <c r="E140" s="5"/>
      <c r="F140" s="5"/>
      <c r="G140" s="5"/>
      <c r="H140" s="5"/>
      <c r="I140" s="5"/>
      <c r="J140" s="5"/>
      <c r="K140" s="5"/>
      <c r="L140" s="5"/>
    </row>
    <row r="141" spans="1:12" x14ac:dyDescent="0.25">
      <c r="A141" s="83"/>
      <c r="B141" s="66">
        <v>41229</v>
      </c>
      <c r="C141" s="79">
        <v>1861.11</v>
      </c>
      <c r="D141" s="80" t="s">
        <v>145</v>
      </c>
      <c r="E141" s="5"/>
      <c r="F141" s="5"/>
      <c r="G141" s="5"/>
      <c r="H141" s="5"/>
      <c r="I141" s="5"/>
      <c r="J141" s="5"/>
      <c r="K141" s="5"/>
      <c r="L141" s="5"/>
    </row>
    <row r="142" spans="1:12" x14ac:dyDescent="0.25">
      <c r="A142" s="83"/>
      <c r="B142" s="66">
        <v>41229</v>
      </c>
      <c r="C142" s="79">
        <v>536</v>
      </c>
      <c r="D142" s="80" t="s">
        <v>31</v>
      </c>
      <c r="E142" s="5"/>
      <c r="F142" s="5"/>
      <c r="G142" s="5"/>
      <c r="H142" s="5"/>
      <c r="I142" s="5"/>
      <c r="J142" s="5"/>
      <c r="K142" s="5"/>
      <c r="L142" s="5"/>
    </row>
    <row r="143" spans="1:12" ht="22.5" x14ac:dyDescent="0.25">
      <c r="A143" s="83"/>
      <c r="B143" s="66">
        <v>41232</v>
      </c>
      <c r="C143" s="79">
        <v>2580</v>
      </c>
      <c r="D143" s="80" t="s">
        <v>146</v>
      </c>
      <c r="E143" s="5"/>
      <c r="F143" s="5"/>
      <c r="G143" s="5"/>
      <c r="H143" s="5"/>
      <c r="I143" s="5"/>
      <c r="J143" s="5"/>
      <c r="K143" s="5"/>
      <c r="L143" s="5"/>
    </row>
    <row r="144" spans="1:12" ht="22.5" x14ac:dyDescent="0.25">
      <c r="A144" s="83"/>
      <c r="B144" s="66">
        <v>41232</v>
      </c>
      <c r="C144" s="79">
        <v>4640</v>
      </c>
      <c r="D144" s="80" t="s">
        <v>147</v>
      </c>
      <c r="E144" s="5"/>
      <c r="F144" s="5"/>
      <c r="G144" s="5"/>
      <c r="H144" s="5"/>
      <c r="I144" s="5"/>
      <c r="J144" s="5"/>
      <c r="K144" s="5"/>
      <c r="L144" s="5"/>
    </row>
    <row r="145" spans="1:12" x14ac:dyDescent="0.25">
      <c r="A145" s="83"/>
      <c r="B145" s="66">
        <v>41232</v>
      </c>
      <c r="C145" s="79">
        <v>1999.56</v>
      </c>
      <c r="D145" s="80" t="s">
        <v>98</v>
      </c>
      <c r="E145" s="5"/>
      <c r="F145" s="5"/>
      <c r="G145" s="5"/>
      <c r="H145" s="5"/>
      <c r="I145" s="5"/>
      <c r="J145" s="5"/>
      <c r="K145" s="5"/>
      <c r="L145" s="5"/>
    </row>
    <row r="146" spans="1:12" ht="22.5" x14ac:dyDescent="0.25">
      <c r="A146" s="83"/>
      <c r="B146" s="66">
        <v>41232</v>
      </c>
      <c r="C146" s="79">
        <v>2100</v>
      </c>
      <c r="D146" s="80" t="s">
        <v>148</v>
      </c>
      <c r="E146" s="5"/>
      <c r="F146" s="5"/>
      <c r="G146" s="5"/>
      <c r="H146" s="5"/>
      <c r="I146" s="5"/>
      <c r="J146" s="5"/>
      <c r="K146" s="5"/>
      <c r="L146" s="5"/>
    </row>
    <row r="147" spans="1:12" x14ac:dyDescent="0.25">
      <c r="A147" s="83"/>
      <c r="B147" s="66">
        <v>41233</v>
      </c>
      <c r="C147" s="79">
        <v>270</v>
      </c>
      <c r="D147" s="80" t="s">
        <v>149</v>
      </c>
      <c r="E147" s="5"/>
      <c r="F147" s="5"/>
      <c r="G147" s="5"/>
      <c r="H147" s="5"/>
      <c r="I147" s="5"/>
      <c r="J147" s="5"/>
      <c r="K147" s="5"/>
      <c r="L147" s="5"/>
    </row>
    <row r="148" spans="1:12" x14ac:dyDescent="0.25">
      <c r="A148" s="83"/>
      <c r="B148" s="66">
        <v>41233</v>
      </c>
      <c r="C148" s="79">
        <v>1198</v>
      </c>
      <c r="D148" s="80" t="s">
        <v>73</v>
      </c>
      <c r="E148" s="5"/>
      <c r="F148" s="5"/>
      <c r="G148" s="5"/>
      <c r="H148" s="5"/>
      <c r="I148" s="5"/>
      <c r="J148" s="5"/>
      <c r="K148" s="5"/>
      <c r="L148" s="5"/>
    </row>
    <row r="149" spans="1:12" x14ac:dyDescent="0.25">
      <c r="A149" s="83"/>
      <c r="B149" s="66">
        <v>41233</v>
      </c>
      <c r="C149" s="79">
        <v>62.48</v>
      </c>
      <c r="D149" s="80" t="s">
        <v>150</v>
      </c>
      <c r="E149" s="5"/>
      <c r="F149" s="5"/>
      <c r="G149" s="5"/>
      <c r="H149" s="5"/>
      <c r="I149" s="5"/>
      <c r="J149" s="5"/>
      <c r="K149" s="5"/>
      <c r="L149" s="5"/>
    </row>
    <row r="150" spans="1:12" x14ac:dyDescent="0.25">
      <c r="A150" s="83"/>
      <c r="B150" s="66">
        <v>41235</v>
      </c>
      <c r="C150" s="79">
        <v>599.84</v>
      </c>
      <c r="D150" s="80" t="s">
        <v>98</v>
      </c>
      <c r="E150" s="5"/>
      <c r="F150" s="5"/>
      <c r="G150" s="5"/>
      <c r="H150" s="5"/>
      <c r="I150" s="5"/>
      <c r="J150" s="5"/>
      <c r="K150" s="5"/>
      <c r="L150" s="5"/>
    </row>
    <row r="151" spans="1:12" x14ac:dyDescent="0.25">
      <c r="A151" s="83"/>
      <c r="B151" s="66">
        <v>41235</v>
      </c>
      <c r="C151" s="79">
        <v>22.02</v>
      </c>
      <c r="D151" s="80" t="s">
        <v>98</v>
      </c>
      <c r="E151" s="5"/>
      <c r="F151" s="5"/>
      <c r="G151" s="5"/>
      <c r="H151" s="5"/>
      <c r="I151" s="5"/>
      <c r="J151" s="5"/>
      <c r="K151" s="5"/>
      <c r="L151" s="5"/>
    </row>
    <row r="152" spans="1:12" ht="22.5" x14ac:dyDescent="0.25">
      <c r="A152" s="83"/>
      <c r="B152" s="66">
        <v>41235</v>
      </c>
      <c r="C152" s="79">
        <v>525</v>
      </c>
      <c r="D152" s="80" t="s">
        <v>148</v>
      </c>
      <c r="E152" s="5"/>
      <c r="F152" s="5"/>
      <c r="G152" s="5"/>
      <c r="H152" s="5"/>
      <c r="I152" s="5"/>
      <c r="J152" s="5"/>
      <c r="K152" s="5"/>
      <c r="L152" s="5"/>
    </row>
    <row r="153" spans="1:12" x14ac:dyDescent="0.25">
      <c r="A153" s="83"/>
      <c r="B153" s="66">
        <v>41239</v>
      </c>
      <c r="C153" s="79">
        <v>8562</v>
      </c>
      <c r="D153" s="80" t="s">
        <v>50</v>
      </c>
      <c r="E153" s="5"/>
      <c r="F153" s="5"/>
      <c r="G153" s="5"/>
      <c r="H153" s="5"/>
      <c r="I153" s="5"/>
      <c r="J153" s="5"/>
      <c r="K153" s="5"/>
      <c r="L153" s="5"/>
    </row>
    <row r="154" spans="1:12" x14ac:dyDescent="0.25">
      <c r="A154" s="83"/>
      <c r="B154" s="66">
        <v>40953</v>
      </c>
      <c r="C154" s="79">
        <v>12780.3</v>
      </c>
      <c r="D154" s="80" t="s">
        <v>151</v>
      </c>
      <c r="E154" s="5"/>
      <c r="F154" s="5"/>
      <c r="G154" s="5"/>
      <c r="H154" s="5"/>
      <c r="I154" s="5"/>
      <c r="J154" s="5"/>
      <c r="K154" s="5"/>
      <c r="L154" s="5"/>
    </row>
    <row r="155" spans="1:12" x14ac:dyDescent="0.25">
      <c r="A155" s="83"/>
      <c r="B155" s="66">
        <v>40954</v>
      </c>
      <c r="C155" s="79">
        <v>242876.85</v>
      </c>
      <c r="D155" s="80" t="s">
        <v>50</v>
      </c>
      <c r="E155" s="5"/>
      <c r="F155" s="5"/>
      <c r="G155" s="5"/>
      <c r="H155" s="5"/>
      <c r="I155" s="5"/>
      <c r="J155" s="5"/>
      <c r="K155" s="5"/>
      <c r="L155" s="5"/>
    </row>
    <row r="156" spans="1:12" x14ac:dyDescent="0.25">
      <c r="A156" s="83"/>
      <c r="B156" s="66">
        <v>40982</v>
      </c>
      <c r="C156" s="79">
        <v>65000</v>
      </c>
      <c r="D156" s="80" t="s">
        <v>152</v>
      </c>
      <c r="E156" s="5"/>
      <c r="F156" s="5"/>
      <c r="G156" s="5"/>
      <c r="H156" s="5"/>
      <c r="I156" s="5"/>
      <c r="J156" s="5"/>
      <c r="K156" s="5"/>
      <c r="L156" s="5"/>
    </row>
    <row r="157" spans="1:12" x14ac:dyDescent="0.25">
      <c r="A157" s="83"/>
      <c r="B157" s="66">
        <v>41019</v>
      </c>
      <c r="C157" s="79">
        <v>75000</v>
      </c>
      <c r="D157" s="80" t="s">
        <v>153</v>
      </c>
      <c r="E157" s="5"/>
      <c r="F157" s="5"/>
      <c r="G157" s="5"/>
      <c r="H157" s="5"/>
      <c r="I157" s="5"/>
      <c r="J157" s="5"/>
      <c r="K157" s="5"/>
      <c r="L157" s="5"/>
    </row>
    <row r="158" spans="1:12" x14ac:dyDescent="0.25">
      <c r="A158" s="83"/>
      <c r="B158" s="66">
        <v>41022</v>
      </c>
      <c r="C158" s="79">
        <v>39829.68</v>
      </c>
      <c r="D158" s="80" t="s">
        <v>154</v>
      </c>
      <c r="E158" s="5"/>
      <c r="F158" s="5"/>
      <c r="G158" s="5"/>
      <c r="H158" s="5"/>
      <c r="I158" s="5"/>
      <c r="J158" s="5"/>
      <c r="K158" s="5"/>
      <c r="L158" s="5"/>
    </row>
    <row r="159" spans="1:12" x14ac:dyDescent="0.25">
      <c r="A159" s="83"/>
      <c r="B159" s="66">
        <v>41022</v>
      </c>
      <c r="C159" s="79">
        <v>43144.53</v>
      </c>
      <c r="D159" s="80" t="s">
        <v>155</v>
      </c>
      <c r="E159" s="5"/>
      <c r="F159" s="5"/>
      <c r="G159" s="5"/>
      <c r="H159" s="5"/>
      <c r="I159" s="5"/>
      <c r="J159" s="5"/>
      <c r="K159" s="5"/>
      <c r="L159" s="5"/>
    </row>
    <row r="160" spans="1:12" x14ac:dyDescent="0.25">
      <c r="A160" s="83"/>
      <c r="B160" s="66">
        <v>41022</v>
      </c>
      <c r="C160" s="79">
        <v>10000</v>
      </c>
      <c r="D160" s="80" t="s">
        <v>156</v>
      </c>
      <c r="E160" s="5"/>
      <c r="F160" s="5"/>
      <c r="G160" s="5"/>
      <c r="H160" s="5"/>
      <c r="I160" s="5"/>
      <c r="J160" s="5"/>
      <c r="K160" s="5"/>
      <c r="L160" s="5"/>
    </row>
    <row r="161" spans="1:12" x14ac:dyDescent="0.25">
      <c r="A161" s="83"/>
      <c r="B161" s="66">
        <v>41032</v>
      </c>
      <c r="C161" s="79">
        <v>8400</v>
      </c>
      <c r="D161" s="80" t="s">
        <v>157</v>
      </c>
      <c r="E161" s="5"/>
      <c r="F161" s="5"/>
      <c r="G161" s="5"/>
      <c r="H161" s="5"/>
      <c r="I161" s="5"/>
      <c r="J161" s="5"/>
      <c r="K161" s="5"/>
      <c r="L161" s="5"/>
    </row>
    <row r="162" spans="1:12" x14ac:dyDescent="0.25">
      <c r="A162" s="83"/>
      <c r="B162" s="66">
        <v>41032</v>
      </c>
      <c r="C162" s="79">
        <v>33900</v>
      </c>
      <c r="D162" s="80" t="s">
        <v>158</v>
      </c>
      <c r="E162" s="5"/>
      <c r="F162" s="5"/>
      <c r="G162" s="5"/>
      <c r="H162" s="5"/>
      <c r="I162" s="5"/>
      <c r="J162" s="5"/>
      <c r="K162" s="5"/>
      <c r="L162" s="5"/>
    </row>
    <row r="163" spans="1:12" x14ac:dyDescent="0.25">
      <c r="A163" s="83"/>
      <c r="B163" s="66">
        <v>41068</v>
      </c>
      <c r="C163" s="79">
        <v>15066.66</v>
      </c>
      <c r="D163" s="80" t="s">
        <v>159</v>
      </c>
      <c r="E163" s="5"/>
      <c r="F163" s="5"/>
      <c r="G163" s="5"/>
      <c r="H163" s="5"/>
      <c r="I163" s="5"/>
      <c r="J163" s="5"/>
      <c r="K163" s="5"/>
      <c r="L163" s="5"/>
    </row>
    <row r="164" spans="1:12" x14ac:dyDescent="0.25">
      <c r="A164" s="83"/>
      <c r="B164" s="66">
        <v>41081</v>
      </c>
      <c r="C164" s="79">
        <v>17899.2</v>
      </c>
      <c r="D164" s="80" t="s">
        <v>160</v>
      </c>
      <c r="E164" s="5"/>
      <c r="F164" s="5"/>
      <c r="G164" s="5"/>
      <c r="H164" s="5"/>
      <c r="I164" s="5"/>
      <c r="J164" s="5"/>
      <c r="K164" s="5"/>
      <c r="L164" s="5"/>
    </row>
    <row r="165" spans="1:12" x14ac:dyDescent="0.25">
      <c r="A165" s="83"/>
      <c r="B165" s="66">
        <v>41095</v>
      </c>
      <c r="C165" s="79">
        <v>8475</v>
      </c>
      <c r="D165" s="80" t="s">
        <v>161</v>
      </c>
      <c r="E165" s="5"/>
      <c r="F165" s="5"/>
      <c r="G165" s="5"/>
      <c r="H165" s="5"/>
      <c r="I165" s="5"/>
      <c r="J165" s="5"/>
      <c r="K165" s="5"/>
      <c r="L165" s="5"/>
    </row>
    <row r="166" spans="1:12" x14ac:dyDescent="0.25">
      <c r="A166" s="83"/>
      <c r="B166" s="66">
        <v>41102</v>
      </c>
      <c r="C166" s="79">
        <v>49720</v>
      </c>
      <c r="D166" s="80" t="s">
        <v>162</v>
      </c>
      <c r="E166" s="5"/>
      <c r="F166" s="5"/>
      <c r="G166" s="5"/>
      <c r="H166" s="5"/>
      <c r="I166" s="5"/>
      <c r="J166" s="5"/>
      <c r="K166" s="5"/>
      <c r="L166" s="5"/>
    </row>
    <row r="167" spans="1:12" x14ac:dyDescent="0.25">
      <c r="A167" s="83"/>
      <c r="B167" s="66">
        <v>41114</v>
      </c>
      <c r="C167" s="79">
        <v>20000</v>
      </c>
      <c r="D167" s="80" t="s">
        <v>163</v>
      </c>
      <c r="E167" s="5"/>
      <c r="F167" s="5"/>
      <c r="G167" s="5"/>
      <c r="H167" s="5"/>
      <c r="I167" s="5"/>
      <c r="J167" s="5"/>
      <c r="K167" s="5"/>
      <c r="L167" s="5"/>
    </row>
    <row r="168" spans="1:12" x14ac:dyDescent="0.25">
      <c r="A168" s="83"/>
      <c r="B168" s="66">
        <v>41144</v>
      </c>
      <c r="C168" s="79">
        <v>24190</v>
      </c>
      <c r="D168" s="80" t="s">
        <v>164</v>
      </c>
      <c r="E168" s="5"/>
      <c r="F168" s="5"/>
      <c r="G168" s="5"/>
      <c r="H168" s="5"/>
      <c r="I168" s="5"/>
      <c r="J168" s="5"/>
      <c r="K168" s="5"/>
      <c r="L168" s="5"/>
    </row>
    <row r="169" spans="1:12" x14ac:dyDescent="0.25">
      <c r="A169" s="83"/>
      <c r="B169" s="66">
        <v>41164</v>
      </c>
      <c r="C169" s="79">
        <v>9492</v>
      </c>
      <c r="D169" s="80" t="s">
        <v>165</v>
      </c>
      <c r="E169" s="5"/>
      <c r="F169" s="5"/>
      <c r="G169" s="5"/>
      <c r="H169" s="5"/>
      <c r="I169" s="5"/>
      <c r="J169" s="5"/>
      <c r="K169" s="5"/>
      <c r="L169" s="5"/>
    </row>
    <row r="170" spans="1:12" x14ac:dyDescent="0.25">
      <c r="A170" s="83"/>
      <c r="B170" s="66">
        <v>41187</v>
      </c>
      <c r="C170" s="79">
        <v>25000</v>
      </c>
      <c r="D170" s="80" t="s">
        <v>166</v>
      </c>
      <c r="E170" s="5"/>
      <c r="F170" s="5"/>
      <c r="G170" s="5"/>
      <c r="H170" s="5"/>
      <c r="I170" s="5"/>
      <c r="J170" s="5"/>
      <c r="K170" s="5"/>
      <c r="L170" s="5"/>
    </row>
    <row r="171" spans="1:12" x14ac:dyDescent="0.25">
      <c r="A171" s="83"/>
      <c r="B171" s="66">
        <v>41213</v>
      </c>
      <c r="C171" s="79">
        <v>4750</v>
      </c>
      <c r="D171" s="80" t="s">
        <v>167</v>
      </c>
      <c r="E171" s="5"/>
      <c r="F171" s="5"/>
      <c r="G171" s="5"/>
      <c r="H171" s="5"/>
      <c r="I171" s="5"/>
      <c r="J171" s="5"/>
      <c r="K171" s="5"/>
      <c r="L171" s="5"/>
    </row>
    <row r="172" spans="1:12" x14ac:dyDescent="0.25">
      <c r="A172" s="83"/>
      <c r="B172" s="66">
        <v>41226</v>
      </c>
      <c r="C172" s="79">
        <v>2889.96</v>
      </c>
      <c r="D172" s="80" t="s">
        <v>168</v>
      </c>
      <c r="E172" s="5"/>
      <c r="F172" s="5"/>
      <c r="G172" s="5"/>
      <c r="H172" s="5"/>
      <c r="I172" s="5"/>
      <c r="J172" s="5"/>
      <c r="K172" s="5"/>
      <c r="L172" s="5"/>
    </row>
    <row r="173" spans="1:12" x14ac:dyDescent="0.25">
      <c r="A173" s="84"/>
      <c r="B173" s="85"/>
      <c r="C173" s="86"/>
      <c r="D173" s="87"/>
      <c r="E173" s="5"/>
      <c r="F173" s="5"/>
      <c r="G173" s="5"/>
      <c r="H173" s="5"/>
      <c r="I173" s="5"/>
      <c r="J173" s="5"/>
      <c r="K173" s="5"/>
      <c r="L173" s="5"/>
    </row>
    <row r="174" spans="1:12" x14ac:dyDescent="0.25">
      <c r="A174" s="78"/>
      <c r="B174" s="69"/>
      <c r="C174" s="70"/>
      <c r="D174" s="77"/>
      <c r="E174" s="5"/>
      <c r="F174" s="5"/>
      <c r="G174" s="5"/>
      <c r="H174" s="5"/>
      <c r="I174" s="5"/>
      <c r="J174" s="5"/>
      <c r="K174" s="5"/>
      <c r="L174" s="5"/>
    </row>
  </sheetData>
  <mergeCells count="2">
    <mergeCell ref="A1:D1"/>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G4" sqref="G4"/>
    </sheetView>
  </sheetViews>
  <sheetFormatPr baseColWidth="10" defaultRowHeight="15" x14ac:dyDescent="0.25"/>
  <cols>
    <col min="1" max="1" width="11.140625" style="2" customWidth="1"/>
    <col min="2" max="2" width="23" style="2" customWidth="1"/>
    <col min="3" max="3" width="17.28515625" style="2" customWidth="1"/>
    <col min="4" max="4" width="27.425781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1.7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78"/>
      <c r="B6" s="69"/>
      <c r="C6" s="70"/>
      <c r="D6" s="77"/>
      <c r="E6" s="5"/>
      <c r="F6" s="5"/>
      <c r="G6" s="5"/>
      <c r="H6" s="5"/>
      <c r="I6" s="5"/>
      <c r="J6" s="5"/>
      <c r="K6" s="5"/>
      <c r="L6" s="5"/>
    </row>
    <row r="7" spans="1:12" ht="19.5" customHeight="1" x14ac:dyDescent="0.25">
      <c r="A7" s="67" t="s">
        <v>32</v>
      </c>
      <c r="B7" s="81"/>
      <c r="C7" s="81"/>
      <c r="D7" s="82"/>
      <c r="E7" s="5"/>
      <c r="F7" s="5"/>
      <c r="G7" s="5"/>
      <c r="H7" s="5"/>
      <c r="I7" s="5"/>
      <c r="J7" s="5"/>
      <c r="K7" s="5"/>
      <c r="L7" s="5"/>
    </row>
    <row r="8" spans="1:12" x14ac:dyDescent="0.25">
      <c r="A8" s="83"/>
      <c r="B8" s="66"/>
      <c r="C8" s="79"/>
      <c r="D8" s="80"/>
      <c r="E8" s="5"/>
      <c r="F8" s="5"/>
      <c r="G8" s="5"/>
      <c r="H8" s="5"/>
      <c r="I8" s="5"/>
      <c r="J8" s="5"/>
      <c r="K8" s="5"/>
      <c r="L8" s="5"/>
    </row>
    <row r="9" spans="1:12" x14ac:dyDescent="0.25">
      <c r="A9" s="83"/>
      <c r="B9" s="66">
        <v>40123</v>
      </c>
      <c r="C9" s="79">
        <v>3500</v>
      </c>
      <c r="D9" s="80" t="s">
        <v>169</v>
      </c>
      <c r="E9" s="5"/>
      <c r="F9" s="5"/>
      <c r="G9" s="5"/>
      <c r="H9" s="5"/>
      <c r="I9" s="5"/>
      <c r="J9" s="5"/>
      <c r="K9" s="5"/>
      <c r="L9" s="5"/>
    </row>
    <row r="10" spans="1:12" ht="22.5" x14ac:dyDescent="0.25">
      <c r="A10" s="83"/>
      <c r="B10" s="66">
        <v>40123</v>
      </c>
      <c r="C10" s="79">
        <v>17628</v>
      </c>
      <c r="D10" s="80" t="s">
        <v>170</v>
      </c>
      <c r="E10" s="5"/>
      <c r="F10" s="5"/>
      <c r="G10" s="5"/>
      <c r="H10" s="5"/>
      <c r="I10" s="5"/>
      <c r="J10" s="5"/>
      <c r="K10" s="5"/>
      <c r="L10" s="5"/>
    </row>
    <row r="11" spans="1:12" x14ac:dyDescent="0.25">
      <c r="A11" s="83"/>
      <c r="B11" s="66">
        <v>40126</v>
      </c>
      <c r="C11" s="79">
        <v>17628</v>
      </c>
      <c r="D11" s="80" t="s">
        <v>171</v>
      </c>
      <c r="E11" s="5"/>
      <c r="F11" s="5"/>
      <c r="G11" s="5"/>
      <c r="H11" s="5"/>
      <c r="I11" s="5"/>
      <c r="J11" s="5"/>
      <c r="K11" s="5"/>
      <c r="L11" s="5"/>
    </row>
    <row r="12" spans="1:12" x14ac:dyDescent="0.25">
      <c r="A12" s="83"/>
      <c r="B12" s="66">
        <v>40126</v>
      </c>
      <c r="C12" s="79">
        <v>17628</v>
      </c>
      <c r="D12" s="80" t="s">
        <v>172</v>
      </c>
      <c r="E12" s="5"/>
      <c r="F12" s="5"/>
      <c r="G12" s="5"/>
      <c r="H12" s="5"/>
      <c r="I12" s="5"/>
      <c r="J12" s="5"/>
      <c r="K12" s="5"/>
      <c r="L12" s="5"/>
    </row>
    <row r="13" spans="1:12" ht="19.5" customHeight="1" x14ac:dyDescent="0.25">
      <c r="A13" s="78"/>
      <c r="B13" s="69"/>
      <c r="C13" s="70"/>
      <c r="D13" s="77"/>
      <c r="E13" s="5"/>
      <c r="F13" s="5"/>
      <c r="G13" s="5"/>
      <c r="H13" s="5"/>
      <c r="I13" s="5"/>
      <c r="J13" s="5"/>
      <c r="K13" s="5"/>
      <c r="L13" s="5"/>
    </row>
    <row r="14" spans="1:12" ht="19.5" customHeight="1" x14ac:dyDescent="0.25">
      <c r="A14" s="67" t="s">
        <v>58</v>
      </c>
      <c r="B14" s="81"/>
      <c r="C14" s="81"/>
      <c r="D14" s="82"/>
      <c r="E14" s="5"/>
      <c r="F14" s="5"/>
      <c r="G14" s="5"/>
      <c r="H14" s="5"/>
      <c r="I14" s="5"/>
      <c r="J14" s="5"/>
      <c r="K14" s="5"/>
      <c r="L14" s="5"/>
    </row>
    <row r="15" spans="1:12" x14ac:dyDescent="0.25">
      <c r="A15" s="83"/>
      <c r="B15" s="21"/>
      <c r="C15" s="21"/>
      <c r="D15" s="76"/>
      <c r="E15" s="5"/>
      <c r="F15" s="5"/>
      <c r="G15" s="5"/>
      <c r="H15" s="5"/>
      <c r="I15" s="5"/>
      <c r="J15" s="5"/>
      <c r="K15" s="5"/>
      <c r="L15" s="5"/>
    </row>
    <row r="16" spans="1:12" ht="22.5" x14ac:dyDescent="0.25">
      <c r="A16" s="83"/>
      <c r="B16" s="66">
        <v>40499</v>
      </c>
      <c r="C16" s="79">
        <v>15650</v>
      </c>
      <c r="D16" s="80" t="s">
        <v>173</v>
      </c>
      <c r="E16" s="5"/>
      <c r="F16" s="5"/>
      <c r="G16" s="5"/>
      <c r="H16" s="5"/>
      <c r="I16" s="5"/>
      <c r="J16" s="5"/>
      <c r="K16" s="5"/>
      <c r="L16" s="5"/>
    </row>
    <row r="17" spans="1:12" ht="22.5" x14ac:dyDescent="0.25">
      <c r="A17" s="83"/>
      <c r="B17" s="66">
        <v>40316</v>
      </c>
      <c r="C17" s="79">
        <v>4520</v>
      </c>
      <c r="D17" s="80" t="s">
        <v>174</v>
      </c>
      <c r="E17" s="5"/>
      <c r="F17" s="5"/>
      <c r="G17" s="5"/>
      <c r="H17" s="5"/>
      <c r="I17" s="5"/>
      <c r="J17" s="5"/>
      <c r="K17" s="5"/>
      <c r="L17" s="5"/>
    </row>
    <row r="18" spans="1:12" x14ac:dyDescent="0.25">
      <c r="A18" s="83"/>
      <c r="B18" s="66">
        <v>40347</v>
      </c>
      <c r="C18" s="79">
        <v>19094.349999999999</v>
      </c>
      <c r="D18" s="80" t="s">
        <v>175</v>
      </c>
      <c r="E18" s="5"/>
      <c r="F18" s="5"/>
      <c r="G18" s="5"/>
      <c r="H18" s="5"/>
      <c r="I18" s="5"/>
      <c r="J18" s="5"/>
      <c r="K18" s="5"/>
      <c r="L18" s="5"/>
    </row>
    <row r="19" spans="1:12" ht="22.5" x14ac:dyDescent="0.25">
      <c r="A19" s="83"/>
      <c r="B19" s="66">
        <v>40416</v>
      </c>
      <c r="C19" s="79">
        <v>2260</v>
      </c>
      <c r="D19" s="80" t="s">
        <v>176</v>
      </c>
      <c r="E19" s="5"/>
      <c r="F19" s="5"/>
      <c r="G19" s="5"/>
      <c r="H19" s="5"/>
      <c r="I19" s="5"/>
      <c r="J19" s="5"/>
      <c r="K19" s="5"/>
      <c r="L19" s="5"/>
    </row>
    <row r="20" spans="1:12" x14ac:dyDescent="0.25">
      <c r="A20" s="78"/>
      <c r="B20" s="69"/>
      <c r="C20" s="70"/>
      <c r="D20" s="77"/>
      <c r="E20" s="5"/>
      <c r="F20" s="5"/>
      <c r="G20" s="5"/>
      <c r="H20" s="5"/>
      <c r="I20" s="5"/>
      <c r="J20" s="5"/>
      <c r="K20" s="5"/>
      <c r="L20" s="5"/>
    </row>
  </sheetData>
  <mergeCells count="2">
    <mergeCell ref="A1:D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election activeCell="F4" sqref="F4"/>
    </sheetView>
  </sheetViews>
  <sheetFormatPr baseColWidth="10" defaultRowHeight="15" x14ac:dyDescent="0.25"/>
  <cols>
    <col min="1" max="1" width="11.140625" style="2" customWidth="1"/>
    <col min="2" max="2" width="23" style="2" customWidth="1"/>
    <col min="3" max="3" width="17.28515625" style="2" customWidth="1"/>
    <col min="4" max="4" width="33.140625"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49.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91"/>
      <c r="B6" s="103"/>
      <c r="C6" s="103"/>
      <c r="D6" s="104"/>
      <c r="E6" s="5"/>
      <c r="F6" s="5"/>
      <c r="G6" s="5"/>
      <c r="H6" s="5"/>
      <c r="I6" s="5"/>
      <c r="J6" s="5"/>
      <c r="K6" s="5"/>
      <c r="L6" s="5"/>
    </row>
    <row r="7" spans="1:12" ht="19.5" customHeight="1" x14ac:dyDescent="0.25">
      <c r="A7" s="67" t="s">
        <v>68</v>
      </c>
      <c r="B7" s="81"/>
      <c r="C7" s="81"/>
      <c r="D7" s="82"/>
      <c r="E7" s="5"/>
      <c r="F7" s="5"/>
      <c r="G7" s="5"/>
      <c r="H7" s="5"/>
      <c r="I7" s="5"/>
      <c r="J7" s="5"/>
      <c r="K7" s="5"/>
      <c r="L7" s="5"/>
    </row>
    <row r="8" spans="1:12" ht="19.5" customHeight="1" x14ac:dyDescent="0.25">
      <c r="A8" s="83"/>
      <c r="B8" s="81"/>
      <c r="C8" s="81"/>
      <c r="D8" s="82"/>
      <c r="E8" s="5"/>
      <c r="F8" s="5"/>
      <c r="G8" s="5"/>
      <c r="H8" s="5"/>
      <c r="I8" s="5"/>
      <c r="J8" s="5"/>
      <c r="K8" s="5"/>
      <c r="L8" s="5"/>
    </row>
    <row r="9" spans="1:12" ht="22.5" x14ac:dyDescent="0.25">
      <c r="A9" s="83"/>
      <c r="B9" s="66">
        <v>40728</v>
      </c>
      <c r="C9" s="79">
        <v>807.5</v>
      </c>
      <c r="D9" s="80" t="s">
        <v>177</v>
      </c>
      <c r="E9" s="5"/>
      <c r="F9" s="5"/>
      <c r="G9" s="5"/>
      <c r="H9" s="5"/>
      <c r="I9" s="5"/>
      <c r="J9" s="5"/>
      <c r="K9" s="5"/>
      <c r="L9" s="5"/>
    </row>
    <row r="10" spans="1:12" ht="22.5" x14ac:dyDescent="0.25">
      <c r="A10" s="83"/>
      <c r="B10" s="66">
        <v>40728</v>
      </c>
      <c r="C10" s="79">
        <v>7106.22</v>
      </c>
      <c r="D10" s="80" t="s">
        <v>178</v>
      </c>
      <c r="E10" s="5"/>
      <c r="F10" s="5"/>
      <c r="G10" s="5"/>
      <c r="H10" s="5"/>
      <c r="I10" s="5"/>
      <c r="J10" s="5"/>
      <c r="K10" s="5"/>
      <c r="L10" s="5"/>
    </row>
    <row r="11" spans="1:12" ht="22.5" x14ac:dyDescent="0.25">
      <c r="A11" s="83"/>
      <c r="B11" s="66">
        <v>40728</v>
      </c>
      <c r="C11" s="79">
        <v>2426.88</v>
      </c>
      <c r="D11" s="80" t="s">
        <v>179</v>
      </c>
      <c r="E11" s="5"/>
      <c r="F11" s="5"/>
      <c r="G11" s="5"/>
      <c r="H11" s="5"/>
      <c r="I11" s="5"/>
      <c r="J11" s="5"/>
      <c r="K11" s="5"/>
      <c r="L11" s="5"/>
    </row>
    <row r="12" spans="1:12" x14ac:dyDescent="0.25">
      <c r="A12" s="83"/>
      <c r="B12" s="66">
        <v>40728</v>
      </c>
      <c r="C12" s="79">
        <v>2345</v>
      </c>
      <c r="D12" s="80" t="s">
        <v>180</v>
      </c>
      <c r="E12" s="5"/>
      <c r="F12" s="5"/>
      <c r="G12" s="5"/>
      <c r="H12" s="5"/>
      <c r="I12" s="5"/>
      <c r="J12" s="5"/>
      <c r="K12" s="5"/>
      <c r="L12" s="5"/>
    </row>
    <row r="13" spans="1:12" ht="22.5" x14ac:dyDescent="0.25">
      <c r="A13" s="83"/>
      <c r="B13" s="66">
        <v>40791</v>
      </c>
      <c r="C13" s="79">
        <v>804</v>
      </c>
      <c r="D13" s="80" t="s">
        <v>179</v>
      </c>
      <c r="E13" s="5"/>
      <c r="F13" s="5"/>
      <c r="G13" s="5"/>
      <c r="H13" s="5"/>
      <c r="I13" s="5"/>
      <c r="J13" s="5"/>
      <c r="K13" s="5"/>
      <c r="L13" s="5"/>
    </row>
    <row r="14" spans="1:12" ht="22.5" x14ac:dyDescent="0.25">
      <c r="A14" s="83"/>
      <c r="B14" s="66">
        <v>40805</v>
      </c>
      <c r="C14" s="79">
        <v>2187.5</v>
      </c>
      <c r="D14" s="80" t="s">
        <v>178</v>
      </c>
      <c r="E14" s="5"/>
      <c r="F14" s="5"/>
      <c r="G14" s="5"/>
      <c r="H14" s="5"/>
      <c r="I14" s="5"/>
      <c r="J14" s="5"/>
      <c r="K14" s="5"/>
      <c r="L14" s="5"/>
    </row>
    <row r="15" spans="1:12" ht="22.5" x14ac:dyDescent="0.25">
      <c r="A15" s="83"/>
      <c r="B15" s="66">
        <v>40805</v>
      </c>
      <c r="C15" s="79">
        <v>1077</v>
      </c>
      <c r="D15" s="80" t="s">
        <v>177</v>
      </c>
      <c r="E15" s="5"/>
      <c r="F15" s="5"/>
      <c r="G15" s="5"/>
      <c r="H15" s="5"/>
      <c r="I15" s="5"/>
      <c r="J15" s="5"/>
      <c r="K15" s="5"/>
      <c r="L15" s="5"/>
    </row>
    <row r="16" spans="1:12" ht="22.5" x14ac:dyDescent="0.25">
      <c r="A16" s="83"/>
      <c r="B16" s="66">
        <v>40822</v>
      </c>
      <c r="C16" s="79">
        <v>679</v>
      </c>
      <c r="D16" s="80" t="s">
        <v>74</v>
      </c>
      <c r="E16" s="5"/>
      <c r="F16" s="5"/>
      <c r="G16" s="5"/>
      <c r="H16" s="5"/>
      <c r="I16" s="5"/>
      <c r="J16" s="5"/>
      <c r="K16" s="5"/>
      <c r="L16" s="5"/>
    </row>
    <row r="17" spans="1:12" x14ac:dyDescent="0.25">
      <c r="A17" s="83"/>
      <c r="B17" s="66">
        <v>40613</v>
      </c>
      <c r="C17" s="79">
        <v>14000</v>
      </c>
      <c r="D17" s="80" t="s">
        <v>181</v>
      </c>
      <c r="E17" s="5"/>
      <c r="F17" s="5"/>
      <c r="G17" s="5"/>
      <c r="H17" s="5"/>
      <c r="I17" s="5"/>
      <c r="J17" s="5"/>
      <c r="K17" s="5"/>
      <c r="L17" s="5"/>
    </row>
    <row r="18" spans="1:12" x14ac:dyDescent="0.25">
      <c r="A18" s="83"/>
      <c r="B18" s="66">
        <v>40626</v>
      </c>
      <c r="C18" s="79">
        <v>17000</v>
      </c>
      <c r="D18" s="80" t="s">
        <v>182</v>
      </c>
      <c r="E18" s="5"/>
      <c r="F18" s="5"/>
      <c r="G18" s="5"/>
      <c r="H18" s="5"/>
      <c r="I18" s="5"/>
      <c r="J18" s="5"/>
      <c r="K18" s="5"/>
      <c r="L18" s="5"/>
    </row>
    <row r="19" spans="1:12" x14ac:dyDescent="0.25">
      <c r="A19" s="83"/>
      <c r="B19" s="66">
        <v>40634</v>
      </c>
      <c r="C19" s="79">
        <v>17000</v>
      </c>
      <c r="D19" s="80" t="s">
        <v>183</v>
      </c>
      <c r="E19" s="5"/>
      <c r="F19" s="5"/>
      <c r="G19" s="5"/>
      <c r="H19" s="5"/>
      <c r="I19" s="5"/>
      <c r="J19" s="5"/>
      <c r="K19" s="5"/>
      <c r="L19" s="5"/>
    </row>
    <row r="20" spans="1:12" x14ac:dyDescent="0.25">
      <c r="A20" s="83"/>
      <c r="B20" s="66">
        <v>40648</v>
      </c>
      <c r="C20" s="79">
        <v>17000</v>
      </c>
      <c r="D20" s="80" t="s">
        <v>184</v>
      </c>
      <c r="E20" s="5"/>
      <c r="F20" s="5"/>
      <c r="G20" s="5"/>
      <c r="H20" s="5"/>
      <c r="I20" s="5"/>
      <c r="J20" s="5"/>
      <c r="K20" s="5"/>
      <c r="L20" s="5"/>
    </row>
    <row r="21" spans="1:12" x14ac:dyDescent="0.25">
      <c r="A21" s="83"/>
      <c r="B21" s="66">
        <v>40714</v>
      </c>
      <c r="C21" s="79">
        <v>5000</v>
      </c>
      <c r="D21" s="80" t="s">
        <v>185</v>
      </c>
      <c r="E21" s="5"/>
      <c r="F21" s="5"/>
      <c r="G21" s="5"/>
      <c r="H21" s="5"/>
      <c r="I21" s="5"/>
      <c r="J21" s="5"/>
      <c r="K21" s="5"/>
      <c r="L21" s="5"/>
    </row>
    <row r="22" spans="1:12" x14ac:dyDescent="0.25">
      <c r="A22" s="83"/>
      <c r="B22" s="66">
        <v>40718</v>
      </c>
      <c r="C22" s="79">
        <v>5000</v>
      </c>
      <c r="D22" s="80" t="s">
        <v>186</v>
      </c>
      <c r="E22" s="5"/>
      <c r="F22" s="5"/>
      <c r="G22" s="5"/>
      <c r="H22" s="5"/>
      <c r="I22" s="5"/>
      <c r="J22" s="5"/>
      <c r="K22" s="5"/>
      <c r="L22" s="5"/>
    </row>
    <row r="23" spans="1:12" ht="19.5" customHeight="1" x14ac:dyDescent="0.25">
      <c r="A23" s="88"/>
      <c r="B23" s="81"/>
      <c r="C23" s="81"/>
      <c r="D23" s="82"/>
      <c r="E23" s="5"/>
      <c r="F23" s="5"/>
      <c r="G23" s="5"/>
      <c r="H23" s="5"/>
      <c r="I23" s="5"/>
      <c r="J23" s="5"/>
      <c r="K23" s="5"/>
      <c r="L23" s="5"/>
    </row>
    <row r="24" spans="1:12" ht="18.75" customHeight="1" x14ac:dyDescent="0.25">
      <c r="A24" s="78"/>
      <c r="B24" s="69"/>
      <c r="C24" s="70"/>
      <c r="D24" s="77"/>
      <c r="E24" s="5"/>
      <c r="F24" s="5"/>
      <c r="G24" s="5"/>
      <c r="H24" s="5"/>
      <c r="I24" s="5"/>
      <c r="J24" s="5"/>
      <c r="K24" s="5"/>
      <c r="L24" s="5"/>
    </row>
    <row r="25" spans="1:12" ht="19.5" customHeight="1" x14ac:dyDescent="0.25">
      <c r="A25" s="67" t="s">
        <v>132</v>
      </c>
      <c r="B25" s="81"/>
      <c r="C25" s="81"/>
      <c r="D25" s="82"/>
      <c r="E25" s="5"/>
      <c r="F25" s="5"/>
      <c r="G25" s="5"/>
      <c r="H25" s="5"/>
      <c r="I25" s="5"/>
      <c r="J25" s="5"/>
      <c r="K25" s="5"/>
      <c r="L25" s="5"/>
    </row>
    <row r="26" spans="1:12" x14ac:dyDescent="0.25">
      <c r="A26" s="83"/>
      <c r="B26" s="66"/>
      <c r="C26" s="79"/>
      <c r="D26" s="80"/>
      <c r="E26" s="5"/>
      <c r="F26" s="5"/>
      <c r="G26" s="5"/>
      <c r="H26" s="5"/>
      <c r="I26" s="5"/>
      <c r="J26" s="5"/>
      <c r="K26" s="5"/>
      <c r="L26" s="5"/>
    </row>
    <row r="27" spans="1:12" x14ac:dyDescent="0.25">
      <c r="A27" s="83"/>
      <c r="B27" s="66">
        <v>40995</v>
      </c>
      <c r="C27" s="79">
        <v>5160.42</v>
      </c>
      <c r="D27" s="80" t="s">
        <v>187</v>
      </c>
      <c r="E27" s="5"/>
      <c r="F27" s="5"/>
      <c r="G27" s="5"/>
      <c r="H27" s="5"/>
      <c r="I27" s="5"/>
      <c r="J27" s="5"/>
      <c r="K27" s="5"/>
      <c r="L27" s="5"/>
    </row>
    <row r="28" spans="1:12" ht="22.5" x14ac:dyDescent="0.25">
      <c r="A28" s="83"/>
      <c r="B28" s="66">
        <v>41045</v>
      </c>
      <c r="C28" s="79">
        <v>1764.6</v>
      </c>
      <c r="D28" s="80" t="s">
        <v>188</v>
      </c>
      <c r="E28" s="5"/>
      <c r="F28" s="5"/>
      <c r="G28" s="5"/>
      <c r="H28" s="5"/>
      <c r="I28" s="5"/>
      <c r="J28" s="5"/>
      <c r="K28" s="5"/>
      <c r="L28" s="5"/>
    </row>
    <row r="29" spans="1:12" ht="22.5" x14ac:dyDescent="0.25">
      <c r="A29" s="83"/>
      <c r="B29" s="66">
        <v>41046</v>
      </c>
      <c r="C29" s="79">
        <v>573.6</v>
      </c>
      <c r="D29" s="80" t="s">
        <v>189</v>
      </c>
      <c r="E29" s="5"/>
      <c r="F29" s="5"/>
      <c r="G29" s="5"/>
      <c r="H29" s="5"/>
      <c r="I29" s="5"/>
      <c r="J29" s="5"/>
      <c r="K29" s="5"/>
      <c r="L29" s="5"/>
    </row>
    <row r="30" spans="1:12" x14ac:dyDescent="0.25">
      <c r="A30" s="83"/>
      <c r="B30" s="66">
        <v>41067</v>
      </c>
      <c r="C30" s="79">
        <v>305.75</v>
      </c>
      <c r="D30" s="80" t="s">
        <v>190</v>
      </c>
      <c r="E30" s="5"/>
      <c r="F30" s="5"/>
      <c r="G30" s="5"/>
      <c r="H30" s="5"/>
      <c r="I30" s="5"/>
      <c r="J30" s="5"/>
      <c r="K30" s="5"/>
      <c r="L30" s="5"/>
    </row>
    <row r="31" spans="1:12" x14ac:dyDescent="0.25">
      <c r="A31" s="83"/>
      <c r="B31" s="66">
        <v>41072</v>
      </c>
      <c r="C31" s="79">
        <v>1110</v>
      </c>
      <c r="D31" s="80" t="s">
        <v>191</v>
      </c>
      <c r="E31" s="5"/>
      <c r="F31" s="5"/>
      <c r="G31" s="5"/>
      <c r="H31" s="5"/>
      <c r="I31" s="5"/>
      <c r="J31" s="5"/>
      <c r="K31" s="5"/>
      <c r="L31" s="5"/>
    </row>
    <row r="32" spans="1:12" x14ac:dyDescent="0.25">
      <c r="A32" s="83"/>
      <c r="B32" s="66">
        <v>41074</v>
      </c>
      <c r="C32" s="79">
        <v>650</v>
      </c>
      <c r="D32" s="80" t="s">
        <v>192</v>
      </c>
      <c r="E32" s="5"/>
      <c r="F32" s="5"/>
      <c r="G32" s="5"/>
      <c r="H32" s="5"/>
      <c r="I32" s="5"/>
      <c r="J32" s="5"/>
      <c r="K32" s="5"/>
      <c r="L32" s="5"/>
    </row>
    <row r="33" spans="1:12" x14ac:dyDescent="0.25">
      <c r="A33" s="83"/>
      <c r="B33" s="66">
        <v>41074</v>
      </c>
      <c r="C33" s="79">
        <v>268</v>
      </c>
      <c r="D33" s="80" t="s">
        <v>193</v>
      </c>
      <c r="E33" s="5"/>
      <c r="F33" s="5"/>
      <c r="G33" s="5"/>
      <c r="H33" s="5"/>
      <c r="I33" s="5"/>
      <c r="J33" s="5"/>
      <c r="K33" s="5"/>
      <c r="L33" s="5"/>
    </row>
    <row r="34" spans="1:12" ht="22.5" x14ac:dyDescent="0.25">
      <c r="A34" s="83"/>
      <c r="B34" s="66">
        <v>41078</v>
      </c>
      <c r="C34" s="79">
        <v>932</v>
      </c>
      <c r="D34" s="80" t="s">
        <v>194</v>
      </c>
      <c r="E34" s="5"/>
      <c r="F34" s="5"/>
      <c r="G34" s="5"/>
      <c r="H34" s="5"/>
      <c r="I34" s="5"/>
      <c r="J34" s="5"/>
      <c r="K34" s="5"/>
      <c r="L34" s="5"/>
    </row>
    <row r="35" spans="1:12" x14ac:dyDescent="0.25">
      <c r="A35" s="83"/>
      <c r="B35" s="66">
        <v>41078</v>
      </c>
      <c r="C35" s="79">
        <v>622.5</v>
      </c>
      <c r="D35" s="80" t="s">
        <v>195</v>
      </c>
      <c r="E35" s="5"/>
      <c r="F35" s="5"/>
      <c r="G35" s="5"/>
      <c r="H35" s="5"/>
      <c r="I35" s="5"/>
      <c r="J35" s="5"/>
      <c r="K35" s="5"/>
      <c r="L35" s="5"/>
    </row>
    <row r="36" spans="1:12" ht="22.5" x14ac:dyDescent="0.25">
      <c r="A36" s="83"/>
      <c r="B36" s="66">
        <v>41078</v>
      </c>
      <c r="C36" s="79">
        <v>1484.16</v>
      </c>
      <c r="D36" s="80" t="s">
        <v>196</v>
      </c>
      <c r="E36" s="5"/>
      <c r="F36" s="5"/>
      <c r="G36" s="5"/>
      <c r="H36" s="5"/>
      <c r="I36" s="5"/>
      <c r="J36" s="5"/>
      <c r="K36" s="5"/>
      <c r="L36" s="5"/>
    </row>
    <row r="37" spans="1:12" ht="22.5" x14ac:dyDescent="0.25">
      <c r="A37" s="83"/>
      <c r="B37" s="66">
        <v>41087</v>
      </c>
      <c r="C37" s="79">
        <v>250</v>
      </c>
      <c r="D37" s="80" t="s">
        <v>197</v>
      </c>
      <c r="E37" s="5"/>
      <c r="F37" s="5"/>
      <c r="G37" s="5"/>
      <c r="H37" s="5"/>
      <c r="I37" s="5"/>
      <c r="J37" s="5"/>
      <c r="K37" s="5"/>
      <c r="L37" s="5"/>
    </row>
    <row r="38" spans="1:12" ht="22.5" x14ac:dyDescent="0.25">
      <c r="A38" s="83"/>
      <c r="B38" s="66">
        <v>41092</v>
      </c>
      <c r="C38" s="79">
        <v>85.06</v>
      </c>
      <c r="D38" s="80" t="s">
        <v>194</v>
      </c>
      <c r="E38" s="5"/>
      <c r="F38" s="5"/>
      <c r="G38" s="5"/>
      <c r="H38" s="5"/>
      <c r="I38" s="5"/>
      <c r="J38" s="5"/>
      <c r="K38" s="5"/>
      <c r="L38" s="5"/>
    </row>
    <row r="39" spans="1:12" x14ac:dyDescent="0.25">
      <c r="A39" s="83"/>
      <c r="B39" s="66">
        <v>41094</v>
      </c>
      <c r="C39" s="79">
        <v>390</v>
      </c>
      <c r="D39" s="80" t="s">
        <v>198</v>
      </c>
      <c r="E39" s="5"/>
      <c r="F39" s="5"/>
      <c r="G39" s="5"/>
      <c r="H39" s="5"/>
      <c r="I39" s="5"/>
      <c r="J39" s="5"/>
      <c r="K39" s="5"/>
      <c r="L39" s="5"/>
    </row>
    <row r="40" spans="1:12" x14ac:dyDescent="0.25">
      <c r="A40" s="83"/>
      <c r="B40" s="66">
        <v>41103</v>
      </c>
      <c r="C40" s="79">
        <v>4383.7</v>
      </c>
      <c r="D40" s="80" t="s">
        <v>84</v>
      </c>
      <c r="E40" s="5"/>
      <c r="F40" s="5"/>
      <c r="G40" s="5"/>
      <c r="H40" s="5"/>
      <c r="I40" s="5"/>
      <c r="J40" s="5"/>
      <c r="K40" s="5"/>
      <c r="L40" s="5"/>
    </row>
    <row r="41" spans="1:12" x14ac:dyDescent="0.25">
      <c r="A41" s="83"/>
      <c r="B41" s="66">
        <v>41212</v>
      </c>
      <c r="C41" s="79">
        <v>844</v>
      </c>
      <c r="D41" s="80" t="s">
        <v>199</v>
      </c>
      <c r="E41" s="5"/>
      <c r="F41" s="5"/>
      <c r="G41" s="5"/>
      <c r="H41" s="5"/>
      <c r="I41" s="5"/>
      <c r="J41" s="5"/>
      <c r="K41" s="5"/>
      <c r="L41" s="5"/>
    </row>
    <row r="42" spans="1:12" x14ac:dyDescent="0.25">
      <c r="A42" s="83"/>
      <c r="B42" s="66">
        <v>40949</v>
      </c>
      <c r="C42" s="79">
        <v>28250</v>
      </c>
      <c r="D42" s="80" t="s">
        <v>200</v>
      </c>
      <c r="E42" s="5"/>
      <c r="F42" s="5"/>
      <c r="G42" s="5"/>
      <c r="H42" s="5"/>
      <c r="I42" s="5"/>
      <c r="J42" s="5"/>
      <c r="K42" s="5"/>
      <c r="L42" s="5"/>
    </row>
    <row r="43" spans="1:12" x14ac:dyDescent="0.25">
      <c r="A43" s="83"/>
      <c r="B43" s="66">
        <v>41080</v>
      </c>
      <c r="C43" s="79">
        <v>3800</v>
      </c>
      <c r="D43" s="80" t="s">
        <v>131</v>
      </c>
      <c r="E43" s="5"/>
      <c r="F43" s="5"/>
      <c r="G43" s="5"/>
      <c r="H43" s="5"/>
      <c r="I43" s="5"/>
      <c r="J43" s="5"/>
      <c r="K43" s="5"/>
      <c r="L43" s="5"/>
    </row>
    <row r="44" spans="1:12" x14ac:dyDescent="0.25">
      <c r="A44" s="83"/>
      <c r="B44" s="66">
        <v>41148</v>
      </c>
      <c r="C44" s="79">
        <v>953</v>
      </c>
      <c r="D44" s="80" t="s">
        <v>201</v>
      </c>
      <c r="E44" s="5"/>
      <c r="F44" s="5"/>
      <c r="G44" s="5"/>
      <c r="H44" s="5"/>
      <c r="I44" s="5"/>
      <c r="J44" s="5"/>
      <c r="K44" s="5"/>
      <c r="L44" s="5"/>
    </row>
    <row r="45" spans="1:12" x14ac:dyDescent="0.25">
      <c r="A45" s="83"/>
      <c r="B45" s="66">
        <v>41148</v>
      </c>
      <c r="C45" s="79">
        <v>950</v>
      </c>
      <c r="D45" s="80" t="s">
        <v>202</v>
      </c>
      <c r="E45" s="5"/>
      <c r="F45" s="5"/>
      <c r="G45" s="5"/>
      <c r="H45" s="5"/>
      <c r="I45" s="5"/>
      <c r="J45" s="5"/>
      <c r="K45" s="5"/>
      <c r="L45" s="5"/>
    </row>
    <row r="46" spans="1:12" x14ac:dyDescent="0.25">
      <c r="A46" s="83"/>
      <c r="B46" s="66">
        <v>41212</v>
      </c>
      <c r="C46" s="79">
        <v>4700</v>
      </c>
      <c r="D46" s="80" t="s">
        <v>203</v>
      </c>
      <c r="E46" s="5"/>
      <c r="F46" s="5"/>
      <c r="G46" s="5"/>
      <c r="H46" s="5"/>
      <c r="I46" s="5"/>
      <c r="J46" s="5"/>
      <c r="K46" s="5"/>
      <c r="L46" s="5"/>
    </row>
    <row r="47" spans="1:12" x14ac:dyDescent="0.25">
      <c r="A47" s="83"/>
      <c r="B47" s="66">
        <v>41212</v>
      </c>
      <c r="C47" s="79">
        <v>5650</v>
      </c>
      <c r="D47" s="80" t="s">
        <v>204</v>
      </c>
      <c r="E47" s="5"/>
      <c r="F47" s="5"/>
      <c r="G47" s="5"/>
      <c r="H47" s="5"/>
      <c r="I47" s="5"/>
      <c r="J47" s="5"/>
      <c r="K47" s="5"/>
      <c r="L47" s="5"/>
    </row>
    <row r="48" spans="1:12" x14ac:dyDescent="0.25">
      <c r="A48" s="83"/>
      <c r="B48" s="66">
        <v>41212</v>
      </c>
      <c r="C48" s="79">
        <v>4400</v>
      </c>
      <c r="D48" s="80" t="s">
        <v>205</v>
      </c>
      <c r="E48" s="5"/>
      <c r="F48" s="5"/>
      <c r="G48" s="5"/>
      <c r="H48" s="5"/>
      <c r="I48" s="5"/>
      <c r="J48" s="5"/>
      <c r="K48" s="5"/>
      <c r="L48" s="5"/>
    </row>
    <row r="49" spans="1:12" x14ac:dyDescent="0.25">
      <c r="A49" s="83"/>
      <c r="B49" s="66">
        <v>41212</v>
      </c>
      <c r="C49" s="79">
        <v>4400</v>
      </c>
      <c r="D49" s="80" t="s">
        <v>206</v>
      </c>
      <c r="E49" s="5"/>
      <c r="F49" s="5"/>
      <c r="G49" s="5"/>
      <c r="H49" s="5"/>
      <c r="I49" s="5"/>
      <c r="J49" s="5"/>
      <c r="K49" s="5"/>
      <c r="L49" s="5"/>
    </row>
    <row r="50" spans="1:12" x14ac:dyDescent="0.25">
      <c r="A50" s="84"/>
      <c r="B50" s="85"/>
      <c r="C50" s="86"/>
      <c r="D50" s="87"/>
      <c r="E50" s="5"/>
      <c r="F50" s="5"/>
      <c r="G50" s="5"/>
      <c r="H50" s="5"/>
      <c r="I50" s="5"/>
      <c r="J50" s="5"/>
      <c r="K50" s="5"/>
      <c r="L50" s="5"/>
    </row>
    <row r="51" spans="1:12" x14ac:dyDescent="0.25">
      <c r="A51" s="78"/>
      <c r="B51" s="69"/>
      <c r="C51" s="70"/>
      <c r="D51" s="77"/>
      <c r="E51" s="5"/>
      <c r="F51" s="5"/>
      <c r="G51" s="5"/>
      <c r="H51" s="5"/>
      <c r="I51" s="5"/>
      <c r="J51" s="5"/>
      <c r="K51" s="5"/>
      <c r="L51" s="5"/>
    </row>
  </sheetData>
  <mergeCells count="2">
    <mergeCell ref="A1:D1"/>
    <mergeCell ref="A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election activeCell="G4" sqref="G4"/>
    </sheetView>
  </sheetViews>
  <sheetFormatPr baseColWidth="10" defaultRowHeight="15" x14ac:dyDescent="0.25"/>
  <cols>
    <col min="1" max="1" width="11.140625" style="2" customWidth="1"/>
    <col min="2" max="2" width="23" style="2" customWidth="1"/>
    <col min="3" max="3" width="17.28515625" style="2" customWidth="1"/>
    <col min="4" max="4" width="32" style="1" customWidth="1"/>
    <col min="5" max="16384" width="11.42578125" style="1"/>
  </cols>
  <sheetData>
    <row r="1" spans="1:12" ht="18.75" customHeight="1" x14ac:dyDescent="0.25">
      <c r="A1" s="289" t="s">
        <v>52</v>
      </c>
      <c r="B1" s="289"/>
      <c r="C1" s="289"/>
      <c r="D1" s="289"/>
    </row>
    <row r="2" spans="1:12" ht="15.75" x14ac:dyDescent="0.25">
      <c r="A2" s="290" t="s">
        <v>22</v>
      </c>
      <c r="B2" s="290"/>
      <c r="C2" s="290"/>
      <c r="D2" s="290"/>
    </row>
    <row r="3" spans="1:12" ht="15.75" thickBot="1" x14ac:dyDescent="0.3">
      <c r="A3" s="31"/>
      <c r="B3" s="30"/>
      <c r="C3" s="30"/>
    </row>
    <row r="4" spans="1:12" s="64" customFormat="1" ht="53.25" customHeight="1" thickBot="1" x14ac:dyDescent="0.3">
      <c r="A4" s="71" t="s">
        <v>16</v>
      </c>
      <c r="B4" s="72" t="s">
        <v>207</v>
      </c>
      <c r="C4" s="72" t="s">
        <v>48</v>
      </c>
      <c r="D4" s="73" t="s">
        <v>21</v>
      </c>
    </row>
    <row r="5" spans="1:12" ht="19.5" customHeight="1" thickTop="1" x14ac:dyDescent="0.25">
      <c r="A5" s="74"/>
      <c r="B5" s="25"/>
      <c r="C5" s="25"/>
      <c r="D5" s="75"/>
      <c r="E5" s="5"/>
      <c r="F5" s="5"/>
      <c r="G5" s="5"/>
      <c r="H5" s="5"/>
      <c r="I5" s="5"/>
      <c r="J5" s="5"/>
      <c r="K5" s="5"/>
      <c r="L5" s="5"/>
    </row>
    <row r="6" spans="1:12" ht="19.5" customHeight="1" x14ac:dyDescent="0.25">
      <c r="A6" s="91"/>
      <c r="B6" s="103"/>
      <c r="C6" s="103"/>
      <c r="D6" s="104"/>
      <c r="E6" s="5"/>
      <c r="F6" s="5"/>
      <c r="G6" s="5"/>
      <c r="H6" s="5"/>
      <c r="I6" s="5"/>
      <c r="J6" s="5"/>
      <c r="K6" s="5"/>
      <c r="L6" s="5"/>
    </row>
    <row r="7" spans="1:12" ht="19.5" customHeight="1" x14ac:dyDescent="0.25">
      <c r="A7" s="67" t="s">
        <v>132</v>
      </c>
      <c r="B7" s="81"/>
      <c r="C7" s="81"/>
      <c r="D7" s="82"/>
      <c r="E7" s="5"/>
      <c r="F7" s="5"/>
      <c r="G7" s="5"/>
      <c r="H7" s="5"/>
      <c r="I7" s="5"/>
      <c r="J7" s="5"/>
      <c r="K7" s="5"/>
      <c r="L7" s="5"/>
    </row>
    <row r="8" spans="1:12" x14ac:dyDescent="0.25">
      <c r="A8" s="83"/>
      <c r="B8" s="66"/>
      <c r="C8" s="79"/>
      <c r="D8" s="80"/>
      <c r="E8" s="5"/>
      <c r="F8" s="5"/>
      <c r="G8" s="5"/>
      <c r="H8" s="5"/>
      <c r="I8" s="5"/>
      <c r="J8" s="5"/>
      <c r="K8" s="5"/>
      <c r="L8" s="5"/>
    </row>
    <row r="9" spans="1:12" ht="22.5" x14ac:dyDescent="0.25">
      <c r="A9" s="83"/>
      <c r="B9" s="66">
        <v>41176</v>
      </c>
      <c r="C9" s="79">
        <v>585.85</v>
      </c>
      <c r="D9" s="80" t="s">
        <v>98</v>
      </c>
      <c r="E9" s="5"/>
      <c r="F9" s="5"/>
      <c r="G9" s="5"/>
      <c r="H9" s="5"/>
      <c r="I9" s="5"/>
      <c r="J9" s="5"/>
      <c r="K9" s="5"/>
      <c r="L9" s="5"/>
    </row>
    <row r="10" spans="1:12" ht="22.5" x14ac:dyDescent="0.25">
      <c r="A10" s="83"/>
      <c r="B10" s="66">
        <v>41236</v>
      </c>
      <c r="C10" s="79">
        <v>1605</v>
      </c>
      <c r="D10" s="80" t="s">
        <v>133</v>
      </c>
      <c r="E10" s="5"/>
      <c r="F10" s="5"/>
      <c r="G10" s="5"/>
      <c r="H10" s="5"/>
      <c r="I10" s="5"/>
      <c r="J10" s="5"/>
      <c r="K10" s="5"/>
      <c r="L10" s="5"/>
    </row>
    <row r="11" spans="1:12" ht="22.5" x14ac:dyDescent="0.25">
      <c r="A11" s="83"/>
      <c r="B11" s="66">
        <v>41236</v>
      </c>
      <c r="C11" s="79">
        <v>571.04999999999995</v>
      </c>
      <c r="D11" s="80" t="s">
        <v>77</v>
      </c>
      <c r="E11" s="5"/>
      <c r="F11" s="5"/>
      <c r="G11" s="5"/>
      <c r="H11" s="5"/>
      <c r="I11" s="5"/>
      <c r="J11" s="5"/>
      <c r="K11" s="5"/>
      <c r="L11" s="5"/>
    </row>
    <row r="12" spans="1:12" ht="22.5" x14ac:dyDescent="0.25">
      <c r="A12" s="83"/>
      <c r="B12" s="66">
        <v>41236</v>
      </c>
      <c r="C12" s="79">
        <v>1561</v>
      </c>
      <c r="D12" s="80" t="s">
        <v>74</v>
      </c>
      <c r="E12" s="5"/>
      <c r="F12" s="5"/>
      <c r="G12" s="5"/>
      <c r="H12" s="5"/>
      <c r="I12" s="5"/>
      <c r="J12" s="5"/>
      <c r="K12" s="5"/>
      <c r="L12" s="5"/>
    </row>
    <row r="13" spans="1:12" ht="33.75" x14ac:dyDescent="0.25">
      <c r="A13" s="83"/>
      <c r="B13" s="66">
        <v>41242</v>
      </c>
      <c r="C13" s="79">
        <v>1695</v>
      </c>
      <c r="D13" s="80" t="s">
        <v>208</v>
      </c>
      <c r="E13" s="5"/>
      <c r="F13" s="5"/>
      <c r="G13" s="5"/>
      <c r="H13" s="5"/>
      <c r="I13" s="5"/>
      <c r="J13" s="5"/>
      <c r="K13" s="5"/>
      <c r="L13" s="5"/>
    </row>
    <row r="14" spans="1:12" x14ac:dyDescent="0.25">
      <c r="A14" s="83"/>
      <c r="B14" s="66">
        <v>41243</v>
      </c>
      <c r="C14" s="79">
        <v>6463.6</v>
      </c>
      <c r="D14" s="80" t="s">
        <v>209</v>
      </c>
      <c r="E14" s="5"/>
      <c r="F14" s="5"/>
      <c r="G14" s="5"/>
      <c r="H14" s="5"/>
      <c r="I14" s="5"/>
      <c r="J14" s="5"/>
      <c r="K14" s="5"/>
      <c r="L14" s="5"/>
    </row>
    <row r="15" spans="1:12" ht="22.5" x14ac:dyDescent="0.25">
      <c r="A15" s="83"/>
      <c r="B15" s="66">
        <v>41254</v>
      </c>
      <c r="C15" s="79">
        <v>2900</v>
      </c>
      <c r="D15" s="80" t="s">
        <v>210</v>
      </c>
      <c r="E15" s="5"/>
      <c r="F15" s="5"/>
      <c r="G15" s="5"/>
      <c r="H15" s="5"/>
      <c r="I15" s="5"/>
      <c r="J15" s="5"/>
      <c r="K15" s="5"/>
      <c r="L15" s="5"/>
    </row>
    <row r="16" spans="1:12" ht="22.5" x14ac:dyDescent="0.25">
      <c r="A16" s="83"/>
      <c r="B16" s="66">
        <v>41255</v>
      </c>
      <c r="C16" s="79">
        <v>8136</v>
      </c>
      <c r="D16" s="80" t="s">
        <v>211</v>
      </c>
      <c r="E16" s="5"/>
      <c r="F16" s="5"/>
      <c r="G16" s="5"/>
      <c r="H16" s="5"/>
      <c r="I16" s="5"/>
      <c r="J16" s="5"/>
      <c r="K16" s="5"/>
      <c r="L16" s="5"/>
    </row>
    <row r="17" spans="1:12" ht="22.5" x14ac:dyDescent="0.25">
      <c r="A17" s="83"/>
      <c r="B17" s="66">
        <v>41255</v>
      </c>
      <c r="C17" s="79">
        <v>345</v>
      </c>
      <c r="D17" s="80" t="s">
        <v>133</v>
      </c>
      <c r="E17" s="5"/>
      <c r="F17" s="5"/>
      <c r="G17" s="5"/>
      <c r="H17" s="5"/>
      <c r="I17" s="5"/>
      <c r="J17" s="5"/>
      <c r="K17" s="5"/>
      <c r="L17" s="5"/>
    </row>
    <row r="18" spans="1:12" ht="22.5" x14ac:dyDescent="0.25">
      <c r="A18" s="83"/>
      <c r="B18" s="66">
        <v>41261</v>
      </c>
      <c r="C18" s="79">
        <v>5876</v>
      </c>
      <c r="D18" s="80" t="s">
        <v>212</v>
      </c>
      <c r="E18" s="5"/>
      <c r="F18" s="5"/>
      <c r="G18" s="5"/>
      <c r="H18" s="5"/>
      <c r="I18" s="5"/>
      <c r="J18" s="5"/>
      <c r="K18" s="5"/>
      <c r="L18" s="5"/>
    </row>
    <row r="19" spans="1:12" x14ac:dyDescent="0.25">
      <c r="A19" s="84"/>
      <c r="B19" s="85"/>
      <c r="C19" s="86"/>
      <c r="D19" s="87"/>
      <c r="E19" s="5"/>
      <c r="F19" s="5"/>
      <c r="G19" s="5"/>
      <c r="H19" s="5"/>
      <c r="I19" s="5"/>
      <c r="J19" s="5"/>
      <c r="K19" s="5"/>
      <c r="L19" s="5"/>
    </row>
    <row r="20" spans="1:12" x14ac:dyDescent="0.25">
      <c r="A20" s="78"/>
      <c r="B20" s="69"/>
      <c r="C20" s="70"/>
      <c r="D20" s="77"/>
      <c r="E20" s="5"/>
      <c r="F20" s="5"/>
      <c r="G20" s="5"/>
      <c r="H20" s="5"/>
      <c r="I20" s="5"/>
      <c r="J20" s="5"/>
      <c r="K20" s="5"/>
      <c r="L20" s="5"/>
    </row>
    <row r="21" spans="1:12" ht="19.5" customHeight="1" x14ac:dyDescent="0.25">
      <c r="A21" s="67" t="s">
        <v>213</v>
      </c>
      <c r="B21" s="81"/>
      <c r="C21" s="81"/>
      <c r="D21" s="82"/>
      <c r="E21" s="5"/>
      <c r="F21" s="5"/>
      <c r="G21" s="5"/>
      <c r="H21" s="5"/>
      <c r="I21" s="5"/>
      <c r="J21" s="5"/>
      <c r="K21" s="5"/>
      <c r="L21" s="5"/>
    </row>
    <row r="22" spans="1:12" x14ac:dyDescent="0.25">
      <c r="A22" s="83"/>
      <c r="B22" s="21"/>
      <c r="C22" s="21"/>
      <c r="D22" s="76"/>
      <c r="E22" s="5"/>
      <c r="F22" s="5"/>
      <c r="G22" s="5"/>
      <c r="H22" s="5"/>
      <c r="I22" s="5"/>
      <c r="J22" s="5"/>
      <c r="K22" s="5"/>
      <c r="L22" s="5"/>
    </row>
    <row r="23" spans="1:12" x14ac:dyDescent="0.25">
      <c r="A23" s="83"/>
      <c r="B23" s="66">
        <v>40915</v>
      </c>
      <c r="C23" s="79">
        <v>906.26</v>
      </c>
      <c r="D23" s="80" t="s">
        <v>214</v>
      </c>
      <c r="E23" s="5"/>
      <c r="F23" s="5"/>
      <c r="G23" s="5"/>
      <c r="H23" s="5"/>
      <c r="I23" s="5"/>
      <c r="J23" s="5"/>
      <c r="K23" s="5"/>
      <c r="L23" s="5"/>
    </row>
    <row r="24" spans="1:12" x14ac:dyDescent="0.25">
      <c r="A24" s="83"/>
      <c r="B24" s="66">
        <v>40915</v>
      </c>
      <c r="C24" s="79">
        <v>510</v>
      </c>
      <c r="D24" s="80" t="s">
        <v>215</v>
      </c>
      <c r="E24" s="5"/>
      <c r="F24" s="5"/>
      <c r="G24" s="5"/>
      <c r="H24" s="5"/>
      <c r="I24" s="5"/>
      <c r="J24" s="5"/>
      <c r="K24" s="5"/>
      <c r="L24" s="5"/>
    </row>
    <row r="25" spans="1:12" x14ac:dyDescent="0.25">
      <c r="A25" s="83"/>
      <c r="B25" s="66">
        <v>40925</v>
      </c>
      <c r="C25" s="79">
        <v>5424</v>
      </c>
      <c r="D25" s="80" t="s">
        <v>216</v>
      </c>
      <c r="E25" s="5"/>
      <c r="F25" s="5"/>
      <c r="G25" s="5"/>
      <c r="H25" s="5"/>
      <c r="I25" s="5"/>
      <c r="J25" s="5"/>
      <c r="K25" s="5"/>
      <c r="L25" s="5"/>
    </row>
    <row r="26" spans="1:12" ht="22.5" x14ac:dyDescent="0.25">
      <c r="A26" s="83"/>
      <c r="B26" s="66">
        <v>41291</v>
      </c>
      <c r="C26" s="79">
        <v>2400</v>
      </c>
      <c r="D26" s="80" t="s">
        <v>217</v>
      </c>
      <c r="E26" s="5"/>
      <c r="F26" s="5"/>
      <c r="G26" s="5"/>
      <c r="H26" s="5"/>
      <c r="I26" s="5"/>
      <c r="J26" s="5"/>
      <c r="K26" s="5"/>
      <c r="L26" s="5"/>
    </row>
    <row r="27" spans="1:12" x14ac:dyDescent="0.25">
      <c r="A27" s="83"/>
      <c r="B27" s="66">
        <v>41297</v>
      </c>
      <c r="C27" s="79">
        <v>6463.6</v>
      </c>
      <c r="D27" s="80" t="s">
        <v>218</v>
      </c>
      <c r="E27" s="5"/>
      <c r="F27" s="5"/>
      <c r="G27" s="5"/>
      <c r="H27" s="5"/>
      <c r="I27" s="5"/>
      <c r="J27" s="5"/>
      <c r="K27" s="5"/>
      <c r="L27" s="5"/>
    </row>
    <row r="28" spans="1:12" x14ac:dyDescent="0.25">
      <c r="A28" s="83"/>
      <c r="B28" s="66">
        <v>41394</v>
      </c>
      <c r="C28" s="79">
        <v>400</v>
      </c>
      <c r="D28" s="80" t="s">
        <v>214</v>
      </c>
      <c r="E28" s="5"/>
      <c r="F28" s="5"/>
      <c r="G28" s="5"/>
      <c r="H28" s="5"/>
      <c r="I28" s="5"/>
      <c r="J28" s="5"/>
      <c r="K28" s="5"/>
      <c r="L28" s="5"/>
    </row>
    <row r="29" spans="1:12" x14ac:dyDescent="0.25">
      <c r="A29" s="83"/>
      <c r="B29" s="66">
        <v>41394</v>
      </c>
      <c r="C29" s="79">
        <v>655.1</v>
      </c>
      <c r="D29" s="80" t="s">
        <v>219</v>
      </c>
      <c r="E29" s="5"/>
      <c r="F29" s="5"/>
      <c r="G29" s="5"/>
      <c r="H29" s="5"/>
      <c r="I29" s="5"/>
      <c r="J29" s="5"/>
      <c r="K29" s="5"/>
      <c r="L29" s="5"/>
    </row>
    <row r="30" spans="1:12" x14ac:dyDescent="0.25">
      <c r="A30" s="83"/>
      <c r="B30" s="66">
        <v>41394</v>
      </c>
      <c r="C30" s="79">
        <v>3624.29</v>
      </c>
      <c r="D30" s="80" t="s">
        <v>220</v>
      </c>
      <c r="E30" s="5"/>
      <c r="F30" s="5"/>
      <c r="G30" s="5"/>
      <c r="H30" s="5"/>
      <c r="I30" s="5"/>
      <c r="J30" s="5"/>
      <c r="K30" s="5"/>
      <c r="L30" s="5"/>
    </row>
    <row r="31" spans="1:12" x14ac:dyDescent="0.25">
      <c r="A31" s="83"/>
      <c r="B31" s="66">
        <v>41396</v>
      </c>
      <c r="C31" s="79">
        <v>1980</v>
      </c>
      <c r="D31" s="80" t="s">
        <v>221</v>
      </c>
      <c r="E31" s="5"/>
      <c r="F31" s="5"/>
      <c r="G31" s="5"/>
      <c r="H31" s="5"/>
      <c r="I31" s="5"/>
      <c r="J31" s="5"/>
      <c r="K31" s="5"/>
      <c r="L31" s="5"/>
    </row>
    <row r="32" spans="1:12" x14ac:dyDescent="0.25">
      <c r="A32" s="83"/>
      <c r="B32" s="66">
        <v>41396</v>
      </c>
      <c r="C32" s="79">
        <v>1230.58</v>
      </c>
      <c r="D32" s="80" t="s">
        <v>220</v>
      </c>
      <c r="E32" s="5"/>
      <c r="F32" s="5"/>
      <c r="G32" s="5"/>
      <c r="H32" s="5"/>
      <c r="I32" s="5"/>
      <c r="J32" s="5"/>
      <c r="K32" s="5"/>
      <c r="L32" s="5"/>
    </row>
    <row r="33" spans="1:12" x14ac:dyDescent="0.25">
      <c r="A33" s="83"/>
      <c r="B33" s="66">
        <v>41402</v>
      </c>
      <c r="C33" s="79">
        <v>1229.55</v>
      </c>
      <c r="D33" s="80" t="s">
        <v>220</v>
      </c>
      <c r="E33" s="5"/>
      <c r="F33" s="5"/>
      <c r="G33" s="5"/>
      <c r="H33" s="5"/>
      <c r="I33" s="5"/>
      <c r="J33" s="5"/>
      <c r="K33" s="5"/>
      <c r="L33" s="5"/>
    </row>
    <row r="34" spans="1:12" x14ac:dyDescent="0.25">
      <c r="A34" s="83"/>
      <c r="B34" s="66">
        <v>41402</v>
      </c>
      <c r="C34" s="79">
        <v>557.13</v>
      </c>
      <c r="D34" s="80" t="s">
        <v>220</v>
      </c>
      <c r="E34" s="5"/>
      <c r="F34" s="5"/>
      <c r="G34" s="5"/>
      <c r="H34" s="5"/>
      <c r="I34" s="5"/>
      <c r="J34" s="5"/>
      <c r="K34" s="5"/>
      <c r="L34" s="5"/>
    </row>
    <row r="35" spans="1:12" ht="22.5" x14ac:dyDescent="0.25">
      <c r="A35" s="83"/>
      <c r="B35" s="66">
        <v>41403</v>
      </c>
      <c r="C35" s="79">
        <v>1371.45</v>
      </c>
      <c r="D35" s="80" t="s">
        <v>222</v>
      </c>
      <c r="E35" s="5"/>
      <c r="F35" s="5"/>
      <c r="G35" s="5"/>
      <c r="H35" s="5"/>
      <c r="I35" s="5"/>
      <c r="J35" s="5"/>
      <c r="K35" s="5"/>
      <c r="L35" s="5"/>
    </row>
    <row r="36" spans="1:12" ht="22.5" x14ac:dyDescent="0.25">
      <c r="A36" s="83"/>
      <c r="B36" s="66">
        <v>41575</v>
      </c>
      <c r="C36" s="79">
        <v>39866.400000000001</v>
      </c>
      <c r="D36" s="80" t="s">
        <v>223</v>
      </c>
      <c r="E36" s="5"/>
      <c r="F36" s="5"/>
      <c r="G36" s="5"/>
      <c r="H36" s="5"/>
      <c r="I36" s="5"/>
      <c r="J36" s="5"/>
      <c r="K36" s="5"/>
      <c r="L36" s="5"/>
    </row>
    <row r="37" spans="1:12" x14ac:dyDescent="0.25">
      <c r="A37" s="83"/>
      <c r="B37" s="66">
        <v>41575</v>
      </c>
      <c r="C37" s="79">
        <v>3360</v>
      </c>
      <c r="D37" s="80" t="s">
        <v>214</v>
      </c>
      <c r="E37" s="5"/>
      <c r="F37" s="5"/>
      <c r="G37" s="5"/>
      <c r="H37" s="5"/>
      <c r="I37" s="5"/>
      <c r="J37" s="5"/>
      <c r="K37" s="5"/>
      <c r="L37" s="5"/>
    </row>
    <row r="38" spans="1:12" x14ac:dyDescent="0.25">
      <c r="A38" s="83"/>
      <c r="B38" s="66">
        <v>41600</v>
      </c>
      <c r="C38" s="79">
        <v>6995</v>
      </c>
      <c r="D38" s="80" t="s">
        <v>224</v>
      </c>
      <c r="E38" s="5"/>
      <c r="F38" s="5"/>
      <c r="G38" s="5"/>
      <c r="H38" s="5"/>
      <c r="I38" s="5"/>
      <c r="J38" s="5"/>
      <c r="K38" s="5"/>
      <c r="L38" s="5"/>
    </row>
    <row r="39" spans="1:12" x14ac:dyDescent="0.25">
      <c r="A39" s="83"/>
      <c r="B39" s="66">
        <v>41606</v>
      </c>
      <c r="C39" s="79">
        <v>75</v>
      </c>
      <c r="D39" s="80" t="s">
        <v>214</v>
      </c>
      <c r="E39" s="5"/>
      <c r="F39" s="5"/>
      <c r="G39" s="5"/>
      <c r="H39" s="5"/>
      <c r="I39" s="5"/>
      <c r="J39" s="5"/>
      <c r="K39" s="5"/>
      <c r="L39" s="5"/>
    </row>
    <row r="40" spans="1:12" ht="22.5" x14ac:dyDescent="0.25">
      <c r="A40" s="83"/>
      <c r="B40" s="66">
        <v>41610</v>
      </c>
      <c r="C40" s="79">
        <v>699</v>
      </c>
      <c r="D40" s="80" t="s">
        <v>225</v>
      </c>
      <c r="E40" s="5"/>
      <c r="F40" s="5"/>
      <c r="G40" s="5"/>
      <c r="H40" s="5"/>
      <c r="I40" s="5"/>
      <c r="J40" s="5"/>
      <c r="K40" s="5"/>
      <c r="L40" s="5"/>
    </row>
    <row r="41" spans="1:12" x14ac:dyDescent="0.25">
      <c r="A41" s="83"/>
      <c r="B41" s="66">
        <v>41376</v>
      </c>
      <c r="C41" s="79">
        <v>16272</v>
      </c>
      <c r="D41" s="80" t="s">
        <v>226</v>
      </c>
      <c r="E41" s="5"/>
      <c r="F41" s="5"/>
      <c r="G41" s="5"/>
      <c r="H41" s="5"/>
      <c r="I41" s="5"/>
      <c r="J41" s="5"/>
      <c r="K41" s="5"/>
      <c r="L41" s="5"/>
    </row>
    <row r="42" spans="1:12" x14ac:dyDescent="0.25">
      <c r="A42" s="83"/>
      <c r="B42" s="66">
        <v>41421</v>
      </c>
      <c r="C42" s="79">
        <v>125702</v>
      </c>
      <c r="D42" s="80" t="s">
        <v>227</v>
      </c>
      <c r="E42" s="5"/>
      <c r="F42" s="5"/>
      <c r="G42" s="5"/>
      <c r="H42" s="5"/>
      <c r="I42" s="5"/>
      <c r="J42" s="5"/>
      <c r="K42" s="5"/>
      <c r="L42" s="5"/>
    </row>
    <row r="43" spans="1:12" x14ac:dyDescent="0.25">
      <c r="A43" s="83"/>
      <c r="B43" s="21"/>
      <c r="C43" s="21"/>
      <c r="D43" s="76"/>
      <c r="E43" s="5"/>
      <c r="F43" s="5"/>
      <c r="G43" s="5"/>
      <c r="H43" s="5"/>
      <c r="I43" s="5"/>
      <c r="J43" s="5"/>
      <c r="K43" s="5"/>
      <c r="L43" s="5"/>
    </row>
    <row r="44" spans="1:12" ht="19.5" customHeight="1" x14ac:dyDescent="0.25">
      <c r="A44" s="78"/>
      <c r="B44" s="69"/>
      <c r="C44" s="70"/>
      <c r="D44" s="77"/>
      <c r="E44" s="5"/>
      <c r="F44" s="5"/>
      <c r="G44" s="5"/>
      <c r="H44" s="5"/>
      <c r="I44" s="5"/>
      <c r="J44" s="5"/>
      <c r="K44" s="5"/>
      <c r="L44" s="5"/>
    </row>
    <row r="45" spans="1:12" ht="19.5" customHeight="1" x14ac:dyDescent="0.25">
      <c r="A45" s="67" t="s">
        <v>228</v>
      </c>
      <c r="B45" s="81"/>
      <c r="C45" s="81"/>
      <c r="D45" s="82"/>
      <c r="E45" s="5"/>
      <c r="F45" s="5"/>
      <c r="G45" s="5"/>
      <c r="H45" s="5"/>
      <c r="I45" s="5"/>
      <c r="J45" s="5"/>
      <c r="K45" s="5"/>
      <c r="L45" s="5"/>
    </row>
    <row r="46" spans="1:12" x14ac:dyDescent="0.25">
      <c r="A46" s="83"/>
      <c r="B46" s="21"/>
      <c r="C46" s="21"/>
      <c r="D46" s="76"/>
      <c r="E46" s="5"/>
      <c r="F46" s="5"/>
      <c r="G46" s="5"/>
      <c r="H46" s="5"/>
      <c r="I46" s="5"/>
      <c r="J46" s="5"/>
      <c r="K46" s="5"/>
      <c r="L46" s="5"/>
    </row>
    <row r="47" spans="1:12" x14ac:dyDescent="0.25">
      <c r="A47" s="83"/>
      <c r="B47" s="66">
        <v>41709</v>
      </c>
      <c r="C47" s="79">
        <v>514.83000000000004</v>
      </c>
      <c r="D47" s="80" t="s">
        <v>100</v>
      </c>
      <c r="E47" s="5"/>
      <c r="F47" s="5"/>
      <c r="G47" s="5"/>
      <c r="H47" s="5"/>
      <c r="I47" s="5"/>
      <c r="J47" s="5"/>
      <c r="K47" s="5"/>
      <c r="L47" s="5"/>
    </row>
    <row r="48" spans="1:12" ht="22.5" x14ac:dyDescent="0.25">
      <c r="A48" s="83"/>
      <c r="B48" s="66">
        <v>41709</v>
      </c>
      <c r="C48" s="79">
        <v>2542</v>
      </c>
      <c r="D48" s="80" t="s">
        <v>229</v>
      </c>
      <c r="E48" s="5"/>
      <c r="F48" s="5"/>
      <c r="G48" s="5"/>
      <c r="H48" s="5"/>
      <c r="I48" s="5"/>
      <c r="J48" s="5"/>
      <c r="K48" s="5"/>
      <c r="L48" s="5"/>
    </row>
    <row r="49" spans="1:12" ht="22.5" x14ac:dyDescent="0.25">
      <c r="A49" s="83"/>
      <c r="B49" s="66">
        <v>41751</v>
      </c>
      <c r="C49" s="79">
        <v>9687.6</v>
      </c>
      <c r="D49" s="80" t="s">
        <v>230</v>
      </c>
      <c r="E49" s="5"/>
      <c r="F49" s="5"/>
      <c r="G49" s="5"/>
      <c r="H49" s="5"/>
      <c r="I49" s="5"/>
      <c r="J49" s="5"/>
      <c r="K49" s="5"/>
      <c r="L49" s="5"/>
    </row>
    <row r="50" spans="1:12" ht="22.5" x14ac:dyDescent="0.25">
      <c r="A50" s="83"/>
      <c r="B50" s="66">
        <v>41751</v>
      </c>
      <c r="C50" s="79">
        <v>1415</v>
      </c>
      <c r="D50" s="80" t="s">
        <v>231</v>
      </c>
      <c r="E50" s="5"/>
      <c r="F50" s="5"/>
      <c r="G50" s="5"/>
      <c r="H50" s="5"/>
      <c r="I50" s="5"/>
      <c r="J50" s="5"/>
      <c r="K50" s="5"/>
      <c r="L50" s="5"/>
    </row>
    <row r="51" spans="1:12" ht="22.5" x14ac:dyDescent="0.25">
      <c r="A51" s="83"/>
      <c r="B51" s="66">
        <v>41768</v>
      </c>
      <c r="C51" s="79">
        <v>6.9</v>
      </c>
      <c r="D51" s="80" t="s">
        <v>230</v>
      </c>
      <c r="E51" s="5"/>
      <c r="F51" s="5"/>
      <c r="G51" s="5"/>
      <c r="H51" s="5"/>
      <c r="I51" s="5"/>
      <c r="J51" s="5"/>
      <c r="K51" s="5"/>
      <c r="L51" s="5"/>
    </row>
    <row r="52" spans="1:12" ht="22.5" x14ac:dyDescent="0.25">
      <c r="A52" s="83"/>
      <c r="B52" s="66">
        <v>41663</v>
      </c>
      <c r="C52" s="79">
        <v>6825.2</v>
      </c>
      <c r="D52" s="80" t="s">
        <v>232</v>
      </c>
      <c r="E52" s="5"/>
      <c r="F52" s="5"/>
      <c r="G52" s="5"/>
      <c r="H52" s="5"/>
      <c r="I52" s="5"/>
      <c r="J52" s="5"/>
      <c r="K52" s="5"/>
      <c r="L52" s="5"/>
    </row>
    <row r="53" spans="1:12" ht="22.5" x14ac:dyDescent="0.25">
      <c r="A53" s="83"/>
      <c r="B53" s="66">
        <v>41674</v>
      </c>
      <c r="C53" s="79">
        <v>26000</v>
      </c>
      <c r="D53" s="80" t="s">
        <v>233</v>
      </c>
      <c r="E53" s="5"/>
      <c r="F53" s="5"/>
      <c r="G53" s="5"/>
      <c r="H53" s="5"/>
      <c r="I53" s="5"/>
      <c r="J53" s="5"/>
      <c r="K53" s="5"/>
      <c r="L53" s="5"/>
    </row>
    <row r="54" spans="1:12" x14ac:dyDescent="0.25">
      <c r="A54" s="83"/>
      <c r="B54" s="66">
        <v>41712</v>
      </c>
      <c r="C54" s="79">
        <v>37007.25</v>
      </c>
      <c r="D54" s="80" t="s">
        <v>234</v>
      </c>
      <c r="E54" s="5"/>
      <c r="F54" s="5"/>
      <c r="G54" s="5"/>
      <c r="H54" s="5"/>
      <c r="I54" s="5"/>
      <c r="J54" s="5"/>
      <c r="K54" s="5"/>
      <c r="L54" s="5"/>
    </row>
    <row r="55" spans="1:12" x14ac:dyDescent="0.25">
      <c r="A55" s="83"/>
      <c r="B55" s="66">
        <v>41751</v>
      </c>
      <c r="C55" s="79">
        <v>16797.900000000001</v>
      </c>
      <c r="D55" s="80" t="s">
        <v>235</v>
      </c>
      <c r="E55" s="5"/>
      <c r="F55" s="5"/>
      <c r="G55" s="5"/>
      <c r="H55" s="5"/>
      <c r="I55" s="5"/>
      <c r="J55" s="5"/>
      <c r="K55" s="5"/>
      <c r="L55" s="5"/>
    </row>
    <row r="56" spans="1:12" x14ac:dyDescent="0.25">
      <c r="A56" s="113"/>
      <c r="B56" s="66"/>
      <c r="C56" s="19"/>
      <c r="D56" s="76"/>
      <c r="E56" s="5"/>
      <c r="F56" s="5"/>
      <c r="G56" s="5"/>
      <c r="H56" s="5"/>
      <c r="I56" s="5"/>
      <c r="J56" s="5"/>
      <c r="K56" s="5"/>
      <c r="L56" s="5"/>
    </row>
    <row r="57" spans="1:12" x14ac:dyDescent="0.25">
      <c r="A57" s="78"/>
      <c r="B57" s="69"/>
      <c r="C57" s="70"/>
      <c r="D57" s="77"/>
      <c r="E57" s="5"/>
      <c r="F57" s="5"/>
      <c r="G57" s="5"/>
      <c r="H57" s="5"/>
      <c r="I57" s="5"/>
      <c r="J57" s="5"/>
      <c r="K57" s="5"/>
      <c r="L57" s="5"/>
    </row>
  </sheetData>
  <mergeCells count="2">
    <mergeCell ref="A1:D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vt:i4>
      </vt:variant>
    </vt:vector>
  </HeadingPairs>
  <TitlesOfParts>
    <vt:vector size="31" baseType="lpstr">
      <vt:lpstr>PROYECTOS</vt:lpstr>
      <vt:lpstr>PDAS CONTABLES</vt:lpstr>
      <vt:lpstr>CONCILIACIONES ACT. FIJO</vt:lpstr>
      <vt:lpstr>CONCILIACIONES BANCARIAS</vt:lpstr>
      <vt:lpstr>40495</vt:lpstr>
      <vt:lpstr>11266</vt:lpstr>
      <vt:lpstr>10002</vt:lpstr>
      <vt:lpstr>11955</vt:lpstr>
      <vt:lpstr>12882</vt:lpstr>
      <vt:lpstr>6400</vt:lpstr>
      <vt:lpstr>10608</vt:lpstr>
      <vt:lpstr>10706</vt:lpstr>
      <vt:lpstr>10943</vt:lpstr>
      <vt:lpstr>1173</vt:lpstr>
      <vt:lpstr>7811</vt:lpstr>
      <vt:lpstr>095841</vt:lpstr>
      <vt:lpstr>092367</vt:lpstr>
      <vt:lpstr>056579</vt:lpstr>
      <vt:lpstr>40615</vt:lpstr>
      <vt:lpstr>021</vt:lpstr>
      <vt:lpstr>40682</vt:lpstr>
      <vt:lpstr>40681</vt:lpstr>
      <vt:lpstr>40593</vt:lpstr>
      <vt:lpstr>40693</vt:lpstr>
      <vt:lpstr>GOES 2009</vt:lpstr>
      <vt:lpstr>GOES 2010</vt:lpstr>
      <vt:lpstr>GOES 2011</vt:lpstr>
      <vt:lpstr>GOES 2012</vt:lpstr>
      <vt:lpstr>GOES 2013</vt:lpstr>
      <vt:lpstr>GOES 2014</vt:lpstr>
      <vt:lpstr>'1173'!Área_de_impresión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Sanchez</dc:creator>
  <cp:lastModifiedBy>Gustavo Adolfo López</cp:lastModifiedBy>
  <cp:lastPrinted>2018-09-04T21:15:10Z</cp:lastPrinted>
  <dcterms:created xsi:type="dcterms:W3CDTF">2016-03-31T13:35:03Z</dcterms:created>
  <dcterms:modified xsi:type="dcterms:W3CDTF">2018-09-06T14:39:54Z</dcterms:modified>
</cp:coreProperties>
</file>