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216" documentId="13_ncr:1_{BB8E136F-2A05-4F58-B1F2-AFF8620757D4}" xr6:coauthVersionLast="47" xr6:coauthVersionMax="47" xr10:uidLastSave="{67610CBA-5336-45F0-8F0B-0DACDE7F1B94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C13" i="4"/>
  <c r="B13" i="4"/>
  <c r="D13" i="4"/>
  <c r="H13" i="4"/>
  <c r="G13" i="4"/>
  <c r="J13" i="4"/>
  <c r="N13" i="4"/>
  <c r="I13" i="4"/>
  <c r="M12" i="4"/>
  <c r="H12" i="4"/>
  <c r="G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D11" i="4"/>
  <c r="C11" i="4"/>
  <c r="I11" i="4"/>
  <c r="E21" i="17" l="1"/>
  <c r="D21" i="17"/>
  <c r="D19" i="25"/>
  <c r="D36" i="25" s="1"/>
  <c r="D13" i="25"/>
  <c r="D15" i="25" s="1"/>
  <c r="D11" i="25"/>
  <c r="D10" i="25"/>
  <c r="D8" i="25"/>
  <c r="D30" i="25" s="1"/>
  <c r="D7" i="25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D29" i="25"/>
  <c r="C23" i="4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Q14" i="4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<sst xmlns="http://schemas.openxmlformats.org/spreadsheetml/2006/main" count="206" uniqueCount="96">
  <si>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</si>
  <si>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</si>
  <si>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</si>
  <si>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</si>
  <si>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</si>
  <si>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</si>
  <si>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</si>
  <si>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</si>
  <si>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</si>
  <si>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</si>
  <si>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</si>
  <si>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</si>
  <si>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</si>
  <si>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</si>
  <si>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</si>
  <si>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</si>
  <si>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</si>
  <si>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</si>
  <si>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</si>
  <si>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</si>
  <si>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</si>
  <si>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</si>
  <si>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</si>
  <si>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</si>
  <si>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</si>
  <si>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</si>
  <si>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</si>
  <si>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</si>
  <si>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</si>
  <si>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</si>
  <si>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</si>
  <si>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</si>
  <si>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</si>
  <si>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</si>
  <si>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</si>
  <si>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</si>
  <si>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</si>
  <si>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</si>
  <si>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</si>
  <si>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</si>
  <si>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</si>
  <si>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</si>
  <si>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</si>
  <si>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</si>
  <si>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</si>
  <si>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</si>
  <si>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</si>
  <si>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</si>
  <si>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</si>
  <si>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</si>
  <si>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</si>
  <si>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</si>
  <si>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</si>
  <si>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</si>
  <si>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</si>
  <si>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</si>
  <si>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</si>
  <si>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</si>
  <si>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</si>
  <si>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</si>
  <si>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</si>
  <si>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</si>
  <si>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</si>
  <si>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</si>
  <si>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</si>
  <si>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</si>
  <si>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</si>
  <si>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</si>
  <si>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</si>
  <si>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</si>
  <si>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</si>
  <si>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</si>
  <si>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</si>
  <si>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</si>
  <si>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</si>
  <si>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</si>
  <si>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</si>
  <si>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</si>
  <si>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</si>
  <si>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</si>
  <si>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</si>
  <si>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</si>
  <si>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</si>
  <si>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</si>
  <si>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</si>
  <si>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</si>
  <si>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</si>
  <si>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</si>
  <si>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</si>
  <si>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</si>
  <si>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</si>
  <si>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</si>
  <si>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</si>
  <si>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</si>
  <si>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</si>
  <si>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29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</si>
</sst>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18">
    <xf numFmtId="0" fontId="0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5" fillId="0" borderId="0"/>
    <xf numFmtId="0" fontId="5" fillId="0" borderId="0"/>
    <xf numFmtId="0" fontId="25" fillId="0" borderId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9">
    <xf numFmtId="0" fontId="0" fillId="0" borderId="0" xfId="0"/>
    <xf numFmtId="0" fontId="5" fillId="0" borderId="0" xfId="0" applyFont="1"/>
    <xf numFmtId="0" fontId="4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5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" fontId="19" fillId="0" borderId="5" xfId="0" applyNumberFormat="1" applyFont="1" applyBorder="1" applyAlignment="1">
      <alignment horizontal="left"/>
    </xf>
    <xf numFmtId="0" fontId="15" fillId="0" borderId="0" xfId="0" applyFont="1"/>
    <xf numFmtId="17" fontId="19" fillId="0" borderId="2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166" fontId="4" fillId="0" borderId="1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6" fontId="0" fillId="0" borderId="0" xfId="0" applyNumberFormat="1"/>
    <xf numFmtId="0" fontId="16" fillId="0" borderId="0" xfId="0" applyFont="1" applyAlignment="1">
      <alignment horizontal="center"/>
    </xf>
    <xf numFmtId="0" fontId="25" fillId="0" borderId="0" xfId="7"/>
    <xf numFmtId="0" fontId="15" fillId="0" borderId="0" xfId="7" applyFont="1" applyAlignment="1">
      <alignment horizontal="center"/>
    </xf>
    <xf numFmtId="0" fontId="5" fillId="0" borderId="0" xfId="7" applyFont="1"/>
    <xf numFmtId="0" fontId="6" fillId="0" borderId="0" xfId="7" applyFont="1"/>
    <xf numFmtId="165" fontId="5" fillId="0" borderId="0" xfId="7" applyNumberFormat="1" applyFont="1"/>
    <xf numFmtId="0" fontId="9" fillId="0" borderId="0" xfId="7" applyFont="1"/>
    <xf numFmtId="0" fontId="5" fillId="0" borderId="0" xfId="7" applyFont="1" applyAlignment="1">
      <alignment horizontal="left"/>
    </xf>
    <xf numFmtId="0" fontId="5" fillId="0" borderId="0" xfId="7" applyFont="1" applyAlignment="1">
      <alignment horizontal="center"/>
    </xf>
    <xf numFmtId="0" fontId="15" fillId="0" borderId="0" xfId="7" applyFont="1"/>
    <xf numFmtId="17" fontId="19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5" fillId="0" borderId="0" xfId="11" applyNumberFormat="1" applyFont="1"/>
    <xf numFmtId="1" fontId="0" fillId="0" borderId="0" xfId="11" applyNumberFormat="1" applyFont="1"/>
    <xf numFmtId="166" fontId="5" fillId="0" borderId="0" xfId="11" applyNumberFormat="1" applyFont="1"/>
    <xf numFmtId="0" fontId="4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5" fillId="0" borderId="0" xfId="11" applyNumberFormat="1" applyFont="1"/>
    <xf numFmtId="165" fontId="5" fillId="0" borderId="0" xfId="5" applyFont="1"/>
    <xf numFmtId="166" fontId="4" fillId="0" borderId="12" xfId="0" applyNumberFormat="1" applyFont="1" applyBorder="1" applyAlignment="1">
      <alignment horizontal="center"/>
    </xf>
    <xf numFmtId="9" fontId="4" fillId="0" borderId="0" xfId="11" applyFont="1" applyFill="1" applyBorder="1" applyAlignment="1">
      <alignment horizontal="center"/>
    </xf>
    <xf numFmtId="0" fontId="27" fillId="0" borderId="0" xfId="7" applyFont="1"/>
    <xf numFmtId="0" fontId="28" fillId="0" borderId="0" xfId="0" applyFont="1"/>
    <xf numFmtId="0" fontId="15" fillId="0" borderId="0" xfId="0" applyFont="1" applyAlignment="1">
      <alignment vertical="center"/>
    </xf>
    <xf numFmtId="0" fontId="15" fillId="0" borderId="0" xfId="7" applyFont="1" applyAlignment="1">
      <alignment vertical="center"/>
    </xf>
    <xf numFmtId="166" fontId="29" fillId="0" borderId="0" xfId="0" applyNumberFormat="1" applyFont="1"/>
    <xf numFmtId="0" fontId="5" fillId="0" borderId="2" xfId="9" applyBorder="1"/>
    <xf numFmtId="0" fontId="17" fillId="0" borderId="9" xfId="9" applyFont="1" applyBorder="1" applyAlignment="1">
      <alignment horizontal="center" vertical="center" wrapText="1"/>
    </xf>
    <xf numFmtId="0" fontId="18" fillId="0" borderId="2" xfId="9" applyFont="1" applyBorder="1" applyAlignment="1">
      <alignment horizontal="center" vertical="center" wrapText="1"/>
    </xf>
    <xf numFmtId="0" fontId="17" fillId="0" borderId="3" xfId="9" applyFont="1" applyBorder="1" applyAlignment="1">
      <alignment horizontal="center" vertical="center" wrapText="1"/>
    </xf>
    <xf numFmtId="0" fontId="17" fillId="0" borderId="10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165" fontId="6" fillId="0" borderId="15" xfId="5" applyFont="1" applyBorder="1" applyAlignment="1">
      <alignment horizontal="center"/>
    </xf>
    <xf numFmtId="17" fontId="6" fillId="0" borderId="16" xfId="0" applyNumberFormat="1" applyFont="1" applyBorder="1" applyAlignment="1">
      <alignment horizontal="center"/>
    </xf>
    <xf numFmtId="17" fontId="6" fillId="0" borderId="17" xfId="0" applyNumberFormat="1" applyFont="1" applyBorder="1" applyAlignment="1">
      <alignment horizontal="center"/>
    </xf>
    <xf numFmtId="17" fontId="6" fillId="0" borderId="18" xfId="0" applyNumberFormat="1" applyFont="1" applyBorder="1" applyAlignment="1">
      <alignment horizontal="center"/>
    </xf>
    <xf numFmtId="17" fontId="6" fillId="0" borderId="19" xfId="0" applyNumberFormat="1" applyFont="1" applyBorder="1" applyAlignment="1">
      <alignment horizontal="center"/>
    </xf>
    <xf numFmtId="165" fontId="6" fillId="0" borderId="0" xfId="0" applyNumberFormat="1" applyFont="1"/>
    <xf numFmtId="166" fontId="5" fillId="0" borderId="0" xfId="7" applyNumberFormat="1" applyFont="1"/>
    <xf numFmtId="165" fontId="4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0" fontId="31" fillId="0" borderId="21" xfId="11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165" fontId="6" fillId="0" borderId="26" xfId="5" applyFont="1" applyBorder="1" applyAlignment="1">
      <alignment horizontal="center"/>
    </xf>
    <xf numFmtId="17" fontId="6" fillId="0" borderId="27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165" fontId="6" fillId="0" borderId="31" xfId="5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7" fillId="0" borderId="32" xfId="4" applyFont="1" applyBorder="1" applyAlignment="1">
      <alignment horizontal="center"/>
    </xf>
    <xf numFmtId="165" fontId="7" fillId="0" borderId="33" xfId="4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4" fontId="0" fillId="0" borderId="0" xfId="0" applyNumberFormat="1"/>
    <xf numFmtId="165" fontId="4" fillId="0" borderId="23" xfId="0" applyNumberFormat="1" applyFont="1" applyBorder="1" applyAlignment="1">
      <alignment horizontal="center"/>
    </xf>
    <xf numFmtId="165" fontId="31" fillId="0" borderId="0" xfId="4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/>
    </xf>
    <xf numFmtId="165" fontId="6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2" fillId="0" borderId="22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center"/>
    </xf>
    <xf numFmtId="165" fontId="33" fillId="0" borderId="31" xfId="4" applyFont="1" applyBorder="1" applyAlignment="1">
      <alignment horizontal="justify" vertical="center" wrapText="1"/>
    </xf>
    <xf numFmtId="10" fontId="33" fillId="0" borderId="40" xfId="11" applyNumberFormat="1" applyFont="1" applyBorder="1" applyAlignment="1">
      <alignment horizontal="center" vertical="center" wrapText="1"/>
    </xf>
    <xf numFmtId="0" fontId="24" fillId="0" borderId="41" xfId="0" applyFont="1" applyBorder="1"/>
    <xf numFmtId="0" fontId="5" fillId="0" borderId="21" xfId="0" applyFont="1" applyBorder="1" applyAlignment="1">
      <alignment horizontal="center"/>
    </xf>
    <xf numFmtId="10" fontId="33" fillId="0" borderId="21" xfId="11" applyNumberFormat="1" applyFont="1" applyBorder="1" applyAlignment="1">
      <alignment horizontal="center" vertical="center" wrapText="1"/>
    </xf>
    <xf numFmtId="10" fontId="33" fillId="0" borderId="41" xfId="11" applyNumberFormat="1" applyFont="1" applyBorder="1" applyAlignment="1">
      <alignment horizontal="center" vertical="center" wrapText="1"/>
    </xf>
    <xf numFmtId="10" fontId="32" fillId="0" borderId="22" xfId="11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center" wrapText="1"/>
    </xf>
    <xf numFmtId="165" fontId="33" fillId="0" borderId="42" xfId="4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17" fontId="34" fillId="0" borderId="5" xfId="7" applyNumberFormat="1" applyFont="1" applyBorder="1" applyAlignment="1">
      <alignment horizontal="left"/>
    </xf>
    <xf numFmtId="0" fontId="34" fillId="0" borderId="5" xfId="7" applyFont="1" applyBorder="1" applyAlignment="1">
      <alignment horizontal="center"/>
    </xf>
    <xf numFmtId="44" fontId="34" fillId="0" borderId="5" xfId="6" applyFont="1" applyBorder="1" applyAlignment="1">
      <alignment horizontal="center"/>
    </xf>
    <xf numFmtId="166" fontId="34" fillId="0" borderId="5" xfId="7" applyNumberFormat="1" applyFont="1" applyBorder="1" applyAlignment="1">
      <alignment horizontal="center"/>
    </xf>
    <xf numFmtId="44" fontId="25" fillId="0" borderId="5" xfId="6" applyFont="1" applyBorder="1"/>
    <xf numFmtId="17" fontId="34" fillId="0" borderId="5" xfId="9" applyNumberFormat="1" applyFont="1" applyBorder="1" applyAlignment="1">
      <alignment horizontal="left"/>
    </xf>
    <xf numFmtId="0" fontId="35" fillId="0" borderId="5" xfId="7" applyFont="1" applyBorder="1"/>
    <xf numFmtId="0" fontId="35" fillId="0" borderId="6" xfId="0" applyFont="1" applyBorder="1" applyAlignment="1">
      <alignment horizontal="center"/>
    </xf>
    <xf numFmtId="44" fontId="35" fillId="0" borderId="6" xfId="0" applyNumberFormat="1" applyFont="1" applyBorder="1" applyAlignment="1">
      <alignment horizontal="center"/>
    </xf>
    <xf numFmtId="166" fontId="35" fillId="0" borderId="6" xfId="0" applyNumberFormat="1" applyFont="1" applyBorder="1" applyAlignment="1">
      <alignment horizontal="center"/>
    </xf>
    <xf numFmtId="166" fontId="35" fillId="0" borderId="1" xfId="0" applyNumberFormat="1" applyFont="1" applyBorder="1" applyAlignment="1">
      <alignment horizontal="center"/>
    </xf>
    <xf numFmtId="17" fontId="5" fillId="0" borderId="11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165" fontId="5" fillId="0" borderId="5" xfId="4" applyFont="1" applyBorder="1" applyAlignment="1">
      <alignment horizontal="center" vertical="center"/>
    </xf>
    <xf numFmtId="17" fontId="5" fillId="0" borderId="43" xfId="0" applyNumberFormat="1" applyFont="1" applyBorder="1" applyAlignment="1">
      <alignment horizontal="left"/>
    </xf>
    <xf numFmtId="165" fontId="33" fillId="0" borderId="0" xfId="4" applyFont="1" applyBorder="1" applyAlignment="1">
      <alignment horizontal="left" vertical="center" wrapText="1"/>
    </xf>
    <xf numFmtId="10" fontId="33" fillId="0" borderId="0" xfId="11" applyNumberFormat="1" applyFont="1" applyBorder="1" applyAlignment="1">
      <alignment horizontal="center" vertical="center" wrapText="1"/>
    </xf>
    <xf numFmtId="10" fontId="33" fillId="0" borderId="44" xfId="11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/>
    </xf>
    <xf numFmtId="10" fontId="33" fillId="0" borderId="22" xfId="11" applyNumberFormat="1" applyFont="1" applyBorder="1" applyAlignment="1">
      <alignment horizontal="center" vertical="center" wrapText="1"/>
    </xf>
    <xf numFmtId="0" fontId="31" fillId="0" borderId="46" xfId="0" applyFont="1" applyBorder="1" applyAlignment="1">
      <alignment horizontal="left" vertical="center" wrapText="1"/>
    </xf>
    <xf numFmtId="0" fontId="33" fillId="0" borderId="46" xfId="0" applyFont="1" applyBorder="1" applyAlignment="1">
      <alignment horizontal="left" vertical="center" wrapText="1"/>
    </xf>
    <xf numFmtId="0" fontId="31" fillId="0" borderId="47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justify" vertical="center" wrapText="1"/>
    </xf>
    <xf numFmtId="0" fontId="23" fillId="0" borderId="47" xfId="0" applyFont="1" applyBorder="1"/>
    <xf numFmtId="10" fontId="31" fillId="0" borderId="41" xfId="11" applyNumberFormat="1" applyFont="1" applyBorder="1" applyAlignment="1">
      <alignment horizontal="center" vertical="center" wrapText="1"/>
    </xf>
    <xf numFmtId="0" fontId="31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1" fillId="0" borderId="44" xfId="4" applyFont="1" applyBorder="1" applyAlignment="1">
      <alignment horizontal="left" vertical="center" wrapText="1"/>
    </xf>
    <xf numFmtId="165" fontId="31" fillId="0" borderId="21" xfId="4" applyFont="1" applyBorder="1" applyAlignment="1">
      <alignment horizontal="left" vertical="center" wrapText="1"/>
    </xf>
    <xf numFmtId="165" fontId="31" fillId="0" borderId="21" xfId="4" applyFont="1" applyBorder="1" applyAlignment="1">
      <alignment horizontal="justify" vertical="center" wrapText="1"/>
    </xf>
    <xf numFmtId="10" fontId="31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1" fillId="0" borderId="41" xfId="4" applyFont="1" applyBorder="1" applyAlignment="1">
      <alignment horizontal="justify" vertical="center" wrapText="1"/>
    </xf>
    <xf numFmtId="165" fontId="4" fillId="0" borderId="22" xfId="0" applyNumberFormat="1" applyFont="1" applyBorder="1" applyAlignment="1">
      <alignment horizontal="center"/>
    </xf>
    <xf numFmtId="0" fontId="36" fillId="0" borderId="0" xfId="0" applyFont="1"/>
    <xf numFmtId="10" fontId="30" fillId="0" borderId="22" xfId="1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0" fontId="31" fillId="0" borderId="0" xfId="11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9" fillId="0" borderId="0" xfId="0" applyFont="1"/>
    <xf numFmtId="0" fontId="37" fillId="0" borderId="0" xfId="0" applyFont="1" applyAlignment="1">
      <alignment horizontal="center" wrapText="1"/>
    </xf>
    <xf numFmtId="165" fontId="28" fillId="0" borderId="49" xfId="5" applyFont="1" applyBorder="1" applyAlignment="1">
      <alignment horizontal="center"/>
    </xf>
    <xf numFmtId="164" fontId="29" fillId="0" borderId="0" xfId="0" applyNumberFormat="1" applyFont="1"/>
    <xf numFmtId="165" fontId="29" fillId="0" borderId="0" xfId="0" applyNumberFormat="1" applyFont="1"/>
    <xf numFmtId="44" fontId="29" fillId="0" borderId="0" xfId="0" applyNumberFormat="1" applyFont="1"/>
    <xf numFmtId="44" fontId="38" fillId="0" borderId="0" xfId="0" applyNumberFormat="1" applyFont="1"/>
    <xf numFmtId="165" fontId="28" fillId="0" borderId="0" xfId="5" applyFont="1" applyFill="1" applyBorder="1" applyAlignment="1">
      <alignment horizontal="center"/>
    </xf>
    <xf numFmtId="165" fontId="39" fillId="0" borderId="22" xfId="4" applyFont="1" applyBorder="1" applyAlignment="1">
      <alignment horizontal="center"/>
    </xf>
    <xf numFmtId="165" fontId="39" fillId="0" borderId="0" xfId="4" applyFont="1" applyBorder="1" applyAlignment="1">
      <alignment horizontal="center"/>
    </xf>
    <xf numFmtId="164" fontId="40" fillId="0" borderId="0" xfId="11" applyNumberFormat="1" applyFont="1"/>
    <xf numFmtId="0" fontId="28" fillId="0" borderId="42" xfId="0" applyFont="1" applyBorder="1"/>
    <xf numFmtId="9" fontId="29" fillId="0" borderId="0" xfId="11" applyFont="1"/>
    <xf numFmtId="0" fontId="40" fillId="0" borderId="0" xfId="0" applyFont="1"/>
    <xf numFmtId="0" fontId="5" fillId="0" borderId="4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0" fillId="0" borderId="5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33" fillId="0" borderId="4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5" fontId="33" fillId="0" borderId="39" xfId="4" applyFont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 wrapText="1"/>
    </xf>
    <xf numFmtId="10" fontId="33" fillId="0" borderId="51" xfId="11" applyNumberFormat="1" applyFont="1" applyBorder="1" applyAlignment="1">
      <alignment horizontal="center" vertical="center" wrapText="1"/>
    </xf>
    <xf numFmtId="10" fontId="33" fillId="0" borderId="37" xfId="11" applyNumberFormat="1" applyFont="1" applyBorder="1" applyAlignment="1">
      <alignment horizontal="center" vertical="center" wrapText="1"/>
    </xf>
    <xf numFmtId="10" fontId="33" fillId="0" borderId="20" xfId="11" applyNumberFormat="1" applyFont="1" applyBorder="1" applyAlignment="1">
      <alignment horizontal="center" vertical="center"/>
    </xf>
    <xf numFmtId="165" fontId="33" fillId="0" borderId="40" xfId="4" applyFont="1" applyBorder="1" applyAlignment="1">
      <alignment horizontal="left" vertical="center" wrapText="1"/>
    </xf>
    <xf numFmtId="165" fontId="33" fillId="0" borderId="21" xfId="4" applyFont="1" applyBorder="1" applyAlignment="1">
      <alignment horizontal="left" vertical="center" wrapText="1"/>
    </xf>
    <xf numFmtId="165" fontId="32" fillId="0" borderId="14" xfId="4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right" vertical="center" wrapText="1"/>
    </xf>
    <xf numFmtId="0" fontId="5" fillId="2" borderId="52" xfId="0" applyFont="1" applyFill="1" applyBorder="1" applyAlignment="1">
      <alignment horizontal="center"/>
    </xf>
    <xf numFmtId="165" fontId="32" fillId="0" borderId="34" xfId="4" applyFont="1" applyBorder="1" applyAlignment="1">
      <alignment horizontal="left" vertical="center" wrapText="1"/>
    </xf>
    <xf numFmtId="0" fontId="5" fillId="0" borderId="53" xfId="0" applyFont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32" fillId="0" borderId="23" xfId="0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44" fontId="4" fillId="0" borderId="0" xfId="0" applyNumberFormat="1" applyFont="1" applyAlignment="1">
      <alignment wrapText="1"/>
    </xf>
    <xf numFmtId="44" fontId="4" fillId="0" borderId="14" xfId="0" applyNumberFormat="1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23" fillId="0" borderId="21" xfId="0" applyFont="1" applyBorder="1" applyAlignment="1">
      <alignment horizontal="justify" vertical="center" wrapText="1"/>
    </xf>
    <xf numFmtId="44" fontId="5" fillId="0" borderId="0" xfId="0" applyNumberFormat="1" applyFont="1"/>
    <xf numFmtId="168" fontId="29" fillId="0" borderId="0" xfId="0" applyNumberFormat="1" applyFont="1"/>
    <xf numFmtId="0" fontId="33" fillId="0" borderId="54" xfId="0" applyFont="1" applyBorder="1" applyAlignment="1">
      <alignment horizontal="left" vertical="center" wrapText="1"/>
    </xf>
    <xf numFmtId="0" fontId="32" fillId="0" borderId="53" xfId="0" applyFont="1" applyBorder="1" applyAlignment="1">
      <alignment horizontal="center" vertical="center" wrapText="1"/>
    </xf>
    <xf numFmtId="0" fontId="41" fillId="0" borderId="0" xfId="0" applyFont="1"/>
    <xf numFmtId="0" fontId="42" fillId="0" borderId="0" xfId="0" applyFont="1"/>
    <xf numFmtId="0" fontId="36" fillId="0" borderId="0" xfId="0" applyFont="1" applyAlignment="1">
      <alignment horizontal="right"/>
    </xf>
    <xf numFmtId="165" fontId="33" fillId="0" borderId="55" xfId="4" applyFont="1" applyBorder="1" applyAlignment="1">
      <alignment horizontal="left" vertical="center" wrapText="1"/>
    </xf>
    <xf numFmtId="165" fontId="32" fillId="0" borderId="22" xfId="4" applyFont="1" applyBorder="1" applyAlignment="1">
      <alignment horizontal="left" vertical="center" wrapText="1"/>
    </xf>
    <xf numFmtId="165" fontId="4" fillId="0" borderId="14" xfId="0" applyNumberFormat="1" applyFont="1" applyBorder="1" applyAlignment="1">
      <alignment horizontal="center"/>
    </xf>
    <xf numFmtId="44" fontId="43" fillId="0" borderId="0" xfId="0" applyNumberFormat="1" applyFont="1"/>
    <xf numFmtId="0" fontId="44" fillId="0" borderId="0" xfId="0" applyFont="1"/>
    <xf numFmtId="0" fontId="39" fillId="0" borderId="0" xfId="0" applyFont="1"/>
    <xf numFmtId="0" fontId="45" fillId="0" borderId="0" xfId="0" applyFont="1"/>
    <xf numFmtId="3" fontId="29" fillId="0" borderId="0" xfId="0" applyNumberFormat="1" applyFont="1"/>
    <xf numFmtId="17" fontId="29" fillId="0" borderId="0" xfId="0" applyNumberFormat="1" applyFont="1" applyAlignment="1">
      <alignment horizontal="right"/>
    </xf>
    <xf numFmtId="0" fontId="18" fillId="0" borderId="56" xfId="9" applyFont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42" xfId="0" applyFont="1" applyBorder="1"/>
    <xf numFmtId="0" fontId="6" fillId="0" borderId="42" xfId="0" applyFont="1" applyBorder="1"/>
    <xf numFmtId="165" fontId="7" fillId="0" borderId="0" xfId="0" applyNumberFormat="1" applyFont="1"/>
    <xf numFmtId="0" fontId="9" fillId="0" borderId="0" xfId="0" applyFont="1" applyAlignment="1">
      <alignment horizontal="left"/>
    </xf>
    <xf numFmtId="16" fontId="28" fillId="0" borderId="0" xfId="0" applyNumberFormat="1" applyFont="1" applyAlignment="1">
      <alignment horizontal="right"/>
    </xf>
    <xf numFmtId="0" fontId="33" fillId="0" borderId="39" xfId="4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7" fillId="0" borderId="0" xfId="7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" fontId="19" fillId="0" borderId="0" xfId="7" applyNumberFormat="1" applyFont="1" applyAlignment="1">
      <alignment horizontal="left"/>
    </xf>
    <xf numFmtId="0" fontId="34" fillId="0" borderId="0" xfId="7" applyFont="1" applyAlignment="1">
      <alignment horizontal="center"/>
    </xf>
    <xf numFmtId="44" fontId="34" fillId="0" borderId="0" xfId="6" applyFont="1" applyBorder="1" applyAlignment="1">
      <alignment horizontal="center"/>
    </xf>
    <xf numFmtId="166" fontId="34" fillId="0" borderId="0" xfId="7" applyNumberFormat="1" applyFont="1" applyAlignment="1">
      <alignment horizontal="center"/>
    </xf>
    <xf numFmtId="44" fontId="3" fillId="0" borderId="0" xfId="6" applyFont="1" applyBorder="1"/>
    <xf numFmtId="0" fontId="4" fillId="0" borderId="0" xfId="7" applyFont="1"/>
    <xf numFmtId="0" fontId="4" fillId="0" borderId="0" xfId="7" applyFont="1" applyAlignment="1">
      <alignment horizontal="center"/>
    </xf>
    <xf numFmtId="44" fontId="10" fillId="0" borderId="0" xfId="6" applyFont="1" applyBorder="1" applyAlignment="1">
      <alignment horizontal="center"/>
    </xf>
    <xf numFmtId="166" fontId="10" fillId="0" borderId="0" xfId="6" applyNumberFormat="1" applyFont="1" applyBorder="1" applyAlignment="1">
      <alignment horizontal="center"/>
    </xf>
    <xf numFmtId="166" fontId="10" fillId="0" borderId="0" xfId="7" applyNumberFormat="1" applyFont="1" applyAlignment="1">
      <alignment horizontal="center"/>
    </xf>
    <xf numFmtId="0" fontId="20" fillId="0" borderId="0" xfId="7" applyFont="1"/>
    <xf numFmtId="17" fontId="19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165" fontId="5" fillId="0" borderId="0" xfId="5" applyFont="1" applyBorder="1" applyAlignment="1">
      <alignment horizontal="center" vertical="center"/>
    </xf>
    <xf numFmtId="165" fontId="5" fillId="0" borderId="0" xfId="5" applyFont="1" applyFill="1" applyBorder="1" applyAlignment="1">
      <alignment horizontal="center" vertical="center"/>
    </xf>
    <xf numFmtId="165" fontId="4" fillId="0" borderId="0" xfId="5" applyFont="1" applyBorder="1" applyAlignment="1">
      <alignment horizontal="center"/>
    </xf>
    <xf numFmtId="0" fontId="20" fillId="0" borderId="0" xfId="0" applyFont="1"/>
    <xf numFmtId="0" fontId="0" fillId="0" borderId="69" xfId="0" applyBorder="1"/>
    <xf numFmtId="166" fontId="4" fillId="0" borderId="0" xfId="0" applyNumberFormat="1" applyFont="1" applyAlignment="1">
      <alignment horizontal="center"/>
    </xf>
    <xf numFmtId="44" fontId="2" fillId="0" borderId="5" xfId="15" applyFont="1" applyBorder="1"/>
    <xf numFmtId="0" fontId="34" fillId="0" borderId="15" xfId="7" applyFont="1" applyBorder="1" applyAlignment="1">
      <alignment horizontal="center"/>
    </xf>
    <xf numFmtId="44" fontId="2" fillId="0" borderId="39" xfId="15" applyFont="1" applyBorder="1"/>
    <xf numFmtId="44" fontId="2" fillId="0" borderId="70" xfId="15" applyFont="1" applyBorder="1"/>
    <xf numFmtId="44" fontId="1" fillId="0" borderId="70" xfId="17" applyFont="1" applyBorder="1"/>
    <xf numFmtId="44" fontId="1" fillId="0" borderId="5" xfId="17" applyFont="1" applyBorder="1"/>
    <xf numFmtId="44" fontId="1" fillId="0" borderId="67" xfId="17" applyFont="1" applyBorder="1"/>
    <xf numFmtId="44" fontId="1" fillId="0" borderId="71" xfId="17" applyFont="1" applyBorder="1"/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8" fillId="0" borderId="60" xfId="0" applyFont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0" borderId="64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8" fillId="0" borderId="59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22" fillId="0" borderId="59" xfId="0" applyFont="1" applyBorder="1" applyAlignment="1">
      <alignment horizontal="center" vertical="center" wrapText="1" shrinkToFit="1"/>
    </xf>
    <xf numFmtId="0" fontId="22" fillId="0" borderId="28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37" fillId="0" borderId="53" xfId="0" applyFont="1" applyBorder="1" applyAlignment="1">
      <alignment horizontal="center" vertical="center" wrapText="1" shrinkToFit="1"/>
    </xf>
    <xf numFmtId="0" fontId="37" fillId="0" borderId="62" xfId="0" applyFont="1" applyBorder="1" applyAlignment="1">
      <alignment horizontal="center" vertical="center" wrapText="1" shrinkToFit="1"/>
    </xf>
    <xf numFmtId="0" fontId="18" fillId="0" borderId="0" xfId="7" applyFont="1" applyAlignment="1">
      <alignment horizontal="center"/>
    </xf>
    <xf numFmtId="0" fontId="18" fillId="0" borderId="65" xfId="9" applyFont="1" applyBorder="1" applyAlignment="1">
      <alignment horizontal="center" vertical="center" wrapText="1"/>
    </xf>
    <xf numFmtId="0" fontId="18" fillId="0" borderId="66" xfId="9" applyFont="1" applyBorder="1" applyAlignment="1">
      <alignment horizontal="center" vertical="center" wrapText="1"/>
    </xf>
    <xf numFmtId="0" fontId="18" fillId="0" borderId="67" xfId="9" applyFont="1" applyBorder="1" applyAlignment="1">
      <alignment horizontal="center" vertical="center" wrapText="1"/>
    </xf>
    <xf numFmtId="0" fontId="21" fillId="0" borderId="68" xfId="7" applyFont="1" applyBorder="1" applyAlignment="1">
      <alignment horizontal="center"/>
    </xf>
    <xf numFmtId="0" fontId="21" fillId="0" borderId="0" xfId="7" applyFont="1" applyAlignment="1">
      <alignment horizontal="center"/>
    </xf>
    <xf numFmtId="0" fontId="17" fillId="0" borderId="0" xfId="7" applyFont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</cellXfs>
  <cellStyles count="1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115679.94</c:v>
                </c:pt>
                <c:pt idx="1">
                  <c:v>316314.55</c:v>
                </c:pt>
                <c:pt idx="2">
                  <c:v>14857.150000000001</c:v>
                </c:pt>
                <c:pt idx="3">
                  <c:v>0</c:v>
                </c:pt>
                <c:pt idx="4">
                  <c:v>18923.839999999997</c:v>
                </c:pt>
                <c:pt idx="5">
                  <c:v>30857.219999999998</c:v>
                </c:pt>
                <c:pt idx="6">
                  <c:v>239434</c:v>
                </c:pt>
                <c:pt idx="7">
                  <c:v>388571.73999999993</c:v>
                </c:pt>
                <c:pt idx="8">
                  <c:v>41140.030000000006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37714.28</c:v>
                </c:pt>
                <c:pt idx="1">
                  <c:v>88171.86</c:v>
                </c:pt>
                <c:pt idx="2">
                  <c:v>3428.57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7152.3899999999994</c:v>
                </c:pt>
                <c:pt idx="7">
                  <c:v>8000.0199999999995</c:v>
                </c:pt>
                <c:pt idx="8">
                  <c:v>54639.049999999996</c:v>
                </c:pt>
                <c:pt idx="9">
                  <c:v>141142.97999999998</c:v>
                </c:pt>
                <c:pt idx="10">
                  <c:v>9533.6899999999987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115679.94</v>
      </c>
      <c r="F9" s="190">
        <f>E9/E19</f>
        <v>0.22871793172449853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316314.55</v>
      </c>
      <c r="F10" s="191">
        <f>E10/E19</f>
        <v>0.62540497211846291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9142.8599999999988</v>
      </c>
      <c r="F11" s="191">
        <f>E11/E19</f>
        <v>1.8076911426878749E-2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14857.150000000001</v>
      </c>
      <c r="F13" s="191">
        <f>E13/E19</f>
        <v>2.9374986011581901E-2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446851.64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455994.5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18923.839999999997</v>
      </c>
      <c r="F16" s="139">
        <f>E16/E19</f>
        <v>3.7415489194456128E-2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30857.219999999998</v>
      </c>
      <c r="F17" s="141">
        <f>E17/E19</f>
        <v>6.100970952412172E-2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49781.06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505775.56</v>
      </c>
      <c r="F19" s="116">
        <f>SUM(F9:F17)</f>
        <v>1</v>
      </c>
    </row>
    <row r="20" spans="2:9" ht="15" customHeight="1" thickBot="1" x14ac:dyDescent="0.25">
      <c r="B20" s="266"/>
      <c r="C20" s="267"/>
      <c r="D20" s="267"/>
      <c r="E20" s="267"/>
      <c r="F20" s="268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244</v>
      </c>
      <c r="D22" s="180">
        <f>C22</f>
        <v>244</v>
      </c>
      <c r="E22" s="110">
        <f>'3. COMP VR'!C21+'3. COMP VR'!E21</f>
        <v>239434</v>
      </c>
      <c r="F22" s="111">
        <f>E22/E25</f>
        <v>0.35782038941978217</v>
      </c>
    </row>
    <row r="23" spans="2:9" x14ac:dyDescent="0.2">
      <c r="B23" s="117" t="s">
        <v>55</v>
      </c>
      <c r="C23" s="113">
        <f>'4. COMP VP'!C24</f>
        <v>209</v>
      </c>
      <c r="D23" s="180">
        <f>C23</f>
        <v>209</v>
      </c>
      <c r="E23" s="110">
        <f>'4. COMP VP'!D24+'4. COMP VP'!F24</f>
        <v>388571.73999999993</v>
      </c>
      <c r="F23" s="114">
        <f>E23/E25</f>
        <v>0.58069819375828968</v>
      </c>
    </row>
    <row r="24" spans="2:9" ht="13.5" thickBot="1" x14ac:dyDescent="0.25">
      <c r="B24" s="112" t="s">
        <v>56</v>
      </c>
      <c r="C24" s="113">
        <f>'2. COMPR DEV 30%'!B21</f>
        <v>102</v>
      </c>
      <c r="D24" s="180">
        <f>C24</f>
        <v>102</v>
      </c>
      <c r="E24" s="110">
        <f>'2. COMPR DEV 30%'!C21+'2. COMPR DEV 30%'!E21</f>
        <v>41140.030000000006</v>
      </c>
      <c r="F24" s="115">
        <f>E24/E25</f>
        <v>6.1481416821928057E-2</v>
      </c>
      <c r="G24" s="101"/>
    </row>
    <row r="25" spans="2:9" ht="13.5" thickBot="1" x14ac:dyDescent="0.25">
      <c r="B25" s="107" t="s">
        <v>0</v>
      </c>
      <c r="C25" s="100">
        <f>C22+C23+C24</f>
        <v>555</v>
      </c>
      <c r="D25" s="100">
        <f>D22+D23+D24</f>
        <v>555</v>
      </c>
      <c r="E25" s="102">
        <f>E22+E23+E24</f>
        <v>669145.77</v>
      </c>
      <c r="F25" s="116">
        <f>SUM(F22:F24)</f>
        <v>0.99999999999999989</v>
      </c>
    </row>
    <row r="26" spans="2:9" ht="13.5" customHeight="1" thickBot="1" x14ac:dyDescent="0.25">
      <c r="B26" s="269" t="s">
        <v>57</v>
      </c>
      <c r="C26" s="270"/>
      <c r="D26" s="270"/>
      <c r="E26" s="270"/>
      <c r="F26" s="271"/>
    </row>
    <row r="27" spans="2:9" ht="15.75" customHeight="1" thickBot="1" x14ac:dyDescent="0.25">
      <c r="B27" s="107" t="s">
        <v>40</v>
      </c>
      <c r="C27" s="207">
        <f>C19+C25</f>
        <v>1010</v>
      </c>
      <c r="D27" s="207">
        <f>D19+D25</f>
        <v>598</v>
      </c>
      <c r="E27" s="206">
        <f>E25+E19</f>
        <v>1174921.33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115679.94</v>
      </c>
      <c r="F31" s="154">
        <f>E31/E42</f>
        <v>9.8457604816826347E-2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316314.55</v>
      </c>
      <c r="F32" s="86">
        <f>E32/E42</f>
        <v>0.2692218976056891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9142.8599999999988</v>
      </c>
      <c r="F33" s="86">
        <f>E33/E42</f>
        <v>7.7816784550162176E-3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14857.150000000001</v>
      </c>
      <c r="F35" s="86">
        <f>E35/E42</f>
        <v>1.2645229617203395E-2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18923.839999999997</v>
      </c>
      <c r="F37" s="86">
        <f>E37/E42</f>
        <v>1.6106474124527127E-2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30857.219999999998</v>
      </c>
      <c r="F38" s="86">
        <f>E38/E42</f>
        <v>2.6263222236334753E-2</v>
      </c>
    </row>
    <row r="39" spans="2:9" ht="15" x14ac:dyDescent="0.2">
      <c r="B39" s="208" t="s">
        <v>54</v>
      </c>
      <c r="C39" s="82">
        <f t="shared" ref="C39:E41" si="2">C22</f>
        <v>244</v>
      </c>
      <c r="D39" s="82">
        <f t="shared" si="2"/>
        <v>244</v>
      </c>
      <c r="E39" s="153">
        <f t="shared" si="2"/>
        <v>239434</v>
      </c>
      <c r="F39" s="86">
        <f>E39/E42</f>
        <v>0.20378726122880078</v>
      </c>
    </row>
    <row r="40" spans="2:9" ht="15" x14ac:dyDescent="0.2">
      <c r="B40" s="145" t="s">
        <v>55</v>
      </c>
      <c r="C40" s="82">
        <f t="shared" si="2"/>
        <v>209</v>
      </c>
      <c r="D40" s="82">
        <f t="shared" si="2"/>
        <v>209</v>
      </c>
      <c r="E40" s="153">
        <f t="shared" si="2"/>
        <v>388571.73999999993</v>
      </c>
      <c r="F40" s="86">
        <f>E40/E42</f>
        <v>0.33072149605114409</v>
      </c>
    </row>
    <row r="41" spans="2:9" ht="15.75" thickBot="1" x14ac:dyDescent="0.3">
      <c r="B41" s="146" t="s">
        <v>56</v>
      </c>
      <c r="C41" s="155">
        <f t="shared" si="2"/>
        <v>102</v>
      </c>
      <c r="D41" s="155">
        <f t="shared" si="2"/>
        <v>102</v>
      </c>
      <c r="E41" s="156">
        <f t="shared" si="2"/>
        <v>41140.030000000006</v>
      </c>
      <c r="F41" s="147">
        <f>E41/E42</f>
        <v>3.5015135864458272E-2</v>
      </c>
    </row>
    <row r="42" spans="2:9" ht="15.75" thickBot="1" x14ac:dyDescent="0.25">
      <c r="B42" s="84" t="s">
        <v>0</v>
      </c>
      <c r="C42" s="83">
        <f>SUM(C31:C41)</f>
        <v>1010</v>
      </c>
      <c r="D42" s="83">
        <f>SUM(D31:D41)</f>
        <v>598</v>
      </c>
      <c r="E42" s="157">
        <f>SUM(E31:E41)</f>
        <v>1174921.3299999998</v>
      </c>
      <c r="F42" s="159">
        <f>SUM(F31:F41)</f>
        <v>1.0000000000000002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G9" sqref="G9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'!E13+'1. RESUMEN DE PAGADOS '!F13)</f>
        <v>45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'!G13</f>
        <v>37714.28</v>
      </c>
      <c r="F6" s="190">
        <f>E6/E16</f>
        <v>0.26105787946766018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'!H13</f>
        <v>88171.86</v>
      </c>
      <c r="F7" s="191">
        <f>E7/E16</f>
        <v>0.61032475763343241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'!I13</f>
        <v>3428.57</v>
      </c>
      <c r="F8" s="191">
        <f>E8/E16</f>
        <v>2.3732528204341585E-2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'!K13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'!M13</f>
        <v>0</v>
      </c>
      <c r="F10" s="191">
        <f>E10/E16</f>
        <v>0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'!O13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129314.71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'!J13</f>
        <v>7152.3899999999994</v>
      </c>
      <c r="F13" s="139">
        <f>E13/E16</f>
        <v>4.9508774037995633E-2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'!N13</f>
        <v>8000.0199999999995</v>
      </c>
      <c r="F14" s="141">
        <f>E14/E16</f>
        <v>5.5376060656570157E-2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15152.41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144467.12</v>
      </c>
      <c r="F16" s="116">
        <f>SUM(F6:F14)</f>
        <v>1</v>
      </c>
    </row>
    <row r="17" spans="2:7" ht="15" customHeight="1" thickBot="1" x14ac:dyDescent="0.25">
      <c r="B17" s="266"/>
      <c r="C17" s="267"/>
      <c r="D17" s="267"/>
      <c r="E17" s="267"/>
      <c r="F17" s="268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VR'!E11+'3. COMP VR'!C11</f>
        <v>54639.049999999996</v>
      </c>
      <c r="F19" s="111">
        <f>E19/E22</f>
        <v>0.26612209722665175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VP'!D14+'4. COMP VP'!F14</f>
        <v>141142.97999999998</v>
      </c>
      <c r="F20" s="114">
        <f>E20/E22</f>
        <v>0.6874436112344442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30%'!C11+'2. COMPR DEV 30%'!E11</f>
        <v>9533.6899999999987</v>
      </c>
      <c r="F21" s="115">
        <f>E21/E22</f>
        <v>4.6434291538904084E-2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205315.71999999997</v>
      </c>
      <c r="F22" s="116">
        <f>SUM(F19:F21)</f>
        <v>1</v>
      </c>
    </row>
    <row r="23" spans="2:7" ht="13.5" customHeight="1" thickBot="1" x14ac:dyDescent="0.25">
      <c r="B23" s="269" t="s">
        <v>57</v>
      </c>
      <c r="C23" s="270"/>
      <c r="D23" s="270"/>
      <c r="E23" s="270"/>
      <c r="F23" s="271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349782.83999999997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37714.28</v>
      </c>
      <c r="F28" s="154">
        <f>E28/E39</f>
        <v>0.10782198463480942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88171.86</v>
      </c>
      <c r="F29" s="86">
        <f>E29/E39</f>
        <v>0.25207600235620481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3428.57</v>
      </c>
      <c r="F30" s="86">
        <f>E30/E39</f>
        <v>9.8019960041493184E-3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0</v>
      </c>
      <c r="F32" s="86">
        <f>E32/E39</f>
        <v>0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7152.3899999999994</v>
      </c>
      <c r="F34" s="86">
        <f>E34/E39</f>
        <v>2.0448087161737266E-2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8000.0199999999995</v>
      </c>
      <c r="F35" s="86">
        <f>E35/E39</f>
        <v>2.2871390717737899E-2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54639.049999999996</v>
      </c>
      <c r="F36" s="86">
        <f>E36/E39</f>
        <v>0.15620849210327184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141142.97999999998</v>
      </c>
      <c r="F37" s="86">
        <f>E37/E39</f>
        <v>0.40351602154067934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9533.6899999999987</v>
      </c>
      <c r="F38" s="147">
        <f>E38/E39</f>
        <v>2.7256025481410123E-2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349782.83999999997</v>
      </c>
      <c r="F39" s="159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zoomScale="106" zoomScaleNormal="106" workbookViewId="0">
      <selection activeCell="F3" sqref="F3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79" t="s">
        <v>65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</row>
    <row r="7" spans="1:22" x14ac:dyDescent="0.2">
      <c r="A7" s="279" t="s">
        <v>94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</row>
    <row r="8" spans="1:22" ht="12.75" customHeight="1" thickBot="1" x14ac:dyDescent="0.25"/>
    <row r="9" spans="1:22" ht="12.75" customHeight="1" thickBot="1" x14ac:dyDescent="0.25">
      <c r="A9" s="284" t="s">
        <v>7</v>
      </c>
      <c r="B9" s="280" t="s">
        <v>87</v>
      </c>
      <c r="C9" s="282" t="s">
        <v>88</v>
      </c>
      <c r="D9" s="282" t="s">
        <v>86</v>
      </c>
      <c r="E9" s="272" t="s">
        <v>66</v>
      </c>
      <c r="F9" s="273"/>
      <c r="G9" s="277" t="s">
        <v>43</v>
      </c>
      <c r="H9" s="274" t="s">
        <v>59</v>
      </c>
      <c r="I9" s="275"/>
      <c r="J9" s="275"/>
      <c r="K9" s="275"/>
      <c r="L9" s="276"/>
      <c r="M9" s="273" t="s">
        <v>44</v>
      </c>
      <c r="N9" s="280" t="s">
        <v>45</v>
      </c>
      <c r="O9" s="272" t="s">
        <v>47</v>
      </c>
      <c r="P9" s="287" t="s">
        <v>1</v>
      </c>
      <c r="T9" s="158"/>
      <c r="U9" s="158"/>
    </row>
    <row r="10" spans="1:22" ht="75.75" customHeight="1" thickBot="1" x14ac:dyDescent="0.25">
      <c r="A10" s="285"/>
      <c r="B10" s="281"/>
      <c r="C10" s="283"/>
      <c r="D10" s="283"/>
      <c r="E10" s="92" t="s">
        <v>63</v>
      </c>
      <c r="F10" s="92" t="s">
        <v>64</v>
      </c>
      <c r="G10" s="278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81"/>
      <c r="N10" s="281"/>
      <c r="O10" s="286"/>
      <c r="P10" s="288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v>16</v>
      </c>
      <c r="F11" s="91">
        <v>29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v>17</v>
      </c>
      <c r="F12" s="91">
        <v>31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v>17</v>
      </c>
      <c r="F13" s="91">
        <v>28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8">
        <f t="shared" si="0"/>
        <v>144467.12</v>
      </c>
      <c r="Q13" s="170">
        <f>P13+'2. COMPR DEV 30%'!C11+'2. COMPR DEV 30%'!E11+'3. COMP VR'!C11+'3. COMP VR'!E11+'4. COMP VP'!D14+'4. COMP VP'!F14</f>
        <v>349782.83999999997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v>0</v>
      </c>
      <c r="E14" s="91">
        <v>0</v>
      </c>
      <c r="F14" s="91">
        <v>0</v>
      </c>
      <c r="G14" s="89">
        <v>0</v>
      </c>
      <c r="H14" s="105">
        <v>0</v>
      </c>
      <c r="I14" s="105">
        <v>0</v>
      </c>
      <c r="J14" s="89">
        <v>0</v>
      </c>
      <c r="K14" s="74">
        <v>0</v>
      </c>
      <c r="L14" s="74">
        <v>0</v>
      </c>
      <c r="M14" s="89">
        <v>0</v>
      </c>
      <c r="N14" s="105">
        <v>0</v>
      </c>
      <c r="O14" s="95">
        <v>0</v>
      </c>
      <c r="P14" s="168">
        <f t="shared" si="0"/>
        <v>0</v>
      </c>
      <c r="Q14" s="170">
        <f>P14+'2. COMPR DEV 30%'!C12+'2. COMPR DEV 30%'!E12+'3. COMP VR'!C12+'3. COMP VR'!E12+'4. COMP VP'!D15+'4. COMP VP'!F15</f>
        <v>0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0</v>
      </c>
      <c r="E15" s="91">
        <v>0</v>
      </c>
      <c r="F15" s="91">
        <v>0</v>
      </c>
      <c r="G15" s="89">
        <v>0</v>
      </c>
      <c r="H15" s="105">
        <v>0</v>
      </c>
      <c r="I15" s="105">
        <v>0</v>
      </c>
      <c r="J15" s="89">
        <v>0</v>
      </c>
      <c r="K15" s="74">
        <v>0</v>
      </c>
      <c r="L15" s="74">
        <v>0</v>
      </c>
      <c r="M15" s="89">
        <v>0</v>
      </c>
      <c r="N15" s="105">
        <v>0</v>
      </c>
      <c r="O15" s="95">
        <v>0</v>
      </c>
      <c r="P15" s="168">
        <f t="shared" si="0"/>
        <v>0</v>
      </c>
      <c r="Q15" s="170">
        <f>P15+'2. COMPR DEV 30%'!C13+'2. COMPR DEV 30%'!E13+'3. COMP VR'!C13+'3. COMP VR'!E13+'4. COMP VP'!D16+'4. COMP VP'!F16</f>
        <v>0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0</v>
      </c>
      <c r="E16" s="91">
        <v>0</v>
      </c>
      <c r="F16" s="91">
        <v>0</v>
      </c>
      <c r="G16" s="89">
        <v>0</v>
      </c>
      <c r="H16" s="105">
        <v>0</v>
      </c>
      <c r="I16" s="105">
        <v>0</v>
      </c>
      <c r="J16" s="89">
        <v>0</v>
      </c>
      <c r="K16" s="74">
        <v>0</v>
      </c>
      <c r="L16" s="74">
        <v>0</v>
      </c>
      <c r="M16" s="89">
        <v>0</v>
      </c>
      <c r="N16" s="105">
        <v>0</v>
      </c>
      <c r="O16" s="95">
        <v>0</v>
      </c>
      <c r="P16" s="168">
        <f t="shared" si="0"/>
        <v>0</v>
      </c>
      <c r="Q16" s="170">
        <f>P16+'2. COMPR DEV 30%'!C14+'2. COMPR DEV 30%'!E14+'3. COMP VR'!C14+'3. COMP VR'!E14+'4. COMP VP'!D17+'4. COMP VP'!F17</f>
        <v>0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199</v>
      </c>
      <c r="E23" s="97">
        <f t="shared" si="1"/>
        <v>50</v>
      </c>
      <c r="F23" s="97">
        <f t="shared" si="1"/>
        <v>88</v>
      </c>
      <c r="G23" s="98">
        <f t="shared" si="1"/>
        <v>115679.94</v>
      </c>
      <c r="H23" s="98">
        <f t="shared" si="1"/>
        <v>316314.55</v>
      </c>
      <c r="I23" s="98">
        <f t="shared" si="1"/>
        <v>9142.8599999999988</v>
      </c>
      <c r="J23" s="98">
        <f t="shared" ref="J23:O23" si="2">SUM(J11:J22)</f>
        <v>18923.839999999997</v>
      </c>
      <c r="K23" s="98">
        <f t="shared" si="2"/>
        <v>0</v>
      </c>
      <c r="L23" s="98">
        <f t="shared" si="2"/>
        <v>0</v>
      </c>
      <c r="M23" s="98">
        <f t="shared" si="2"/>
        <v>14857.150000000001</v>
      </c>
      <c r="N23" s="98">
        <f t="shared" si="2"/>
        <v>30857.219999999998</v>
      </c>
      <c r="O23" s="99">
        <f t="shared" si="2"/>
        <v>0</v>
      </c>
      <c r="P23" s="174">
        <f>G23+H23+I23+J23+K23+L23+M23+N23+O23</f>
        <v>505775.55999999994</v>
      </c>
      <c r="Q23" s="175">
        <f>SUM(Q11:Q22)</f>
        <v>1174921.33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1174921.33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B11" sqref="B11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89" t="s">
        <v>28</v>
      </c>
      <c r="B4" s="289"/>
      <c r="C4" s="289"/>
      <c r="D4" s="289"/>
      <c r="E4" s="289"/>
      <c r="F4" s="62"/>
      <c r="G4" s="289"/>
      <c r="H4" s="289"/>
      <c r="I4" s="289"/>
      <c r="J4" s="289"/>
      <c r="K4" s="289"/>
    </row>
    <row r="5" spans="1:11" s="9" customFormat="1" ht="9" x14ac:dyDescent="0.15">
      <c r="A5" s="289" t="s">
        <v>29</v>
      </c>
      <c r="B5" s="289"/>
      <c r="C5" s="289"/>
      <c r="D5" s="289"/>
      <c r="E5" s="289"/>
      <c r="F5" s="62"/>
      <c r="G5" s="289"/>
      <c r="H5" s="289"/>
      <c r="I5" s="289"/>
      <c r="J5" s="289"/>
      <c r="K5" s="289"/>
    </row>
    <row r="6" spans="1:11" s="9" customFormat="1" ht="9" x14ac:dyDescent="0.15">
      <c r="A6" s="293" t="s">
        <v>91</v>
      </c>
      <c r="B6" s="293"/>
      <c r="C6" s="293"/>
      <c r="D6" s="293"/>
      <c r="E6" s="293"/>
      <c r="F6" s="62"/>
      <c r="G6" s="294"/>
      <c r="H6" s="294"/>
      <c r="I6" s="294"/>
      <c r="J6" s="294"/>
      <c r="K6" s="294"/>
    </row>
    <row r="7" spans="1:11" ht="15" customHeight="1" x14ac:dyDescent="0.25">
      <c r="A7" s="67"/>
      <c r="B7" s="290" t="s">
        <v>89</v>
      </c>
      <c r="C7" s="291"/>
      <c r="D7" s="291"/>
      <c r="E7" s="292"/>
      <c r="F7" s="39"/>
      <c r="G7" s="41"/>
      <c r="H7" s="295"/>
      <c r="I7" s="295"/>
      <c r="J7" s="295"/>
      <c r="K7" s="295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36</v>
      </c>
      <c r="C10" s="260">
        <v>1404.85</v>
      </c>
      <c r="D10" s="261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259">
        <v>25</v>
      </c>
      <c r="C11" s="263">
        <v>953.37999999999988</v>
      </c>
      <c r="D11" s="262">
        <v>31778.990000000009</v>
      </c>
      <c r="E11" s="263">
        <v>8580.31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0</v>
      </c>
      <c r="C12" s="126">
        <v>0</v>
      </c>
      <c r="D12" s="126">
        <v>0</v>
      </c>
      <c r="E12" s="125">
        <v>0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0</v>
      </c>
      <c r="C13" s="124">
        <v>0</v>
      </c>
      <c r="D13" s="124">
        <v>0</v>
      </c>
      <c r="E13" s="125">
        <v>0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0</v>
      </c>
      <c r="C14" s="124">
        <v>0</v>
      </c>
      <c r="D14" s="124">
        <v>0</v>
      </c>
      <c r="E14" s="125">
        <v>0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102</v>
      </c>
      <c r="C21" s="130">
        <f>SUM(C9:C20)</f>
        <v>4114.0999999999995</v>
      </c>
      <c r="D21" s="131">
        <f>SUM(D9:D20)</f>
        <v>137133.42000000001</v>
      </c>
      <c r="E21" s="132">
        <f>SUM(E9:E20)</f>
        <v>37025.930000000008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I13" sqref="I1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296" t="s">
        <v>36</v>
      </c>
      <c r="B4" s="296"/>
      <c r="C4" s="296"/>
      <c r="D4" s="296"/>
      <c r="E4" s="296"/>
      <c r="F4" s="1"/>
      <c r="G4" s="296"/>
      <c r="H4" s="296"/>
      <c r="I4" s="296"/>
      <c r="J4" s="296"/>
      <c r="K4" s="296"/>
    </row>
    <row r="5" spans="1:14" x14ac:dyDescent="0.2">
      <c r="A5" s="296" t="s">
        <v>92</v>
      </c>
      <c r="B5" s="296"/>
      <c r="C5" s="296"/>
      <c r="D5" s="296"/>
      <c r="E5" s="296"/>
      <c r="F5" s="1"/>
      <c r="G5" s="296"/>
      <c r="H5" s="296"/>
      <c r="I5" s="296"/>
      <c r="J5" s="296"/>
      <c r="K5" s="296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90" t="str">
        <f>'2. COMPR DEV 30%'!B7:E7</f>
        <v>DEL 01 DE ENERO AL 31 DE DICIEMBRE DEL AÑO 2024</v>
      </c>
      <c r="C7" s="291"/>
      <c r="D7" s="291"/>
      <c r="E7" s="292"/>
      <c r="G7" s="1"/>
      <c r="H7" s="297"/>
      <c r="I7" s="297"/>
      <c r="J7" s="297"/>
      <c r="K7" s="297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ht="15" x14ac:dyDescent="0.25">
      <c r="A11" s="133" t="s">
        <v>19</v>
      </c>
      <c r="B11" s="134">
        <v>58</v>
      </c>
      <c r="C11" s="263">
        <v>58.24</v>
      </c>
      <c r="D11" s="263">
        <v>59980.23</v>
      </c>
      <c r="E11" s="263">
        <v>54580.81</v>
      </c>
      <c r="G11" s="250"/>
      <c r="H11" s="251"/>
      <c r="I11" s="252"/>
      <c r="J11" s="252"/>
      <c r="K11" s="252"/>
      <c r="L11" s="49"/>
      <c r="M11" s="50"/>
    </row>
    <row r="12" spans="1:14" x14ac:dyDescent="0.2">
      <c r="A12" s="133" t="s">
        <v>20</v>
      </c>
      <c r="B12" s="134">
        <v>0</v>
      </c>
      <c r="C12" s="135">
        <v>0</v>
      </c>
      <c r="D12" s="135">
        <v>0</v>
      </c>
      <c r="E12" s="135">
        <v>0</v>
      </c>
      <c r="G12" s="250"/>
      <c r="H12" s="251"/>
      <c r="I12" s="252"/>
      <c r="J12" s="252"/>
      <c r="K12" s="252"/>
      <c r="L12" s="50"/>
      <c r="M12" s="51"/>
    </row>
    <row r="13" spans="1:14" x14ac:dyDescent="0.2">
      <c r="A13" s="133" t="s">
        <v>21</v>
      </c>
      <c r="B13" s="134">
        <v>0</v>
      </c>
      <c r="C13" s="135">
        <v>0</v>
      </c>
      <c r="D13" s="135">
        <v>0</v>
      </c>
      <c r="E13" s="135">
        <v>0</v>
      </c>
      <c r="G13" s="250"/>
      <c r="H13" s="251"/>
      <c r="I13" s="252"/>
      <c r="J13" s="252"/>
      <c r="K13" s="252"/>
      <c r="L13" s="37"/>
      <c r="M13" s="50"/>
    </row>
    <row r="14" spans="1:14" x14ac:dyDescent="0.2">
      <c r="A14" s="133" t="s">
        <v>22</v>
      </c>
      <c r="B14" s="134">
        <v>0</v>
      </c>
      <c r="C14" s="135">
        <v>0</v>
      </c>
      <c r="D14" s="135">
        <v>0</v>
      </c>
      <c r="E14" s="135">
        <v>0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244</v>
      </c>
      <c r="C21" s="81">
        <f>SUM(C9:C20)</f>
        <v>429.86</v>
      </c>
      <c r="D21" s="81">
        <f>SUM(D9:D20)</f>
        <v>256700.64</v>
      </c>
      <c r="E21" s="81">
        <f>SUM(E9:E20)</f>
        <v>239004.14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11" workbookViewId="0">
      <selection activeCell="F24" sqref="F24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296" t="s">
        <v>37</v>
      </c>
      <c r="C8" s="296"/>
      <c r="D8" s="296"/>
      <c r="E8" s="296"/>
      <c r="F8" s="296"/>
      <c r="G8" s="1"/>
      <c r="H8" s="296"/>
      <c r="I8" s="296"/>
      <c r="J8" s="296"/>
      <c r="K8" s="296"/>
      <c r="L8" s="296"/>
    </row>
    <row r="9" spans="2:15" x14ac:dyDescent="0.2">
      <c r="B9" s="298" t="s">
        <v>93</v>
      </c>
      <c r="C9" s="298"/>
      <c r="D9" s="298"/>
      <c r="E9" s="298"/>
      <c r="F9" s="298"/>
      <c r="G9" s="1"/>
      <c r="H9" s="298"/>
      <c r="I9" s="298"/>
      <c r="J9" s="298"/>
      <c r="K9" s="298"/>
      <c r="L9" s="298"/>
    </row>
    <row r="10" spans="2:15" ht="12.75" customHeight="1" x14ac:dyDescent="0.2">
      <c r="B10" s="18"/>
      <c r="C10" s="290" t="s">
        <v>90</v>
      </c>
      <c r="D10" s="291"/>
      <c r="E10" s="291"/>
      <c r="F10" s="292"/>
      <c r="H10" s="1"/>
      <c r="I10" s="297"/>
      <c r="J10" s="297"/>
      <c r="K10" s="297"/>
      <c r="L10" s="297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5">
        <v>710.46999999999991</v>
      </c>
      <c r="E14" s="264">
        <v>133805.52000000002</v>
      </c>
      <c r="F14" s="265">
        <v>140432.50999999998</v>
      </c>
      <c r="H14" s="250"/>
      <c r="I14" s="15"/>
      <c r="J14" s="229"/>
      <c r="K14" s="229"/>
      <c r="L14" s="229"/>
      <c r="M14" s="66"/>
      <c r="N14" s="49"/>
      <c r="O14" s="10"/>
    </row>
    <row r="15" spans="2:15" x14ac:dyDescent="0.2">
      <c r="B15" s="24" t="s">
        <v>20</v>
      </c>
      <c r="C15" s="33">
        <v>0</v>
      </c>
      <c r="D15" s="31">
        <v>0</v>
      </c>
      <c r="E15" s="31">
        <v>0</v>
      </c>
      <c r="F15" s="25">
        <v>0</v>
      </c>
      <c r="H15" s="250"/>
      <c r="I15" s="15"/>
      <c r="J15" s="229"/>
      <c r="K15" s="229"/>
      <c r="L15" s="229"/>
      <c r="M15" s="56"/>
      <c r="O15" s="10"/>
    </row>
    <row r="16" spans="2:15" x14ac:dyDescent="0.2">
      <c r="B16" s="24" t="s">
        <v>21</v>
      </c>
      <c r="C16" s="33">
        <v>0</v>
      </c>
      <c r="D16" s="31">
        <v>0</v>
      </c>
      <c r="E16" s="31">
        <v>0</v>
      </c>
      <c r="F16" s="25">
        <v>0</v>
      </c>
      <c r="H16" s="250"/>
      <c r="I16" s="15"/>
      <c r="J16" s="229"/>
      <c r="K16" s="229"/>
      <c r="L16" s="229"/>
      <c r="M16" s="50"/>
      <c r="N16" s="49"/>
      <c r="O16" s="10"/>
    </row>
    <row r="17" spans="1:16" x14ac:dyDescent="0.2">
      <c r="B17" s="24" t="s">
        <v>22</v>
      </c>
      <c r="C17" s="33">
        <v>0</v>
      </c>
      <c r="D17" s="31">
        <v>0</v>
      </c>
      <c r="E17" s="31">
        <v>0</v>
      </c>
      <c r="F17" s="25">
        <v>0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209</v>
      </c>
      <c r="D24" s="32">
        <f>SUM(D12:D23)</f>
        <v>1953.6799999999998</v>
      </c>
      <c r="E24" s="60">
        <f>SUM(E12:E23)</f>
        <v>366663.66000000003</v>
      </c>
      <c r="F24" s="27">
        <f>SUM(F12:F23)</f>
        <v>386618.05999999994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2024-04-11T21:12:41Z</dcterms:modified>
</cp:coreProperties>
</file>