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124" documentId="13_ncr:1_{FCA6C2CC-C18D-4D25-9326-45288331894B}" xr6:coauthVersionLast="47" xr6:coauthVersionMax="47" xr10:uidLastSave="{417B605C-0284-4E3D-B364-A08B72B12B11}"/>
  <bookViews>
    <workbookView xWindow="-120" yWindow="-120" windowWidth="20730" windowHeight="11160" tabRatio="60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G15" i="4"/>
  <c r="J15" i="4" l="1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H15" i="4"/>
  <c r="C24" i="18"/>
  <c r="C23" i="27" s="1"/>
  <c r="D23" i="27" s="1"/>
  <c r="D40" i="27" s="1"/>
  <c r="C21" i="17"/>
  <c r="E21" i="16"/>
  <c r="F24" i="18"/>
  <c r="E21" i="17"/>
  <c r="B21" i="16"/>
  <c r="C24" i="27" s="1"/>
  <c r="E24" i="18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D19" i="25"/>
  <c r="D36" i="25"/>
  <c r="D13" i="25"/>
  <c r="D15" i="25" s="1"/>
  <c r="D11" i="25"/>
  <c r="D10" i="25"/>
  <c r="D8" i="25"/>
  <c r="D30" i="25"/>
  <c r="D7" i="25"/>
  <c r="D6" i="25"/>
  <c r="D12" i="25"/>
  <c r="E31" i="25"/>
  <c r="D20" i="25"/>
  <c r="D37" i="25"/>
  <c r="E28" i="25"/>
  <c r="E32" i="25"/>
  <c r="I23" i="4"/>
  <c r="E11" i="27"/>
  <c r="E33" i="27" s="1"/>
  <c r="E34" i="25"/>
  <c r="E38" i="25"/>
  <c r="D21" i="25"/>
  <c r="D38" i="25"/>
  <c r="P22" i="4"/>
  <c r="Q22" i="4"/>
  <c r="P21" i="4"/>
  <c r="Q21" i="4"/>
  <c r="P20" i="4"/>
  <c r="Q20" i="4"/>
  <c r="P19" i="4"/>
  <c r="P18" i="4"/>
  <c r="Q18" i="4"/>
  <c r="P17" i="4"/>
  <c r="P16" i="4"/>
  <c r="P13" i="4"/>
  <c r="Q13" i="4"/>
  <c r="P12" i="4"/>
  <c r="Q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/>
  <c r="D29" i="25"/>
  <c r="M23" i="4"/>
  <c r="E13" i="27"/>
  <c r="E35" i="27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K23" i="4"/>
  <c r="E12" i="27"/>
  <c r="E34" i="27"/>
  <c r="E30" i="25"/>
  <c r="C15" i="27"/>
  <c r="C19" i="27"/>
  <c r="D15" i="27"/>
  <c r="D19" i="27"/>
  <c r="P11" i="4"/>
  <c r="Q11" i="4"/>
  <c r="C25" i="29"/>
  <c r="M6" i="29"/>
  <c r="P21" i="11"/>
  <c r="P19" i="11"/>
  <c r="P17" i="11"/>
  <c r="P16" i="11"/>
  <c r="B21" i="17"/>
  <c r="C22" i="27"/>
  <c r="C39" i="27" s="1"/>
  <c r="O23" i="4"/>
  <c r="E14" i="27"/>
  <c r="E36" i="27"/>
  <c r="C30" i="25"/>
  <c r="H23" i="4"/>
  <c r="E10" i="27" s="1"/>
  <c r="E32" i="27" s="1"/>
  <c r="C22" i="25"/>
  <c r="C24" i="25"/>
  <c r="H22" i="11"/>
  <c r="O22" i="11"/>
  <c r="P10" i="11"/>
  <c r="P22" i="11"/>
  <c r="C39" i="25"/>
  <c r="E15" i="25"/>
  <c r="D28" i="25"/>
  <c r="D39" i="25" s="1"/>
  <c r="D34" i="25"/>
  <c r="D22" i="25"/>
  <c r="E37" i="25"/>
  <c r="J23" i="4" l="1"/>
  <c r="P15" i="4"/>
  <c r="Q15" i="4" s="1"/>
  <c r="D21" i="16"/>
  <c r="D24" i="18"/>
  <c r="P14" i="4"/>
  <c r="Q14" i="4" s="1"/>
  <c r="G23" i="4"/>
  <c r="E9" i="27" s="1"/>
  <c r="E31" i="27" s="1"/>
  <c r="E16" i="27"/>
  <c r="E22" i="25"/>
  <c r="F19" i="25" s="1"/>
  <c r="E16" i="25"/>
  <c r="F13" i="25" s="1"/>
  <c r="E33" i="25"/>
  <c r="E39" i="25" s="1"/>
  <c r="F29" i="25" s="1"/>
  <c r="E23" i="27"/>
  <c r="E40" i="27" s="1"/>
  <c r="D22" i="27"/>
  <c r="D39" i="27" s="1"/>
  <c r="C40" i="27"/>
  <c r="E22" i="27"/>
  <c r="E39" i="27" s="1"/>
  <c r="C21" i="16"/>
  <c r="E24" i="27" s="1"/>
  <c r="D24" i="27"/>
  <c r="C25" i="27"/>
  <c r="C27" i="27" s="1"/>
  <c r="C41" i="27"/>
  <c r="D16" i="25"/>
  <c r="D24" i="25" s="1"/>
  <c r="F21" i="25" l="1"/>
  <c r="E15" i="27"/>
  <c r="Q23" i="4"/>
  <c r="Q24" i="4" s="1"/>
  <c r="I14" i="27"/>
  <c r="P23" i="4"/>
  <c r="E18" i="27"/>
  <c r="E37" i="27"/>
  <c r="F20" i="25"/>
  <c r="F22" i="25" s="1"/>
  <c r="F8" i="25"/>
  <c r="F14" i="25"/>
  <c r="F9" i="25"/>
  <c r="F10" i="25"/>
  <c r="F7" i="25"/>
  <c r="F11" i="25"/>
  <c r="E24" i="25"/>
  <c r="F6" i="25"/>
  <c r="F30" i="25"/>
  <c r="F32" i="25"/>
  <c r="F37" i="25"/>
  <c r="F34" i="25"/>
  <c r="F38" i="25"/>
  <c r="F35" i="25"/>
  <c r="F36" i="25"/>
  <c r="F28" i="25"/>
  <c r="F31" i="25"/>
  <c r="F33" i="25"/>
  <c r="C42" i="27"/>
  <c r="E25" i="27"/>
  <c r="F24" i="27" s="1"/>
  <c r="E41" i="27"/>
  <c r="D41" i="27"/>
  <c r="D42" i="27" s="1"/>
  <c r="D25" i="27"/>
  <c r="D27" i="27" s="1"/>
  <c r="F16" i="25" l="1"/>
  <c r="E19" i="27"/>
  <c r="F14" i="27" s="1"/>
  <c r="F39" i="25"/>
  <c r="F23" i="27"/>
  <c r="F22" i="27"/>
  <c r="E42" i="27"/>
  <c r="F41" i="27" s="1"/>
  <c r="F10" i="27" l="1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/>
  <c r="F19" i="27" l="1"/>
  <c r="F42" i="27"/>
</calcChain>
</file>

<file path=xl/sharedStrings.xml><?xml version="1.0" encoding="utf-8"?>
<sst xmlns="http://schemas.openxmlformats.org/spreadsheetml/2006/main" count="900" uniqueCount="503">
  <si>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</si>
  <si>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</si>
  <si>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</si>
  <si>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</si>
  <si>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</si>
  <si>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</si>
  <si>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</si>
  <si>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</si>
  <si>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</si>
  <si>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</si>
  <si>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</si>
  <si>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</si>
  <si>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</si>
  <si>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</si>
  <si>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</si>
  <si>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</si>
  <si>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</si>
  <si>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</si>
  <si>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</si>
  <si>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</si>
  <si>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</si>
  <si>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</si>
  <si>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</si>
  <si>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</si>
  <si>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</si>
  <si>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</si>
  <si>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</si>
  <si>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</si>
  <si>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</si>
  <si>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</si>
  <si>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</si>
  <si>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</si>
  <si>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</si>
  <si>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</si>
  <si>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</si>
  <si>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</si>
  <si>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</si>
  <si>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</si>
  <si>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</si>
  <si>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</si>
  <si>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</si>
  <si>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</si>
  <si>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</si>
  <si>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</si>
  <si>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</si>
  <si>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</si>
  <si>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</si>
  <si>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</si>
  <si>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</si>
  <si>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</si>
  <si>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</si>
  <si>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</si>
  <si>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</si>
  <si>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</si>
  <si>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</si>
  <si>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</si>
  <si>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</si>
  <si>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</si>
  <si>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</si>
  <si>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</si>
  <si>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</si>
  <si>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</si>
  <si>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</si>
  <si>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</si>
  <si>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</si>
  <si>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</si>
  <si>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</si>
  <si>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</si>
  <si>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</si>
  <si>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</si>
  <si>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</si>
  <si>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</si>
  <si>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</si>
  <si>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</si>
  <si>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</si>
  <si>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</si>
  <si>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</si>
  <si>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</si>
  <si>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</si>
  <si>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</si>
  <si>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</si>
  <si>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</si>
  <si>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</si>
  <si>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</si>
  <si>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</si>
  <si>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</si>
  <si>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</si>
  <si>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</si>
  <si>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</si>
  <si>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</si>
  <si>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</si>
  <si>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</si>
  <si>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</si>
  <si>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</si>
  <si>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</si>
  <si>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</si>
  <si>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</si>
  <si>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</si>
  <si>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</si>
  <si>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</si>
  <si>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</si>
  <si>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</si>
  <si>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</si>
  <si>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</si>
  <si>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</si>
  <si>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</si>
  <si>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</si>
  <si>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</si>
  <si>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</si>
  <si>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</si>
  <si>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</si>
  <si>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</si>
  <si>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</si>
  <si>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</si>
  <si>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</si>
  <si>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</si>
  <si>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</si>
  <si>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</si>
  <si>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</si>
  <si>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</si>
  <si>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</si>
  <si>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</si>
  <si>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</si>
  <si>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</si>
  <si>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</si>
  <si>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</si>
  <si>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</si>
  <si>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</si>
  <si>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</si>
  <si>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</si>
  <si>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</si>
  <si>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</si>
  <si>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</si>
  <si>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</si>
  <si>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</si>
  <si>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</si>
  <si>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</si>
  <si>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</si>
  <si>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</si>
  <si>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</si>
  <si>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</si>
  <si>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</si>
  <si>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</si>
  <si>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</si>
  <si>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</si>
  <si>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</si>
  <si>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</si>
  <si>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</si>
  <si>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</si>
  <si>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</si>
  <si>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</si>
  <si>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</si>
  <si>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</si>
  <si>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</si>
  <si>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</si>
  <si>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</si>
  <si>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</si>
  <si>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</si>
  <si>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</si>
  <si>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</si>
  <si>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</si>
  <si>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</si>
  <si>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</si>
  <si>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</si>
  <si>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</si>
  <si>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</si>
  <si>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</si>
  <si>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</si>
  <si>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</si>
  <si>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</si>
  <si>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</si>
  <si>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</si>
  <si>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</si>
  <si>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</si>
  <si>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</si>
  <si>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</si>
  <si>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</si>
  <si>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</si>
  <si>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</si>
  <si>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</si>
  <si>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</si>
  <si>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</si>
  <si>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</si>
  <si>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</si>
  <si>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</si>
  <si>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</si>
  <si>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</si>
  <si>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</si>
  <si>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</si>
  <si>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</si>
  <si>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</si>
  <si>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</si>
  <si>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</si>
  <si>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</si>
  <si>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</si>
  <si>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</si>
  <si>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</si>
  <si>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</si>
  <si>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</si>
  <si>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</si>
  <si>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</si>
  <si>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</si>
  <si>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</si>
  <si>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</si>
  <si>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</si>
  <si>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</si>
  <si>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</si>
  <si>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</si>
  <si>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</si>
  <si>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</si>
  <si>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</si>
  <si>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</si>
  <si>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</si>
  <si>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</si>
  <si>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</si>
  <si>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</si>
  <si>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</si>
  <si>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</si>
  <si>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</si>
  <si>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</si>
  <si>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</si>
  <si>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</si>
  <si>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</si>
  <si>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</si>
  <si>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</si>
  <si>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</si>
  <si>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</si>
  <si>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</si>
  <si>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</si>
  <si>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</si>
  <si>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</si>
  <si>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</si>
  <si>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</si>
  <si>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</si>
  <si>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</si>
  <si>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</si>
  <si>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</si>
  <si>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</si>
  <si>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</si>
  <si>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</si>
  <si>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</si>
  <si>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</si>
  <si>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</si>
  <si>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</si>
  <si>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</si>
  <si>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</si>
  <si>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</si>
  <si>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</si>
  <si>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</si>
  <si>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</si>
  <si>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</si>
  <si>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</si>
  <si>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</si>
  <si>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</si>
  <si>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</si>
  <si>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</si>
  <si>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</si>
  <si>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</si>
  <si>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</si>
  <si>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</si>
  <si>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</si>
  <si>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</si>
  <si>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</si>
  <si>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</si>
  <si>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</si>
  <si>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</si>
  <si>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</si>
  <si>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</si>
  <si>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</si>
  <si>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</si>
  <si>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</si>
  <si>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</si>
  <si>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</si>
  <si>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</si>
  <si>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</si>
  <si>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</si>
  <si>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</si>
  <si>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</si>
  <si>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</si>
  <si>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</si>
  <si>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</si>
  <si>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</si>
  <si>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</si>
  <si>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</si>
  <si>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</si>
  <si>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</si>
  <si>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</si>
  <si>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</si>
  <si>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</si>
  <si>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</si>
  <si>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</si>
  <si>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</si>
  <si>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</si>
  <si>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</si>
  <si>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</si>
  <si>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</si>
  <si>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</si>
  <si>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</si>
  <si>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</si>
  <si>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</si>
  <si>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</si>
  <si>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</si>
  <si>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</si>
  <si>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</si>
  <si>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</si>
  <si>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</si>
  <si>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</si>
  <si>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</si>
  <si>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</si>
  <si>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</si>
  <si>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</si>
  <si>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</si>
  <si>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</si>
  <si>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</si>
  <si>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</si>
  <si>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</si>
  <si>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</si>
  <si>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</si>
  <si>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</si>
  <si>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</si>
  <si>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</si>
  <si>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</si>
  <si>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</si>
  <si>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</si>
  <si>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</si>
  <si>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</si>
  <si>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</si>
  <si>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</si>
  <si>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</si>
  <si>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</si>
  <si>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</si>
  <si>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</si>
  <si>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</si>
  <si>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</si>
  <si>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</si>
  <si>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</si>
  <si>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</si>
  <si>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</si>
  <si>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</si>
  <si>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</si>
  <si>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</si>
  <si>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</si>
  <si>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</si>
  <si>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</si>
  <si>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</si>
  <si>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</si>
  <si>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</si>
  <si>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</si>
  <si>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</si>
  <si>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</si>
  <si>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</si>
  <si>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</si>
  <si>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</si>
  <si>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</si>
  <si>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</si>
  <si>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</si>
  <si>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</si>
  <si>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</si>
  <si>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</si>
  <si>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</si>
  <si>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</si>
  <si>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</si>
  <si>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</si>
  <si>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</si>
  <si>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</si>
  <si>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</si>
  <si>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</si>
  <si>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</si>
  <si>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</si>
  <si>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</si>
  <si>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</si>
  <si>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</si>
  <si>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</si>
  <si>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</si>
  <si>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</si>
  <si>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</si>
  <si>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</si>
  <si>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</si>
  <si>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</si>
  <si>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</si>
  <si>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</si>
  <si>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</si>
  <si>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</si>
  <si>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</si>
  <si>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</si>
  <si>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</si>
  <si>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</si>
  <si>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</si>
  <si>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</si>
  <si>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</si>
  <si>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</si>
  <si>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</si>
  <si>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</si>
  <si>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</si>
  <si>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</si>
  <si>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</si>
  <si>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</si>
  <si>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</si>
  <si>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</si>
  <si>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</si>
  <si>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</si>
  <si>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</si>
  <si>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</si>
  <si>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</si>
  <si>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</si>
  <si>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</si>
  <si>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</si>
  <si>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</si>
  <si>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</si>
  <si>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</si>
  <si>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</si>
  <si>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</si>
  <si>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</si>
  <si>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</si>
  <si>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</si>
  <si>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</si>
  <si>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</si>
  <si>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</si>
  <si>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</si>
  <si>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</si>
  <si>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</si>
  <si>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</si>
  <si>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</si>
  <si>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</si>
  <si>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</si>
  <si>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</si>
  <si>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</si>
  <si>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</si>
  <si>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</si>
  <si>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</si>
  <si>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</si>
  <si>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</si>
  <si>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</si>
  <si>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</si>
  <si>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</si>
  <si>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</si>
  <si>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</si>
  <si>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</si>
  <si>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</si>
  <si>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</si>
  <si>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</si>
  <si>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</si>
  <si>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</si>
  <si>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</si>
  <si>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</si>
  <si>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</si>
  <si>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</si>
  <si>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</si>
  <si>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</si>
  <si>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</si>
  <si>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</si>
  <si>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</si>
  <si>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</si>
  <si>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</si>
  <si>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</si>
  <si>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</si>
  <si>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</si>
  <si>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</si>
  <si>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</si>
  <si>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</si>
  <si>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</si>
  <si>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</si>
  <si>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</si>
  <si>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</si>
  <si>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</si>
  <si>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</si>
  <si>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</si>
  <si>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</si>
  <si>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</si>
  <si>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</si>
  <si>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</si>
  <si>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</si>
  <si>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</si>
  <si>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</si>
  <si>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</si>
  <si>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</si>
  <si>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</si>
  <si>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</si>
  <si>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</si>
  <si>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</si>
  <si>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</si>
  <si>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</si>
  <si>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</si>
  <si>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</si>
  <si>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</si>
  <si>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</si>
  <si>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</si>
  <si>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</si>
  <si>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</si>
  <si>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</si>
  <si>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</si>
  <si>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</si>
  <si>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</si>
  <si>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</si>
  <si>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</si>
  <si>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</si>
  <si>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</si>
  <si>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</si>
  <si>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</si>
  <si>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</si>
  <si>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</si>
  <si>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</si>
  <si>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>San Salvador, 31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</si>
</sst>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184491.35</c:v>
                </c:pt>
                <c:pt idx="1">
                  <c:v>503092.44999999995</c:v>
                </c:pt>
                <c:pt idx="2">
                  <c:v>2285.7199999999998</c:v>
                </c:pt>
                <c:pt idx="3">
                  <c:v>0</c:v>
                </c:pt>
                <c:pt idx="4">
                  <c:v>35628.62999999999</c:v>
                </c:pt>
                <c:pt idx="5">
                  <c:v>45714.399999999994</c:v>
                </c:pt>
                <c:pt idx="6">
                  <c:v>340631.15</c:v>
                </c:pt>
                <c:pt idx="7">
                  <c:v>703429.23</c:v>
                </c:pt>
                <c:pt idx="8">
                  <c:v>49839.55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37988.559999999998</c:v>
                </c:pt>
                <c:pt idx="1">
                  <c:v>109291.41</c:v>
                </c:pt>
                <c:pt idx="2">
                  <c:v>20000.009999999998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11571.439999999999</c:v>
                </c:pt>
                <c:pt idx="7">
                  <c:v>8000.0199999999995</c:v>
                </c:pt>
                <c:pt idx="8">
                  <c:v>80017.279999999999</c:v>
                </c:pt>
                <c:pt idx="9">
                  <c:v>170285.83</c:v>
                </c:pt>
                <c:pt idx="10">
                  <c:v>11944.659999999998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184491.35</v>
      </c>
      <c r="F9" s="375">
        <f>E9/E19</f>
        <v>0.22556760023468447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503092.44999999995</v>
      </c>
      <c r="F10" s="376">
        <f>E10/E19</f>
        <v>0.61510394196089935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46685.72</v>
      </c>
      <c r="F11" s="376">
        <f>E11/E19</f>
        <v>5.7080106062579163E-2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2285.7199999999998</v>
      </c>
      <c r="F13" s="376">
        <f>E13/E19</f>
        <v>2.7946262803563581E-3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689869.5199999999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736555.23999999987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35628.62999999999</v>
      </c>
      <c r="F16" s="304">
        <f>E16/E19</f>
        <v>4.356119985435352E-2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45714.399999999994</v>
      </c>
      <c r="F17" s="306">
        <f>E17/E19</f>
        <v>5.5892525607127153E-2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81343.029999999984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817898.2699999999</v>
      </c>
      <c r="F19" s="270">
        <f>SUM(F9:F17)</f>
        <v>1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374</v>
      </c>
      <c r="D22" s="365">
        <f>C22</f>
        <v>374</v>
      </c>
      <c r="E22" s="264">
        <f>'3. COMP VR'!C21+'3. COMP VR'!E21</f>
        <v>340631.15</v>
      </c>
      <c r="F22" s="265">
        <f>E22/E25</f>
        <v>0.31139150909352381</v>
      </c>
    </row>
    <row r="23" spans="2:9" x14ac:dyDescent="0.2">
      <c r="B23" s="271" t="s">
        <v>160</v>
      </c>
      <c r="C23" s="267">
        <f>'4. COMP VP'!C24</f>
        <v>399</v>
      </c>
      <c r="D23" s="365">
        <f>C23</f>
        <v>399</v>
      </c>
      <c r="E23" s="264">
        <f>'4. COMP VP'!D24+'4. COMP VP'!F24</f>
        <v>703429.23</v>
      </c>
      <c r="F23" s="268">
        <f>E23/E25</f>
        <v>0.64304714783188621</v>
      </c>
    </row>
    <row r="24" spans="2:9" ht="13.5" thickBot="1" x14ac:dyDescent="0.25">
      <c r="B24" s="266" t="s">
        <v>161</v>
      </c>
      <c r="C24" s="267">
        <f>'2. COMPR DEV 30%'!B21</f>
        <v>127</v>
      </c>
      <c r="D24" s="365">
        <f>C24</f>
        <v>127</v>
      </c>
      <c r="E24" s="264">
        <f>'2. COMPR DEV 30%'!C21+'2. COMPR DEV 30%'!E21</f>
        <v>49839.55</v>
      </c>
      <c r="F24" s="269">
        <f>E24/E25</f>
        <v>4.5561343074590019E-2</v>
      </c>
      <c r="G24" s="178"/>
    </row>
    <row r="25" spans="2:9" ht="13.5" thickBot="1" x14ac:dyDescent="0.25">
      <c r="B25" s="261" t="s">
        <v>0</v>
      </c>
      <c r="C25" s="177">
        <f>C22+C23+C24</f>
        <v>900</v>
      </c>
      <c r="D25" s="177">
        <f>D22+D23+D24</f>
        <v>900</v>
      </c>
      <c r="E25" s="179">
        <f>E22+E23+E24</f>
        <v>1093899.93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1355</v>
      </c>
      <c r="D27" s="392">
        <f>D19+D25</f>
        <v>943</v>
      </c>
      <c r="E27" s="391">
        <f>E25+E19</f>
        <v>1911798.1999999997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184491.35</v>
      </c>
      <c r="F31" s="319">
        <f>E31/E42</f>
        <v>9.6501476986430898E-2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503092.44999999995</v>
      </c>
      <c r="F32" s="162">
        <f>E32/E42</f>
        <v>0.26315144035599569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46685.72</v>
      </c>
      <c r="F33" s="162">
        <f>E33/E42</f>
        <v>2.4419794934423519E-2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2285.7199999999998</v>
      </c>
      <c r="F35" s="162">
        <f>E35/E42</f>
        <v>1.1955864379409918E-3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35628.62999999999</v>
      </c>
      <c r="F37" s="162">
        <f>E37/E42</f>
        <v>1.8636187647838559E-2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45714.399999999994</v>
      </c>
      <c r="F38" s="162">
        <f>E38/E42</f>
        <v>2.3911728758819837E-2</v>
      </c>
    </row>
    <row r="39" spans="2:9" ht="15" x14ac:dyDescent="0.2">
      <c r="B39" s="393" t="s">
        <v>159</v>
      </c>
      <c r="C39" s="158">
        <f t="shared" ref="C39:E41" si="2">C22</f>
        <v>374</v>
      </c>
      <c r="D39" s="158">
        <f t="shared" si="2"/>
        <v>374</v>
      </c>
      <c r="E39" s="318">
        <f t="shared" si="2"/>
        <v>340631.15</v>
      </c>
      <c r="F39" s="162">
        <f>E39/E42</f>
        <v>0.17817317225217599</v>
      </c>
    </row>
    <row r="40" spans="2:9" ht="15" x14ac:dyDescent="0.2">
      <c r="B40" s="310" t="s">
        <v>160</v>
      </c>
      <c r="C40" s="158">
        <f t="shared" si="2"/>
        <v>399</v>
      </c>
      <c r="D40" s="158">
        <f t="shared" si="2"/>
        <v>399</v>
      </c>
      <c r="E40" s="318">
        <f t="shared" si="2"/>
        <v>703429.23</v>
      </c>
      <c r="F40" s="162">
        <f>E40/E42</f>
        <v>0.3679411509018054</v>
      </c>
    </row>
    <row r="41" spans="2:9" ht="15.75" thickBot="1" x14ac:dyDescent="0.3">
      <c r="B41" s="311" t="s">
        <v>161</v>
      </c>
      <c r="C41" s="320">
        <f t="shared" si="2"/>
        <v>127</v>
      </c>
      <c r="D41" s="320">
        <f t="shared" si="2"/>
        <v>127</v>
      </c>
      <c r="E41" s="321">
        <f t="shared" si="2"/>
        <v>49839.55</v>
      </c>
      <c r="F41" s="312">
        <f>E41/E42</f>
        <v>2.6069461724569049E-2</v>
      </c>
    </row>
    <row r="42" spans="2:9" ht="15.75" thickBot="1" x14ac:dyDescent="0.25">
      <c r="B42" s="160" t="s">
        <v>0</v>
      </c>
      <c r="C42" s="159">
        <f>SUM(C31:C41)</f>
        <v>1355</v>
      </c>
      <c r="D42" s="159">
        <f>SUM(D31:D41)</f>
        <v>943</v>
      </c>
      <c r="E42" s="322">
        <f>SUM(E31:E41)</f>
        <v>1911798.2</v>
      </c>
      <c r="F42" s="324">
        <f>SUM(F31:F41)</f>
        <v>0.99999999999999989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7" zoomScale="98" zoomScaleNormal="98" workbookViewId="0">
      <selection activeCell="E22" sqref="E22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v>35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'!G15</f>
        <v>37988.559999999998</v>
      </c>
      <c r="F6" s="375">
        <f>E6/E16</f>
        <v>0.20330889609413766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'!H15</f>
        <v>109291.41</v>
      </c>
      <c r="F7" s="376">
        <f>E7/E16</f>
        <v>0.58491071837605324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'!I15</f>
        <v>20000.009999999998</v>
      </c>
      <c r="F8" s="376">
        <f>E8/E16</f>
        <v>0.1070369594154586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'!K15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'!M15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'!O15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167279.98000000001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'!J15</f>
        <v>11571.439999999999</v>
      </c>
      <c r="F13" s="304">
        <f>E13/E16</f>
        <v>6.1928556718642357E-2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'!N15</f>
        <v>8000.0199999999995</v>
      </c>
      <c r="F14" s="306">
        <f>E14/E16</f>
        <v>4.2814869395708159E-2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19571.46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186851.44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VR'!E13+'3. COMP VR'!C13</f>
        <v>80017.279999999999</v>
      </c>
      <c r="F19" s="265">
        <f>E19/E22</f>
        <v>0.30512091675746189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VP'!D16+'4. COMP VP'!F16</f>
        <v>170285.83</v>
      </c>
      <c r="F20" s="268">
        <f>E20/E22</f>
        <v>0.64933185132518001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30%'!C13+'2. COMPR DEV 30%'!E13</f>
        <v>11944.659999999998</v>
      </c>
      <c r="F21" s="269">
        <f>E21/E22</f>
        <v>4.5547231917358155E-2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262247.76999999996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449099.20999999996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37988.559999999998</v>
      </c>
      <c r="F28" s="319">
        <f>E28/E39</f>
        <v>8.458834741659868E-2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109291.41</v>
      </c>
      <c r="F29" s="162">
        <f>E29/E39</f>
        <v>0.2433569411088477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20000.009999999998</v>
      </c>
      <c r="F30" s="162">
        <f>E30/E39</f>
        <v>4.4533612072040839E-2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11571.439999999999</v>
      </c>
      <c r="F34" s="162">
        <f>E34/E39</f>
        <v>2.5765888120800749E-2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8000.0199999999995</v>
      </c>
      <c r="F35" s="162">
        <f>E35/E39</f>
        <v>1.7813480455688178E-2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80017.279999999999</v>
      </c>
      <c r="F36" s="162">
        <f>E36/E39</f>
        <v>0.17817283624257549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170285.83</v>
      </c>
      <c r="F37" s="162">
        <f>E37/E39</f>
        <v>0.3791719651432921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11944.659999999998</v>
      </c>
      <c r="F38" s="312">
        <f>E38/E39</f>
        <v>2.6596929440156441E-2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449099.2099999999</v>
      </c>
      <c r="F39" s="324">
        <f>SUM(F28:F38)</f>
        <v>1.0000000000000002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D10" zoomScale="106" zoomScaleNormal="106" workbookViewId="0">
      <selection activeCell="E15" sqref="E15:F15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499</v>
      </c>
      <c r="C9" s="487" t="s">
        <v>500</v>
      </c>
      <c r="D9" s="487" t="s">
        <v>501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(57142.83+0.03)+(7291.42+0.01+2228.57)+(23794.31-0.06+0.01+205.72)+(18628.58-0.01)</f>
        <v>109291.41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 t="shared" si="0"/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51</v>
      </c>
      <c r="C23" s="173">
        <f t="shared" si="1"/>
        <v>130</v>
      </c>
      <c r="D23" s="173">
        <f t="shared" si="1"/>
        <v>364</v>
      </c>
      <c r="E23" s="173">
        <f t="shared" si="1"/>
        <v>67</v>
      </c>
      <c r="F23" s="173">
        <f t="shared" si="1"/>
        <v>113</v>
      </c>
      <c r="G23" s="174">
        <f t="shared" si="1"/>
        <v>184491.35</v>
      </c>
      <c r="H23" s="174">
        <f t="shared" si="1"/>
        <v>503092.44999999995</v>
      </c>
      <c r="I23" s="174">
        <f t="shared" si="1"/>
        <v>46685.72</v>
      </c>
      <c r="J23" s="174">
        <f t="shared" ref="J23:O23" si="2">SUM(J11:J22)</f>
        <v>35628.62999999999</v>
      </c>
      <c r="K23" s="174">
        <f t="shared" si="2"/>
        <v>0</v>
      </c>
      <c r="L23" s="174">
        <f t="shared" si="2"/>
        <v>0</v>
      </c>
      <c r="M23" s="174">
        <f t="shared" si="2"/>
        <v>2285.7199999999998</v>
      </c>
      <c r="N23" s="174">
        <f t="shared" si="2"/>
        <v>45714.399999999994</v>
      </c>
      <c r="O23" s="175">
        <f t="shared" si="2"/>
        <v>0</v>
      </c>
      <c r="P23" s="359">
        <f>G23+H23+I23+J23+K23+L23+M23+N23+O23</f>
        <v>817898.2699999999</v>
      </c>
      <c r="Q23" s="360">
        <f>SUM(Q11:Q22)</f>
        <v>1911798.1999999997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502</v>
      </c>
      <c r="O24" s="364"/>
      <c r="Q24" s="354">
        <f>SUM(Q11:Q23)-Q23</f>
        <v>1911798.1999999997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7" workbookViewId="0">
      <selection activeCell="C13" sqref="C1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492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493</v>
      </c>
      <c r="C7" s="496"/>
      <c r="D7" s="496"/>
      <c r="E7" s="497"/>
      <c r="F7" s="68"/>
      <c r="G7" s="71"/>
      <c r="H7" s="499" t="s">
        <v>491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127</v>
      </c>
      <c r="C21" s="284">
        <f>SUM(C9:C20)</f>
        <v>4984.04</v>
      </c>
      <c r="D21" s="285">
        <f>SUM(D9:D20)</f>
        <v>166131.5</v>
      </c>
      <c r="E21" s="286">
        <f>SUM(E9:E20)</f>
        <v>44855.51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502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C13" sqref="C1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494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491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374</v>
      </c>
      <c r="C21" s="157">
        <f>SUM(C9:C20)</f>
        <v>521.34</v>
      </c>
      <c r="D21" s="157">
        <f>SUM(D9:D20)</f>
        <v>365459.05</v>
      </c>
      <c r="E21" s="157">
        <f>SUM(E9:E20)</f>
        <v>340109.81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502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6" workbookViewId="0">
      <selection activeCell="B16" sqref="B1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495</v>
      </c>
      <c r="C9" s="506"/>
      <c r="D9" s="506"/>
      <c r="E9" s="506"/>
      <c r="F9" s="506"/>
      <c r="G9" s="2"/>
      <c r="H9" s="506" t="s">
        <v>497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496</v>
      </c>
      <c r="D10" s="496"/>
      <c r="E10" s="496"/>
      <c r="F10" s="497"/>
      <c r="H10" s="19"/>
      <c r="I10" s="503" t="s">
        <v>491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399</v>
      </c>
      <c r="D24" s="37">
        <f>SUM(D12:D23)</f>
        <v>3598.9399999999996</v>
      </c>
      <c r="E24" s="105">
        <f>SUM(E12:E23)</f>
        <v>665437.68999999994</v>
      </c>
      <c r="F24" s="32">
        <f>SUM(F12:F23)</f>
        <v>699830.29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502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08" t="s">
        <v>194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</row>
    <row r="4" spans="2:18" x14ac:dyDescent="0.2">
      <c r="B4" s="509" t="s">
        <v>474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0" t="s">
        <v>202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296">
        <f>C25</f>
        <v>48</v>
      </c>
      <c r="N6" s="187"/>
      <c r="O6" s="187"/>
      <c r="P6" s="187"/>
    </row>
    <row r="7" spans="2:18" ht="12" thickBot="1" x14ac:dyDescent="0.25"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</row>
    <row r="8" spans="2:18" ht="12.75" thickBot="1" x14ac:dyDescent="0.25">
      <c r="B8" s="512" t="s">
        <v>19</v>
      </c>
      <c r="C8" s="513"/>
      <c r="D8" s="512" t="s">
        <v>172</v>
      </c>
      <c r="E8" s="514"/>
      <c r="F8" s="509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173</v>
      </c>
      <c r="E9" s="224" t="s">
        <v>174</v>
      </c>
      <c r="F9" s="509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09"/>
      <c r="G10" s="221" t="s">
        <v>184</v>
      </c>
      <c r="H10" s="234">
        <v>0</v>
      </c>
      <c r="I10" s="536"/>
      <c r="J10" s="190" t="s">
        <v>152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09"/>
      <c r="G11" s="207" t="s">
        <v>185</v>
      </c>
      <c r="H11" s="232">
        <v>5</v>
      </c>
      <c r="I11" s="536"/>
      <c r="J11" s="190" t="s">
        <v>177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09"/>
      <c r="G12" s="207" t="s">
        <v>35</v>
      </c>
      <c r="H12" s="232">
        <v>7</v>
      </c>
      <c r="I12" s="536"/>
      <c r="J12" s="190" t="s">
        <v>110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09"/>
      <c r="G13" s="207" t="s">
        <v>38</v>
      </c>
      <c r="H13" s="232">
        <v>11</v>
      </c>
      <c r="I13" s="536"/>
      <c r="J13" s="190" t="s">
        <v>111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09"/>
      <c r="G14" s="207" t="s">
        <v>181</v>
      </c>
      <c r="H14" s="232">
        <v>10</v>
      </c>
      <c r="I14" s="536"/>
      <c r="J14" s="190" t="s">
        <v>186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09"/>
      <c r="G15" s="222" t="s">
        <v>182</v>
      </c>
      <c r="H15" s="232">
        <v>11</v>
      </c>
      <c r="I15" s="536"/>
      <c r="J15" s="190" t="s">
        <v>112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09"/>
      <c r="G16" s="222" t="s">
        <v>183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09"/>
      <c r="G17" s="223" t="s">
        <v>138</v>
      </c>
      <c r="H17" s="233">
        <v>0</v>
      </c>
      <c r="I17" s="536"/>
      <c r="J17" s="190" t="s">
        <v>136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09"/>
      <c r="G18" s="220" t="s">
        <v>0</v>
      </c>
      <c r="H18" s="235">
        <f>SUM(H10:H17)</f>
        <v>48</v>
      </c>
      <c r="I18" s="536"/>
      <c r="J18" s="190" t="s">
        <v>142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09"/>
      <c r="I19" s="536"/>
      <c r="J19" s="190" t="s">
        <v>135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09"/>
      <c r="G20" s="537" t="s">
        <v>24</v>
      </c>
      <c r="H20" s="538"/>
      <c r="I20" s="536"/>
      <c r="J20" s="191" t="s">
        <v>188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09"/>
      <c r="G21" s="211" t="s">
        <v>32</v>
      </c>
      <c r="H21" s="236">
        <v>16</v>
      </c>
      <c r="I21" s="536"/>
      <c r="J21" s="191" t="s">
        <v>171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09"/>
      <c r="G22" s="208" t="s">
        <v>34</v>
      </c>
      <c r="H22" s="237">
        <v>3</v>
      </c>
      <c r="I22" s="536"/>
      <c r="J22" s="191" t="s">
        <v>189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09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09"/>
      <c r="G24" s="208" t="s">
        <v>40</v>
      </c>
      <c r="H24" s="237">
        <v>4</v>
      </c>
      <c r="I24" s="536"/>
      <c r="J24" s="190" t="s">
        <v>133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09"/>
      <c r="G25" s="209" t="s">
        <v>42</v>
      </c>
      <c r="H25" s="237">
        <v>1</v>
      </c>
      <c r="I25" s="536"/>
      <c r="J25" s="190" t="s">
        <v>132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149</v>
      </c>
      <c r="C26" s="188"/>
      <c r="D26" s="188"/>
      <c r="E26" s="188"/>
      <c r="F26" s="509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09"/>
      <c r="G27" s="210" t="s">
        <v>118</v>
      </c>
      <c r="H27" s="238">
        <v>0</v>
      </c>
      <c r="I27" s="536"/>
      <c r="J27" s="190" t="s">
        <v>123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09"/>
      <c r="G28" s="218" t="s">
        <v>0</v>
      </c>
      <c r="H28" s="219">
        <f>H21+H22+H23+H24+H25+H26+H27</f>
        <v>48</v>
      </c>
      <c r="I28" s="536"/>
      <c r="J28" s="190" t="s">
        <v>143</v>
      </c>
      <c r="K28" s="228">
        <v>3</v>
      </c>
      <c r="L28" s="523"/>
      <c r="M28" s="529" t="s">
        <v>113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09"/>
      <c r="I29" s="536"/>
      <c r="J29" s="190" t="s">
        <v>127</v>
      </c>
      <c r="K29" s="228">
        <v>0</v>
      </c>
      <c r="L29" s="523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09"/>
      <c r="I30" s="536"/>
      <c r="J30" s="214" t="s">
        <v>134</v>
      </c>
      <c r="K30" s="228">
        <v>0</v>
      </c>
      <c r="L30" s="523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09"/>
      <c r="G31" s="188"/>
      <c r="H31" s="188"/>
      <c r="I31" s="536"/>
      <c r="J31" s="214" t="s">
        <v>205</v>
      </c>
      <c r="K31" s="228">
        <v>13</v>
      </c>
      <c r="L31" s="523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09"/>
      <c r="G32" s="188"/>
      <c r="H32" s="188"/>
      <c r="I32" s="536"/>
      <c r="J32" s="214" t="s">
        <v>187</v>
      </c>
      <c r="K32" s="228">
        <v>8</v>
      </c>
      <c r="L32" s="523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09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39" t="s">
        <v>489</v>
      </c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0" t="s">
        <v>100</v>
      </c>
      <c r="D8" s="541"/>
      <c r="E8" s="541"/>
      <c r="F8" s="541"/>
      <c r="G8" s="542"/>
      <c r="H8" s="46"/>
      <c r="I8" s="540" t="s">
        <v>101</v>
      </c>
      <c r="J8" s="541"/>
      <c r="K8" s="541"/>
      <c r="L8" s="541"/>
      <c r="M8" s="542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"/>
    </row>
    <row r="38" spans="1:17" ht="21.95" customHeight="1" x14ac:dyDescent="0.2">
      <c r="B38" s="53"/>
      <c r="C38" s="544"/>
      <c r="D38" s="544"/>
      <c r="E38" s="544"/>
      <c r="F38" s="544"/>
      <c r="G38" s="544"/>
      <c r="H38" s="55"/>
      <c r="I38" s="544"/>
      <c r="J38" s="544"/>
      <c r="K38" s="544"/>
      <c r="L38" s="544"/>
      <c r="M38" s="544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2023-07-06T20:16:29Z</dcterms:modified>
</cp:coreProperties>
</file>