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"/>
    </mc:Choice>
  </mc:AlternateContent>
  <xr:revisionPtr revIDLastSave="0" documentId="13_ncr:1_{BB8E136F-2A05-4F58-B1F2-AFF8620757D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 l="1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E21" i="17" l="1"/>
  <c r="D21" i="17"/>
  <c r="D19" i="25"/>
  <c r="D36" i="25" s="1"/>
  <c r="D13" i="25"/>
  <c r="D15" i="25" s="1"/>
  <c r="D11" i="25"/>
  <c r="D10" i="25"/>
  <c r="D8" i="25"/>
  <c r="D30" i="25" s="1"/>
  <c r="D7" i="25"/>
  <c r="D6" i="25"/>
  <c r="D12" i="25" s="1"/>
  <c r="E9" i="25"/>
  <c r="E31" i="25" s="1"/>
  <c r="E20" i="25"/>
  <c r="D20" i="25"/>
  <c r="D37" i="25" s="1"/>
  <c r="E8" i="25"/>
  <c r="E7" i="25"/>
  <c r="E29" i="25" s="1"/>
  <c r="E11" i="25"/>
  <c r="E6" i="25"/>
  <c r="E28" i="25" s="1"/>
  <c r="E10" i="25"/>
  <c r="E32" i="25" s="1"/>
  <c r="I23" i="4"/>
  <c r="E11" i="27"/>
  <c r="E33" i="27" s="1"/>
  <c r="E13" i="25"/>
  <c r="E34" i="25" s="1"/>
  <c r="E14" i="25"/>
  <c r="C24" i="18"/>
  <c r="C23" i="27" s="1"/>
  <c r="C40" i="27" s="1"/>
  <c r="F24" i="18"/>
  <c r="D24" i="18"/>
  <c r="D21" i="16"/>
  <c r="E21" i="25"/>
  <c r="E38" i="25" s="1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 s="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 s="1"/>
  <c r="H15" i="11"/>
  <c r="O14" i="11"/>
  <c r="N14" i="11"/>
  <c r="H14" i="11"/>
  <c r="P14" i="11" s="1"/>
  <c r="O13" i="11"/>
  <c r="N13" i="11"/>
  <c r="H13" i="11"/>
  <c r="P13" i="11"/>
  <c r="O12" i="11"/>
  <c r="N12" i="11"/>
  <c r="H12" i="11"/>
  <c r="P12" i="11" s="1"/>
  <c r="O11" i="11"/>
  <c r="N11" i="11"/>
  <c r="H11" i="11"/>
  <c r="P11" i="11" s="1"/>
  <c r="O10" i="11"/>
  <c r="N10" i="11"/>
  <c r="N22" i="11" s="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D29" i="25"/>
  <c r="C23" i="4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Q12" i="4"/>
  <c r="Q13" i="4"/>
  <c r="Q16" i="4"/>
  <c r="Q17" i="4"/>
  <c r="L23" i="4"/>
  <c r="C33" i="25"/>
  <c r="Q14" i="4"/>
  <c r="B23" i="4"/>
  <c r="K23" i="4"/>
  <c r="E12" i="27" s="1"/>
  <c r="E34" i="27" s="1"/>
  <c r="J23" i="4"/>
  <c r="E16" i="27" s="1"/>
  <c r="E37" i="27" s="1"/>
  <c r="B21" i="16"/>
  <c r="C24" i="27" s="1"/>
  <c r="E30" i="25"/>
  <c r="C15" i="27"/>
  <c r="C19" i="27"/>
  <c r="D15" i="27"/>
  <c r="D19" i="27"/>
  <c r="P11" i="4"/>
  <c r="Q11" i="4" s="1"/>
  <c r="C25" i="29"/>
  <c r="M6" i="29"/>
  <c r="P21" i="11"/>
  <c r="P19" i="11"/>
  <c r="P17" i="11"/>
  <c r="P16" i="11"/>
  <c r="E19" i="25"/>
  <c r="E36" i="25" s="1"/>
  <c r="C21" i="17"/>
  <c r="B21" i="17"/>
  <c r="C22" i="27" s="1"/>
  <c r="E35" i="25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H22" i="11"/>
  <c r="O22" i="11"/>
  <c r="P10" i="11"/>
  <c r="P22" i="11" s="1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<sst xmlns="http://schemas.openxmlformats.org/spreadsheetml/2006/main" count="900" uniqueCount="503">
  <si>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</si>
  <si>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</si>
  <si>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</si>
  <si>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</si>
  <si>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</si>
  <si>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</si>
  <si>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</si>
  <si>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</si>
  <si>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</si>
  <si>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</si>
  <si>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</si>
  <si>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</si>
  <si>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</si>
  <si>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</si>
  <si>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</si>
  <si>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</si>
  <si>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</si>
  <si>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</si>
  <si>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</si>
  <si>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</si>
  <si>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</si>
  <si>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</si>
  <si>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</si>
  <si>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</si>
  <si>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</si>
  <si>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</si>
  <si>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</si>
  <si>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</si>
  <si>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</si>
  <si>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</si>
  <si>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</si>
  <si>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</si>
  <si>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</si>
  <si>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</si>
  <si>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</si>
  <si>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</si>
  <si>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</si>
  <si>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</si>
  <si>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</si>
  <si>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</si>
  <si>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</si>
  <si>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</si>
  <si>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</si>
  <si>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</si>
  <si>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</si>
  <si>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</si>
  <si>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</si>
  <si>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</si>
  <si>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</si>
  <si>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</si>
  <si>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</si>
  <si>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</si>
  <si>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</si>
  <si>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</si>
  <si>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</si>
  <si>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</si>
  <si>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</si>
  <si>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</si>
  <si>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</si>
  <si>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</si>
  <si>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</si>
  <si>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</si>
  <si>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</si>
  <si>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</si>
  <si>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</si>
  <si>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</si>
  <si>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</si>
  <si>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</si>
  <si>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</si>
  <si>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</si>
  <si>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</si>
  <si>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</si>
  <si>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</si>
  <si>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</si>
  <si>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</si>
  <si>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</si>
  <si>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</si>
  <si>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</si>
  <si>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</si>
  <si>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</si>
  <si>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</si>
  <si>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</si>
  <si>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</si>
  <si>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</si>
  <si>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</si>
  <si>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</si>
  <si>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</si>
  <si>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</si>
  <si>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</si>
  <si>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</si>
  <si>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</si>
  <si>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</si>
  <si>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</si>
  <si>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</si>
  <si>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</si>
  <si>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</si>
  <si>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</si>
  <si>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</si>
  <si>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</si>
  <si>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</si>
  <si>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</si>
  <si>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</si>
  <si>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</si>
  <si>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</si>
  <si>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</si>
  <si>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</si>
  <si>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</si>
  <si>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</si>
  <si>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</si>
  <si>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</si>
  <si>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</si>
  <si>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</si>
  <si>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</si>
  <si>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</si>
  <si>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</si>
  <si>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</si>
  <si>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</si>
  <si>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</si>
  <si>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</si>
  <si>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</si>
  <si>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</si>
  <si>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</si>
  <si>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</si>
  <si>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</si>
  <si>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</si>
  <si>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</si>
  <si>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</si>
  <si>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</si>
  <si>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</si>
  <si>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</si>
  <si>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</si>
  <si>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</si>
  <si>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</si>
  <si>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</si>
  <si>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</si>
  <si>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</si>
  <si>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</si>
  <si>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</si>
  <si>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</si>
  <si>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</si>
  <si>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</si>
  <si>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</si>
  <si>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</si>
  <si>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</si>
  <si>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</si>
  <si>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</si>
  <si>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</si>
  <si>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</si>
  <si>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</si>
  <si>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</si>
  <si>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</si>
  <si>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</si>
  <si>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</si>
  <si>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</si>
  <si>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</si>
  <si>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</si>
  <si>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</si>
  <si>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</si>
  <si>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</si>
  <si>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</si>
  <si>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</si>
  <si>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</si>
  <si>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</si>
  <si>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</si>
  <si>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</si>
  <si>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</si>
  <si>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</si>
  <si>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</si>
  <si>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</si>
  <si>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</si>
  <si>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</si>
  <si>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</si>
  <si>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</si>
  <si>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</si>
  <si>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</si>
  <si>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</si>
  <si>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</si>
  <si>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</si>
  <si>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</si>
  <si>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</si>
  <si>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</si>
  <si>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</si>
  <si>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</si>
  <si>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</si>
  <si>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</si>
  <si>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</si>
  <si>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</si>
  <si>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</si>
  <si>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</si>
  <si>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</si>
  <si>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</si>
  <si>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</si>
  <si>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</si>
  <si>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</si>
  <si>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</si>
  <si>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</si>
  <si>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</si>
  <si>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</si>
  <si>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</si>
  <si>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</si>
  <si>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</si>
  <si>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</si>
  <si>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</si>
  <si>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</si>
  <si>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</si>
  <si>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</si>
  <si>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</si>
  <si>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</si>
  <si>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</si>
  <si>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</si>
  <si>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</si>
  <si>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</si>
  <si>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</si>
  <si>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</si>
  <si>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</si>
  <si>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</si>
  <si>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</si>
  <si>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</si>
  <si>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</si>
  <si>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</si>
  <si>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</si>
  <si>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</si>
  <si>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</si>
  <si>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</si>
  <si>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</si>
  <si>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</si>
  <si>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</si>
  <si>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</si>
  <si>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</si>
  <si>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</si>
  <si>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</si>
  <si>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</si>
  <si>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</si>
  <si>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</si>
  <si>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</si>
  <si>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</si>
  <si>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</si>
  <si>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</si>
  <si>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</si>
  <si>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</si>
  <si>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</si>
  <si>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</si>
  <si>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</si>
  <si>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</si>
  <si>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</si>
  <si>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</si>
  <si>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</si>
  <si>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</si>
  <si>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</si>
  <si>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</si>
  <si>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</si>
  <si>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</si>
  <si>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</si>
  <si>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</si>
  <si>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</si>
  <si>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</si>
  <si>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</si>
  <si>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</si>
  <si>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</si>
  <si>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</si>
  <si>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</si>
  <si>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</si>
  <si>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</si>
  <si>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</si>
  <si>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</si>
  <si>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</si>
  <si>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</si>
  <si>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</si>
  <si>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</si>
  <si>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</si>
  <si>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</si>
  <si>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</si>
  <si>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</si>
  <si>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</si>
  <si>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</si>
  <si>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</si>
  <si>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</si>
  <si>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</si>
  <si>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</si>
  <si>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</si>
  <si>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</si>
  <si>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</si>
  <si>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</si>
  <si>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</si>
  <si>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</si>
  <si>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</si>
  <si>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</si>
  <si>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</si>
  <si>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</si>
  <si>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</si>
  <si>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</si>
  <si>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</si>
  <si>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</si>
  <si>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</si>
  <si>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</si>
  <si>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</si>
  <si>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</si>
  <si>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</si>
  <si>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</si>
  <si>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</si>
  <si>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</si>
  <si>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</si>
  <si>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</si>
  <si>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</si>
  <si>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</si>
  <si>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</si>
  <si>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</si>
  <si>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</si>
  <si>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</si>
  <si>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</si>
  <si>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</si>
  <si>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</si>
  <si>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</si>
  <si>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</si>
  <si>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</si>
  <si>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</si>
  <si>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</si>
  <si>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</si>
  <si>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</si>
  <si>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</si>
  <si>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</si>
  <si>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</si>
  <si>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</si>
  <si>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</si>
  <si>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</si>
  <si>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</si>
  <si>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</si>
  <si>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</si>
  <si>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</si>
  <si>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</si>
  <si>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</si>
  <si>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</si>
  <si>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</si>
  <si>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</si>
  <si>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</si>
  <si>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</si>
  <si>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</si>
  <si>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</si>
  <si>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</si>
  <si>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</si>
  <si>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</si>
  <si>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</si>
  <si>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</si>
  <si>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</si>
  <si>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</si>
  <si>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</si>
  <si>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</si>
  <si>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</si>
  <si>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</si>
  <si>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</si>
  <si>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</si>
  <si>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</si>
  <si>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</si>
  <si>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</si>
  <si>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</si>
  <si>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</si>
  <si>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</si>
  <si>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</si>
  <si>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</si>
  <si>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</si>
  <si>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</si>
  <si>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</si>
  <si>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</si>
  <si>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</si>
  <si>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</si>
  <si>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</si>
  <si>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</si>
  <si>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</si>
  <si>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</si>
  <si>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</si>
  <si>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</si>
  <si>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</si>
  <si>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</si>
  <si>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</si>
  <si>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</si>
  <si>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</si>
  <si>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</si>
  <si>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</si>
  <si>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</si>
  <si>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</si>
  <si>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</si>
  <si>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</si>
  <si>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</si>
  <si>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</si>
  <si>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</si>
  <si>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</si>
  <si>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</si>
  <si>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</si>
  <si>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</si>
  <si>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</si>
  <si>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</si>
  <si>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</si>
  <si>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</si>
  <si>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</si>
  <si>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</si>
  <si>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</si>
  <si>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</si>
  <si>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</si>
  <si>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</si>
  <si>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</si>
  <si>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</si>
  <si>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</si>
  <si>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</si>
  <si>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</si>
  <si>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</si>
  <si>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</si>
  <si>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</si>
  <si>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</si>
  <si>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</si>
  <si>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</si>
  <si>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</si>
  <si>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</si>
  <si>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</si>
  <si>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</si>
  <si>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</si>
  <si>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</si>
  <si>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</si>
  <si>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</si>
  <si>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</si>
  <si>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</si>
  <si>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</si>
  <si>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</si>
  <si>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</si>
  <si>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</si>
  <si>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</si>
  <si>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</si>
  <si>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</si>
  <si>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</si>
  <si>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</si>
  <si>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</si>
  <si>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</si>
  <si>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</si>
  <si>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</si>
  <si>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</si>
  <si>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</si>
  <si>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</si>
  <si>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</si>
  <si>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</si>
  <si>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</si>
  <si>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</si>
  <si>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</si>
  <si>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</si>
  <si>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</si>
  <si>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</si>
  <si>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</si>
  <si>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</si>
  <si>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</si>
  <si>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</si>
  <si>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</si>
  <si>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</si>
  <si>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</si>
  <si>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</si>
  <si>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</si>
  <si>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</si>
  <si>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</si>
  <si>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</si>
  <si>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</si>
  <si>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</si>
  <si>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</si>
  <si>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</si>
  <si>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</si>
  <si>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</si>
  <si>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</si>
  <si>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</si>
  <si>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</si>
  <si>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</si>
  <si>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</si>
  <si>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</si>
  <si>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</si>
  <si>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</si>
  <si>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</si>
  <si>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</si>
  <si>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</si>
  <si>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</si>
  <si>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</si>
  <si>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</si>
  <si>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</si>
  <si>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</si>
  <si>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</si>
  <si>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</si>
  <si>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</si>
  <si>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</si>
  <si>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</si>
  <si>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</si>
  <si>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</si>
  <si>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</si>
  <si>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</si>
  <si>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</si>
  <si>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</si>
  <si>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Nº DE BENEF. A LOS QUE SE LES HA PAGADO EN EL AÑO 2022 (CUADROS APROBADOS POR CD + CASOS DE INV)</t>
  </si>
  <si>
    <t>DEL 01 AL 31 DE ENERO A ÑO 2022</t>
  </si>
  <si>
    <t>TOTAL SEGUROS RECLAMADOS HOMBRES</t>
  </si>
  <si>
    <t>San Salvador, 31 de enero del año 2023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</si>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</sst>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32057.109999999997</c:v>
                </c:pt>
                <c:pt idx="1">
                  <c:v>100108.45999999999</c:v>
                </c:pt>
                <c:pt idx="2">
                  <c:v>1142.8599999999999</c:v>
                </c:pt>
                <c:pt idx="3">
                  <c:v>0</c:v>
                </c:pt>
                <c:pt idx="4">
                  <c:v>8342.869999999999</c:v>
                </c:pt>
                <c:pt idx="5">
                  <c:v>12571.46</c:v>
                </c:pt>
                <c:pt idx="6">
                  <c:v>65067.490000000005</c:v>
                </c:pt>
                <c:pt idx="7">
                  <c:v>141142.99</c:v>
                </c:pt>
                <c:pt idx="8">
                  <c:v>11870.53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32057.109999999997</c:v>
                </c:pt>
                <c:pt idx="1">
                  <c:v>100108.45999999999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0</c:v>
                </c:pt>
                <c:pt idx="6">
                  <c:v>8342.869999999999</c:v>
                </c:pt>
                <c:pt idx="7">
                  <c:v>12571.46</c:v>
                </c:pt>
                <c:pt idx="8">
                  <c:v>65067.490000000005</c:v>
                </c:pt>
                <c:pt idx="9">
                  <c:v>141142.99</c:v>
                </c:pt>
                <c:pt idx="10">
                  <c:v>11870.53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32057.109999999997</v>
      </c>
      <c r="F9" s="375">
        <f>E9/E19</f>
        <v>0.2078623803646103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100108.45999999999</v>
      </c>
      <c r="F10" s="376">
        <f>E10/E19</f>
        <v>0.64911599299610523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0</v>
      </c>
      <c r="F11" s="376">
        <f>E11/E19</f>
        <v>0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1142.8599999999999</v>
      </c>
      <c r="F13" s="376">
        <f>E13/E19</f>
        <v>7.4104496638498774E-3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133308.42999999996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133308.42999999996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8342.869999999999</v>
      </c>
      <c r="F16" s="304">
        <f>E16/E19</f>
        <v>5.4096230673086138E-2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12571.46</v>
      </c>
      <c r="F17" s="306">
        <f>E17/E19</f>
        <v>8.1514946302348651E-2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20914.329999999998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154222.75999999995</v>
      </c>
      <c r="F19" s="270">
        <f>SUM(F9:F17)</f>
        <v>1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75</v>
      </c>
      <c r="D22" s="365">
        <f>C22</f>
        <v>75</v>
      </c>
      <c r="E22" s="264">
        <f>'3. COMP VR'!C21+'3. COMP VR'!E21</f>
        <v>65067.490000000005</v>
      </c>
      <c r="F22" s="265">
        <f>E22/E25</f>
        <v>0.29836385112119579</v>
      </c>
    </row>
    <row r="23" spans="2:9" x14ac:dyDescent="0.2">
      <c r="B23" s="271" t="s">
        <v>160</v>
      </c>
      <c r="C23" s="267">
        <f>'4. COMP VP'!C24</f>
        <v>75</v>
      </c>
      <c r="D23" s="365">
        <f>C23</f>
        <v>75</v>
      </c>
      <c r="E23" s="264">
        <f>'4. COMP VP'!D24+'4. COMP VP'!F24</f>
        <v>141142.99</v>
      </c>
      <c r="F23" s="268">
        <f>E23/E25</f>
        <v>0.64720440353793296</v>
      </c>
    </row>
    <row r="24" spans="2:9" ht="13.5" thickBot="1" x14ac:dyDescent="0.25">
      <c r="B24" s="266" t="s">
        <v>161</v>
      </c>
      <c r="C24" s="267">
        <f>'2. COMPR DEV 30%'!B21</f>
        <v>33</v>
      </c>
      <c r="D24" s="365">
        <f>C24</f>
        <v>33</v>
      </c>
      <c r="E24" s="264">
        <f>'2. COMPR DEV 30%'!C21+'2. COMPR DEV 30%'!E21</f>
        <v>11870.53</v>
      </c>
      <c r="F24" s="269">
        <f>E24/E25</f>
        <v>5.4431745340871272E-2</v>
      </c>
      <c r="G24" s="178"/>
    </row>
    <row r="25" spans="2:9" ht="13.5" thickBot="1" x14ac:dyDescent="0.25">
      <c r="B25" s="261" t="s">
        <v>0</v>
      </c>
      <c r="C25" s="177">
        <f>C22+C23+C24</f>
        <v>183</v>
      </c>
      <c r="D25" s="177">
        <f>D22+D23+D24</f>
        <v>183</v>
      </c>
      <c r="E25" s="179">
        <f>E22+E23+E24</f>
        <v>218081.00999999998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638</v>
      </c>
      <c r="D27" s="392">
        <f>D19+D25</f>
        <v>226</v>
      </c>
      <c r="E27" s="391">
        <f>E25+E19</f>
        <v>372303.7699999999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32057.109999999997</v>
      </c>
      <c r="F31" s="319">
        <f>E31/E42</f>
        <v>8.6104714975086066E-2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100108.45999999999</v>
      </c>
      <c r="F32" s="162">
        <f>E32/E42</f>
        <v>0.26888919228510633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0</v>
      </c>
      <c r="F33" s="162">
        <f>E33/E42</f>
        <v>0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1142.8599999999999</v>
      </c>
      <c r="F35" s="162">
        <f>E35/E42</f>
        <v>3.0696976289012598E-3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8342.869999999999</v>
      </c>
      <c r="F37" s="162">
        <f>E37/E42</f>
        <v>2.2408771203149516E-2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12571.46</v>
      </c>
      <c r="F38" s="162">
        <f>E38/E42</f>
        <v>3.376667391791386E-2</v>
      </c>
    </row>
    <row r="39" spans="2:9" ht="15" x14ac:dyDescent="0.2">
      <c r="B39" s="393" t="s">
        <v>159</v>
      </c>
      <c r="C39" s="158">
        <f t="shared" ref="C39:E41" si="2">C22</f>
        <v>75</v>
      </c>
      <c r="D39" s="158">
        <f t="shared" si="2"/>
        <v>75</v>
      </c>
      <c r="E39" s="318">
        <f t="shared" si="2"/>
        <v>65067.490000000005</v>
      </c>
      <c r="F39" s="162">
        <f>E39/E42</f>
        <v>0.17476989287537972</v>
      </c>
    </row>
    <row r="40" spans="2:9" ht="15" x14ac:dyDescent="0.2">
      <c r="B40" s="310" t="s">
        <v>160</v>
      </c>
      <c r="C40" s="158">
        <f t="shared" si="2"/>
        <v>75</v>
      </c>
      <c r="D40" s="158">
        <f t="shared" si="2"/>
        <v>75</v>
      </c>
      <c r="E40" s="318">
        <f t="shared" si="2"/>
        <v>141142.99</v>
      </c>
      <c r="F40" s="162">
        <f>E40/E42</f>
        <v>0.37910706625398932</v>
      </c>
    </row>
    <row r="41" spans="2:9" ht="15.75" thickBot="1" x14ac:dyDescent="0.3">
      <c r="B41" s="311" t="s">
        <v>161</v>
      </c>
      <c r="C41" s="320">
        <f t="shared" si="2"/>
        <v>33</v>
      </c>
      <c r="D41" s="320">
        <f t="shared" si="2"/>
        <v>33</v>
      </c>
      <c r="E41" s="321">
        <f t="shared" si="2"/>
        <v>11870.53</v>
      </c>
      <c r="F41" s="312">
        <f>E41/E42</f>
        <v>3.1883990860473964E-2</v>
      </c>
    </row>
    <row r="42" spans="2:9" ht="15.75" thickBot="1" x14ac:dyDescent="0.25">
      <c r="B42" s="160" t="s">
        <v>0</v>
      </c>
      <c r="C42" s="159">
        <f>SUM(C31:C41)</f>
        <v>638</v>
      </c>
      <c r="D42" s="159">
        <f>SUM(D31:D41)</f>
        <v>226</v>
      </c>
      <c r="E42" s="322">
        <f>SUM(E31:E41)</f>
        <v>372303.76999999996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19" sqref="E19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'!E11+'1. RESUMEN DE PAGADOS '!F11)</f>
        <v>36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'!G11</f>
        <v>32057.109999999997</v>
      </c>
      <c r="F6" s="375">
        <f>E6/E16</f>
        <v>0.2078623803646103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'!H11</f>
        <v>100108.45999999999</v>
      </c>
      <c r="F7" s="376">
        <f>E7/E16</f>
        <v>0.64911599299610523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'!I11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'!K11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'!M11</f>
        <v>1142.8599999999999</v>
      </c>
      <c r="F10" s="376">
        <f>E10/E16</f>
        <v>7.4104496638498774E-3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'!O11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133308.42999999996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'!J11</f>
        <v>8342.869999999999</v>
      </c>
      <c r="F13" s="304">
        <f>E13/E16</f>
        <v>5.4096230673086138E-2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'!N11</f>
        <v>12571.46</v>
      </c>
      <c r="F14" s="306">
        <f>E14/E16</f>
        <v>8.1514946302348651E-2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20914.329999999998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154222.75999999995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VR'!E9+'3. COMP VR'!C9</f>
        <v>65067.490000000005</v>
      </c>
      <c r="F19" s="265">
        <f>E19/E22</f>
        <v>0.29836385112119579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VP'!D12+'4. COMP VP'!F12</f>
        <v>141142.99</v>
      </c>
      <c r="F20" s="268">
        <f>E20/E22</f>
        <v>0.64720440353793296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30%'!C9+'2. COMPR DEV 30%'!E9</f>
        <v>11870.53</v>
      </c>
      <c r="F21" s="269">
        <f>E21/E22</f>
        <v>5.4431745340871272E-2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218081.00999999998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372303.7699999999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32057.109999999997</v>
      </c>
      <c r="F28" s="319">
        <f>E28/E39</f>
        <v>8.6104714975086066E-2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100108.45999999999</v>
      </c>
      <c r="F29" s="162">
        <f>E29/E39</f>
        <v>0.26888919228510633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1142.8599999999999</v>
      </c>
      <c r="F32" s="162">
        <f>E32/E39</f>
        <v>3.0696976289012598E-3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8342.869999999999</v>
      </c>
      <c r="F34" s="162">
        <f>E34/E39</f>
        <v>2.2408771203149516E-2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12571.46</v>
      </c>
      <c r="F35" s="162">
        <f>E35/E39</f>
        <v>3.376667391791386E-2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65067.490000000005</v>
      </c>
      <c r="F36" s="162">
        <f>E36/E39</f>
        <v>0.17476989287537972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141142.99</v>
      </c>
      <c r="F37" s="162">
        <f>E37/E39</f>
        <v>0.37910706625398932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11870.53</v>
      </c>
      <c r="F38" s="312">
        <f>E38/E39</f>
        <v>3.1883990860473964E-2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372303.76999999996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2" zoomScale="106" zoomScaleNormal="106" workbookViewId="0">
      <selection activeCell="E23" sqref="E23:F23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500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501</v>
      </c>
      <c r="C9" s="487" t="s">
        <v>502</v>
      </c>
      <c r="D9" s="487" t="s">
        <v>489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v>0</v>
      </c>
      <c r="C12" s="256">
        <v>0</v>
      </c>
      <c r="D12" s="256">
        <v>0</v>
      </c>
      <c r="E12" s="167">
        <v>0</v>
      </c>
      <c r="F12" s="167">
        <v>0</v>
      </c>
      <c r="G12" s="165">
        <v>0</v>
      </c>
      <c r="H12" s="257">
        <v>0</v>
      </c>
      <c r="I12" s="257">
        <v>0</v>
      </c>
      <c r="J12" s="165">
        <v>0</v>
      </c>
      <c r="K12" s="146">
        <v>0</v>
      </c>
      <c r="L12" s="146">
        <v>0</v>
      </c>
      <c r="M12" s="165">
        <v>0</v>
      </c>
      <c r="N12" s="257">
        <v>0</v>
      </c>
      <c r="O12" s="171">
        <v>0</v>
      </c>
      <c r="P12" s="353">
        <f t="shared" si="0"/>
        <v>0</v>
      </c>
      <c r="Q12" s="355">
        <f>P12+'2. COMPR DEV 30%'!C10+'2. COMPR DEV 30%'!E10+'3. COMP VR'!C10+'3. COMP VR'!E10+'4. COMP VP'!D13+'4. COMP VP'!F13</f>
        <v>0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v>0</v>
      </c>
      <c r="C13" s="256">
        <v>0</v>
      </c>
      <c r="D13" s="256">
        <v>0</v>
      </c>
      <c r="E13" s="167">
        <v>0</v>
      </c>
      <c r="F13" s="167">
        <v>0</v>
      </c>
      <c r="G13" s="165">
        <v>0</v>
      </c>
      <c r="H13" s="257">
        <v>0</v>
      </c>
      <c r="I13" s="257">
        <v>0</v>
      </c>
      <c r="J13" s="165">
        <v>0</v>
      </c>
      <c r="K13" s="146">
        <v>0</v>
      </c>
      <c r="L13" s="146">
        <v>0</v>
      </c>
      <c r="M13" s="165">
        <v>0</v>
      </c>
      <c r="N13" s="257">
        <v>0</v>
      </c>
      <c r="O13" s="171">
        <v>0</v>
      </c>
      <c r="P13" s="353">
        <f t="shared" si="0"/>
        <v>0</v>
      </c>
      <c r="Q13" s="355">
        <f>P13+'2. COMPR DEV 30%'!C11+'2. COMPR DEV 30%'!E11+'3. COMP VR'!C11+'3. COMP VR'!E11+'4. COMP VP'!D14+'4. COMP VP'!F14</f>
        <v>0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v>0</v>
      </c>
      <c r="C14" s="256">
        <v>0</v>
      </c>
      <c r="D14" s="256">
        <v>0</v>
      </c>
      <c r="E14" s="167">
        <v>0</v>
      </c>
      <c r="F14" s="167">
        <v>0</v>
      </c>
      <c r="G14" s="165">
        <v>0</v>
      </c>
      <c r="H14" s="257">
        <v>0</v>
      </c>
      <c r="I14" s="257">
        <v>0</v>
      </c>
      <c r="J14" s="165">
        <v>0</v>
      </c>
      <c r="K14" s="146">
        <v>0</v>
      </c>
      <c r="L14" s="146">
        <v>0</v>
      </c>
      <c r="M14" s="165">
        <v>0</v>
      </c>
      <c r="N14" s="257">
        <v>0</v>
      </c>
      <c r="O14" s="171">
        <v>0</v>
      </c>
      <c r="P14" s="353">
        <f t="shared" si="0"/>
        <v>0</v>
      </c>
      <c r="Q14" s="355">
        <f>P14+'2. COMPR DEV 30%'!C12+'2. COMPR DEV 30%'!E12+'3. COMP VR'!C12+'3. COMP VR'!E12+'4. COMP VP'!D15+'4. COMP VP'!F15</f>
        <v>0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v>0</v>
      </c>
      <c r="C15" s="256">
        <v>0</v>
      </c>
      <c r="D15" s="256">
        <v>0</v>
      </c>
      <c r="E15" s="167">
        <v>0</v>
      </c>
      <c r="F15" s="167">
        <v>0</v>
      </c>
      <c r="G15" s="165">
        <v>0</v>
      </c>
      <c r="H15" s="257">
        <v>0</v>
      </c>
      <c r="I15" s="257">
        <v>0</v>
      </c>
      <c r="J15" s="165">
        <v>0</v>
      </c>
      <c r="K15" s="146">
        <v>0</v>
      </c>
      <c r="L15" s="146">
        <v>0</v>
      </c>
      <c r="M15" s="165">
        <v>0</v>
      </c>
      <c r="N15" s="257">
        <v>0</v>
      </c>
      <c r="O15" s="171">
        <v>0</v>
      </c>
      <c r="P15" s="353">
        <f t="shared" si="0"/>
        <v>0</v>
      </c>
      <c r="Q15" s="355">
        <f>P15+'2. COMPR DEV 30%'!C13+'2. COMPR DEV 30%'!E13+'3. COMP VR'!C13+'3. COMP VR'!E13+'4. COMP VP'!D16+'4. COMP VP'!F16</f>
        <v>0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0</v>
      </c>
      <c r="C23" s="173">
        <f t="shared" si="1"/>
        <v>36</v>
      </c>
      <c r="D23" s="173">
        <f t="shared" si="1"/>
        <v>79</v>
      </c>
      <c r="E23" s="173">
        <f t="shared" si="1"/>
        <v>7</v>
      </c>
      <c r="F23" s="173">
        <f t="shared" si="1"/>
        <v>29</v>
      </c>
      <c r="G23" s="174">
        <f t="shared" si="1"/>
        <v>32057.109999999997</v>
      </c>
      <c r="H23" s="174">
        <f t="shared" si="1"/>
        <v>100108.45999999999</v>
      </c>
      <c r="I23" s="174">
        <f t="shared" si="1"/>
        <v>0</v>
      </c>
      <c r="J23" s="174">
        <f t="shared" ref="J23:O23" si="2">SUM(J11:J22)</f>
        <v>8342.869999999999</v>
      </c>
      <c r="K23" s="174">
        <f t="shared" si="2"/>
        <v>0</v>
      </c>
      <c r="L23" s="174">
        <f t="shared" si="2"/>
        <v>0</v>
      </c>
      <c r="M23" s="174">
        <f t="shared" si="2"/>
        <v>1142.8599999999999</v>
      </c>
      <c r="N23" s="174">
        <f t="shared" si="2"/>
        <v>12571.46</v>
      </c>
      <c r="O23" s="175">
        <f t="shared" si="2"/>
        <v>0</v>
      </c>
      <c r="P23" s="359">
        <f>G23+H23+I23+J23+K23+L23+M23+N23+O23</f>
        <v>154222.75999999995</v>
      </c>
      <c r="Q23" s="360">
        <f>SUM(Q11:Q22)</f>
        <v>372303.76999999996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492</v>
      </c>
      <c r="O24" s="364"/>
      <c r="Q24" s="354">
        <f>SUM(Q11:Q23)-Q23</f>
        <v>372303.76999999996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7" workbookViewId="0">
      <selection activeCell="C9" sqref="C9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494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495</v>
      </c>
      <c r="C7" s="496"/>
      <c r="D7" s="496"/>
      <c r="E7" s="497"/>
      <c r="F7" s="68"/>
      <c r="G7" s="71"/>
      <c r="H7" s="499" t="s">
        <v>493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v>0</v>
      </c>
      <c r="C10" s="278">
        <v>0</v>
      </c>
      <c r="D10" s="278">
        <v>0</v>
      </c>
      <c r="E10" s="279">
        <v>0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v>0</v>
      </c>
      <c r="C11" s="278">
        <v>0</v>
      </c>
      <c r="D11" s="278">
        <v>0</v>
      </c>
      <c r="E11" s="279">
        <v>0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v>0</v>
      </c>
      <c r="C12" s="280">
        <v>0</v>
      </c>
      <c r="D12" s="280">
        <v>0</v>
      </c>
      <c r="E12" s="279">
        <v>0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v>0</v>
      </c>
      <c r="C13" s="278">
        <v>0</v>
      </c>
      <c r="D13" s="278">
        <v>0</v>
      </c>
      <c r="E13" s="279">
        <v>0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33</v>
      </c>
      <c r="C21" s="284">
        <f>SUM(C9:C20)</f>
        <v>1187.06</v>
      </c>
      <c r="D21" s="285">
        <f>SUM(D9:D20)</f>
        <v>39568.26</v>
      </c>
      <c r="E21" s="286">
        <f>SUM(E9:E20)</f>
        <v>10683.470000000001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492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E10" sqref="E10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496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493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v>0</v>
      </c>
      <c r="C10" s="300">
        <v>0</v>
      </c>
      <c r="D10" s="300">
        <v>0</v>
      </c>
      <c r="E10" s="300">
        <v>0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v>0</v>
      </c>
      <c r="C11" s="300">
        <v>0</v>
      </c>
      <c r="D11" s="300">
        <v>0</v>
      </c>
      <c r="E11" s="300">
        <v>0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v>0</v>
      </c>
      <c r="C12" s="300">
        <v>0</v>
      </c>
      <c r="D12" s="300">
        <v>0</v>
      </c>
      <c r="E12" s="300">
        <v>0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v>0</v>
      </c>
      <c r="C13" s="300">
        <v>0</v>
      </c>
      <c r="D13" s="300">
        <v>0</v>
      </c>
      <c r="E13" s="300">
        <v>0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75</v>
      </c>
      <c r="C21" s="157">
        <f>SUM(C9:C20)</f>
        <v>73.510000000000005</v>
      </c>
      <c r="D21" s="157">
        <f>SUM(D9:D20)</f>
        <v>71477.25</v>
      </c>
      <c r="E21" s="157">
        <f>SUM(E9:E20)</f>
        <v>64993.98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492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D12" sqref="D12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497</v>
      </c>
      <c r="C9" s="506"/>
      <c r="D9" s="506"/>
      <c r="E9" s="506"/>
      <c r="F9" s="506"/>
      <c r="G9" s="2"/>
      <c r="H9" s="506" t="s">
        <v>499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498</v>
      </c>
      <c r="D10" s="496"/>
      <c r="E10" s="496"/>
      <c r="F10" s="497"/>
      <c r="H10" s="19"/>
      <c r="I10" s="503" t="s">
        <v>493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v>0</v>
      </c>
      <c r="D13" s="36">
        <v>0</v>
      </c>
      <c r="E13" s="433">
        <v>0</v>
      </c>
      <c r="F13" s="435">
        <v>0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v>0</v>
      </c>
      <c r="D14" s="36">
        <v>0</v>
      </c>
      <c r="E14" s="36">
        <v>0</v>
      </c>
      <c r="F14" s="30">
        <v>0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v>0</v>
      </c>
      <c r="D15" s="36">
        <v>0</v>
      </c>
      <c r="E15" s="36">
        <v>0</v>
      </c>
      <c r="F15" s="30">
        <v>0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v>0</v>
      </c>
      <c r="D16" s="36">
        <v>0</v>
      </c>
      <c r="E16" s="36">
        <v>0</v>
      </c>
      <c r="F16" s="30">
        <v>0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75</v>
      </c>
      <c r="D24" s="37">
        <f>SUM(D12:D23)</f>
        <v>692.82</v>
      </c>
      <c r="E24" s="105">
        <f>SUM(E12:E23)</f>
        <v>133041.13999999998</v>
      </c>
      <c r="F24" s="32">
        <f>SUM(F12:F23)</f>
        <v>140450.16999999998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492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33" t="s">
        <v>194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2:18" x14ac:dyDescent="0.2">
      <c r="B4" s="530" t="s">
        <v>474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34" t="s">
        <v>202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296">
        <f>C25</f>
        <v>48</v>
      </c>
      <c r="N6" s="187"/>
      <c r="O6" s="187"/>
      <c r="P6" s="187"/>
    </row>
    <row r="7" spans="2:18" ht="12" thickBot="1" x14ac:dyDescent="0.25"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2:18" ht="12.75" thickBot="1" x14ac:dyDescent="0.25">
      <c r="B8" s="536" t="s">
        <v>19</v>
      </c>
      <c r="C8" s="537"/>
      <c r="D8" s="536" t="s">
        <v>172</v>
      </c>
      <c r="E8" s="538"/>
      <c r="F8" s="530"/>
      <c r="G8" s="517" t="s">
        <v>21</v>
      </c>
      <c r="H8" s="519"/>
      <c r="I8" s="529">
        <f>SUM(I10:I32)</f>
        <v>0</v>
      </c>
      <c r="J8" s="517" t="s">
        <v>20</v>
      </c>
      <c r="K8" s="519"/>
      <c r="L8" s="516"/>
      <c r="M8" s="517" t="s">
        <v>22</v>
      </c>
      <c r="N8" s="518"/>
      <c r="O8" s="518"/>
      <c r="P8" s="519"/>
    </row>
    <row r="9" spans="2:18" ht="12.75" thickBot="1" x14ac:dyDescent="0.25">
      <c r="B9" s="508" t="s">
        <v>23</v>
      </c>
      <c r="C9" s="509"/>
      <c r="D9" s="225" t="s">
        <v>173</v>
      </c>
      <c r="E9" s="224" t="s">
        <v>174</v>
      </c>
      <c r="F9" s="530"/>
      <c r="G9" s="510" t="s">
        <v>26</v>
      </c>
      <c r="H9" s="511"/>
      <c r="I9" s="529"/>
      <c r="J9" s="510" t="s">
        <v>25</v>
      </c>
      <c r="K9" s="511"/>
      <c r="L9" s="516"/>
      <c r="M9" s="512" t="s">
        <v>27</v>
      </c>
      <c r="N9" s="513"/>
      <c r="O9" s="514" t="s">
        <v>29</v>
      </c>
      <c r="P9" s="515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0"/>
      <c r="G10" s="221" t="s">
        <v>184</v>
      </c>
      <c r="H10" s="234">
        <v>0</v>
      </c>
      <c r="I10" s="529"/>
      <c r="J10" s="190" t="s">
        <v>152</v>
      </c>
      <c r="K10" s="228">
        <v>0</v>
      </c>
      <c r="L10" s="516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0"/>
      <c r="G11" s="207" t="s">
        <v>185</v>
      </c>
      <c r="H11" s="232">
        <v>5</v>
      </c>
      <c r="I11" s="529"/>
      <c r="J11" s="190" t="s">
        <v>177</v>
      </c>
      <c r="K11" s="228">
        <v>1</v>
      </c>
      <c r="L11" s="516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0"/>
      <c r="G12" s="207" t="s">
        <v>35</v>
      </c>
      <c r="H12" s="232">
        <v>7</v>
      </c>
      <c r="I12" s="529"/>
      <c r="J12" s="190" t="s">
        <v>110</v>
      </c>
      <c r="K12" s="228">
        <v>1</v>
      </c>
      <c r="L12" s="516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0"/>
      <c r="G13" s="207" t="s">
        <v>38</v>
      </c>
      <c r="H13" s="232">
        <v>11</v>
      </c>
      <c r="I13" s="529"/>
      <c r="J13" s="190" t="s">
        <v>111</v>
      </c>
      <c r="K13" s="228">
        <v>0</v>
      </c>
      <c r="L13" s="516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0"/>
      <c r="G14" s="207" t="s">
        <v>181</v>
      </c>
      <c r="H14" s="232">
        <v>10</v>
      </c>
      <c r="I14" s="529"/>
      <c r="J14" s="190" t="s">
        <v>186</v>
      </c>
      <c r="K14" s="228">
        <v>0</v>
      </c>
      <c r="L14" s="516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0"/>
      <c r="G15" s="222" t="s">
        <v>182</v>
      </c>
      <c r="H15" s="232">
        <v>11</v>
      </c>
      <c r="I15" s="529"/>
      <c r="J15" s="190" t="s">
        <v>112</v>
      </c>
      <c r="K15" s="228">
        <v>0</v>
      </c>
      <c r="L15" s="516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0"/>
      <c r="G16" s="222" t="s">
        <v>183</v>
      </c>
      <c r="H16" s="232">
        <v>4</v>
      </c>
      <c r="I16" s="529"/>
      <c r="J16" s="190" t="s">
        <v>47</v>
      </c>
      <c r="K16" s="228">
        <v>1</v>
      </c>
      <c r="L16" s="516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0"/>
      <c r="G17" s="223" t="s">
        <v>138</v>
      </c>
      <c r="H17" s="233">
        <v>0</v>
      </c>
      <c r="I17" s="529"/>
      <c r="J17" s="190" t="s">
        <v>136</v>
      </c>
      <c r="K17" s="228">
        <v>1</v>
      </c>
      <c r="L17" s="516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0"/>
      <c r="G18" s="220" t="s">
        <v>0</v>
      </c>
      <c r="H18" s="235">
        <f>SUM(H10:H17)</f>
        <v>48</v>
      </c>
      <c r="I18" s="529"/>
      <c r="J18" s="190" t="s">
        <v>142</v>
      </c>
      <c r="K18" s="228">
        <v>1</v>
      </c>
      <c r="L18" s="516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0"/>
      <c r="I19" s="529"/>
      <c r="J19" s="190" t="s">
        <v>135</v>
      </c>
      <c r="K19" s="228">
        <v>2</v>
      </c>
      <c r="L19" s="516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0"/>
      <c r="G20" s="531" t="s">
        <v>24</v>
      </c>
      <c r="H20" s="532"/>
      <c r="I20" s="529"/>
      <c r="J20" s="191" t="s">
        <v>188</v>
      </c>
      <c r="K20" s="228">
        <v>6</v>
      </c>
      <c r="L20" s="516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0"/>
      <c r="G21" s="211" t="s">
        <v>32</v>
      </c>
      <c r="H21" s="236">
        <v>16</v>
      </c>
      <c r="I21" s="529"/>
      <c r="J21" s="191" t="s">
        <v>171</v>
      </c>
      <c r="K21" s="228">
        <v>1</v>
      </c>
      <c r="L21" s="516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0"/>
      <c r="G22" s="208" t="s">
        <v>34</v>
      </c>
      <c r="H22" s="237">
        <v>3</v>
      </c>
      <c r="I22" s="529"/>
      <c r="J22" s="191" t="s">
        <v>189</v>
      </c>
      <c r="K22" s="228">
        <v>0</v>
      </c>
      <c r="L22" s="516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0"/>
      <c r="G23" s="208" t="s">
        <v>37</v>
      </c>
      <c r="H23" s="237">
        <v>24</v>
      </c>
      <c r="I23" s="529"/>
      <c r="J23" s="190" t="s">
        <v>54</v>
      </c>
      <c r="K23" s="228">
        <v>0</v>
      </c>
      <c r="L23" s="516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0"/>
      <c r="G24" s="208" t="s">
        <v>40</v>
      </c>
      <c r="H24" s="237">
        <v>4</v>
      </c>
      <c r="I24" s="529"/>
      <c r="J24" s="190" t="s">
        <v>133</v>
      </c>
      <c r="K24" s="228">
        <v>0</v>
      </c>
      <c r="L24" s="516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0"/>
      <c r="G25" s="209" t="s">
        <v>42</v>
      </c>
      <c r="H25" s="237">
        <v>1</v>
      </c>
      <c r="I25" s="529"/>
      <c r="J25" s="190" t="s">
        <v>132</v>
      </c>
      <c r="K25" s="228">
        <v>1</v>
      </c>
      <c r="L25" s="516"/>
      <c r="M25" s="525" t="s">
        <v>30</v>
      </c>
      <c r="N25" s="526"/>
      <c r="O25" s="527" t="s">
        <v>28</v>
      </c>
      <c r="P25" s="528"/>
    </row>
    <row r="26" spans="2:18" ht="12" thickBot="1" x14ac:dyDescent="0.25">
      <c r="B26" s="121" t="s">
        <v>149</v>
      </c>
      <c r="C26" s="188"/>
      <c r="D26" s="188"/>
      <c r="E26" s="188"/>
      <c r="F26" s="530"/>
      <c r="G26" s="209" t="s">
        <v>44</v>
      </c>
      <c r="H26" s="237">
        <v>0</v>
      </c>
      <c r="I26" s="529"/>
      <c r="J26" s="190" t="s">
        <v>55</v>
      </c>
      <c r="K26" s="228">
        <v>9</v>
      </c>
      <c r="L26" s="516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0"/>
      <c r="G27" s="210" t="s">
        <v>118</v>
      </c>
      <c r="H27" s="238">
        <v>0</v>
      </c>
      <c r="I27" s="529"/>
      <c r="J27" s="190" t="s">
        <v>123</v>
      </c>
      <c r="K27" s="228">
        <v>0</v>
      </c>
      <c r="L27" s="516"/>
      <c r="M27" s="520"/>
      <c r="N27" s="520"/>
      <c r="O27" s="520"/>
      <c r="P27" s="521"/>
    </row>
    <row r="28" spans="2:18" ht="12" thickBot="1" x14ac:dyDescent="0.25">
      <c r="B28" s="259"/>
      <c r="C28" s="188"/>
      <c r="D28" s="188"/>
      <c r="E28" s="188"/>
      <c r="F28" s="530"/>
      <c r="G28" s="218" t="s">
        <v>0</v>
      </c>
      <c r="H28" s="219">
        <f>H21+H22+H23+H24+H25+H26+H27</f>
        <v>48</v>
      </c>
      <c r="I28" s="529"/>
      <c r="J28" s="190" t="s">
        <v>143</v>
      </c>
      <c r="K28" s="228">
        <v>3</v>
      </c>
      <c r="L28" s="516"/>
      <c r="M28" s="522" t="s">
        <v>113</v>
      </c>
      <c r="N28" s="523"/>
      <c r="O28" s="523"/>
      <c r="P28" s="524"/>
    </row>
    <row r="29" spans="2:18" ht="16.5" x14ac:dyDescent="0.2">
      <c r="B29" s="259"/>
      <c r="C29" s="188"/>
      <c r="D29" s="188"/>
      <c r="E29" s="188"/>
      <c r="F29" s="530"/>
      <c r="I29" s="529"/>
      <c r="J29" s="190" t="s">
        <v>127</v>
      </c>
      <c r="K29" s="228">
        <v>0</v>
      </c>
      <c r="L29" s="516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0"/>
      <c r="I30" s="529"/>
      <c r="J30" s="214" t="s">
        <v>134</v>
      </c>
      <c r="K30" s="228">
        <v>0</v>
      </c>
      <c r="L30" s="516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0"/>
      <c r="G31" s="188"/>
      <c r="H31" s="188"/>
      <c r="I31" s="529"/>
      <c r="J31" s="214" t="s">
        <v>205</v>
      </c>
      <c r="K31" s="228">
        <v>13</v>
      </c>
      <c r="L31" s="516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0"/>
      <c r="G32" s="188"/>
      <c r="H32" s="188"/>
      <c r="I32" s="529"/>
      <c r="J32" s="214" t="s">
        <v>187</v>
      </c>
      <c r="K32" s="228">
        <v>8</v>
      </c>
      <c r="L32" s="516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0"/>
      <c r="G33" s="189"/>
      <c r="H33" s="189"/>
      <c r="I33" s="529"/>
      <c r="J33" s="215" t="s">
        <v>0</v>
      </c>
      <c r="K33" s="217">
        <f>SUM(K10:K32)</f>
        <v>48</v>
      </c>
      <c r="L33" s="516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1" t="s">
        <v>490</v>
      </c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2" t="s">
        <v>100</v>
      </c>
      <c r="D8" s="543"/>
      <c r="E8" s="543"/>
      <c r="F8" s="543"/>
      <c r="G8" s="544"/>
      <c r="H8" s="46"/>
      <c r="I8" s="542" t="s">
        <v>101</v>
      </c>
      <c r="J8" s="543"/>
      <c r="K8" s="543"/>
      <c r="L8" s="543"/>
      <c r="M8" s="544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491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4"/>
    </row>
    <row r="38" spans="1:17" ht="21.95" customHeight="1" x14ac:dyDescent="0.2">
      <c r="B38" s="53"/>
      <c r="C38" s="540"/>
      <c r="D38" s="540"/>
      <c r="E38" s="540"/>
      <c r="F38" s="540"/>
      <c r="G38" s="540"/>
      <c r="H38" s="55"/>
      <c r="I38" s="540"/>
      <c r="J38" s="540"/>
      <c r="K38" s="540"/>
      <c r="L38" s="540"/>
      <c r="M38" s="540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2023-04-20T15:25:04Z</dcterms:modified>
</cp:coreProperties>
</file>