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ESTADISTICAS\SEGUROS AÑO 2018\1er trimestre 2018\"/>
    </mc:Choice>
  </mc:AlternateContent>
  <bookViews>
    <workbookView xWindow="0" yWindow="0" windowWidth="19200" windowHeight="11595" tabRatio="601"/>
  </bookViews>
  <sheets>
    <sheet name="FALLECIDOS POR SEXO 2018" sheetId="1" r:id="rId1"/>
    <sheet name="TIPO DE SEGURO 2018" sheetId="3" r:id="rId2"/>
    <sheet name="SEGUROS PAGADOS AÑO 2018" sheetId="4" r:id="rId3"/>
    <sheet name="VALORES DE RESCATE PAGADOS 2018" sheetId="5" r:id="rId4"/>
    <sheet name="PAGO DE S.V.D. VENC POLIZA 2018" sheetId="6" r:id="rId5"/>
    <sheet name="Hoja1" sheetId="2" r:id="rId6"/>
  </sheets>
  <definedNames>
    <definedName name="_xlnm.Print_Area" localSheetId="1">'TIPO DE SEGURO 2018'!$1:$1048576</definedName>
  </definedNames>
  <calcPr calcId="152511"/>
</workbook>
</file>

<file path=xl/calcChain.xml><?xml version="1.0" encoding="utf-8"?>
<calcChain xmlns="http://schemas.openxmlformats.org/spreadsheetml/2006/main">
  <c r="F14" i="6" l="1"/>
  <c r="E14" i="6"/>
  <c r="D14" i="6"/>
  <c r="C14" i="6"/>
  <c r="F12" i="6"/>
  <c r="F24" i="6" s="1"/>
  <c r="E12" i="6"/>
  <c r="E24" i="6" s="1"/>
  <c r="D12" i="6"/>
  <c r="D24" i="6" s="1"/>
  <c r="C12" i="6"/>
  <c r="C24" i="6" s="1"/>
  <c r="F12" i="5" l="1"/>
  <c r="E12" i="5"/>
  <c r="D12" i="5"/>
  <c r="C12" i="5"/>
  <c r="F10" i="5"/>
  <c r="F22" i="5" s="1"/>
  <c r="E10" i="5"/>
  <c r="E22" i="5" s="1"/>
  <c r="D10" i="5"/>
  <c r="D22" i="5" s="1"/>
  <c r="C10" i="5"/>
  <c r="C22" i="5" s="1"/>
  <c r="P18" i="4" l="1"/>
  <c r="O18" i="4"/>
  <c r="N18" i="4"/>
  <c r="K18" i="4"/>
  <c r="J18" i="4"/>
  <c r="I18" i="4"/>
  <c r="R18" i="4" s="1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M8" i="4"/>
  <c r="M18" i="4" s="1"/>
  <c r="L8" i="4"/>
  <c r="H8" i="4"/>
  <c r="G8" i="4"/>
  <c r="Q8" i="4" s="1"/>
  <c r="F8" i="4"/>
  <c r="F18" i="4" s="1"/>
  <c r="E8" i="4"/>
  <c r="D8" i="4"/>
  <c r="C8" i="4"/>
  <c r="B8" i="4"/>
  <c r="B18" i="4" s="1"/>
  <c r="R7" i="4"/>
  <c r="M7" i="4"/>
  <c r="L7" i="4"/>
  <c r="H7" i="4"/>
  <c r="G7" i="4"/>
  <c r="G18" i="4" s="1"/>
  <c r="D7" i="4"/>
  <c r="C7" i="4"/>
  <c r="M6" i="4"/>
  <c r="L6" i="4"/>
  <c r="L18" i="4" s="1"/>
  <c r="I6" i="4"/>
  <c r="R6" i="4" s="1"/>
  <c r="H6" i="4"/>
  <c r="H18" i="4" s="1"/>
  <c r="G6" i="4"/>
  <c r="E6" i="4"/>
  <c r="E18" i="4" s="1"/>
  <c r="D6" i="4"/>
  <c r="D18" i="4" s="1"/>
  <c r="C6" i="4"/>
  <c r="C18" i="4" s="1"/>
  <c r="Q6" i="4" l="1"/>
  <c r="Q7" i="4"/>
  <c r="Q18" i="4" l="1"/>
  <c r="M22" i="3" l="1"/>
  <c r="L22" i="3"/>
  <c r="K22" i="3"/>
  <c r="J22" i="3"/>
  <c r="I22" i="3"/>
  <c r="H22" i="3"/>
  <c r="G22" i="3"/>
  <c r="F22" i="3"/>
  <c r="E22" i="3"/>
  <c r="D22" i="3"/>
  <c r="C22" i="3"/>
  <c r="O21" i="3"/>
  <c r="N21" i="3"/>
  <c r="P21" i="3" s="1"/>
  <c r="H21" i="3"/>
  <c r="O20" i="3"/>
  <c r="N20" i="3"/>
  <c r="P20" i="3" s="1"/>
  <c r="H20" i="3"/>
  <c r="O19" i="3"/>
  <c r="N19" i="3"/>
  <c r="P19" i="3" s="1"/>
  <c r="H19" i="3"/>
  <c r="O18" i="3"/>
  <c r="N18" i="3"/>
  <c r="P18" i="3" s="1"/>
  <c r="H18" i="3"/>
  <c r="O17" i="3"/>
  <c r="N17" i="3"/>
  <c r="P17" i="3" s="1"/>
  <c r="H17" i="3"/>
  <c r="O16" i="3"/>
  <c r="N16" i="3"/>
  <c r="P16" i="3" s="1"/>
  <c r="H16" i="3"/>
  <c r="O15" i="3"/>
  <c r="N15" i="3"/>
  <c r="P15" i="3" s="1"/>
  <c r="H15" i="3"/>
  <c r="O14" i="3"/>
  <c r="N14" i="3"/>
  <c r="P14" i="3" s="1"/>
  <c r="H14" i="3"/>
  <c r="O13" i="3"/>
  <c r="N13" i="3"/>
  <c r="P13" i="3" s="1"/>
  <c r="H13" i="3"/>
  <c r="O12" i="3"/>
  <c r="N12" i="3"/>
  <c r="P12" i="3" s="1"/>
  <c r="H12" i="3"/>
  <c r="O11" i="3"/>
  <c r="N11" i="3"/>
  <c r="P11" i="3" s="1"/>
  <c r="H11" i="3"/>
  <c r="O10" i="3"/>
  <c r="O22" i="3" s="1"/>
  <c r="N10" i="3"/>
  <c r="N22" i="3" s="1"/>
  <c r="H10" i="3"/>
  <c r="P10" i="3" l="1"/>
  <c r="P22" i="3" s="1"/>
  <c r="E22" i="1" l="1"/>
  <c r="E21" i="1" l="1"/>
  <c r="E20" i="1" l="1"/>
  <c r="E19" i="1" l="1"/>
  <c r="E18" i="1" l="1"/>
  <c r="E17" i="1" l="1"/>
  <c r="E16" i="1" l="1"/>
  <c r="E15" i="1" l="1"/>
  <c r="E14" i="1" l="1"/>
  <c r="E13" i="1" l="1"/>
  <c r="E12" i="1" l="1"/>
  <c r="E11" i="1" l="1"/>
  <c r="E23" i="1" l="1"/>
  <c r="D23" i="1"/>
  <c r="C23" i="1"/>
</calcChain>
</file>

<file path=xl/comments1.xml><?xml version="1.0" encoding="utf-8"?>
<comments xmlns="http://schemas.openxmlformats.org/spreadsheetml/2006/main">
  <authors>
    <author>Silvia.Henriquez</author>
  </authors>
  <commentList>
    <comment ref="B8" authorId="0" shapeId="0">
      <text>
        <r>
          <rPr>
            <b/>
            <sz val="8"/>
            <color indexed="81"/>
            <rFont val="Tahoma"/>
            <family val="2"/>
          </rPr>
          <t>Silvia.Henriquez: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8"/>
            <color indexed="81"/>
            <rFont val="Tahoma"/>
            <family val="2"/>
          </rPr>
          <t>Silvia.Henriquez: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<sst xmlns="http://schemas.openxmlformats.org/spreadsheetml/2006/main" count="190" uniqueCount="114">
  <si>
    <t>TOTAL</t>
  </si>
  <si>
    <t>MESES</t>
  </si>
  <si>
    <t>HOMBRES</t>
  </si>
  <si>
    <t>MUJERES</t>
  </si>
  <si>
    <t>ENERO</t>
  </si>
  <si>
    <t>TOTALES</t>
  </si>
  <si>
    <t>FEBRERO</t>
  </si>
  <si>
    <t>MARZO</t>
  </si>
  <si>
    <t>ABRIL</t>
  </si>
  <si>
    <t>MAYO</t>
  </si>
  <si>
    <t>JUNIO</t>
  </si>
  <si>
    <t>JULIO</t>
  </si>
  <si>
    <t>AGOSTO</t>
  </si>
  <si>
    <t>.</t>
  </si>
  <si>
    <t xml:space="preserve"> </t>
  </si>
  <si>
    <t>SEPTIEMBRE</t>
  </si>
  <si>
    <t>ASEGURADOS REPORTADOS FALLECIDOS EN SEGURO</t>
  </si>
  <si>
    <t>OCTUBRE</t>
  </si>
  <si>
    <t>NOVIEMBRE</t>
  </si>
  <si>
    <t>DICIEMBRE</t>
  </si>
  <si>
    <t xml:space="preserve">              Elaboró:</t>
  </si>
  <si>
    <t>DE VIDA BÁSICO, OPCIONAL, DOTAL Y SEGURO POR SEPELIO</t>
  </si>
  <si>
    <t xml:space="preserve">                       Silvia Elena Henríquez Campos</t>
  </si>
  <si>
    <t xml:space="preserve">           Vo.Bo.</t>
  </si>
  <si>
    <t xml:space="preserve">                      Dina Lariza Rivera Menjívar</t>
  </si>
  <si>
    <t xml:space="preserve">                      Jefa Unidad de Seguros</t>
  </si>
  <si>
    <t xml:space="preserve">  Encargada de Reclamos</t>
  </si>
  <si>
    <t>DEL 1 AL 31 DE MARZO, AÑO 2018</t>
  </si>
  <si>
    <t>San Salvador, 6 de abril de 2018</t>
  </si>
  <si>
    <t>ASEGURADOS REPORTADOS FALLECIDOS EN SEGUROS DE VIDA BÁSICO,</t>
  </si>
  <si>
    <t>OPCIONAL,  DOTAL Y SEGURO POR SEPELIO.</t>
  </si>
  <si>
    <t>TAMBIÉN SEGUROS RECLAMADOS POR TIPO DE SEGURO</t>
  </si>
  <si>
    <t>DEL 01 AL 31 DE MARZO DEL AÑO 2018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</si>
  <si>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</si>
  <si>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</si>
  <si>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</si>
  <si>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</si>
  <si>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BÁSICO</t>
  </si>
  <si>
    <t>OPCIONAL</t>
  </si>
  <si>
    <t>DOTAL</t>
  </si>
  <si>
    <t>SEPELIO</t>
  </si>
  <si>
    <t>SEGUROS RECLAMADOS HOMBRES</t>
  </si>
  <si>
    <t>MUJERES FALLECIDAS</t>
  </si>
  <si>
    <t>SEGUROS RECLAMADOS MUJERES</t>
  </si>
  <si>
    <t xml:space="preserve"> GENERAL FALLECIDOS</t>
  </si>
  <si>
    <t>GENERAL SEGUROS RECLAMADOS</t>
  </si>
  <si>
    <t>SEPTIEM</t>
  </si>
  <si>
    <t>NOVIEM</t>
  </si>
  <si>
    <t>DICIEM</t>
  </si>
  <si>
    <t>San Salvador, 06 de abril de 2018</t>
  </si>
  <si>
    <t>Elaboró:</t>
  </si>
  <si>
    <t>Vo.Bo.</t>
  </si>
  <si>
    <t xml:space="preserve">          Silvia Elena Henríquez Campos</t>
  </si>
  <si>
    <t xml:space="preserve">           Dina Lariza Rivera Menjívar</t>
  </si>
  <si>
    <t xml:space="preserve">              Encargada de Reclamos</t>
  </si>
  <si>
    <t xml:space="preserve">               Jefa Unidad de Seguros</t>
  </si>
  <si>
    <t>RESUMEN DE SEGUROS DE VIDA APROBADOS POR EL CONSEJO DIRECTIVO</t>
  </si>
  <si>
    <t>PAGADOS POR FALLECIMIENTOS DEL 01 DE ENERO AL 31 DE MARZO DEL AÑO 2018</t>
  </si>
  <si>
    <t xml:space="preserve">MES   </t>
  </si>
  <si>
    <t>ASEGURADOS FALLECIDOS DEL AÑO 2018 DE QUIENES HAN RECLAMADO PAGOS</t>
  </si>
  <si>
    <t>CASOS DE SEGUROS PEND.DE PAGO DE OTROS AÑOS, PAGADOS EN EL 2018</t>
  </si>
  <si>
    <t>Nº DE BENEF. A LOS QUE SE LES HA PAGADO</t>
  </si>
  <si>
    <t>FALLECI-DOS MUJERES</t>
  </si>
  <si>
    <t>FALLECI-DOS HOM-BRES</t>
  </si>
  <si>
    <t>PAGADO EN                      SEGURO  DE  VIDA BÁSICO</t>
  </si>
  <si>
    <t>PAGADO EN                       SEGURO DE VIDA OPCIONAL</t>
  </si>
  <si>
    <t>MONTOS PAGADOS POR LOS ASEGURADOS A TRAVÉS DE LAS CUOTAS MENSUALES EN LOS DIFERENTES MONTOS DEL SVO</t>
  </si>
  <si>
    <t>PAGADO EN                       SEGURO DE VIDA DOTAL</t>
  </si>
  <si>
    <t xml:space="preserve">MONTOS PAGADOS POR LOS ASEGURADOS A TRAVÉS DE LAS CUOTAS MENSUALES EN EL SEGURO </t>
  </si>
  <si>
    <t>PAGADO EN                    SEGURO   POR   SEPELIO</t>
  </si>
  <si>
    <t xml:space="preserve">PAGO DEL 10% DE GASTOS FUNERARIOS </t>
  </si>
  <si>
    <t>DOBLE PAGO POR MUERTE ACCIDENTAL</t>
  </si>
  <si>
    <t>BENEFICIO DEL PAGO DEL 100% DEL SEGURO DE VIDA OPCIONAL AL ASEGURADO (EN VIDA) POR INCAPACIDAD TOTAL Y PERMANENTE</t>
  </si>
  <si>
    <t xml:space="preserve">AL PAGAR INCAPACIDAD TOTAL Y PERMANENTE, MONTOS PAGADOS POR LOS ASEGURADOS A TRAVÉS DE LAS CUOTAS MENSUALES EN  EL SVO </t>
  </si>
  <si>
    <t>TOTAL GENERAL PAGADO EN SEGUROS</t>
  </si>
  <si>
    <t>TOTAL DE APORTES DE CUOTAS</t>
  </si>
  <si>
    <t>Ene.</t>
  </si>
  <si>
    <t>Feb.</t>
  </si>
  <si>
    <t>Mar.</t>
  </si>
  <si>
    <t>Abril</t>
  </si>
  <si>
    <t>Mayo</t>
  </si>
  <si>
    <t>Junio</t>
  </si>
  <si>
    <t>Julio</t>
  </si>
  <si>
    <t>Agosto</t>
  </si>
  <si>
    <t>Sept.</t>
  </si>
  <si>
    <t>Octubre</t>
  </si>
  <si>
    <t>Noviem</t>
  </si>
  <si>
    <t>Diciem</t>
  </si>
  <si>
    <t xml:space="preserve">          San Salvador, 6 de abril de 2018</t>
  </si>
  <si>
    <t xml:space="preserve">           Silvia Elena Henríquez Campos</t>
  </si>
  <si>
    <t xml:space="preserve">         Dina Lariza Rivera Menjívar</t>
  </si>
  <si>
    <t xml:space="preserve">               Encargada de  Reclamos</t>
  </si>
  <si>
    <t xml:space="preserve">            Jefa Unidad de Seguros</t>
  </si>
  <si>
    <t xml:space="preserve">RESUMEN SOBRE VALORES DE RESCATE </t>
  </si>
  <si>
    <t>DE SEGURO DE VIDA DOTAL PAGADOS AÑO 2018</t>
  </si>
  <si>
    <t>DEL 01 DE ENERO AL 31 DE MARZO AÑO 2018</t>
  </si>
  <si>
    <t>Nº DE VALORES DE RESCATE RECLAMADOS</t>
  </si>
  <si>
    <t>RENTA RETENIDA 10%</t>
  </si>
  <si>
    <t>VALORES PAGADOS POR LOS ASEGURADOS</t>
  </si>
  <si>
    <t>CANTIDAD PAGADA</t>
  </si>
  <si>
    <t xml:space="preserve">        Dina Lariza Rivera Menjívar</t>
  </si>
  <si>
    <t xml:space="preserve">             Colaborador de Reclamos</t>
  </si>
  <si>
    <t xml:space="preserve">       Jefa Unidad de Seguros</t>
  </si>
  <si>
    <t xml:space="preserve">RESUMEN MENSUAL SOBRE PAGO DE SEGURO  </t>
  </si>
  <si>
    <t>DE VIDA DOTAL POR VENCIMIENTO DE PÓLIZA  AÑO 2018</t>
  </si>
  <si>
    <t>NUMERO DE SEGUROS RECLAMADOS</t>
  </si>
  <si>
    <t>VALORES PAGADOS POR EL ASEGURADO</t>
  </si>
  <si>
    <t>CANTIDAD LIQUIDA PAGADA</t>
  </si>
  <si>
    <t xml:space="preserve">JULIO  </t>
  </si>
  <si>
    <t xml:space="preserve">            Vo.Bo.</t>
  </si>
  <si>
    <t xml:space="preserve">         Silvia Elena Henríquez Campos</t>
  </si>
  <si>
    <t>Dina Lariza Rivera Menjívar</t>
  </si>
  <si>
    <t xml:space="preserve">            Encargada de Reclamos</t>
  </si>
  <si>
    <t>Jefa Unidad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</si>
</sst>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i/>
      <sz val="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5"/>
      <name val="Arial"/>
      <family val="2"/>
    </font>
    <font>
      <b/>
      <sz val="10"/>
      <color indexed="8"/>
      <name val="Calibri"/>
      <family val="2"/>
      <scheme val="minor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63"/>
      <name val="Arial"/>
      <family val="2"/>
    </font>
    <font>
      <sz val="7"/>
      <color indexed="63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4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sz val="9"/>
      <color indexed="8"/>
      <name val="Arial"/>
      <family val="2"/>
    </font>
    <font>
      <i/>
      <sz val="5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3"/>
      </bottom>
      <diagonal/>
    </border>
    <border>
      <left style="medium">
        <color indexed="8"/>
      </left>
      <right/>
      <top style="medium">
        <color indexed="64"/>
      </top>
      <bottom style="medium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/>
    <xf numFmtId="0" fontId="13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" fontId="14" fillId="0" borderId="4" xfId="0" applyNumberFormat="1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17" fontId="14" fillId="0" borderId="6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7" fontId="16" fillId="0" borderId="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" fillId="0" borderId="7" xfId="0" applyFont="1" applyBorder="1" applyAlignment="1">
      <alignment horizontal="center"/>
    </xf>
    <xf numFmtId="17" fontId="14" fillId="0" borderId="14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17" fontId="14" fillId="0" borderId="38" xfId="0" applyNumberFormat="1" applyFont="1" applyBorder="1" applyAlignment="1">
      <alignment horizontal="left"/>
    </xf>
    <xf numFmtId="0" fontId="17" fillId="0" borderId="3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17" fontId="14" fillId="0" borderId="44" xfId="0" applyNumberFormat="1" applyFont="1" applyBorder="1" applyAlignment="1">
      <alignment horizontal="left"/>
    </xf>
    <xf numFmtId="0" fontId="17" fillId="0" borderId="45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17" fontId="14" fillId="0" borderId="49" xfId="0" applyNumberFormat="1" applyFont="1" applyBorder="1" applyAlignment="1">
      <alignment horizontal="left"/>
    </xf>
    <xf numFmtId="0" fontId="17" fillId="0" borderId="50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17" fontId="14" fillId="0" borderId="54" xfId="0" applyNumberFormat="1" applyFont="1" applyBorder="1" applyAlignment="1">
      <alignment horizontal="left"/>
    </xf>
    <xf numFmtId="0" fontId="17" fillId="0" borderId="55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17" fontId="24" fillId="0" borderId="61" xfId="0" applyNumberFormat="1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25" fillId="0" borderId="66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" fillId="0" borderId="0" xfId="0" applyFont="1" applyAlignment="1"/>
    <xf numFmtId="0" fontId="1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17" fontId="14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4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 applyAlignment="1">
      <alignment horizontal="left"/>
    </xf>
    <xf numFmtId="0" fontId="0" fillId="0" borderId="0" xfId="0" applyBorder="1"/>
    <xf numFmtId="0" fontId="11" fillId="0" borderId="0" xfId="0" applyFont="1" applyBorder="1" applyAlignment="1">
      <alignment horizontal="right"/>
    </xf>
    <xf numFmtId="0" fontId="22" fillId="0" borderId="67" xfId="0" applyFont="1" applyBorder="1" applyAlignment="1">
      <alignment horizontal="center" wrapText="1" shrinkToFit="1"/>
    </xf>
    <xf numFmtId="0" fontId="22" fillId="0" borderId="68" xfId="0" applyFont="1" applyBorder="1" applyAlignment="1">
      <alignment horizontal="center" wrapText="1" shrinkToFit="1"/>
    </xf>
    <xf numFmtId="0" fontId="12" fillId="0" borderId="69" xfId="0" applyFont="1" applyBorder="1" applyAlignment="1">
      <alignment horizontal="center" wrapText="1" shrinkToFit="1"/>
    </xf>
    <xf numFmtId="0" fontId="4" fillId="0" borderId="70" xfId="0" applyFont="1" applyBorder="1" applyAlignment="1">
      <alignment horizontal="center" wrapText="1" shrinkToFit="1"/>
    </xf>
    <xf numFmtId="0" fontId="4" fillId="0" borderId="71" xfId="0" applyFont="1" applyBorder="1" applyAlignment="1">
      <alignment horizontal="center" wrapText="1" shrinkToFit="1"/>
    </xf>
    <xf numFmtId="0" fontId="4" fillId="0" borderId="72" xfId="0" applyFont="1" applyBorder="1" applyAlignment="1">
      <alignment horizontal="center" wrapText="1" shrinkToFit="1"/>
    </xf>
    <xf numFmtId="0" fontId="12" fillId="0" borderId="73" xfId="0" applyFont="1" applyBorder="1" applyAlignment="1">
      <alignment horizontal="center" wrapText="1" shrinkToFit="1"/>
    </xf>
    <xf numFmtId="0" fontId="20" fillId="0" borderId="71" xfId="0" applyFont="1" applyBorder="1" applyAlignment="1">
      <alignment horizontal="center" wrapText="1" shrinkToFit="1"/>
    </xf>
    <xf numFmtId="0" fontId="4" fillId="0" borderId="0" xfId="0" applyFont="1" applyAlignment="1">
      <alignment horizontal="center" wrapText="1"/>
    </xf>
    <xf numFmtId="17" fontId="19" fillId="0" borderId="74" xfId="0" applyNumberFormat="1" applyFont="1" applyBorder="1" applyAlignment="1">
      <alignment horizontal="center"/>
    </xf>
    <xf numFmtId="0" fontId="19" fillId="0" borderId="75" xfId="0" applyFont="1" applyBorder="1" applyAlignment="1">
      <alignment horizontal="center"/>
    </xf>
    <xf numFmtId="165" fontId="19" fillId="0" borderId="75" xfId="1" applyFont="1" applyBorder="1" applyAlignment="1">
      <alignment horizontal="center"/>
    </xf>
    <xf numFmtId="165" fontId="19" fillId="0" borderId="76" xfId="1" applyFont="1" applyBorder="1" applyAlignment="1">
      <alignment horizontal="center"/>
    </xf>
    <xf numFmtId="165" fontId="19" fillId="0" borderId="29" xfId="1" applyFont="1" applyBorder="1" applyAlignment="1">
      <alignment horizontal="center"/>
    </xf>
    <xf numFmtId="165" fontId="19" fillId="0" borderId="34" xfId="1" applyFont="1" applyBorder="1" applyAlignment="1">
      <alignment horizontal="center"/>
    </xf>
    <xf numFmtId="165" fontId="19" fillId="0" borderId="77" xfId="1" applyFont="1" applyBorder="1" applyAlignment="1">
      <alignment horizontal="center"/>
    </xf>
    <xf numFmtId="165" fontId="19" fillId="0" borderId="78" xfId="1" applyFont="1" applyBorder="1" applyAlignment="1">
      <alignment horizontal="center"/>
    </xf>
    <xf numFmtId="164" fontId="0" fillId="0" borderId="0" xfId="0" applyNumberFormat="1"/>
    <xf numFmtId="17" fontId="19" fillId="0" borderId="79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65" fontId="19" fillId="0" borderId="7" xfId="1" applyFont="1" applyBorder="1" applyAlignment="1">
      <alignment horizontal="center"/>
    </xf>
    <xf numFmtId="165" fontId="19" fillId="0" borderId="36" xfId="1" applyFont="1" applyBorder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7" fontId="19" fillId="0" borderId="80" xfId="0" applyNumberFormat="1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165" fontId="19" fillId="0" borderId="81" xfId="1" applyFont="1" applyBorder="1" applyAlignment="1">
      <alignment horizontal="center"/>
    </xf>
    <xf numFmtId="165" fontId="19" fillId="0" borderId="83" xfId="1" applyFont="1" applyBorder="1" applyAlignment="1">
      <alignment horizontal="center"/>
    </xf>
    <xf numFmtId="17" fontId="19" fillId="0" borderId="84" xfId="0" applyNumberFormat="1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165" fontId="19" fillId="0" borderId="86" xfId="1" applyFont="1" applyBorder="1" applyAlignment="1">
      <alignment horizontal="center"/>
    </xf>
    <xf numFmtId="17" fontId="19" fillId="0" borderId="87" xfId="0" applyNumberFormat="1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165" fontId="19" fillId="0" borderId="88" xfId="1" applyFont="1" applyBorder="1" applyAlignment="1">
      <alignment horizontal="center"/>
    </xf>
    <xf numFmtId="17" fontId="19" fillId="0" borderId="89" xfId="0" applyNumberFormat="1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165" fontId="19" fillId="0" borderId="90" xfId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165" fontId="27" fillId="0" borderId="59" xfId="1" applyFont="1" applyBorder="1" applyAlignment="1">
      <alignment horizontal="center"/>
    </xf>
    <xf numFmtId="165" fontId="19" fillId="0" borderId="92" xfId="1" applyFont="1" applyBorder="1" applyAlignment="1">
      <alignment horizontal="center"/>
    </xf>
    <xf numFmtId="165" fontId="27" fillId="0" borderId="0" xfId="1" applyFont="1" applyFill="1" applyBorder="1" applyAlignment="1">
      <alignment horizontal="center"/>
    </xf>
    <xf numFmtId="0" fontId="20" fillId="0" borderId="0" xfId="0" applyFont="1"/>
    <xf numFmtId="0" fontId="28" fillId="0" borderId="0" xfId="0" applyFont="1"/>
    <xf numFmtId="164" fontId="19" fillId="0" borderId="0" xfId="2" applyNumberFormat="1" applyFont="1"/>
    <xf numFmtId="9" fontId="19" fillId="0" borderId="0" xfId="2" applyFont="1"/>
    <xf numFmtId="165" fontId="11" fillId="0" borderId="0" xfId="2" applyNumberFormat="1" applyFont="1"/>
    <xf numFmtId="164" fontId="28" fillId="0" borderId="0" xfId="0" applyNumberFormat="1" applyFont="1"/>
    <xf numFmtId="9" fontId="11" fillId="0" borderId="0" xfId="2" applyFont="1"/>
    <xf numFmtId="9" fontId="0" fillId="0" borderId="0" xfId="2" applyFont="1"/>
    <xf numFmtId="0" fontId="2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0" fillId="0" borderId="0" xfId="0" applyFont="1"/>
    <xf numFmtId="0" fontId="19" fillId="0" borderId="0" xfId="0" applyFont="1" applyAlignment="1">
      <alignment horizontal="left"/>
    </xf>
    <xf numFmtId="0" fontId="30" fillId="0" borderId="0" xfId="0" applyFont="1" applyBorder="1"/>
    <xf numFmtId="0" fontId="19" fillId="0" borderId="0" xfId="0" applyFont="1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1" fillId="0" borderId="93" xfId="0" applyFont="1" applyBorder="1"/>
    <xf numFmtId="0" fontId="35" fillId="0" borderId="97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5" fillId="0" borderId="99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7" fontId="37" fillId="0" borderId="34" xfId="0" applyNumberFormat="1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165" fontId="1" fillId="0" borderId="34" xfId="1" applyFont="1" applyBorder="1" applyAlignment="1">
      <alignment horizontal="center"/>
    </xf>
    <xf numFmtId="166" fontId="1" fillId="0" borderId="34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right"/>
    </xf>
    <xf numFmtId="165" fontId="0" fillId="0" borderId="34" xfId="1" applyFont="1" applyBorder="1"/>
    <xf numFmtId="164" fontId="1" fillId="0" borderId="0" xfId="0" applyNumberFormat="1" applyFont="1" applyBorder="1" applyAlignment="1">
      <alignment horizontal="right"/>
    </xf>
    <xf numFmtId="165" fontId="38" fillId="0" borderId="34" xfId="1" applyFont="1" applyBorder="1" applyProtection="1">
      <protection locked="0"/>
    </xf>
    <xf numFmtId="166" fontId="0" fillId="0" borderId="0" xfId="0" applyNumberFormat="1" applyBorder="1" applyAlignment="1">
      <alignment horizontal="center"/>
    </xf>
    <xf numFmtId="165" fontId="12" fillId="0" borderId="0" xfId="1" applyFont="1" applyBorder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165" fontId="2" fillId="0" borderId="34" xfId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9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2" fillId="0" borderId="0" xfId="0" applyFont="1" applyBorder="1" applyAlignment="1">
      <alignment horizontal="left"/>
    </xf>
    <xf numFmtId="0" fontId="36" fillId="0" borderId="100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34" xfId="0" applyBorder="1" applyAlignment="1">
      <alignment horizontal="center"/>
    </xf>
    <xf numFmtId="166" fontId="0" fillId="0" borderId="0" xfId="0" applyNumberFormat="1"/>
    <xf numFmtId="164" fontId="40" fillId="0" borderId="0" xfId="0" applyNumberFormat="1" applyFont="1" applyBorder="1" applyAlignment="1">
      <alignment horizontal="left"/>
    </xf>
    <xf numFmtId="166" fontId="0" fillId="0" borderId="34" xfId="0" applyNumberFormat="1" applyBorder="1" applyAlignment="1">
      <alignment horizontal="center"/>
    </xf>
    <xf numFmtId="166" fontId="0" fillId="0" borderId="34" xfId="0" applyNumberFormat="1" applyFont="1" applyBorder="1" applyAlignment="1">
      <alignment horizontal="center"/>
    </xf>
    <xf numFmtId="0" fontId="12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35" fillId="0" borderId="94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35" fillId="0" borderId="101" xfId="0" applyFont="1" applyBorder="1" applyAlignment="1">
      <alignment horizontal="center" vertical="center" wrapText="1"/>
    </xf>
    <xf numFmtId="0" fontId="35" fillId="0" borderId="96" xfId="0" applyFont="1" applyBorder="1" applyAlignment="1">
      <alignment horizontal="center" vertical="center" wrapText="1"/>
    </xf>
  </cellXfs>
  <cellStyles count="3">
    <cellStyle name="Moneda 2" xfId="1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pic>
      <xdr:nvPicPr>
        <xdr:cNvPr id="196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7981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66675</xdr:rowOff>
    </xdr:from>
    <xdr:to>
      <xdr:col>1</xdr:col>
      <xdr:colOff>342900</xdr:colOff>
      <xdr:row>5</xdr:row>
      <xdr:rowOff>57150</xdr:rowOff>
    </xdr:to>
    <xdr:pic>
      <xdr:nvPicPr>
        <xdr:cNvPr id="1961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7524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277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0</xdr:row>
      <xdr:rowOff>0</xdr:rowOff>
    </xdr:from>
    <xdr:to>
      <xdr:col>3</xdr:col>
      <xdr:colOff>9525</xdr:colOff>
      <xdr:row>5</xdr:row>
      <xdr:rowOff>57150</xdr:rowOff>
    </xdr:to>
    <xdr:pic>
      <xdr:nvPicPr>
        <xdr:cNvPr id="4" name="4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523875</xdr:colOff>
      <xdr:row>3</xdr:row>
      <xdr:rowOff>104775</xdr:rowOff>
    </xdr:to>
    <xdr:pic>
      <xdr:nvPicPr>
        <xdr:cNvPr id="2" name="3 Imagen" descr="C:\Documents and Settings\Silvia.Henriquez\Mis documentos\AÑO 2014\logo de la Caj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79057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28575</xdr:rowOff>
    </xdr:from>
    <xdr:to>
      <xdr:col>1</xdr:col>
      <xdr:colOff>695325</xdr:colOff>
      <xdr:row>5</xdr:row>
      <xdr:rowOff>47625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742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819150</xdr:colOff>
      <xdr:row>5</xdr:row>
      <xdr:rowOff>114300</xdr:rowOff>
    </xdr:to>
    <xdr:pic>
      <xdr:nvPicPr>
        <xdr:cNvPr id="2" name="2 Imagen" descr="C:\Documents and Settings\Silvia.Henriquez\Mis documentos\AÑO 2014\logo de la Caj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tabSelected="1" workbookViewId="0">
      <selection activeCell="C29" sqref="C29"/>
    </sheetView>
  </sheetViews>
  <sheetFormatPr baseColWidth="10" defaultRowHeight="12.75" x14ac:dyDescent="0.2"/>
  <cols>
    <col min="1" max="1" width="11.7109375" customWidth="1"/>
    <col min="2" max="2" width="17.7109375" customWidth="1"/>
    <col min="3" max="5" width="15.7109375" customWidth="1"/>
    <col min="6" max="6" width="13" customWidth="1"/>
    <col min="7" max="7" width="10.5703125" customWidth="1"/>
    <col min="8" max="8" width="11.5703125" customWidth="1"/>
    <col min="9" max="9" width="10.42578125" customWidth="1"/>
    <col min="10" max="10" width="11.5703125" customWidth="1"/>
  </cols>
  <sheetData>
    <row r="2" spans="2:10" x14ac:dyDescent="0.2">
      <c r="B2" s="1"/>
      <c r="C2" s="1"/>
      <c r="D2" s="1"/>
    </row>
    <row r="3" spans="2:10" x14ac:dyDescent="0.2">
      <c r="B3" s="1"/>
      <c r="C3" s="1"/>
      <c r="D3" s="1"/>
    </row>
    <row r="4" spans="2:10" x14ac:dyDescent="0.2">
      <c r="B4" s="1"/>
      <c r="C4" s="1"/>
      <c r="D4" s="1"/>
    </row>
    <row r="5" spans="2:10" x14ac:dyDescent="0.2">
      <c r="B5" s="1"/>
      <c r="C5" s="1"/>
      <c r="D5" s="1"/>
    </row>
    <row r="6" spans="2:10" x14ac:dyDescent="0.2">
      <c r="B6" s="44" t="s">
        <v>16</v>
      </c>
      <c r="C6" s="44"/>
      <c r="D6" s="44"/>
      <c r="E6" s="44"/>
      <c r="F6" s="11"/>
    </row>
    <row r="7" spans="2:10" x14ac:dyDescent="0.2">
      <c r="B7" s="44" t="s">
        <v>21</v>
      </c>
      <c r="C7" s="44"/>
      <c r="D7" s="44"/>
      <c r="E7" s="44"/>
      <c r="F7" s="11"/>
    </row>
    <row r="8" spans="2:10" ht="13.5" thickBot="1" x14ac:dyDescent="0.25">
      <c r="B8" s="9"/>
      <c r="C8" s="9"/>
      <c r="D8" s="10"/>
      <c r="E8" s="10"/>
      <c r="F8" s="11"/>
    </row>
    <row r="9" spans="2:10" ht="24.95" customHeight="1" thickBot="1" x14ac:dyDescent="0.25">
      <c r="B9" s="22"/>
      <c r="C9" s="43" t="s">
        <v>27</v>
      </c>
      <c r="D9" s="43"/>
      <c r="E9" s="43"/>
      <c r="F9" s="15"/>
      <c r="G9" s="2"/>
      <c r="H9" s="2"/>
      <c r="I9" s="2"/>
      <c r="J9" s="2"/>
    </row>
    <row r="10" spans="2:10" ht="24.95" customHeight="1" thickBot="1" x14ac:dyDescent="0.25">
      <c r="B10" s="24" t="s">
        <v>1</v>
      </c>
      <c r="C10" s="23" t="s">
        <v>2</v>
      </c>
      <c r="D10" s="23" t="s">
        <v>3</v>
      </c>
      <c r="E10" s="33" t="s">
        <v>0</v>
      </c>
      <c r="F10" s="15"/>
      <c r="G10" s="2"/>
      <c r="H10" s="2"/>
      <c r="I10" s="2"/>
      <c r="J10" s="2"/>
    </row>
    <row r="11" spans="2:10" ht="21.95" customHeight="1" x14ac:dyDescent="0.2">
      <c r="B11" s="25" t="s">
        <v>4</v>
      </c>
      <c r="C11" s="26">
        <v>11</v>
      </c>
      <c r="D11" s="26">
        <v>16</v>
      </c>
      <c r="E11" s="38">
        <f>+C11+D11</f>
        <v>27</v>
      </c>
      <c r="F11" s="37"/>
      <c r="G11" s="37"/>
      <c r="H11" s="7"/>
      <c r="I11" s="3"/>
      <c r="J11" s="3"/>
    </row>
    <row r="12" spans="2:10" ht="21.95" customHeight="1" x14ac:dyDescent="0.2">
      <c r="B12" s="27" t="s">
        <v>6</v>
      </c>
      <c r="C12" s="28">
        <v>10</v>
      </c>
      <c r="D12" s="28">
        <v>10</v>
      </c>
      <c r="E12" s="38">
        <f t="shared" ref="E12:E20" si="0">SUM(C12:D12)</f>
        <v>20</v>
      </c>
      <c r="F12" s="16"/>
      <c r="G12" s="4"/>
      <c r="H12" s="3"/>
      <c r="I12" s="3"/>
      <c r="J12" s="3"/>
    </row>
    <row r="13" spans="2:10" ht="21.95" customHeight="1" x14ac:dyDescent="0.2">
      <c r="B13" s="27" t="s">
        <v>7</v>
      </c>
      <c r="C13" s="31">
        <v>4</v>
      </c>
      <c r="D13" s="31">
        <v>13</v>
      </c>
      <c r="E13" s="38">
        <f t="shared" si="0"/>
        <v>17</v>
      </c>
      <c r="F13" s="16"/>
      <c r="G13" s="4"/>
      <c r="H13" s="3"/>
      <c r="I13" s="3" t="s">
        <v>13</v>
      </c>
      <c r="J13" s="3"/>
    </row>
    <row r="14" spans="2:10" ht="21.95" customHeight="1" x14ac:dyDescent="0.2">
      <c r="B14" s="27" t="s">
        <v>8</v>
      </c>
      <c r="C14" s="35"/>
      <c r="D14" s="35"/>
      <c r="E14" s="38">
        <f t="shared" si="0"/>
        <v>0</v>
      </c>
      <c r="F14" s="16"/>
      <c r="G14" s="4"/>
      <c r="H14" s="3"/>
      <c r="I14" s="3"/>
      <c r="J14" s="3"/>
    </row>
    <row r="15" spans="2:10" ht="21.95" customHeight="1" x14ac:dyDescent="0.2">
      <c r="B15" s="27" t="s">
        <v>9</v>
      </c>
      <c r="C15" s="35"/>
      <c r="D15" s="35"/>
      <c r="E15" s="38">
        <f t="shared" si="0"/>
        <v>0</v>
      </c>
      <c r="F15" s="16"/>
      <c r="G15" s="4"/>
      <c r="H15" s="3"/>
      <c r="I15" s="3"/>
      <c r="J15" s="3"/>
    </row>
    <row r="16" spans="2:10" ht="21.95" customHeight="1" x14ac:dyDescent="0.2">
      <c r="B16" s="27" t="s">
        <v>10</v>
      </c>
      <c r="C16" s="28"/>
      <c r="D16" s="28"/>
      <c r="E16" s="38">
        <f t="shared" si="0"/>
        <v>0</v>
      </c>
      <c r="F16" s="16"/>
      <c r="G16" s="4"/>
      <c r="H16" s="3"/>
      <c r="I16" s="3"/>
      <c r="J16" s="3"/>
    </row>
    <row r="17" spans="1:10" ht="21.95" customHeight="1" x14ac:dyDescent="0.2">
      <c r="B17" s="27" t="s">
        <v>11</v>
      </c>
      <c r="C17" s="28"/>
      <c r="D17" s="28"/>
      <c r="E17" s="38">
        <f t="shared" si="0"/>
        <v>0</v>
      </c>
      <c r="F17" s="17"/>
      <c r="G17" s="8"/>
      <c r="H17" s="8"/>
      <c r="I17" s="3"/>
      <c r="J17" s="3"/>
    </row>
    <row r="18" spans="1:10" ht="21.95" customHeight="1" x14ac:dyDescent="0.2">
      <c r="B18" s="27" t="s">
        <v>12</v>
      </c>
      <c r="C18" s="28"/>
      <c r="D18" s="28"/>
      <c r="E18" s="38">
        <f t="shared" si="0"/>
        <v>0</v>
      </c>
      <c r="F18" s="17"/>
      <c r="G18" s="8"/>
      <c r="H18" s="8"/>
      <c r="I18" s="3"/>
      <c r="J18" s="3"/>
    </row>
    <row r="19" spans="1:10" ht="21.95" customHeight="1" x14ac:dyDescent="0.2">
      <c r="B19" s="36" t="s">
        <v>15</v>
      </c>
      <c r="C19" s="31"/>
      <c r="D19" s="31"/>
      <c r="E19" s="38">
        <f t="shared" si="0"/>
        <v>0</v>
      </c>
      <c r="F19" s="17"/>
      <c r="G19" s="8" t="s">
        <v>14</v>
      </c>
      <c r="H19" s="8"/>
      <c r="I19" s="3"/>
      <c r="J19" s="3"/>
    </row>
    <row r="20" spans="1:10" ht="21.95" customHeight="1" x14ac:dyDescent="0.2">
      <c r="B20" s="36" t="s">
        <v>17</v>
      </c>
      <c r="C20" s="31"/>
      <c r="D20" s="31"/>
      <c r="E20" s="38">
        <f t="shared" si="0"/>
        <v>0</v>
      </c>
      <c r="F20" s="17"/>
      <c r="G20" s="8"/>
      <c r="H20" s="8"/>
      <c r="I20" s="3"/>
      <c r="J20" s="3"/>
    </row>
    <row r="21" spans="1:10" ht="21.95" customHeight="1" x14ac:dyDescent="0.2">
      <c r="B21" s="36" t="s">
        <v>18</v>
      </c>
      <c r="C21" s="31"/>
      <c r="D21" s="31"/>
      <c r="E21" s="38">
        <f>SUM(C21:D21)</f>
        <v>0</v>
      </c>
      <c r="F21" s="17"/>
      <c r="G21" s="8"/>
      <c r="H21" s="8"/>
      <c r="I21" s="3"/>
      <c r="J21" s="3"/>
    </row>
    <row r="22" spans="1:10" ht="21.95" customHeight="1" x14ac:dyDescent="0.2">
      <c r="B22" s="36" t="s">
        <v>19</v>
      </c>
      <c r="C22" s="31"/>
      <c r="D22" s="31"/>
      <c r="E22" s="38">
        <f>SUM(C22:D22)</f>
        <v>0</v>
      </c>
      <c r="F22" s="17"/>
      <c r="G22" s="8"/>
      <c r="H22" s="8"/>
      <c r="I22" s="3"/>
      <c r="J22" s="3"/>
    </row>
    <row r="23" spans="1:10" ht="22.5" customHeight="1" thickBot="1" x14ac:dyDescent="0.25">
      <c r="B23" s="29" t="s">
        <v>5</v>
      </c>
      <c r="C23" s="30">
        <f>SUM(C11:C22)</f>
        <v>25</v>
      </c>
      <c r="D23" s="30">
        <f>SUM(D11:D22)</f>
        <v>39</v>
      </c>
      <c r="E23" s="32">
        <f>SUM(E11:E22)</f>
        <v>64</v>
      </c>
      <c r="F23" s="17"/>
      <c r="G23" s="8"/>
      <c r="H23" s="8"/>
      <c r="I23" s="3"/>
      <c r="J23" s="3"/>
    </row>
    <row r="24" spans="1:10" ht="14.25" customHeight="1" x14ac:dyDescent="0.2">
      <c r="C24" s="11"/>
      <c r="D24" s="18"/>
      <c r="E24" s="34" t="s">
        <v>28</v>
      </c>
      <c r="F24" s="12"/>
    </row>
    <row r="25" spans="1:10" x14ac:dyDescent="0.2">
      <c r="B25" s="6"/>
      <c r="C25" s="12"/>
      <c r="D25" s="12"/>
      <c r="E25" s="12"/>
      <c r="F25" s="12"/>
    </row>
    <row r="26" spans="1:10" x14ac:dyDescent="0.2">
      <c r="B26" s="12"/>
      <c r="C26" s="12"/>
      <c r="D26" s="12"/>
      <c r="E26" s="12"/>
      <c r="F26" s="12"/>
    </row>
    <row r="27" spans="1:10" x14ac:dyDescent="0.2">
      <c r="B27" s="12"/>
      <c r="C27" s="10"/>
      <c r="D27" s="10"/>
      <c r="E27" s="10"/>
      <c r="F27" s="10"/>
      <c r="G27" s="5"/>
    </row>
    <row r="28" spans="1:10" x14ac:dyDescent="0.2">
      <c r="B28" s="20" t="s">
        <v>14</v>
      </c>
      <c r="C28" s="13"/>
      <c r="D28" s="10"/>
      <c r="E28" s="10"/>
      <c r="F28" s="10"/>
      <c r="G28" s="5"/>
    </row>
    <row r="29" spans="1:10" x14ac:dyDescent="0.2">
      <c r="B29" s="19"/>
      <c r="C29" s="10"/>
      <c r="D29" s="10"/>
      <c r="E29" s="10"/>
      <c r="F29" s="10"/>
      <c r="G29" s="5"/>
    </row>
    <row r="30" spans="1:10" x14ac:dyDescent="0.2">
      <c r="A30" s="10" t="s">
        <v>20</v>
      </c>
      <c r="B30" s="10"/>
      <c r="C30" s="10"/>
      <c r="D30" s="39" t="s">
        <v>23</v>
      </c>
      <c r="E30" s="39"/>
      <c r="F30" s="10"/>
      <c r="G30" s="5"/>
    </row>
    <row r="31" spans="1:10" x14ac:dyDescent="0.2">
      <c r="A31" s="41" t="s">
        <v>22</v>
      </c>
      <c r="B31" s="14"/>
      <c r="C31" s="10"/>
      <c r="D31" s="39" t="s">
        <v>24</v>
      </c>
      <c r="E31" s="40"/>
      <c r="F31" s="10"/>
      <c r="G31" s="5"/>
    </row>
    <row r="32" spans="1:10" x14ac:dyDescent="0.2">
      <c r="A32" s="14"/>
      <c r="B32" t="s">
        <v>26</v>
      </c>
      <c r="C32" s="10"/>
      <c r="D32" s="19" t="s">
        <v>25</v>
      </c>
      <c r="E32" s="39"/>
      <c r="F32" s="14"/>
      <c r="G32" s="5"/>
    </row>
    <row r="33" spans="2:7" x14ac:dyDescent="0.2">
      <c r="B33" s="19"/>
      <c r="C33" s="10"/>
      <c r="D33" s="10"/>
      <c r="F33" s="14"/>
      <c r="G33" s="5"/>
    </row>
    <row r="34" spans="2:7" x14ac:dyDescent="0.2">
      <c r="C34" s="10"/>
      <c r="D34" s="10"/>
      <c r="E34" s="10"/>
      <c r="F34" s="14"/>
      <c r="G34" s="5"/>
    </row>
    <row r="35" spans="2:7" x14ac:dyDescent="0.2">
      <c r="B35" s="10"/>
      <c r="C35" s="10"/>
      <c r="D35" s="10"/>
      <c r="E35" s="10"/>
      <c r="F35" s="21"/>
      <c r="G35" s="5"/>
    </row>
    <row r="36" spans="2:7" x14ac:dyDescent="0.2">
      <c r="B36" s="10"/>
      <c r="E36" s="10"/>
      <c r="F36" s="10"/>
      <c r="G36" s="5"/>
    </row>
    <row r="37" spans="2:7" x14ac:dyDescent="0.2">
      <c r="B37" s="39"/>
      <c r="E37" s="10"/>
      <c r="F37" s="10"/>
      <c r="G37" s="5"/>
    </row>
    <row r="38" spans="2:7" x14ac:dyDescent="0.2">
      <c r="B38" s="10"/>
      <c r="E38" s="11"/>
      <c r="F38" s="11"/>
    </row>
    <row r="39" spans="2:7" x14ac:dyDescent="0.2">
      <c r="B39" s="11"/>
      <c r="C39" s="11"/>
      <c r="D39" s="11"/>
      <c r="E39" s="11"/>
      <c r="F39" s="11"/>
    </row>
    <row r="40" spans="2:7" x14ac:dyDescent="0.2">
      <c r="B40" s="11"/>
      <c r="C40" s="11"/>
      <c r="D40" s="11"/>
      <c r="E40" s="11"/>
      <c r="F40" s="11"/>
    </row>
    <row r="41" spans="2:7" x14ac:dyDescent="0.2">
      <c r="B41" s="11"/>
      <c r="C41" s="11"/>
      <c r="D41" s="11"/>
      <c r="E41" s="11"/>
      <c r="F41" s="11"/>
    </row>
    <row r="42" spans="2:7" x14ac:dyDescent="0.2">
      <c r="B42" s="11"/>
      <c r="C42" s="11"/>
      <c r="D42" s="11"/>
      <c r="E42" s="11"/>
      <c r="F42" s="11"/>
    </row>
    <row r="43" spans="2:7" x14ac:dyDescent="0.2">
      <c r="B43" s="11"/>
      <c r="C43" s="11"/>
      <c r="D43" s="11"/>
      <c r="E43" s="11"/>
      <c r="F43" s="11"/>
    </row>
    <row r="44" spans="2:7" x14ac:dyDescent="0.2">
      <c r="B44" s="11"/>
      <c r="C44" s="11"/>
      <c r="D44" s="11"/>
      <c r="E44" s="11"/>
      <c r="F44" s="11"/>
    </row>
    <row r="45" spans="2:7" x14ac:dyDescent="0.2">
      <c r="B45" s="11"/>
      <c r="C45" s="11"/>
      <c r="D45" s="11"/>
      <c r="E45" s="11"/>
      <c r="F45" s="11"/>
    </row>
    <row r="46" spans="2:7" x14ac:dyDescent="0.2">
      <c r="B46" s="11"/>
      <c r="C46" s="11"/>
      <c r="D46" s="11"/>
      <c r="E46" s="11"/>
      <c r="F46" s="11"/>
    </row>
    <row r="47" spans="2:7" x14ac:dyDescent="0.2">
      <c r="B47" s="11"/>
      <c r="C47" s="11"/>
      <c r="D47" s="11"/>
      <c r="E47" s="11"/>
      <c r="F47" s="11"/>
    </row>
    <row r="48" spans="2:7" x14ac:dyDescent="0.2">
      <c r="B48" s="11"/>
      <c r="C48" s="11"/>
      <c r="D48" s="11"/>
      <c r="E48" s="11"/>
      <c r="F48" s="11"/>
    </row>
    <row r="49" spans="1:6" x14ac:dyDescent="0.2">
      <c r="A49" t="s">
        <v>13</v>
      </c>
      <c r="B49" s="11"/>
      <c r="C49" s="11"/>
      <c r="D49" s="11"/>
      <c r="E49" s="11"/>
      <c r="F49" s="11"/>
    </row>
    <row r="50" spans="1:6" x14ac:dyDescent="0.2">
      <c r="B50" s="11"/>
      <c r="C50" s="11"/>
      <c r="D50" s="11"/>
      <c r="E50" s="11"/>
      <c r="F50" s="11"/>
    </row>
    <row r="51" spans="1:6" x14ac:dyDescent="0.2">
      <c r="B51" s="11"/>
      <c r="C51" s="11"/>
      <c r="D51" s="11"/>
      <c r="E51" s="11"/>
      <c r="F51" s="11"/>
    </row>
    <row r="52" spans="1:6" x14ac:dyDescent="0.2">
      <c r="B52" s="11"/>
      <c r="C52" s="11"/>
      <c r="D52" s="11"/>
      <c r="E52" s="11"/>
      <c r="F52" s="11"/>
    </row>
    <row r="53" spans="1:6" x14ac:dyDescent="0.2">
      <c r="B53" s="11"/>
      <c r="C53" s="11"/>
      <c r="D53" s="11"/>
      <c r="E53" s="11"/>
      <c r="F53" s="11"/>
    </row>
    <row r="54" spans="1:6" x14ac:dyDescent="0.2">
      <c r="B54" s="11"/>
      <c r="C54" s="11"/>
      <c r="D54" s="11"/>
      <c r="E54" s="11"/>
      <c r="F54" s="11"/>
    </row>
    <row r="55" spans="1:6" x14ac:dyDescent="0.2">
      <c r="B55" s="11"/>
      <c r="C55" s="11"/>
      <c r="D55" s="11"/>
      <c r="E55" s="11"/>
      <c r="F55" s="11"/>
    </row>
    <row r="56" spans="1:6" x14ac:dyDescent="0.2">
      <c r="B56" s="11"/>
      <c r="C56" s="11"/>
      <c r="D56" s="11"/>
      <c r="E56" s="11"/>
      <c r="F56" s="11"/>
    </row>
    <row r="57" spans="1:6" x14ac:dyDescent="0.2">
      <c r="B57" s="11"/>
      <c r="C57" s="11"/>
      <c r="D57" s="11"/>
      <c r="E57" s="11"/>
      <c r="F57" s="11"/>
    </row>
    <row r="58" spans="1:6" x14ac:dyDescent="0.2">
      <c r="B58" s="11"/>
      <c r="C58" s="11"/>
      <c r="D58" s="11"/>
      <c r="E58" s="11"/>
      <c r="F58" s="11"/>
    </row>
    <row r="59" spans="1:6" x14ac:dyDescent="0.2">
      <c r="B59" s="11"/>
      <c r="C59" s="11"/>
      <c r="D59" s="11"/>
      <c r="E59" s="11"/>
      <c r="F59" s="11"/>
    </row>
    <row r="60" spans="1:6" x14ac:dyDescent="0.2">
      <c r="B60" s="11"/>
      <c r="C60" s="11"/>
      <c r="D60" s="11"/>
      <c r="E60" s="11"/>
      <c r="F60" s="11"/>
    </row>
    <row r="61" spans="1:6" x14ac:dyDescent="0.2">
      <c r="B61" s="11"/>
      <c r="C61" s="11"/>
      <c r="D61" s="11"/>
      <c r="E61" s="11"/>
      <c r="F61" s="11"/>
    </row>
    <row r="62" spans="1:6" x14ac:dyDescent="0.2">
      <c r="B62" s="11"/>
      <c r="C62" s="11"/>
      <c r="D62" s="11"/>
      <c r="E62" s="11"/>
      <c r="F62" s="11"/>
    </row>
    <row r="63" spans="1:6" x14ac:dyDescent="0.2">
      <c r="B63" s="11"/>
      <c r="C63" s="11"/>
      <c r="D63" s="11"/>
      <c r="E63" s="11"/>
      <c r="F63" s="11"/>
    </row>
    <row r="64" spans="1:6" x14ac:dyDescent="0.2">
      <c r="B64" s="11"/>
      <c r="C64" s="11"/>
      <c r="D64" s="11"/>
      <c r="E64" s="11"/>
      <c r="F64" s="11"/>
    </row>
    <row r="65" spans="2:6" x14ac:dyDescent="0.2">
      <c r="B65" s="11"/>
      <c r="C65" s="11"/>
      <c r="D65" s="11"/>
      <c r="E65" s="11"/>
      <c r="F65" s="11"/>
    </row>
    <row r="66" spans="2:6" x14ac:dyDescent="0.2">
      <c r="B66" s="11"/>
      <c r="C66" s="11"/>
      <c r="D66" s="11"/>
      <c r="E66" s="11"/>
      <c r="F66" s="11"/>
    </row>
    <row r="67" spans="2:6" x14ac:dyDescent="0.2">
      <c r="B67" s="11"/>
      <c r="C67" s="11"/>
      <c r="D67" s="11"/>
      <c r="E67" s="11"/>
      <c r="F67" s="11"/>
    </row>
    <row r="68" spans="2:6" x14ac:dyDescent="0.2">
      <c r="B68" s="11"/>
      <c r="C68" s="11"/>
      <c r="D68" s="11"/>
      <c r="E68" s="11"/>
      <c r="F68" s="11"/>
    </row>
    <row r="69" spans="2:6" x14ac:dyDescent="0.2">
      <c r="B69" s="11"/>
      <c r="C69" s="11"/>
      <c r="D69" s="11"/>
      <c r="E69" s="11"/>
      <c r="F69" s="11"/>
    </row>
    <row r="70" spans="2:6" x14ac:dyDescent="0.2">
      <c r="B70" s="11"/>
      <c r="C70" s="11"/>
      <c r="D70" s="11"/>
      <c r="E70" s="11"/>
      <c r="F70" s="11"/>
    </row>
    <row r="71" spans="2:6" x14ac:dyDescent="0.2">
      <c r="B71" s="11"/>
      <c r="C71" s="11"/>
      <c r="D71" s="11"/>
      <c r="E71" s="11"/>
      <c r="F71" s="11"/>
    </row>
    <row r="72" spans="2:6" x14ac:dyDescent="0.2">
      <c r="B72" s="11"/>
      <c r="C72" s="11"/>
      <c r="D72" s="11"/>
      <c r="E72" s="11"/>
      <c r="F72" s="11"/>
    </row>
    <row r="73" spans="2:6" x14ac:dyDescent="0.2">
      <c r="B73" s="11"/>
      <c r="C73" s="11"/>
      <c r="D73" s="11"/>
      <c r="E73" s="11"/>
      <c r="F73" s="11"/>
    </row>
    <row r="74" spans="2:6" x14ac:dyDescent="0.2">
      <c r="B74" s="11"/>
      <c r="C74" s="11"/>
      <c r="D74" s="11"/>
      <c r="E74" s="11"/>
      <c r="F74" s="11"/>
    </row>
    <row r="75" spans="2:6" x14ac:dyDescent="0.2">
      <c r="B75" s="11"/>
      <c r="C75" s="11"/>
      <c r="D75" s="11"/>
      <c r="E75" s="11"/>
      <c r="F75" s="11"/>
    </row>
    <row r="76" spans="2:6" x14ac:dyDescent="0.2">
      <c r="B76" s="11"/>
      <c r="C76" s="11"/>
      <c r="D76" s="11"/>
      <c r="E76" s="11"/>
      <c r="F76" s="11"/>
    </row>
    <row r="77" spans="2:6" x14ac:dyDescent="0.2">
      <c r="B77" s="11"/>
      <c r="C77" s="11"/>
      <c r="D77" s="11"/>
      <c r="E77" s="11"/>
      <c r="F77" s="11"/>
    </row>
    <row r="78" spans="2:6" x14ac:dyDescent="0.2">
      <c r="B78" s="11"/>
      <c r="C78" s="11"/>
      <c r="D78" s="11"/>
      <c r="E78" s="11"/>
      <c r="F78" s="11"/>
    </row>
    <row r="79" spans="2:6" x14ac:dyDescent="0.2">
      <c r="B79" s="11"/>
      <c r="C79" s="11"/>
      <c r="D79" s="11"/>
      <c r="E79" s="11"/>
      <c r="F79" s="11"/>
    </row>
    <row r="80" spans="2:6" x14ac:dyDescent="0.2">
      <c r="B80" s="11"/>
      <c r="C80" s="11"/>
      <c r="D80" s="11"/>
      <c r="E80" s="11"/>
      <c r="F80" s="11"/>
    </row>
    <row r="81" spans="2:6" x14ac:dyDescent="0.2">
      <c r="B81" s="11"/>
      <c r="C81" s="11"/>
      <c r="D81" s="11"/>
      <c r="E81" s="11"/>
      <c r="F81" s="11"/>
    </row>
    <row r="82" spans="2:6" x14ac:dyDescent="0.2">
      <c r="B82" s="11"/>
      <c r="C82" s="11"/>
      <c r="D82" s="11"/>
      <c r="E82" s="11"/>
      <c r="F82" s="11"/>
    </row>
    <row r="83" spans="2:6" x14ac:dyDescent="0.2">
      <c r="B83" s="11"/>
      <c r="C83" s="11"/>
      <c r="D83" s="11"/>
      <c r="E83" s="11"/>
      <c r="F83" s="11"/>
    </row>
    <row r="84" spans="2:6" x14ac:dyDescent="0.2">
      <c r="B84" s="11"/>
      <c r="C84" s="11"/>
      <c r="D84" s="11"/>
      <c r="E84" s="11"/>
      <c r="F84" s="11"/>
    </row>
    <row r="85" spans="2:6" x14ac:dyDescent="0.2">
      <c r="B85" s="11"/>
      <c r="C85" s="11"/>
      <c r="D85" s="11"/>
      <c r="E85" s="11"/>
      <c r="F85" s="11"/>
    </row>
    <row r="86" spans="2:6" x14ac:dyDescent="0.2">
      <c r="B86" s="11"/>
      <c r="C86" s="11"/>
      <c r="D86" s="11"/>
      <c r="E86" s="11"/>
      <c r="F86" s="11"/>
    </row>
    <row r="87" spans="2:6" x14ac:dyDescent="0.2">
      <c r="B87" s="11"/>
      <c r="C87" s="11"/>
      <c r="D87" s="11"/>
      <c r="E87" s="11"/>
      <c r="F87" s="11"/>
    </row>
    <row r="88" spans="2:6" x14ac:dyDescent="0.2">
      <c r="B88" s="11"/>
      <c r="C88" s="11"/>
      <c r="D88" s="11"/>
      <c r="E88" s="11"/>
      <c r="F88" s="11"/>
    </row>
    <row r="89" spans="2:6" x14ac:dyDescent="0.2">
      <c r="B89" s="11"/>
    </row>
  </sheetData>
  <mergeCells count="3">
    <mergeCell ref="C9:E9"/>
    <mergeCell ref="B6:E6"/>
    <mergeCell ref="B7:E7"/>
  </mergeCells>
  <phoneticPr fontId="0" type="noConversion"/>
  <printOptions verticalCentered="1"/>
  <pageMargins left="0.78740157480314965" right="0.39370078740157483" top="0.59055118110236227" bottom="0.7874015748031496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workbookViewId="0">
      <selection activeCell="L12" sqref="L12"/>
    </sheetView>
  </sheetViews>
  <sheetFormatPr baseColWidth="10" defaultRowHeight="12.75" x14ac:dyDescent="0.2"/>
  <cols>
    <col min="1" max="1" width="4" customWidth="1"/>
    <col min="2" max="2" width="8.7109375" customWidth="1"/>
    <col min="3" max="3" width="9.7109375" customWidth="1"/>
    <col min="4" max="4" width="6.7109375" customWidth="1"/>
    <col min="5" max="5" width="8.85546875" customWidth="1"/>
    <col min="6" max="6" width="6.140625" customWidth="1"/>
    <col min="7" max="7" width="7.28515625" customWidth="1"/>
    <col min="8" max="8" width="11" customWidth="1"/>
    <col min="9" max="9" width="8.85546875" customWidth="1"/>
    <col min="10" max="10" width="6.7109375" customWidth="1"/>
    <col min="11" max="11" width="8.85546875" customWidth="1"/>
    <col min="12" max="12" width="6.140625" customWidth="1"/>
    <col min="13" max="13" width="7.140625" customWidth="1"/>
    <col min="14" max="14" width="10.5703125" customWidth="1"/>
    <col min="15" max="15" width="8.7109375" customWidth="1"/>
    <col min="16" max="16" width="13" customWidth="1"/>
    <col min="17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20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20" x14ac:dyDescent="0.2">
      <c r="B3" s="44" t="s">
        <v>29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2:20" x14ac:dyDescent="0.2">
      <c r="B4" s="44" t="s">
        <v>30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20" x14ac:dyDescent="0.2">
      <c r="B5" s="44" t="s">
        <v>31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2:20" ht="13.5" thickBot="1" x14ac:dyDescent="0.25">
      <c r="B6" s="45"/>
      <c r="C6" s="45"/>
      <c r="D6" s="45"/>
      <c r="E6" s="45"/>
      <c r="F6" s="45"/>
      <c r="G6" s="45"/>
      <c r="H6" s="45"/>
      <c r="I6" s="41"/>
      <c r="J6" s="41"/>
      <c r="K6" s="41"/>
      <c r="L6" s="41"/>
      <c r="M6" s="41"/>
      <c r="N6" s="41"/>
      <c r="O6" s="41"/>
      <c r="P6" s="41"/>
      <c r="Q6" s="41" t="s">
        <v>14</v>
      </c>
    </row>
    <row r="7" spans="2:20" ht="16.5" customHeight="1" thickBot="1" x14ac:dyDescent="0.25">
      <c r="B7" s="22"/>
      <c r="C7" s="43" t="s">
        <v>32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6"/>
      <c r="P7" s="47"/>
      <c r="Q7" s="2"/>
      <c r="R7" s="2"/>
      <c r="S7" s="2"/>
      <c r="T7" s="2"/>
    </row>
    <row r="8" spans="2:20" ht="15" customHeight="1" thickBot="1" x14ac:dyDescent="0.25">
      <c r="B8" s="48"/>
      <c r="C8" s="49" t="s">
        <v>33</v>
      </c>
      <c r="D8" s="50"/>
      <c r="E8" s="50"/>
      <c r="F8" s="50"/>
      <c r="G8" s="51"/>
      <c r="H8" s="52" t="s">
        <v>34</v>
      </c>
      <c r="I8" s="49" t="s">
        <v>35</v>
      </c>
      <c r="J8" s="50"/>
      <c r="K8" s="50"/>
      <c r="L8" s="50"/>
      <c r="M8" s="51"/>
      <c r="N8" s="53" t="s">
        <v>34</v>
      </c>
      <c r="O8" s="54" t="s">
        <v>34</v>
      </c>
      <c r="P8" s="55" t="s">
        <v>0</v>
      </c>
      <c r="Q8" s="2"/>
      <c r="R8" s="2"/>
      <c r="S8" s="2"/>
      <c r="T8" s="2"/>
    </row>
    <row r="9" spans="2:20" ht="35.25" customHeight="1" thickBot="1" x14ac:dyDescent="0.25">
      <c r="B9" s="24" t="s">
        <v>1</v>
      </c>
      <c r="C9" s="56" t="s">
        <v>36</v>
      </c>
      <c r="D9" s="57" t="s">
        <v>37</v>
      </c>
      <c r="E9" s="57" t="s">
        <v>38</v>
      </c>
      <c r="F9" s="57" t="s">
        <v>39</v>
      </c>
      <c r="G9" s="57" t="s">
        <v>40</v>
      </c>
      <c r="H9" s="58" t="s">
        <v>41</v>
      </c>
      <c r="I9" s="59" t="s">
        <v>42</v>
      </c>
      <c r="J9" s="57" t="s">
        <v>37</v>
      </c>
      <c r="K9" s="57" t="s">
        <v>38</v>
      </c>
      <c r="L9" s="57" t="s">
        <v>39</v>
      </c>
      <c r="M9" s="60" t="s">
        <v>40</v>
      </c>
      <c r="N9" s="58" t="s">
        <v>43</v>
      </c>
      <c r="O9" s="61" t="s">
        <v>44</v>
      </c>
      <c r="P9" s="62" t="s">
        <v>45</v>
      </c>
      <c r="Q9" s="2"/>
      <c r="R9" s="2"/>
      <c r="S9" s="2"/>
      <c r="T9" s="2"/>
    </row>
    <row r="10" spans="2:20" ht="21.95" customHeight="1" thickBot="1" x14ac:dyDescent="0.25">
      <c r="B10" s="25" t="s">
        <v>4</v>
      </c>
      <c r="C10" s="63">
        <v>11</v>
      </c>
      <c r="D10" s="26">
        <v>6</v>
      </c>
      <c r="E10" s="26">
        <v>9</v>
      </c>
      <c r="F10" s="26">
        <v>0</v>
      </c>
      <c r="G10" s="64">
        <v>5</v>
      </c>
      <c r="H10" s="65">
        <f>SUM(D10:G10)</f>
        <v>20</v>
      </c>
      <c r="I10" s="66">
        <v>16</v>
      </c>
      <c r="J10" s="26">
        <v>5</v>
      </c>
      <c r="K10" s="26">
        <v>15</v>
      </c>
      <c r="L10" s="26">
        <v>0</v>
      </c>
      <c r="M10" s="26">
        <v>9</v>
      </c>
      <c r="N10" s="67">
        <f>SUM(J10:M10)</f>
        <v>29</v>
      </c>
      <c r="O10" s="68">
        <f>+C10+I10</f>
        <v>27</v>
      </c>
      <c r="P10" s="69">
        <f t="shared" ref="P10:P21" si="0">+N10+H10</f>
        <v>49</v>
      </c>
      <c r="Q10" s="7"/>
      <c r="R10" s="7"/>
      <c r="S10" s="3"/>
      <c r="T10" s="3"/>
    </row>
    <row r="11" spans="2:20" ht="21.95" customHeight="1" thickBot="1" x14ac:dyDescent="0.25">
      <c r="B11" s="27" t="s">
        <v>6</v>
      </c>
      <c r="C11" s="70">
        <v>10</v>
      </c>
      <c r="D11" s="28">
        <v>2</v>
      </c>
      <c r="E11" s="28">
        <v>10</v>
      </c>
      <c r="F11" s="28">
        <v>0</v>
      </c>
      <c r="G11" s="71">
        <v>4</v>
      </c>
      <c r="H11" s="65">
        <f t="shared" ref="H11:H21" si="1">SUM(D11:G11)</f>
        <v>16</v>
      </c>
      <c r="I11" s="72">
        <v>10</v>
      </c>
      <c r="J11" s="73">
        <v>1</v>
      </c>
      <c r="K11" s="73">
        <v>10</v>
      </c>
      <c r="L11" s="73">
        <v>0</v>
      </c>
      <c r="M11" s="73">
        <v>2</v>
      </c>
      <c r="N11" s="67">
        <f t="shared" ref="N11:N21" si="2">SUM(J11:M11)</f>
        <v>13</v>
      </c>
      <c r="O11" s="74">
        <f t="shared" ref="O11:O21" si="3">+C11+I11</f>
        <v>20</v>
      </c>
      <c r="P11" s="69">
        <f t="shared" si="0"/>
        <v>29</v>
      </c>
      <c r="Q11" s="4"/>
      <c r="R11" s="3"/>
      <c r="S11" s="3"/>
      <c r="T11" s="3"/>
    </row>
    <row r="12" spans="2:20" ht="21.95" customHeight="1" thickBot="1" x14ac:dyDescent="0.25">
      <c r="B12" s="27" t="s">
        <v>7</v>
      </c>
      <c r="C12" s="75">
        <v>4</v>
      </c>
      <c r="D12" s="31">
        <v>2</v>
      </c>
      <c r="E12" s="31">
        <v>2</v>
      </c>
      <c r="F12" s="31">
        <v>1</v>
      </c>
      <c r="G12" s="76">
        <v>1</v>
      </c>
      <c r="H12" s="65">
        <f t="shared" si="1"/>
        <v>6</v>
      </c>
      <c r="I12" s="77">
        <v>13</v>
      </c>
      <c r="J12" s="73">
        <v>2</v>
      </c>
      <c r="K12" s="73">
        <v>11</v>
      </c>
      <c r="L12" s="73">
        <v>0</v>
      </c>
      <c r="M12" s="73">
        <v>1</v>
      </c>
      <c r="N12" s="67">
        <f t="shared" si="2"/>
        <v>14</v>
      </c>
      <c r="O12" s="74">
        <f t="shared" si="3"/>
        <v>17</v>
      </c>
      <c r="P12" s="69">
        <f t="shared" si="0"/>
        <v>20</v>
      </c>
      <c r="Q12" s="4"/>
      <c r="R12" s="3"/>
      <c r="S12" s="3" t="s">
        <v>13</v>
      </c>
      <c r="T12" s="3"/>
    </row>
    <row r="13" spans="2:20" ht="21.95" customHeight="1" thickBot="1" x14ac:dyDescent="0.25">
      <c r="B13" s="27" t="s">
        <v>8</v>
      </c>
      <c r="C13" s="78"/>
      <c r="D13" s="35"/>
      <c r="E13" s="35"/>
      <c r="F13" s="35"/>
      <c r="G13" s="79"/>
      <c r="H13" s="65">
        <f t="shared" si="1"/>
        <v>0</v>
      </c>
      <c r="I13" s="80"/>
      <c r="J13" s="81"/>
      <c r="K13" s="81"/>
      <c r="L13" s="81"/>
      <c r="M13" s="81"/>
      <c r="N13" s="67">
        <f t="shared" si="2"/>
        <v>0</v>
      </c>
      <c r="O13" s="74">
        <f t="shared" si="3"/>
        <v>0</v>
      </c>
      <c r="P13" s="69">
        <f t="shared" si="0"/>
        <v>0</v>
      </c>
      <c r="Q13" s="4"/>
      <c r="R13" s="3"/>
      <c r="S13" s="3"/>
      <c r="T13" s="3"/>
    </row>
    <row r="14" spans="2:20" ht="21.95" customHeight="1" thickBot="1" x14ac:dyDescent="0.25">
      <c r="B14" s="27" t="s">
        <v>9</v>
      </c>
      <c r="C14" s="78"/>
      <c r="D14" s="35"/>
      <c r="E14" s="35"/>
      <c r="F14" s="35"/>
      <c r="G14" s="79"/>
      <c r="H14" s="65">
        <f t="shared" si="1"/>
        <v>0</v>
      </c>
      <c r="I14" s="80"/>
      <c r="J14" s="81"/>
      <c r="K14" s="81"/>
      <c r="L14" s="81"/>
      <c r="M14" s="81"/>
      <c r="N14" s="67">
        <f t="shared" si="2"/>
        <v>0</v>
      </c>
      <c r="O14" s="74">
        <f t="shared" si="3"/>
        <v>0</v>
      </c>
      <c r="P14" s="82">
        <f t="shared" si="0"/>
        <v>0</v>
      </c>
      <c r="Q14" s="4"/>
      <c r="R14" s="3"/>
      <c r="S14" s="3"/>
      <c r="T14" s="3"/>
    </row>
    <row r="15" spans="2:20" ht="21.95" customHeight="1" thickBot="1" x14ac:dyDescent="0.25">
      <c r="B15" s="27" t="s">
        <v>10</v>
      </c>
      <c r="C15" s="70"/>
      <c r="D15" s="28"/>
      <c r="E15" s="28"/>
      <c r="F15" s="28"/>
      <c r="G15" s="71"/>
      <c r="H15" s="65">
        <f t="shared" si="1"/>
        <v>0</v>
      </c>
      <c r="I15" s="72"/>
      <c r="J15" s="73"/>
      <c r="K15" s="73"/>
      <c r="L15" s="73"/>
      <c r="M15" s="73"/>
      <c r="N15" s="67">
        <f t="shared" si="2"/>
        <v>0</v>
      </c>
      <c r="O15" s="74">
        <f t="shared" si="3"/>
        <v>0</v>
      </c>
      <c r="P15" s="82">
        <f t="shared" si="0"/>
        <v>0</v>
      </c>
      <c r="Q15" s="4"/>
      <c r="R15" s="3"/>
      <c r="S15" s="3"/>
      <c r="T15" s="3"/>
    </row>
    <row r="16" spans="2:20" ht="21.95" customHeight="1" thickBot="1" x14ac:dyDescent="0.25">
      <c r="B16" s="27" t="s">
        <v>11</v>
      </c>
      <c r="C16" s="70"/>
      <c r="D16" s="28"/>
      <c r="E16" s="28"/>
      <c r="F16" s="28"/>
      <c r="G16" s="71"/>
      <c r="H16" s="65">
        <f t="shared" si="1"/>
        <v>0</v>
      </c>
      <c r="I16" s="72"/>
      <c r="J16" s="73"/>
      <c r="K16" s="73"/>
      <c r="L16" s="73"/>
      <c r="M16" s="73"/>
      <c r="N16" s="67">
        <f t="shared" si="2"/>
        <v>0</v>
      </c>
      <c r="O16" s="74">
        <f t="shared" si="3"/>
        <v>0</v>
      </c>
      <c r="P16" s="82">
        <f t="shared" si="0"/>
        <v>0</v>
      </c>
      <c r="Q16" s="8"/>
      <c r="R16" s="8"/>
      <c r="S16" s="3"/>
      <c r="T16" s="3"/>
    </row>
    <row r="17" spans="2:20" ht="21.95" customHeight="1" thickBot="1" x14ac:dyDescent="0.25">
      <c r="B17" s="36" t="s">
        <v>12</v>
      </c>
      <c r="C17" s="75"/>
      <c r="D17" s="31"/>
      <c r="E17" s="31"/>
      <c r="F17" s="31"/>
      <c r="G17" s="76"/>
      <c r="H17" s="65">
        <f t="shared" si="1"/>
        <v>0</v>
      </c>
      <c r="I17" s="77"/>
      <c r="J17" s="73"/>
      <c r="K17" s="73"/>
      <c r="L17" s="73"/>
      <c r="M17" s="73"/>
      <c r="N17" s="67">
        <f t="shared" si="2"/>
        <v>0</v>
      </c>
      <c r="O17" s="74">
        <f t="shared" si="3"/>
        <v>0</v>
      </c>
      <c r="P17" s="82">
        <f t="shared" si="0"/>
        <v>0</v>
      </c>
      <c r="Q17" s="8"/>
      <c r="R17" s="8"/>
      <c r="S17" s="3"/>
      <c r="T17" s="3"/>
    </row>
    <row r="18" spans="2:20" ht="21.95" customHeight="1" thickBot="1" x14ac:dyDescent="0.25">
      <c r="B18" s="83" t="s">
        <v>46</v>
      </c>
      <c r="C18" s="84"/>
      <c r="D18" s="85"/>
      <c r="E18" s="85"/>
      <c r="F18" s="85"/>
      <c r="G18" s="86"/>
      <c r="H18" s="65">
        <f t="shared" si="1"/>
        <v>0</v>
      </c>
      <c r="I18" s="87"/>
      <c r="J18" s="88"/>
      <c r="K18" s="88"/>
      <c r="L18" s="88"/>
      <c r="M18" s="88"/>
      <c r="N18" s="67">
        <f t="shared" si="2"/>
        <v>0</v>
      </c>
      <c r="O18" s="74">
        <f t="shared" si="3"/>
        <v>0</v>
      </c>
      <c r="P18" s="89">
        <f t="shared" si="0"/>
        <v>0</v>
      </c>
      <c r="Q18" s="8"/>
      <c r="R18" s="8"/>
      <c r="S18" s="3"/>
      <c r="T18" s="3"/>
    </row>
    <row r="19" spans="2:20" ht="21.95" customHeight="1" thickBot="1" x14ac:dyDescent="0.25">
      <c r="B19" s="90" t="s">
        <v>17</v>
      </c>
      <c r="C19" s="91"/>
      <c r="D19" s="92"/>
      <c r="E19" s="92"/>
      <c r="F19" s="92"/>
      <c r="G19" s="93"/>
      <c r="H19" s="65">
        <f t="shared" si="1"/>
        <v>0</v>
      </c>
      <c r="I19" s="94"/>
      <c r="J19" s="95"/>
      <c r="K19" s="95"/>
      <c r="L19" s="95"/>
      <c r="M19" s="95"/>
      <c r="N19" s="67">
        <f t="shared" si="2"/>
        <v>0</v>
      </c>
      <c r="O19" s="74">
        <f t="shared" si="3"/>
        <v>0</v>
      </c>
      <c r="P19" s="89">
        <f t="shared" si="0"/>
        <v>0</v>
      </c>
      <c r="Q19" s="8"/>
      <c r="R19" s="8"/>
      <c r="S19" s="3"/>
      <c r="T19" s="3"/>
    </row>
    <row r="20" spans="2:20" ht="21.95" customHeight="1" thickBot="1" x14ac:dyDescent="0.25">
      <c r="B20" s="96" t="s">
        <v>47</v>
      </c>
      <c r="C20" s="97"/>
      <c r="D20" s="98"/>
      <c r="E20" s="98"/>
      <c r="F20" s="98"/>
      <c r="G20" s="99"/>
      <c r="H20" s="65">
        <f t="shared" si="1"/>
        <v>0</v>
      </c>
      <c r="I20" s="100"/>
      <c r="J20" s="101"/>
      <c r="K20" s="101"/>
      <c r="L20" s="101"/>
      <c r="M20" s="101"/>
      <c r="N20" s="67">
        <f t="shared" si="2"/>
        <v>0</v>
      </c>
      <c r="O20" s="74">
        <f t="shared" si="3"/>
        <v>0</v>
      </c>
      <c r="P20" s="89">
        <f t="shared" si="0"/>
        <v>0</v>
      </c>
      <c r="Q20" s="8"/>
      <c r="R20" s="8"/>
      <c r="S20" s="3"/>
      <c r="T20" s="3"/>
    </row>
    <row r="21" spans="2:20" ht="21.95" customHeight="1" thickBot="1" x14ac:dyDescent="0.25">
      <c r="B21" s="102" t="s">
        <v>48</v>
      </c>
      <c r="C21" s="103"/>
      <c r="D21" s="104"/>
      <c r="E21" s="104"/>
      <c r="F21" s="104"/>
      <c r="G21" s="105"/>
      <c r="H21" s="65">
        <f t="shared" si="1"/>
        <v>0</v>
      </c>
      <c r="I21" s="106"/>
      <c r="J21" s="107"/>
      <c r="K21" s="107"/>
      <c r="L21" s="107"/>
      <c r="M21" s="107"/>
      <c r="N21" s="67">
        <f t="shared" si="2"/>
        <v>0</v>
      </c>
      <c r="O21" s="108">
        <f t="shared" si="3"/>
        <v>0</v>
      </c>
      <c r="P21" s="109">
        <f t="shared" si="0"/>
        <v>0</v>
      </c>
      <c r="Q21" s="8"/>
      <c r="R21" s="8"/>
      <c r="S21" s="3"/>
      <c r="T21" s="3"/>
    </row>
    <row r="22" spans="2:20" ht="17.25" customHeight="1" thickBot="1" x14ac:dyDescent="0.3">
      <c r="B22" s="110" t="s">
        <v>5</v>
      </c>
      <c r="C22" s="111">
        <f t="shared" ref="C22:P22" si="4">SUM(C10:C21)</f>
        <v>25</v>
      </c>
      <c r="D22" s="111">
        <f t="shared" si="4"/>
        <v>10</v>
      </c>
      <c r="E22" s="111">
        <f t="shared" si="4"/>
        <v>21</v>
      </c>
      <c r="F22" s="111">
        <f t="shared" si="4"/>
        <v>1</v>
      </c>
      <c r="G22" s="112">
        <f t="shared" si="4"/>
        <v>10</v>
      </c>
      <c r="H22" s="113">
        <f t="shared" si="4"/>
        <v>42</v>
      </c>
      <c r="I22" s="114">
        <f t="shared" si="4"/>
        <v>39</v>
      </c>
      <c r="J22" s="115">
        <f t="shared" si="4"/>
        <v>8</v>
      </c>
      <c r="K22" s="115">
        <f t="shared" si="4"/>
        <v>36</v>
      </c>
      <c r="L22" s="115">
        <f t="shared" si="4"/>
        <v>0</v>
      </c>
      <c r="M22" s="115">
        <f t="shared" si="4"/>
        <v>12</v>
      </c>
      <c r="N22" s="113">
        <f t="shared" si="4"/>
        <v>56</v>
      </c>
      <c r="O22" s="116">
        <f t="shared" si="4"/>
        <v>64</v>
      </c>
      <c r="P22" s="117">
        <f t="shared" si="4"/>
        <v>98</v>
      </c>
      <c r="Q22" s="8"/>
      <c r="R22" s="8"/>
      <c r="S22" s="3"/>
      <c r="T22" s="3"/>
    </row>
    <row r="23" spans="2:20" ht="14.25" customHeight="1" x14ac:dyDescent="0.2">
      <c r="B23" s="6"/>
      <c r="C23" s="41"/>
      <c r="D23" s="41"/>
      <c r="E23" s="41"/>
      <c r="F23" s="41"/>
      <c r="G23" s="41"/>
      <c r="H23" s="41"/>
      <c r="I23" s="18"/>
      <c r="J23" s="18"/>
      <c r="K23" s="18"/>
      <c r="L23" s="18"/>
      <c r="M23" s="18"/>
      <c r="N23" s="18"/>
      <c r="P23" s="34" t="s">
        <v>49</v>
      </c>
    </row>
    <row r="24" spans="2:20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20" x14ac:dyDescent="0.2">
      <c r="B25" s="19"/>
      <c r="C25" s="13"/>
      <c r="D25" s="13"/>
      <c r="E25" s="13"/>
      <c r="F25" s="13"/>
      <c r="G25" s="13"/>
      <c r="H25" s="13"/>
      <c r="I25" s="41"/>
      <c r="J25" s="41"/>
      <c r="K25" s="41"/>
      <c r="L25" s="41"/>
      <c r="M25" s="41"/>
      <c r="N25" s="41"/>
      <c r="O25" s="41"/>
      <c r="P25" s="41"/>
      <c r="Q25" s="5"/>
    </row>
    <row r="26" spans="2:20" x14ac:dyDescent="0.2">
      <c r="B26" s="41" t="s">
        <v>50</v>
      </c>
      <c r="C26" s="14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 t="s">
        <v>51</v>
      </c>
      <c r="O26" s="41"/>
      <c r="P26" s="41"/>
      <c r="Q26" s="5"/>
    </row>
    <row r="27" spans="2:20" x14ac:dyDescent="0.2">
      <c r="B27" s="41" t="s">
        <v>52</v>
      </c>
      <c r="C27" s="14"/>
      <c r="F27" s="41"/>
      <c r="G27" s="41"/>
      <c r="H27" s="41"/>
      <c r="L27" s="41"/>
      <c r="M27" s="41"/>
      <c r="N27" s="41" t="s">
        <v>53</v>
      </c>
      <c r="O27" s="41"/>
      <c r="P27" s="41"/>
      <c r="Q27" s="41"/>
    </row>
    <row r="28" spans="2:20" x14ac:dyDescent="0.2">
      <c r="B28" s="118" t="s">
        <v>54</v>
      </c>
      <c r="C28" s="119"/>
      <c r="D28" s="119"/>
      <c r="F28" s="41"/>
      <c r="G28" s="41"/>
      <c r="H28" s="19"/>
      <c r="I28" s="19"/>
      <c r="J28" s="19"/>
      <c r="K28" s="19"/>
      <c r="L28" s="19"/>
      <c r="M28" s="41"/>
      <c r="N28" s="41" t="s">
        <v>55</v>
      </c>
      <c r="O28" s="19"/>
      <c r="P28" s="19"/>
      <c r="Q28" s="19"/>
    </row>
    <row r="29" spans="2:20" x14ac:dyDescent="0.2">
      <c r="C29" s="1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P29" s="14"/>
      <c r="Q29" s="5"/>
    </row>
    <row r="30" spans="2:20" x14ac:dyDescent="0.2">
      <c r="C30" s="1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P30" s="14"/>
      <c r="Q30" s="5"/>
    </row>
    <row r="31" spans="2:20" ht="15.9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Q31" s="5"/>
    </row>
    <row r="32" spans="2:20" ht="15.95" customHeight="1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5"/>
    </row>
    <row r="33" spans="1:17" ht="15.95" customHeight="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5"/>
    </row>
    <row r="34" spans="1:17" ht="15.95" customHeight="1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7" ht="15.95" customHeight="1" x14ac:dyDescent="0.2">
      <c r="B35" s="45"/>
      <c r="C35" s="45"/>
      <c r="D35" s="45"/>
      <c r="E35" s="45"/>
      <c r="F35" s="45"/>
      <c r="G35" s="45"/>
      <c r="H35" s="45"/>
      <c r="I35" s="41"/>
      <c r="J35" s="41"/>
      <c r="K35" s="41"/>
      <c r="L35" s="41"/>
      <c r="M35" s="41"/>
      <c r="N35" s="41"/>
      <c r="O35" s="41"/>
      <c r="P35" s="41"/>
    </row>
    <row r="36" spans="1:17" ht="21.95" customHeight="1" x14ac:dyDescent="0.2">
      <c r="B36" s="15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1"/>
    </row>
    <row r="37" spans="1:17" ht="21.95" customHeight="1" x14ac:dyDescent="0.2">
      <c r="B37" s="15"/>
      <c r="C37" s="122"/>
      <c r="D37" s="122"/>
      <c r="E37" s="122"/>
      <c r="F37" s="122"/>
      <c r="G37" s="122"/>
      <c r="H37" s="123"/>
      <c r="I37" s="122"/>
      <c r="J37" s="122"/>
      <c r="K37" s="122"/>
      <c r="L37" s="122"/>
      <c r="M37" s="122"/>
      <c r="N37" s="123"/>
      <c r="O37" s="124"/>
      <c r="P37" s="124"/>
    </row>
    <row r="38" spans="1:17" ht="34.5" customHeight="1" x14ac:dyDescent="0.2">
      <c r="B38" s="15"/>
      <c r="C38" s="2"/>
      <c r="D38" s="125"/>
      <c r="E38" s="125"/>
      <c r="F38" s="125"/>
      <c r="G38" s="125"/>
      <c r="H38" s="2"/>
      <c r="I38" s="126"/>
      <c r="J38" s="125"/>
      <c r="K38" s="125"/>
      <c r="L38" s="125"/>
      <c r="M38" s="125"/>
      <c r="N38" s="2"/>
      <c r="O38" s="127"/>
      <c r="P38" s="124"/>
    </row>
    <row r="39" spans="1:17" ht="21.95" customHeight="1" x14ac:dyDescent="0.2">
      <c r="B39" s="128"/>
      <c r="C39" s="129"/>
      <c r="D39" s="130"/>
      <c r="E39" s="130"/>
      <c r="F39" s="130"/>
      <c r="G39" s="130"/>
      <c r="H39" s="130"/>
      <c r="I39" s="129"/>
      <c r="J39" s="130"/>
      <c r="K39" s="130"/>
      <c r="L39" s="130"/>
      <c r="M39" s="130"/>
      <c r="N39" s="130"/>
      <c r="O39" s="129"/>
      <c r="P39" s="131"/>
    </row>
    <row r="40" spans="1:17" ht="21.95" customHeight="1" x14ac:dyDescent="0.2">
      <c r="B40" s="128"/>
      <c r="C40" s="129"/>
      <c r="D40" s="130"/>
      <c r="E40" s="130"/>
      <c r="F40" s="130"/>
      <c r="G40" s="130"/>
      <c r="H40" s="130"/>
      <c r="I40" s="129"/>
      <c r="J40" s="130"/>
      <c r="K40" s="130"/>
      <c r="L40" s="130"/>
      <c r="M40" s="130"/>
      <c r="N40" s="130"/>
      <c r="O40" s="129"/>
      <c r="P40" s="131"/>
    </row>
    <row r="41" spans="1:17" ht="21.95" customHeight="1" x14ac:dyDescent="0.2">
      <c r="B41" s="128"/>
      <c r="C41" s="129"/>
      <c r="D41" s="130"/>
      <c r="E41" s="130"/>
      <c r="F41" s="130"/>
      <c r="G41" s="130"/>
      <c r="H41" s="130"/>
      <c r="I41" s="129"/>
      <c r="J41" s="130"/>
      <c r="K41" s="130"/>
      <c r="L41" s="130"/>
      <c r="M41" s="130"/>
      <c r="N41" s="130"/>
      <c r="O41" s="129"/>
      <c r="P41" s="131"/>
    </row>
    <row r="42" spans="1:17" ht="21.95" customHeight="1" x14ac:dyDescent="0.2">
      <c r="B42" s="128"/>
      <c r="C42" s="17"/>
      <c r="D42" s="132"/>
      <c r="E42" s="132"/>
      <c r="F42" s="132"/>
      <c r="G42" s="132"/>
      <c r="H42" s="130"/>
      <c r="I42" s="17"/>
      <c r="J42" s="132"/>
      <c r="K42" s="132"/>
      <c r="L42" s="132"/>
      <c r="M42" s="132"/>
      <c r="N42" s="130"/>
      <c r="O42" s="17"/>
      <c r="P42" s="131"/>
    </row>
    <row r="43" spans="1:17" ht="21.95" customHeight="1" x14ac:dyDescent="0.2">
      <c r="B43" s="128"/>
      <c r="C43" s="17"/>
      <c r="D43" s="132"/>
      <c r="E43" s="132"/>
      <c r="F43" s="132"/>
      <c r="G43" s="132"/>
      <c r="H43" s="130"/>
      <c r="I43" s="17"/>
      <c r="J43" s="132"/>
      <c r="K43" s="132"/>
      <c r="L43" s="132"/>
      <c r="M43" s="132"/>
      <c r="N43" s="130"/>
      <c r="O43" s="17"/>
      <c r="P43" s="131"/>
    </row>
    <row r="44" spans="1:17" ht="21.95" customHeight="1" x14ac:dyDescent="0.2">
      <c r="B44" s="128"/>
      <c r="C44" s="129"/>
      <c r="D44" s="130"/>
      <c r="E44" s="130"/>
      <c r="F44" s="130"/>
      <c r="G44" s="130"/>
      <c r="H44" s="130"/>
      <c r="I44" s="129"/>
      <c r="J44" s="130"/>
      <c r="K44" s="130"/>
      <c r="L44" s="130"/>
      <c r="M44" s="130"/>
      <c r="N44" s="130"/>
      <c r="O44" s="17"/>
      <c r="P44" s="131"/>
    </row>
    <row r="45" spans="1:17" ht="21.95" customHeight="1" x14ac:dyDescent="0.2">
      <c r="A45" t="s">
        <v>13</v>
      </c>
      <c r="B45" s="128"/>
      <c r="C45" s="129"/>
      <c r="D45" s="130"/>
      <c r="E45" s="130"/>
      <c r="F45" s="130"/>
      <c r="G45" s="130"/>
      <c r="H45" s="130"/>
      <c r="I45" s="129"/>
      <c r="J45" s="130"/>
      <c r="K45" s="130"/>
      <c r="L45" s="130"/>
      <c r="M45" s="130"/>
      <c r="N45" s="130"/>
      <c r="O45" s="129"/>
      <c r="P45" s="131"/>
    </row>
    <row r="46" spans="1:17" ht="21.95" customHeight="1" x14ac:dyDescent="0.2">
      <c r="B46" s="128"/>
      <c r="C46" s="129"/>
      <c r="D46" s="130"/>
      <c r="E46" s="130"/>
      <c r="F46" s="130"/>
      <c r="G46" s="130"/>
      <c r="H46" s="130"/>
      <c r="I46" s="129"/>
      <c r="J46" s="130"/>
      <c r="K46" s="130"/>
      <c r="L46" s="130"/>
      <c r="M46" s="130"/>
      <c r="N46" s="130"/>
      <c r="O46" s="129"/>
      <c r="P46" s="131"/>
    </row>
    <row r="47" spans="1:17" ht="21.95" customHeight="1" x14ac:dyDescent="0.2">
      <c r="B47" s="128"/>
      <c r="C47" s="129"/>
      <c r="D47" s="130"/>
      <c r="E47" s="130"/>
      <c r="F47" s="130"/>
      <c r="G47" s="130"/>
      <c r="H47" s="130"/>
      <c r="I47" s="129"/>
      <c r="J47" s="130"/>
      <c r="K47" s="130"/>
      <c r="L47" s="130"/>
      <c r="M47" s="130"/>
      <c r="N47" s="130"/>
      <c r="O47" s="129"/>
      <c r="P47" s="130"/>
    </row>
    <row r="48" spans="1:17" ht="21.95" customHeight="1" x14ac:dyDescent="0.2">
      <c r="B48" s="128"/>
      <c r="C48" s="129"/>
      <c r="D48" s="130"/>
      <c r="E48" s="130"/>
      <c r="F48" s="130"/>
      <c r="G48" s="130"/>
      <c r="H48" s="130"/>
      <c r="I48" s="129"/>
      <c r="J48" s="130"/>
      <c r="K48" s="130"/>
      <c r="L48" s="130"/>
      <c r="M48" s="130"/>
      <c r="N48" s="130"/>
      <c r="O48" s="129"/>
      <c r="P48" s="130"/>
    </row>
    <row r="49" spans="2:16" ht="21.95" customHeight="1" x14ac:dyDescent="0.2">
      <c r="B49" s="128"/>
      <c r="C49" s="129"/>
      <c r="D49" s="130"/>
      <c r="E49" s="130"/>
      <c r="F49" s="130"/>
      <c r="G49" s="130"/>
      <c r="H49" s="130"/>
      <c r="I49" s="129"/>
      <c r="J49" s="130"/>
      <c r="K49" s="130"/>
      <c r="L49" s="130"/>
      <c r="M49" s="130"/>
      <c r="N49" s="130"/>
      <c r="O49" s="129"/>
      <c r="P49" s="130"/>
    </row>
    <row r="50" spans="2:16" ht="21.95" customHeight="1" x14ac:dyDescent="0.2">
      <c r="B50" s="128"/>
      <c r="C50" s="129"/>
      <c r="D50" s="130"/>
      <c r="E50" s="130"/>
      <c r="F50" s="130"/>
      <c r="G50" s="130"/>
      <c r="H50" s="132"/>
      <c r="I50" s="129"/>
      <c r="J50" s="130"/>
      <c r="K50" s="130"/>
      <c r="L50" s="130"/>
      <c r="M50" s="130"/>
      <c r="N50" s="132"/>
      <c r="O50" s="129"/>
      <c r="P50" s="130"/>
    </row>
    <row r="51" spans="2:16" ht="21.95" customHeight="1" x14ac:dyDescent="0.25">
      <c r="B51" s="133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34"/>
      <c r="P51" s="134"/>
    </row>
    <row r="52" spans="2:16" x14ac:dyDescent="0.2">
      <c r="B52" s="135"/>
      <c r="C52" s="45"/>
      <c r="D52" s="45"/>
      <c r="E52" s="45"/>
      <c r="F52" s="45"/>
      <c r="G52" s="45"/>
      <c r="H52" s="45"/>
      <c r="I52" s="136"/>
      <c r="J52" s="136"/>
      <c r="K52" s="136"/>
      <c r="L52" s="136"/>
      <c r="M52" s="136"/>
      <c r="N52" s="136"/>
      <c r="O52" s="137"/>
      <c r="P52" s="138"/>
    </row>
    <row r="53" spans="2:16" x14ac:dyDescent="0.2"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2:16" x14ac:dyDescent="0.2">
      <c r="B54" s="19"/>
      <c r="C54" s="13"/>
      <c r="D54" s="13"/>
      <c r="E54" s="13"/>
      <c r="F54" s="13"/>
      <c r="G54" s="13"/>
      <c r="H54" s="13"/>
      <c r="I54" s="41"/>
      <c r="J54" s="41"/>
      <c r="K54" s="41"/>
      <c r="L54" s="41"/>
      <c r="M54" s="41"/>
      <c r="N54" s="41"/>
      <c r="O54" s="41"/>
      <c r="P54" s="41"/>
    </row>
    <row r="55" spans="2:16" x14ac:dyDescent="0.2">
      <c r="B55" s="41"/>
      <c r="C55" s="1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2:16" x14ac:dyDescent="0.2">
      <c r="B56" s="41"/>
      <c r="C56" s="14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2:16" x14ac:dyDescent="0.2">
      <c r="B57" s="119"/>
      <c r="C57" s="119"/>
      <c r="D57" s="119"/>
      <c r="F57" s="41"/>
      <c r="G57" s="41"/>
      <c r="H57" s="41"/>
      <c r="I57" s="41"/>
      <c r="J57" s="41"/>
      <c r="K57" s="41"/>
      <c r="L57" s="41"/>
      <c r="M57" s="41"/>
      <c r="N57" s="41"/>
      <c r="O57" s="14"/>
      <c r="P57" s="41"/>
    </row>
    <row r="58" spans="2:16" x14ac:dyDescent="0.2">
      <c r="C58" s="1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P58" s="14"/>
    </row>
    <row r="59" spans="2:16" x14ac:dyDescent="0.2">
      <c r="C59" s="1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P59" s="14"/>
    </row>
    <row r="60" spans="2:16" x14ac:dyDescent="0.2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2:16" x14ac:dyDescent="0.2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2:16" x14ac:dyDescent="0.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2:16" x14ac:dyDescent="0.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2:16" x14ac:dyDescent="0.2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 x14ac:dyDescent="0.2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 x14ac:dyDescent="0.2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 x14ac:dyDescent="0.2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 x14ac:dyDescent="0.2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 x14ac:dyDescent="0.2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 x14ac:dyDescent="0.2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 x14ac:dyDescent="0.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 x14ac:dyDescent="0.2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 x14ac:dyDescent="0.2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x14ac:dyDescent="0.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 x14ac:dyDescent="0.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</row>
    <row r="76" spans="2:16" x14ac:dyDescent="0.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</row>
    <row r="77" spans="2:16" x14ac:dyDescent="0.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</row>
    <row r="78" spans="2:16" x14ac:dyDescent="0.2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x14ac:dyDescent="0.2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 x14ac:dyDescent="0.2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 x14ac:dyDescent="0.2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 x14ac:dyDescent="0.2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x14ac:dyDescent="0.2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</sheetData>
  <mergeCells count="12">
    <mergeCell ref="B32:P32"/>
    <mergeCell ref="B33:P33"/>
    <mergeCell ref="B34:P34"/>
    <mergeCell ref="C36:O36"/>
    <mergeCell ref="C37:G37"/>
    <mergeCell ref="I37:M37"/>
    <mergeCell ref="B3:P3"/>
    <mergeCell ref="B4:P4"/>
    <mergeCell ref="B5:P5"/>
    <mergeCell ref="C7:O7"/>
    <mergeCell ref="C8:G8"/>
    <mergeCell ref="I8:M8"/>
  </mergeCells>
  <printOptions verticalCentered="1"/>
  <pageMargins left="0.39370078740157483" right="0.19685039370078741" top="0.59055118110236227" bottom="0.78740157480314965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zoomScaleNormal="100" workbookViewId="0">
      <selection activeCell="A19" sqref="A19"/>
    </sheetView>
  </sheetViews>
  <sheetFormatPr baseColWidth="10" defaultRowHeight="12.75" x14ac:dyDescent="0.2"/>
  <cols>
    <col min="1" max="1" width="7.140625" customWidth="1"/>
    <col min="2" max="2" width="9.28515625" customWidth="1"/>
    <col min="3" max="3" width="7.85546875" customWidth="1"/>
    <col min="4" max="4" width="6" customWidth="1"/>
    <col min="5" max="5" width="6.5703125" customWidth="1"/>
    <col min="6" max="6" width="6.28515625" customWidth="1"/>
    <col min="7" max="7" width="11.85546875" customWidth="1"/>
    <col min="8" max="8" width="13.42578125" customWidth="1"/>
    <col min="9" max="9" width="13.28515625" customWidth="1"/>
    <col min="10" max="10" width="11.42578125" customWidth="1"/>
    <col min="11" max="11" width="10.85546875" customWidth="1"/>
    <col min="12" max="12" width="11.28515625" customWidth="1"/>
    <col min="13" max="13" width="11.42578125" customWidth="1"/>
    <col min="14" max="14" width="11.140625" customWidth="1"/>
    <col min="15" max="15" width="15.85546875" customWidth="1"/>
    <col min="16" max="16" width="15.7109375" customWidth="1"/>
    <col min="17" max="17" width="14.28515625" customWidth="1"/>
    <col min="18" max="18" width="12.42578125" customWidth="1"/>
    <col min="19" max="20" width="12.28515625" bestFit="1" customWidth="1"/>
  </cols>
  <sheetData>
    <row r="1" spans="1:20" x14ac:dyDescent="0.2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0" x14ac:dyDescent="0.2">
      <c r="A2" s="44" t="s">
        <v>57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0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0" ht="12.75" customHeight="1" thickBo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O4" s="137"/>
      <c r="P4" s="137"/>
      <c r="Q4" s="41"/>
    </row>
    <row r="5" spans="1:20" ht="79.5" customHeight="1" thickBot="1" x14ac:dyDescent="0.25">
      <c r="A5" s="139" t="s">
        <v>58</v>
      </c>
      <c r="B5" s="140" t="s">
        <v>59</v>
      </c>
      <c r="C5" s="140" t="s">
        <v>60</v>
      </c>
      <c r="D5" s="140" t="s">
        <v>61</v>
      </c>
      <c r="E5" s="140" t="s">
        <v>62</v>
      </c>
      <c r="F5" s="140" t="s">
        <v>63</v>
      </c>
      <c r="G5" s="140" t="s">
        <v>64</v>
      </c>
      <c r="H5" s="140" t="s">
        <v>65</v>
      </c>
      <c r="I5" s="140" t="s">
        <v>66</v>
      </c>
      <c r="J5" s="140" t="s">
        <v>67</v>
      </c>
      <c r="K5" s="140" t="s">
        <v>68</v>
      </c>
      <c r="L5" s="140" t="s">
        <v>69</v>
      </c>
      <c r="M5" s="141" t="s">
        <v>70</v>
      </c>
      <c r="N5" s="142" t="s">
        <v>71</v>
      </c>
      <c r="O5" s="143" t="s">
        <v>72</v>
      </c>
      <c r="P5" s="144" t="s">
        <v>73</v>
      </c>
      <c r="Q5" s="145" t="s">
        <v>74</v>
      </c>
      <c r="R5" s="146" t="s">
        <v>75</v>
      </c>
      <c r="S5" s="147"/>
    </row>
    <row r="6" spans="1:20" ht="23.1" customHeight="1" x14ac:dyDescent="0.2">
      <c r="A6" s="148" t="s">
        <v>76</v>
      </c>
      <c r="B6" s="149"/>
      <c r="C6" s="149">
        <f>7+5+6+1</f>
        <v>19</v>
      </c>
      <c r="D6" s="149">
        <f>10+25+15+2</f>
        <v>52</v>
      </c>
      <c r="E6" s="149">
        <f>2+2+5</f>
        <v>9</v>
      </c>
      <c r="F6" s="149">
        <v>10</v>
      </c>
      <c r="G6" s="150">
        <f>7371.43+9599.99+6857.14+3428.57</f>
        <v>27257.129999999997</v>
      </c>
      <c r="H6" s="150">
        <f>31886.4+11315.76+23513.63+21988.98+65.3+143.51+112.81+102.4+342.86</f>
        <v>89471.65</v>
      </c>
      <c r="I6" s="150">
        <f>219.25+1101.1+399.2+1329.9+261.36+955.9+1098.68+369.36+491.66+527.93+239.58+227.48+1620.06+529.98+270.72+1103.52+757.46+154.88+854.36+1103.52+305.37+1007.5+752.62+505.78+3658.95+1297.66+58.08+1089</f>
        <v>22290.860000000004</v>
      </c>
      <c r="J6" s="150">
        <v>0</v>
      </c>
      <c r="K6" s="150">
        <v>0</v>
      </c>
      <c r="L6" s="150">
        <f>16*1142.86</f>
        <v>18285.759999999998</v>
      </c>
      <c r="M6" s="151">
        <f>285.72+380.96+1142.86+285.72+285.72+285.7+285.72+285.72+380.96+380.95+380.95+1142.86</f>
        <v>5523.84</v>
      </c>
      <c r="N6" s="152">
        <v>11428.57</v>
      </c>
      <c r="O6" s="152">
        <v>0</v>
      </c>
      <c r="P6" s="153">
        <v>0</v>
      </c>
      <c r="Q6" s="154">
        <f>+SUM(G6:P6)-I6-K6</f>
        <v>151966.95000000001</v>
      </c>
      <c r="R6" s="155">
        <f>+I6+K6+P6</f>
        <v>22290.860000000004</v>
      </c>
      <c r="S6" s="156"/>
    </row>
    <row r="7" spans="1:20" ht="23.1" customHeight="1" x14ac:dyDescent="0.2">
      <c r="A7" s="157" t="s">
        <v>77</v>
      </c>
      <c r="B7" s="158"/>
      <c r="C7" s="158">
        <f>7+7+5+7</f>
        <v>26</v>
      </c>
      <c r="D7" s="158">
        <f>15+24+7+17</f>
        <v>63</v>
      </c>
      <c r="E7" s="158">
        <v>16</v>
      </c>
      <c r="F7" s="158">
        <v>10</v>
      </c>
      <c r="G7" s="159">
        <f>9600+1371.42+6857.14+6171.43</f>
        <v>23999.99</v>
      </c>
      <c r="H7" s="159">
        <f>27577.15+4342.87+13733.25+7085.95</f>
        <v>52739.22</v>
      </c>
      <c r="I7" s="159">
        <v>15334.1</v>
      </c>
      <c r="J7" s="159">
        <v>0</v>
      </c>
      <c r="K7" s="159">
        <v>0</v>
      </c>
      <c r="L7" s="159">
        <f>1142.86*5</f>
        <v>5714.2999999999993</v>
      </c>
      <c r="M7" s="160">
        <f>285.72+285.72+285.72+285.71+190.48+190.48+190.47+380.95+380.96+380.95+400+400+400+400+1142.86</f>
        <v>5600.0199999999995</v>
      </c>
      <c r="N7" s="153">
        <v>0</v>
      </c>
      <c r="O7" s="153">
        <v>0</v>
      </c>
      <c r="P7" s="153">
        <v>0</v>
      </c>
      <c r="Q7" s="154">
        <f t="shared" ref="Q7:Q17" si="0">+SUM(G7:P7)-I7-K7</f>
        <v>88053.530000000013</v>
      </c>
      <c r="R7" s="155">
        <f t="shared" ref="R7:R18" si="1">+I7+K7+P7</f>
        <v>15334.1</v>
      </c>
    </row>
    <row r="8" spans="1:20" ht="23.1" customHeight="1" x14ac:dyDescent="0.2">
      <c r="A8" s="157" t="s">
        <v>78</v>
      </c>
      <c r="B8" s="158">
        <f>4+3+5+1</f>
        <v>13</v>
      </c>
      <c r="C8" s="158">
        <f>4+1+1+3+4</f>
        <v>13</v>
      </c>
      <c r="D8" s="158">
        <f>15+3+8+15+4</f>
        <v>45</v>
      </c>
      <c r="E8" s="158">
        <f>5+1+2+3+4</f>
        <v>15</v>
      </c>
      <c r="F8" s="158">
        <f>3+2+5+1</f>
        <v>11</v>
      </c>
      <c r="G8" s="159">
        <f>10285.71+3771.43+8571.42+3428.57</f>
        <v>26057.129999999997</v>
      </c>
      <c r="H8" s="159">
        <f>58491.41+11428.57+18628.57+13428.57+20571.42</f>
        <v>122548.54000000002</v>
      </c>
      <c r="I8" s="159">
        <v>23815.86</v>
      </c>
      <c r="J8" s="159">
        <v>0</v>
      </c>
      <c r="K8" s="159">
        <v>0</v>
      </c>
      <c r="L8" s="159">
        <f>1142.86*4</f>
        <v>4571.4399999999996</v>
      </c>
      <c r="M8" s="160">
        <f>1142.86+1142.86+285.72+285.7+285.72+285.72+1142.86+285.72+285.7+285.72+285.72</f>
        <v>5714.3</v>
      </c>
      <c r="N8" s="153">
        <v>0</v>
      </c>
      <c r="O8" s="153">
        <v>0</v>
      </c>
      <c r="P8" s="153">
        <v>0</v>
      </c>
      <c r="Q8" s="154">
        <f t="shared" si="0"/>
        <v>158891.41000000003</v>
      </c>
      <c r="R8" s="155">
        <f t="shared" si="1"/>
        <v>23815.86</v>
      </c>
      <c r="S8" s="161"/>
      <c r="T8" s="161"/>
    </row>
    <row r="9" spans="1:20" ht="23.1" customHeight="1" x14ac:dyDescent="0.2">
      <c r="A9" s="157" t="s">
        <v>79</v>
      </c>
      <c r="B9" s="158"/>
      <c r="C9" s="158"/>
      <c r="D9" s="158"/>
      <c r="E9" s="158"/>
      <c r="F9" s="158"/>
      <c r="G9" s="159"/>
      <c r="H9" s="159"/>
      <c r="I9" s="159"/>
      <c r="J9" s="159"/>
      <c r="K9" s="159"/>
      <c r="L9" s="159"/>
      <c r="M9" s="160"/>
      <c r="N9" s="153"/>
      <c r="O9" s="153"/>
      <c r="P9" s="153"/>
      <c r="Q9" s="154">
        <f t="shared" si="0"/>
        <v>0</v>
      </c>
      <c r="R9" s="155">
        <f t="shared" si="1"/>
        <v>0</v>
      </c>
    </row>
    <row r="10" spans="1:20" ht="23.1" customHeight="1" x14ac:dyDescent="0.2">
      <c r="A10" s="157" t="s">
        <v>80</v>
      </c>
      <c r="B10" s="158"/>
      <c r="C10" s="162"/>
      <c r="D10" s="158"/>
      <c r="E10" s="158"/>
      <c r="F10" s="158"/>
      <c r="G10" s="159"/>
      <c r="H10" s="159"/>
      <c r="I10" s="159"/>
      <c r="J10" s="159"/>
      <c r="K10" s="159"/>
      <c r="L10" s="159"/>
      <c r="M10" s="160"/>
      <c r="N10" s="153"/>
      <c r="O10" s="153"/>
      <c r="P10" s="153"/>
      <c r="Q10" s="154">
        <f t="shared" si="0"/>
        <v>0</v>
      </c>
      <c r="R10" s="155">
        <f t="shared" si="1"/>
        <v>0</v>
      </c>
    </row>
    <row r="11" spans="1:20" ht="23.1" customHeight="1" x14ac:dyDescent="0.2">
      <c r="A11" s="157" t="s">
        <v>81</v>
      </c>
      <c r="B11" s="158"/>
      <c r="C11" s="158"/>
      <c r="D11" s="158"/>
      <c r="E11" s="158"/>
      <c r="F11" s="158"/>
      <c r="G11" s="159"/>
      <c r="H11" s="159"/>
      <c r="I11" s="159"/>
      <c r="J11" s="159"/>
      <c r="K11" s="159"/>
      <c r="L11" s="159"/>
      <c r="M11" s="160"/>
      <c r="N11" s="153"/>
      <c r="O11" s="153"/>
      <c r="P11" s="153"/>
      <c r="Q11" s="154">
        <f t="shared" si="0"/>
        <v>0</v>
      </c>
      <c r="R11" s="155">
        <f t="shared" si="1"/>
        <v>0</v>
      </c>
    </row>
    <row r="12" spans="1:20" ht="23.1" customHeight="1" x14ac:dyDescent="0.2">
      <c r="A12" s="157" t="s">
        <v>82</v>
      </c>
      <c r="B12" s="158"/>
      <c r="C12" s="158"/>
      <c r="D12" s="158"/>
      <c r="E12" s="158"/>
      <c r="F12" s="158"/>
      <c r="G12" s="159"/>
      <c r="H12" s="159"/>
      <c r="I12" s="159"/>
      <c r="J12" s="159"/>
      <c r="K12" s="159"/>
      <c r="L12" s="159"/>
      <c r="M12" s="160"/>
      <c r="N12" s="153"/>
      <c r="O12" s="153"/>
      <c r="P12" s="153"/>
      <c r="Q12" s="154">
        <f t="shared" si="0"/>
        <v>0</v>
      </c>
      <c r="R12" s="155">
        <f t="shared" si="1"/>
        <v>0</v>
      </c>
      <c r="S12" s="163"/>
      <c r="T12" s="163"/>
    </row>
    <row r="13" spans="1:20" ht="23.1" customHeight="1" x14ac:dyDescent="0.2">
      <c r="A13" s="157" t="s">
        <v>83</v>
      </c>
      <c r="B13" s="158"/>
      <c r="C13" s="158"/>
      <c r="D13" s="158"/>
      <c r="E13" s="158"/>
      <c r="F13" s="158"/>
      <c r="G13" s="159"/>
      <c r="H13" s="159"/>
      <c r="I13" s="159"/>
      <c r="J13" s="159"/>
      <c r="K13" s="159"/>
      <c r="L13" s="159"/>
      <c r="M13" s="160"/>
      <c r="N13" s="153"/>
      <c r="O13" s="153"/>
      <c r="P13" s="153"/>
      <c r="Q13" s="154">
        <f t="shared" si="0"/>
        <v>0</v>
      </c>
      <c r="R13" s="155">
        <f t="shared" si="1"/>
        <v>0</v>
      </c>
      <c r="S13" s="164"/>
    </row>
    <row r="14" spans="1:20" ht="23.1" customHeight="1" x14ac:dyDescent="0.2">
      <c r="A14" s="165" t="s">
        <v>84</v>
      </c>
      <c r="B14" s="166"/>
      <c r="C14" s="167"/>
      <c r="D14" s="166"/>
      <c r="E14" s="166"/>
      <c r="F14" s="166"/>
      <c r="G14" s="168"/>
      <c r="H14" s="168"/>
      <c r="I14" s="168"/>
      <c r="J14" s="168"/>
      <c r="K14" s="168"/>
      <c r="L14" s="168"/>
      <c r="M14" s="169"/>
      <c r="N14" s="153"/>
      <c r="O14" s="153"/>
      <c r="P14" s="153"/>
      <c r="Q14" s="154">
        <f t="shared" si="0"/>
        <v>0</v>
      </c>
      <c r="R14" s="155">
        <f t="shared" si="1"/>
        <v>0</v>
      </c>
      <c r="S14" s="156"/>
    </row>
    <row r="15" spans="1:20" ht="23.1" customHeight="1" x14ac:dyDescent="0.2">
      <c r="A15" s="170" t="s">
        <v>85</v>
      </c>
      <c r="B15" s="171"/>
      <c r="C15" s="172"/>
      <c r="D15" s="172"/>
      <c r="E15" s="172"/>
      <c r="F15" s="172"/>
      <c r="G15" s="173"/>
      <c r="H15" s="173"/>
      <c r="I15" s="173"/>
      <c r="J15" s="173"/>
      <c r="K15" s="173"/>
      <c r="L15" s="173"/>
      <c r="M15" s="173"/>
      <c r="N15" s="153"/>
      <c r="O15" s="153"/>
      <c r="P15" s="153"/>
      <c r="Q15" s="154">
        <f t="shared" si="0"/>
        <v>0</v>
      </c>
      <c r="R15" s="155">
        <f t="shared" si="1"/>
        <v>0</v>
      </c>
    </row>
    <row r="16" spans="1:20" ht="23.1" customHeight="1" x14ac:dyDescent="0.2">
      <c r="A16" s="174" t="s">
        <v>86</v>
      </c>
      <c r="B16" s="175"/>
      <c r="C16" s="175"/>
      <c r="D16" s="175"/>
      <c r="E16" s="175"/>
      <c r="F16" s="172"/>
      <c r="G16" s="176"/>
      <c r="H16" s="176"/>
      <c r="I16" s="176"/>
      <c r="J16" s="176"/>
      <c r="K16" s="176"/>
      <c r="L16" s="176"/>
      <c r="M16" s="176"/>
      <c r="N16" s="153"/>
      <c r="O16" s="153"/>
      <c r="P16" s="153"/>
      <c r="Q16" s="154">
        <f t="shared" si="0"/>
        <v>0</v>
      </c>
      <c r="R16" s="155">
        <f t="shared" si="1"/>
        <v>0</v>
      </c>
    </row>
    <row r="17" spans="1:20" ht="23.1" customHeight="1" x14ac:dyDescent="0.2">
      <c r="A17" s="177" t="s">
        <v>87</v>
      </c>
      <c r="B17" s="178"/>
      <c r="C17" s="178"/>
      <c r="D17" s="178"/>
      <c r="E17" s="178"/>
      <c r="F17" s="178"/>
      <c r="G17" s="179"/>
      <c r="H17" s="179"/>
      <c r="I17" s="179"/>
      <c r="J17" s="179"/>
      <c r="K17" s="179"/>
      <c r="L17" s="179"/>
      <c r="M17" s="179"/>
      <c r="N17" s="173"/>
      <c r="O17" s="173"/>
      <c r="P17" s="153"/>
      <c r="Q17" s="154">
        <f t="shared" si="0"/>
        <v>0</v>
      </c>
      <c r="R17" s="155">
        <f t="shared" si="1"/>
        <v>0</v>
      </c>
    </row>
    <row r="18" spans="1:20" ht="35.25" customHeight="1" thickBot="1" x14ac:dyDescent="0.25">
      <c r="A18" s="180" t="s">
        <v>0</v>
      </c>
      <c r="B18" s="181">
        <f>SUM(B8:B17)</f>
        <v>13</v>
      </c>
      <c r="C18" s="181">
        <f>SUM(C6:C17)</f>
        <v>58</v>
      </c>
      <c r="D18" s="181">
        <f>SUM(D6:D17)</f>
        <v>160</v>
      </c>
      <c r="E18" s="181">
        <f>SUM(E6:E17)</f>
        <v>40</v>
      </c>
      <c r="F18" s="181">
        <f>SUM(F6:F17)</f>
        <v>31</v>
      </c>
      <c r="G18" s="182">
        <f t="shared" ref="G18:P18" si="2">SUM(G6:G17)</f>
        <v>77314.25</v>
      </c>
      <c r="H18" s="182">
        <f t="shared" si="2"/>
        <v>264759.41000000003</v>
      </c>
      <c r="I18" s="182">
        <f t="shared" si="2"/>
        <v>61440.820000000007</v>
      </c>
      <c r="J18" s="182">
        <f t="shared" si="2"/>
        <v>0</v>
      </c>
      <c r="K18" s="182">
        <f t="shared" si="2"/>
        <v>0</v>
      </c>
      <c r="L18" s="182">
        <f t="shared" si="2"/>
        <v>28571.499999999996</v>
      </c>
      <c r="M18" s="182">
        <f t="shared" si="2"/>
        <v>16838.16</v>
      </c>
      <c r="N18" s="182">
        <f t="shared" si="2"/>
        <v>11428.57</v>
      </c>
      <c r="O18" s="182">
        <f t="shared" si="2"/>
        <v>0</v>
      </c>
      <c r="P18" s="182">
        <f t="shared" si="2"/>
        <v>0</v>
      </c>
      <c r="Q18" s="182">
        <f>SUM(Q6:Q17)</f>
        <v>398911.89000000007</v>
      </c>
      <c r="R18" s="183">
        <f t="shared" si="1"/>
        <v>61440.820000000007</v>
      </c>
      <c r="S18" s="184"/>
    </row>
    <row r="19" spans="1:20" x14ac:dyDescent="0.2">
      <c r="A19" s="20"/>
      <c r="B19" s="185"/>
      <c r="C19" s="185"/>
      <c r="D19" s="185"/>
      <c r="E19" s="185"/>
      <c r="F19" s="185"/>
      <c r="G19" s="39"/>
      <c r="H19" s="185"/>
      <c r="I19" s="185"/>
      <c r="J19" s="39"/>
      <c r="K19" s="39"/>
      <c r="L19" s="39"/>
      <c r="M19" s="39"/>
      <c r="N19" s="39"/>
      <c r="O19" s="41" t="s">
        <v>88</v>
      </c>
      <c r="P19" s="41"/>
      <c r="R19" s="186"/>
    </row>
    <row r="20" spans="1:20" x14ac:dyDescent="0.2">
      <c r="A20" s="20"/>
      <c r="B20" s="19"/>
      <c r="C20" s="185"/>
      <c r="D20" s="185"/>
      <c r="E20" s="185"/>
      <c r="F20" s="185"/>
      <c r="G20" s="39"/>
      <c r="H20" s="185"/>
      <c r="I20" s="185"/>
      <c r="J20" s="39"/>
      <c r="K20" s="39"/>
      <c r="L20" s="39"/>
      <c r="M20" s="39"/>
      <c r="N20" s="39"/>
      <c r="O20" s="39"/>
      <c r="P20" s="39"/>
      <c r="Q20" s="187"/>
      <c r="R20" s="186"/>
    </row>
    <row r="21" spans="1:20" x14ac:dyDescent="0.2">
      <c r="A21" s="20"/>
      <c r="B21" s="39"/>
      <c r="C21" s="185"/>
      <c r="D21" s="185"/>
      <c r="E21" s="185"/>
      <c r="F21" s="185"/>
      <c r="G21" s="39"/>
      <c r="H21" s="185"/>
      <c r="I21" s="185"/>
      <c r="J21" s="39"/>
      <c r="K21" s="39"/>
      <c r="L21" s="39"/>
      <c r="M21" s="39"/>
      <c r="N21" s="39"/>
      <c r="O21" s="39"/>
      <c r="P21" s="39"/>
      <c r="Q21" s="188"/>
      <c r="R21" s="186"/>
    </row>
    <row r="22" spans="1:20" x14ac:dyDescent="0.2">
      <c r="A22" s="20"/>
      <c r="B22" s="39"/>
      <c r="C22" s="185"/>
      <c r="D22" s="185"/>
      <c r="E22" s="185"/>
      <c r="F22" s="185"/>
      <c r="G22" s="39"/>
      <c r="H22" s="185"/>
      <c r="I22" s="185"/>
      <c r="J22" s="39"/>
      <c r="K22" s="39"/>
      <c r="L22" s="39"/>
      <c r="M22" s="39"/>
      <c r="N22" s="39"/>
      <c r="O22" s="39"/>
      <c r="P22" s="39"/>
      <c r="Q22" s="189"/>
      <c r="R22" s="190"/>
    </row>
    <row r="23" spans="1:20" x14ac:dyDescent="0.2">
      <c r="A23" s="20"/>
      <c r="B23" s="19"/>
      <c r="C23" s="185"/>
      <c r="D23" s="185"/>
      <c r="E23" s="185"/>
      <c r="F23" s="185"/>
      <c r="G23" s="39"/>
      <c r="H23" s="185"/>
      <c r="I23" s="185"/>
      <c r="J23" s="39"/>
      <c r="K23" s="39"/>
      <c r="L23" s="39"/>
      <c r="M23" s="39"/>
      <c r="N23" s="39"/>
      <c r="O23" s="39"/>
      <c r="P23" s="39"/>
      <c r="Q23" s="189"/>
      <c r="R23" s="190"/>
    </row>
    <row r="24" spans="1:20" x14ac:dyDescent="0.2">
      <c r="A24" s="20"/>
      <c r="B24" s="19"/>
      <c r="C24" s="20"/>
      <c r="D24" s="20"/>
      <c r="E24" s="20"/>
      <c r="F24" s="20"/>
      <c r="G24" s="19"/>
      <c r="H24" s="20"/>
      <c r="I24" s="20"/>
      <c r="J24" s="19"/>
      <c r="K24" s="19"/>
      <c r="L24" s="19"/>
      <c r="M24" s="19"/>
      <c r="N24" s="19"/>
      <c r="O24" s="19"/>
      <c r="P24" s="19"/>
      <c r="Q24" s="191"/>
      <c r="R24" s="5"/>
    </row>
    <row r="25" spans="1:20" x14ac:dyDescent="0.2">
      <c r="A25" s="20"/>
      <c r="B25" s="19"/>
      <c r="C25" s="20"/>
      <c r="D25" s="20"/>
      <c r="E25" s="20"/>
      <c r="F25" s="20"/>
      <c r="G25" s="19"/>
      <c r="H25" s="13"/>
      <c r="I25" s="13"/>
      <c r="Q25" s="192"/>
      <c r="R25" s="5"/>
    </row>
    <row r="26" spans="1:20" x14ac:dyDescent="0.2">
      <c r="A26" s="20"/>
      <c r="B26" s="19"/>
      <c r="C26" s="13"/>
      <c r="D26" s="13"/>
      <c r="E26" s="13"/>
      <c r="F26" s="13"/>
      <c r="G26" s="41"/>
      <c r="H26" s="13"/>
      <c r="I26" s="13"/>
      <c r="Q26" s="192"/>
      <c r="R26" s="5"/>
    </row>
    <row r="27" spans="1:20" x14ac:dyDescent="0.2">
      <c r="A27" s="20"/>
      <c r="B27" s="39"/>
      <c r="C27" s="185"/>
      <c r="D27" s="185"/>
      <c r="E27" s="185"/>
      <c r="F27" s="185"/>
      <c r="G27" s="39"/>
      <c r="H27" s="185"/>
      <c r="I27" s="185"/>
      <c r="J27" s="39"/>
      <c r="K27" s="39"/>
      <c r="L27" s="39"/>
      <c r="M27" s="39"/>
      <c r="Q27" s="192"/>
      <c r="R27" s="5"/>
    </row>
    <row r="28" spans="1:20" x14ac:dyDescent="0.2">
      <c r="A28" s="20"/>
      <c r="B28" s="39"/>
      <c r="C28" s="13"/>
      <c r="D28" s="13"/>
      <c r="E28" s="13"/>
      <c r="F28" s="13"/>
      <c r="G28" s="41"/>
      <c r="H28" s="13"/>
      <c r="I28" s="13"/>
      <c r="Q28" s="192"/>
      <c r="R28" s="5"/>
    </row>
    <row r="29" spans="1:20" x14ac:dyDescent="0.2">
      <c r="A29" s="20"/>
      <c r="B29" s="39"/>
      <c r="C29" s="13"/>
      <c r="D29" s="13"/>
      <c r="E29" s="13"/>
      <c r="F29" s="13"/>
      <c r="G29" s="41"/>
      <c r="H29" s="13"/>
      <c r="I29" s="13"/>
      <c r="Q29" s="192"/>
      <c r="R29" s="5"/>
    </row>
    <row r="30" spans="1:20" x14ac:dyDescent="0.2">
      <c r="A30" s="41" t="s">
        <v>50</v>
      </c>
      <c r="E30" s="193"/>
      <c r="G30" s="163"/>
      <c r="H30" s="163"/>
      <c r="J30" s="163"/>
      <c r="M30" s="41" t="s">
        <v>51</v>
      </c>
      <c r="N30" s="41"/>
      <c r="O30" s="41"/>
      <c r="P30" s="41"/>
      <c r="Q30" s="41"/>
      <c r="T30" s="41" t="s">
        <v>14</v>
      </c>
    </row>
    <row r="31" spans="1:20" x14ac:dyDescent="0.2">
      <c r="A31" s="194" t="s">
        <v>89</v>
      </c>
      <c r="B31" s="195"/>
      <c r="C31" s="41"/>
      <c r="D31" s="41"/>
      <c r="E31" s="196"/>
      <c r="M31" s="41" t="s">
        <v>90</v>
      </c>
      <c r="N31" s="41"/>
    </row>
    <row r="32" spans="1:20" x14ac:dyDescent="0.2">
      <c r="A32" s="197" t="s">
        <v>91</v>
      </c>
      <c r="B32" s="39"/>
      <c r="C32" s="39"/>
      <c r="D32" s="39"/>
      <c r="E32" s="196"/>
      <c r="F32" s="39"/>
      <c r="G32" s="39"/>
      <c r="H32" s="39"/>
      <c r="I32" s="39"/>
      <c r="J32" s="163"/>
      <c r="K32" s="163"/>
      <c r="L32" s="163"/>
      <c r="M32" s="39" t="s">
        <v>92</v>
      </c>
      <c r="N32" s="39"/>
      <c r="O32" s="39"/>
      <c r="P32" s="39"/>
      <c r="Q32" s="34"/>
    </row>
    <row r="33" spans="1:18" x14ac:dyDescent="0.2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37"/>
    </row>
    <row r="34" spans="1:18" x14ac:dyDescent="0.2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8" x14ac:dyDescent="0.2">
      <c r="A35" s="196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37"/>
    </row>
    <row r="36" spans="1:18" x14ac:dyDescent="0.2">
      <c r="A36" s="162"/>
      <c r="B36" s="162"/>
      <c r="C36" s="162"/>
      <c r="D36" s="162"/>
      <c r="E36" s="198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1:18" x14ac:dyDescent="0.2">
      <c r="A37" s="162"/>
      <c r="B37" s="162"/>
      <c r="C37" s="162"/>
      <c r="D37" s="162"/>
      <c r="E37" s="198"/>
    </row>
    <row r="38" spans="1:18" x14ac:dyDescent="0.2">
      <c r="A38" s="162"/>
      <c r="B38" s="162"/>
      <c r="C38" s="162"/>
      <c r="D38" s="162"/>
      <c r="E38" s="198"/>
      <c r="F38" s="41"/>
      <c r="G38" s="5"/>
    </row>
    <row r="39" spans="1:18" x14ac:dyDescent="0.2">
      <c r="A39" s="162"/>
      <c r="B39" s="162"/>
      <c r="C39" s="162"/>
      <c r="D39" s="162"/>
      <c r="E39" s="137"/>
      <c r="F39" s="39"/>
      <c r="G39" s="186"/>
      <c r="N39" s="39"/>
      <c r="O39" s="39"/>
      <c r="P39" s="39"/>
      <c r="Q39" s="39"/>
    </row>
    <row r="40" spans="1:18" x14ac:dyDescent="0.2">
      <c r="A40" s="162"/>
      <c r="B40" s="162"/>
      <c r="C40" s="162"/>
      <c r="D40" s="162"/>
      <c r="E40" s="137"/>
    </row>
    <row r="41" spans="1:18" x14ac:dyDescent="0.2">
      <c r="A41" s="162"/>
      <c r="B41" s="162"/>
      <c r="C41" s="162"/>
      <c r="D41" s="162"/>
      <c r="E41" s="137"/>
    </row>
    <row r="42" spans="1:18" x14ac:dyDescent="0.2">
      <c r="A42" s="162"/>
      <c r="B42" s="162"/>
      <c r="C42" s="162"/>
      <c r="D42" s="162"/>
      <c r="E42" s="137"/>
      <c r="R42" s="39"/>
    </row>
    <row r="43" spans="1:18" x14ac:dyDescent="0.2">
      <c r="A43" s="162"/>
      <c r="B43" s="162"/>
      <c r="C43" s="162"/>
      <c r="D43" s="162"/>
      <c r="E43" s="199"/>
      <c r="F43" s="39"/>
      <c r="L43" s="39"/>
      <c r="M43" s="39"/>
      <c r="N43" s="39"/>
      <c r="O43" s="39"/>
      <c r="P43" s="39"/>
      <c r="Q43" s="39"/>
      <c r="R43" s="39"/>
    </row>
    <row r="44" spans="1:18" x14ac:dyDescent="0.2">
      <c r="A44" s="162"/>
      <c r="B44" s="162"/>
      <c r="C44" s="162"/>
      <c r="D44" s="162"/>
      <c r="E44" s="137"/>
    </row>
    <row r="45" spans="1:18" x14ac:dyDescent="0.2">
      <c r="A45" s="162"/>
      <c r="B45" s="162"/>
      <c r="C45" s="162"/>
      <c r="D45" s="162"/>
      <c r="E45" s="137"/>
    </row>
    <row r="46" spans="1:18" x14ac:dyDescent="0.2">
      <c r="B46" s="41"/>
    </row>
    <row r="47" spans="1:18" x14ac:dyDescent="0.2">
      <c r="B47" s="41"/>
    </row>
  </sheetData>
  <mergeCells count="2">
    <mergeCell ref="A1:Q1"/>
    <mergeCell ref="A2:Q2"/>
  </mergeCells>
  <printOptions horizontalCentered="1"/>
  <pageMargins left="0.6692913385826772" right="0.23622047244094491" top="0.39370078740157483" bottom="0.74803149606299213" header="0.31496062992125984" footer="0.31496062992125984"/>
  <pageSetup paperSize="5" scale="8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8"/>
  <sheetViews>
    <sheetView zoomScaleNormal="100" workbookViewId="0">
      <selection activeCell="C8" sqref="C8:F8"/>
    </sheetView>
  </sheetViews>
  <sheetFormatPr baseColWidth="10" defaultRowHeight="12.75" x14ac:dyDescent="0.2"/>
  <cols>
    <col min="1" max="1" width="3.5703125" customWidth="1"/>
    <col min="2" max="2" width="16.28515625" customWidth="1"/>
    <col min="3" max="3" width="15" customWidth="1"/>
    <col min="5" max="5" width="14.85546875" customWidth="1"/>
    <col min="6" max="6" width="15.42578125" customWidth="1"/>
    <col min="7" max="7" width="13.42578125" customWidth="1"/>
    <col min="8" max="8" width="14.28515625" customWidth="1"/>
    <col min="9" max="9" width="10.42578125" customWidth="1"/>
    <col min="10" max="10" width="11.5703125" customWidth="1"/>
  </cols>
  <sheetData>
    <row r="3" spans="2:10" x14ac:dyDescent="0.2">
      <c r="B3" s="200"/>
    </row>
    <row r="4" spans="2:10" x14ac:dyDescent="0.2">
      <c r="B4" s="1"/>
      <c r="C4" s="1"/>
      <c r="D4" s="1"/>
      <c r="E4" s="1"/>
    </row>
    <row r="5" spans="2:10" x14ac:dyDescent="0.2">
      <c r="B5" s="201" t="s">
        <v>93</v>
      </c>
      <c r="C5" s="201"/>
      <c r="D5" s="201"/>
      <c r="E5" s="201"/>
      <c r="F5" s="201"/>
      <c r="G5" s="41"/>
    </row>
    <row r="6" spans="2:10" x14ac:dyDescent="0.2">
      <c r="B6" s="201" t="s">
        <v>94</v>
      </c>
      <c r="C6" s="201"/>
      <c r="D6" s="201"/>
      <c r="E6" s="201"/>
      <c r="F6" s="201"/>
      <c r="G6" s="41"/>
    </row>
    <row r="7" spans="2:10" x14ac:dyDescent="0.2">
      <c r="B7" s="45"/>
      <c r="C7" s="41"/>
      <c r="D7" s="41"/>
      <c r="E7" s="41"/>
      <c r="F7" s="41"/>
      <c r="G7" s="45"/>
    </row>
    <row r="8" spans="2:10" ht="24.95" customHeight="1" x14ac:dyDescent="0.2">
      <c r="B8" s="202"/>
      <c r="C8" s="239" t="s">
        <v>95</v>
      </c>
      <c r="D8" s="240"/>
      <c r="E8" s="240"/>
      <c r="F8" s="242"/>
      <c r="G8" s="45"/>
    </row>
    <row r="9" spans="2:10" ht="50.25" customHeight="1" x14ac:dyDescent="0.2">
      <c r="B9" s="203" t="s">
        <v>1</v>
      </c>
      <c r="C9" s="204" t="s">
        <v>96</v>
      </c>
      <c r="D9" s="205" t="s">
        <v>97</v>
      </c>
      <c r="E9" s="206" t="s">
        <v>98</v>
      </c>
      <c r="F9" s="207" t="s">
        <v>99</v>
      </c>
      <c r="G9" s="2"/>
      <c r="H9" s="2"/>
      <c r="I9" s="2"/>
      <c r="J9" s="2"/>
    </row>
    <row r="10" spans="2:10" ht="23.1" customHeight="1" x14ac:dyDescent="0.2">
      <c r="B10" s="208" t="s">
        <v>4</v>
      </c>
      <c r="C10" s="209">
        <f>17+27+32</f>
        <v>76</v>
      </c>
      <c r="D10" s="210">
        <f>32.35+23.45+30.05</f>
        <v>85.85</v>
      </c>
      <c r="E10" s="210">
        <f>16740.44+25757.06+26498.61</f>
        <v>68996.11</v>
      </c>
      <c r="F10" s="211">
        <f>15867.88+22846.5+24282.17</f>
        <v>62996.549999999996</v>
      </c>
      <c r="G10" s="212"/>
      <c r="H10" s="3"/>
      <c r="I10" s="3"/>
      <c r="J10" s="3"/>
    </row>
    <row r="11" spans="2:10" ht="23.1" customHeight="1" x14ac:dyDescent="0.2">
      <c r="B11" s="208" t="s">
        <v>6</v>
      </c>
      <c r="C11" s="209">
        <v>63</v>
      </c>
      <c r="D11" s="213">
        <v>65.92</v>
      </c>
      <c r="E11" s="213">
        <v>57381.91</v>
      </c>
      <c r="F11" s="211">
        <v>52594.04</v>
      </c>
      <c r="G11" s="214"/>
      <c r="H11" s="3" t="s">
        <v>14</v>
      </c>
      <c r="I11" s="3"/>
      <c r="J11" s="3"/>
    </row>
    <row r="12" spans="2:10" ht="23.1" customHeight="1" x14ac:dyDescent="0.2">
      <c r="B12" s="208" t="s">
        <v>7</v>
      </c>
      <c r="C12" s="209">
        <f>25+63+10</f>
        <v>98</v>
      </c>
      <c r="D12" s="215">
        <f>20.05+73.94+8.8</f>
        <v>102.78999999999999</v>
      </c>
      <c r="E12" s="215">
        <f>25564.49+54422.22+7899.42</f>
        <v>87886.13</v>
      </c>
      <c r="F12" s="211">
        <f>22675.69+48726.27+7048.23</f>
        <v>78450.189999999988</v>
      </c>
      <c r="G12" s="214"/>
      <c r="H12" s="3" t="s">
        <v>14</v>
      </c>
      <c r="I12" s="3"/>
      <c r="J12" s="3"/>
    </row>
    <row r="13" spans="2:10" ht="23.1" customHeight="1" x14ac:dyDescent="0.2">
      <c r="B13" s="208" t="s">
        <v>8</v>
      </c>
      <c r="C13" s="209"/>
      <c r="D13" s="210"/>
      <c r="E13" s="210"/>
      <c r="F13" s="211"/>
      <c r="G13" s="212"/>
      <c r="H13" s="216"/>
      <c r="I13" s="3"/>
      <c r="J13" s="3"/>
    </row>
    <row r="14" spans="2:10" ht="23.1" customHeight="1" x14ac:dyDescent="0.2">
      <c r="B14" s="208" t="s">
        <v>9</v>
      </c>
      <c r="C14" s="209"/>
      <c r="D14" s="210"/>
      <c r="E14" s="210"/>
      <c r="F14" s="210"/>
      <c r="G14" s="217"/>
      <c r="H14" s="3"/>
      <c r="I14" s="3"/>
      <c r="J14" s="3"/>
    </row>
    <row r="15" spans="2:10" ht="23.1" customHeight="1" x14ac:dyDescent="0.2">
      <c r="B15" s="208" t="s">
        <v>10</v>
      </c>
      <c r="C15" s="209"/>
      <c r="D15" s="213"/>
      <c r="E15" s="213"/>
      <c r="F15" s="211"/>
      <c r="G15" s="214"/>
      <c r="H15" s="3" t="s">
        <v>14</v>
      </c>
      <c r="I15" s="3"/>
      <c r="J15" s="3"/>
    </row>
    <row r="16" spans="2:10" ht="23.1" customHeight="1" x14ac:dyDescent="0.2">
      <c r="B16" s="208" t="s">
        <v>11</v>
      </c>
      <c r="C16" s="209"/>
      <c r="D16" s="210"/>
      <c r="E16" s="210"/>
      <c r="F16" s="211"/>
      <c r="G16" s="214"/>
      <c r="H16" s="216"/>
      <c r="I16" s="218" t="s">
        <v>14</v>
      </c>
      <c r="J16" s="3"/>
    </row>
    <row r="17" spans="1:10" ht="23.1" customHeight="1" x14ac:dyDescent="0.2">
      <c r="B17" s="208" t="s">
        <v>12</v>
      </c>
      <c r="C17" s="209"/>
      <c r="D17" s="210"/>
      <c r="E17" s="210"/>
      <c r="F17" s="211"/>
      <c r="G17" s="214"/>
      <c r="H17" s="3"/>
      <c r="I17" s="3"/>
      <c r="J17" s="3"/>
    </row>
    <row r="18" spans="1:10" ht="23.1" customHeight="1" x14ac:dyDescent="0.2">
      <c r="B18" s="208" t="s">
        <v>15</v>
      </c>
      <c r="C18" s="209"/>
      <c r="D18" s="210"/>
      <c r="E18" s="210"/>
      <c r="F18" s="210"/>
      <c r="G18" s="214"/>
      <c r="H18" s="3"/>
      <c r="I18" s="3"/>
      <c r="J18" s="3"/>
    </row>
    <row r="19" spans="1:10" ht="23.1" customHeight="1" x14ac:dyDescent="0.2">
      <c r="B19" s="208" t="s">
        <v>17</v>
      </c>
      <c r="C19" s="209"/>
      <c r="D19" s="210"/>
      <c r="E19" s="210"/>
      <c r="F19" s="211"/>
      <c r="G19" s="214"/>
      <c r="H19" s="3"/>
      <c r="I19" s="3" t="s">
        <v>14</v>
      </c>
      <c r="J19" s="3"/>
    </row>
    <row r="20" spans="1:10" ht="23.1" customHeight="1" x14ac:dyDescent="0.2">
      <c r="B20" s="208" t="s">
        <v>18</v>
      </c>
      <c r="C20" s="209"/>
      <c r="D20" s="213"/>
      <c r="E20" s="213"/>
      <c r="F20" s="211"/>
      <c r="G20" s="214"/>
      <c r="H20" s="3"/>
      <c r="I20" s="3"/>
      <c r="J20" s="3" t="s">
        <v>14</v>
      </c>
    </row>
    <row r="21" spans="1:10" ht="23.1" customHeight="1" x14ac:dyDescent="0.2">
      <c r="B21" s="208" t="s">
        <v>19</v>
      </c>
      <c r="C21" s="209"/>
      <c r="D21" s="210"/>
      <c r="E21" s="210"/>
      <c r="F21" s="211"/>
      <c r="G21" s="214"/>
      <c r="H21" s="3"/>
      <c r="I21" s="3"/>
      <c r="J21" s="3"/>
    </row>
    <row r="22" spans="1:10" ht="24.95" customHeight="1" x14ac:dyDescent="0.2">
      <c r="B22" s="219" t="s">
        <v>0</v>
      </c>
      <c r="C22" s="220">
        <f>SUM(C10:C21)</f>
        <v>237</v>
      </c>
      <c r="D22" s="221">
        <f>SUM(D10:D21)</f>
        <v>254.55999999999997</v>
      </c>
      <c r="E22" s="221">
        <f>SUM(E10:E21)</f>
        <v>214264.15000000002</v>
      </c>
      <c r="F22" s="222">
        <f>SUM(F10:F21)</f>
        <v>194040.77999999997</v>
      </c>
      <c r="G22" s="223"/>
      <c r="H22" s="223"/>
      <c r="I22" s="223"/>
      <c r="J22" s="223"/>
    </row>
    <row r="23" spans="1:10" ht="12" customHeight="1" x14ac:dyDescent="0.2">
      <c r="B23" s="224"/>
      <c r="C23" s="41"/>
      <c r="D23" s="41"/>
      <c r="E23" s="41"/>
      <c r="F23" s="34" t="s">
        <v>49</v>
      </c>
      <c r="G23" s="41"/>
      <c r="H23" t="s">
        <v>14</v>
      </c>
    </row>
    <row r="24" spans="1:10" ht="12" customHeight="1" x14ac:dyDescent="0.2">
      <c r="B24" s="41"/>
      <c r="C24" s="41"/>
      <c r="D24" s="41"/>
      <c r="E24" s="41"/>
      <c r="F24" s="41"/>
      <c r="G24" s="41"/>
    </row>
    <row r="25" spans="1:10" x14ac:dyDescent="0.2">
      <c r="B25" s="19"/>
      <c r="C25" s="41"/>
      <c r="D25" s="41"/>
      <c r="E25" s="41"/>
      <c r="F25" s="41"/>
      <c r="G25" s="41"/>
      <c r="H25" s="163"/>
    </row>
    <row r="26" spans="1:10" x14ac:dyDescent="0.2">
      <c r="B26" s="41"/>
      <c r="C26" s="41"/>
      <c r="D26" s="41"/>
      <c r="E26" s="41"/>
      <c r="F26" s="41"/>
      <c r="G26" s="41"/>
    </row>
    <row r="27" spans="1:10" x14ac:dyDescent="0.2">
      <c r="B27" s="19"/>
      <c r="C27" s="41"/>
      <c r="D27" s="41"/>
      <c r="E27" s="41"/>
      <c r="F27" s="41"/>
      <c r="G27" s="41"/>
    </row>
    <row r="28" spans="1:10" x14ac:dyDescent="0.2">
      <c r="B28" s="41"/>
      <c r="C28" s="164"/>
      <c r="D28" s="164"/>
      <c r="E28" s="164"/>
      <c r="F28" s="41"/>
      <c r="G28" s="41"/>
    </row>
    <row r="29" spans="1:10" x14ac:dyDescent="0.2">
      <c r="A29" s="41" t="s">
        <v>50</v>
      </c>
      <c r="D29" s="39"/>
      <c r="E29" s="41" t="s">
        <v>51</v>
      </c>
      <c r="G29" s="41"/>
    </row>
    <row r="30" spans="1:10" x14ac:dyDescent="0.2">
      <c r="A30" s="194" t="s">
        <v>52</v>
      </c>
      <c r="D30" s="41"/>
      <c r="E30" s="41" t="s">
        <v>100</v>
      </c>
      <c r="G30" s="41"/>
    </row>
    <row r="31" spans="1:10" x14ac:dyDescent="0.2">
      <c r="A31" s="19" t="s">
        <v>101</v>
      </c>
      <c r="B31" s="225"/>
      <c r="D31" s="41"/>
      <c r="E31" s="41" t="s">
        <v>102</v>
      </c>
      <c r="G31" s="41"/>
    </row>
    <row r="32" spans="1:10" x14ac:dyDescent="0.2">
      <c r="A32" s="19"/>
      <c r="B32" s="39"/>
      <c r="D32" s="39"/>
      <c r="E32" s="39"/>
      <c r="F32" s="39"/>
      <c r="G32" s="41"/>
    </row>
    <row r="33" spans="2:7" x14ac:dyDescent="0.2">
      <c r="G33" s="41"/>
    </row>
    <row r="34" spans="2:7" x14ac:dyDescent="0.2">
      <c r="G34" s="41"/>
    </row>
    <row r="35" spans="2:7" x14ac:dyDescent="0.2">
      <c r="G35" s="41"/>
    </row>
    <row r="36" spans="2:7" x14ac:dyDescent="0.2">
      <c r="B36" s="41"/>
      <c r="G36" s="41"/>
    </row>
    <row r="37" spans="2:7" x14ac:dyDescent="0.2">
      <c r="B37" s="226"/>
      <c r="C37" s="41"/>
      <c r="D37" s="41"/>
      <c r="E37" s="41"/>
      <c r="F37" s="41"/>
      <c r="G37" s="41"/>
    </row>
    <row r="38" spans="2:7" x14ac:dyDescent="0.2">
      <c r="C38" s="39"/>
      <c r="D38" s="39"/>
      <c r="E38" s="39"/>
      <c r="F38" s="41"/>
      <c r="G38" s="41"/>
    </row>
    <row r="39" spans="2:7" x14ac:dyDescent="0.2">
      <c r="C39" s="39"/>
      <c r="D39" s="39"/>
      <c r="E39" s="39"/>
      <c r="F39" s="41"/>
      <c r="G39" s="41"/>
    </row>
    <row r="40" spans="2:7" x14ac:dyDescent="0.2">
      <c r="B40" s="41"/>
      <c r="C40" s="41"/>
      <c r="D40" s="41"/>
      <c r="E40" s="41"/>
      <c r="F40" s="41"/>
      <c r="G40" s="41"/>
    </row>
    <row r="41" spans="2:7" x14ac:dyDescent="0.2">
      <c r="B41" s="41"/>
      <c r="C41" s="41"/>
      <c r="D41" s="41"/>
      <c r="E41" s="41"/>
      <c r="F41" s="41"/>
      <c r="G41" s="41"/>
    </row>
    <row r="42" spans="2:7" x14ac:dyDescent="0.2">
      <c r="B42" s="41"/>
      <c r="C42" s="41"/>
      <c r="D42" s="41"/>
      <c r="E42" s="41"/>
      <c r="F42" s="41"/>
      <c r="G42" s="41"/>
    </row>
    <row r="43" spans="2:7" x14ac:dyDescent="0.2">
      <c r="B43" s="41"/>
      <c r="C43" s="41"/>
      <c r="D43" s="41"/>
      <c r="E43" s="41"/>
      <c r="F43" s="41"/>
      <c r="G43" s="41"/>
    </row>
    <row r="44" spans="2:7" x14ac:dyDescent="0.2">
      <c r="B44" s="41"/>
      <c r="C44" s="41"/>
      <c r="D44" s="41"/>
      <c r="E44" s="41"/>
      <c r="F44" s="41"/>
      <c r="G44" s="41"/>
    </row>
    <row r="45" spans="2:7" x14ac:dyDescent="0.2">
      <c r="B45" s="41"/>
      <c r="C45" s="41"/>
      <c r="D45" s="41"/>
      <c r="E45" s="41"/>
      <c r="F45" s="41"/>
      <c r="G45" s="41"/>
    </row>
    <row r="46" spans="2:7" x14ac:dyDescent="0.2">
      <c r="B46" s="41"/>
      <c r="C46" s="41"/>
      <c r="D46" s="41"/>
      <c r="E46" s="41"/>
      <c r="F46" s="41"/>
      <c r="G46" s="41"/>
    </row>
    <row r="47" spans="2:7" x14ac:dyDescent="0.2">
      <c r="B47" s="41"/>
      <c r="C47" s="41"/>
      <c r="D47" s="41"/>
      <c r="E47" s="41"/>
      <c r="F47" s="41"/>
      <c r="G47" s="41"/>
    </row>
    <row r="48" spans="2:7" x14ac:dyDescent="0.2">
      <c r="B48" s="41"/>
      <c r="C48" s="41"/>
      <c r="D48" s="41"/>
      <c r="E48" s="41"/>
      <c r="F48" s="41"/>
      <c r="G48" s="41"/>
    </row>
  </sheetData>
  <mergeCells count="3">
    <mergeCell ref="B5:F5"/>
    <mergeCell ref="B6:F6"/>
    <mergeCell ref="C8:F8"/>
  </mergeCells>
  <printOptions verticalCentered="1"/>
  <pageMargins left="1.7322834645669292" right="0.78740157480314965" top="0.78740157480314965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4"/>
  <sheetViews>
    <sheetView zoomScaleNormal="100" workbookViewId="0">
      <selection activeCell="C10" sqref="C10:F10"/>
    </sheetView>
  </sheetViews>
  <sheetFormatPr baseColWidth="10" defaultRowHeight="12.75" x14ac:dyDescent="0.2"/>
  <cols>
    <col min="1" max="1" width="6.7109375" customWidth="1"/>
    <col min="2" max="2" width="15.28515625" customWidth="1"/>
    <col min="3" max="3" width="13.28515625" customWidth="1"/>
    <col min="4" max="5" width="13.85546875" customWidth="1"/>
    <col min="6" max="6" width="14.42578125" customWidth="1"/>
    <col min="7" max="7" width="13.42578125" customWidth="1"/>
    <col min="8" max="8" width="13.5703125" customWidth="1"/>
    <col min="9" max="9" width="10.42578125" customWidth="1"/>
    <col min="10" max="10" width="12.140625" customWidth="1"/>
  </cols>
  <sheetData>
    <row r="3" spans="2:11" x14ac:dyDescent="0.2">
      <c r="H3" t="s">
        <v>14</v>
      </c>
    </row>
    <row r="4" spans="2:11" x14ac:dyDescent="0.2">
      <c r="B4" s="200"/>
    </row>
    <row r="5" spans="2:11" x14ac:dyDescent="0.2">
      <c r="B5" s="1"/>
      <c r="C5" s="1"/>
      <c r="D5" s="1"/>
      <c r="E5" s="1"/>
    </row>
    <row r="6" spans="2:11" x14ac:dyDescent="0.2">
      <c r="B6" s="1"/>
      <c r="C6" s="1"/>
      <c r="D6" s="1"/>
      <c r="E6" s="1"/>
    </row>
    <row r="7" spans="2:11" x14ac:dyDescent="0.2">
      <c r="B7" s="201" t="s">
        <v>103</v>
      </c>
      <c r="C7" s="201"/>
      <c r="D7" s="201"/>
      <c r="E7" s="201"/>
      <c r="F7" s="201"/>
      <c r="G7" s="41"/>
    </row>
    <row r="8" spans="2:11" x14ac:dyDescent="0.2">
      <c r="B8" s="201" t="s">
        <v>104</v>
      </c>
      <c r="C8" s="201"/>
      <c r="D8" s="201"/>
      <c r="E8" s="201"/>
      <c r="F8" s="201"/>
      <c r="G8" s="41"/>
      <c r="H8" t="s">
        <v>14</v>
      </c>
    </row>
    <row r="9" spans="2:11" x14ac:dyDescent="0.2">
      <c r="B9" s="227"/>
      <c r="C9" s="18"/>
      <c r="D9" s="18"/>
      <c r="E9" s="18"/>
      <c r="F9" s="18"/>
      <c r="G9" s="19"/>
    </row>
    <row r="10" spans="2:11" ht="24.95" customHeight="1" x14ac:dyDescent="0.2">
      <c r="B10" s="202"/>
      <c r="C10" s="239" t="s">
        <v>95</v>
      </c>
      <c r="D10" s="240"/>
      <c r="E10" s="240"/>
      <c r="F10" s="241"/>
      <c r="G10" s="41"/>
      <c r="H10" t="s">
        <v>14</v>
      </c>
    </row>
    <row r="11" spans="2:11" ht="45" customHeight="1" x14ac:dyDescent="0.2">
      <c r="B11" s="203" t="s">
        <v>1</v>
      </c>
      <c r="C11" s="228" t="s">
        <v>105</v>
      </c>
      <c r="D11" s="205" t="s">
        <v>97</v>
      </c>
      <c r="E11" s="205" t="s">
        <v>106</v>
      </c>
      <c r="F11" s="229" t="s">
        <v>107</v>
      </c>
      <c r="G11" s="2"/>
      <c r="H11" s="2"/>
      <c r="I11" s="2"/>
      <c r="J11" s="2"/>
      <c r="K11" s="230"/>
    </row>
    <row r="12" spans="2:11" ht="23.1" customHeight="1" x14ac:dyDescent="0.2">
      <c r="B12" s="208" t="s">
        <v>4</v>
      </c>
      <c r="C12" s="231">
        <f>10+30+18</f>
        <v>58</v>
      </c>
      <c r="D12" s="211">
        <f>96.77+204.79+127.81</f>
        <v>429.37</v>
      </c>
      <c r="E12" s="211">
        <f>17889.6+48277.38+34059</f>
        <v>100225.98</v>
      </c>
      <c r="F12" s="210">
        <f>18760.37+51223.84+36443.66</f>
        <v>106427.87</v>
      </c>
      <c r="G12" s="232"/>
      <c r="H12" s="41"/>
      <c r="I12" s="3"/>
      <c r="J12" s="212"/>
      <c r="K12" s="216"/>
    </row>
    <row r="13" spans="2:11" ht="23.1" customHeight="1" x14ac:dyDescent="0.2">
      <c r="B13" s="208" t="s">
        <v>6</v>
      </c>
      <c r="C13" s="209">
        <v>45</v>
      </c>
      <c r="D13" s="211">
        <v>303.01</v>
      </c>
      <c r="E13" s="211">
        <v>60549</v>
      </c>
      <c r="F13" s="211">
        <v>63697.08</v>
      </c>
      <c r="G13" s="212"/>
      <c r="H13" s="218"/>
      <c r="I13" s="3"/>
      <c r="J13" s="212"/>
      <c r="K13" s="216"/>
    </row>
    <row r="14" spans="2:11" ht="23.1" customHeight="1" x14ac:dyDescent="0.2">
      <c r="B14" s="208" t="s">
        <v>7</v>
      </c>
      <c r="C14" s="209">
        <f>17+33+7</f>
        <v>57</v>
      </c>
      <c r="D14" s="211">
        <f>197.43+272.55+44.11</f>
        <v>514.09</v>
      </c>
      <c r="E14" s="211">
        <f>26597.4+49275+8130.6</f>
        <v>84003</v>
      </c>
      <c r="F14" s="211">
        <f>28374.02+51727.52+8527.34</f>
        <v>88628.87999999999</v>
      </c>
      <c r="G14" s="212"/>
      <c r="H14" s="3"/>
      <c r="I14" s="3"/>
      <c r="J14" s="212"/>
      <c r="K14" s="216"/>
    </row>
    <row r="15" spans="2:11" ht="23.1" customHeight="1" x14ac:dyDescent="0.2">
      <c r="B15" s="208" t="s">
        <v>8</v>
      </c>
      <c r="C15" s="209"/>
      <c r="D15" s="211"/>
      <c r="E15" s="211"/>
      <c r="F15" s="211"/>
      <c r="G15" s="212"/>
      <c r="H15" s="3"/>
      <c r="I15" s="3"/>
      <c r="J15" s="212"/>
      <c r="K15" s="216"/>
    </row>
    <row r="16" spans="2:11" ht="23.1" customHeight="1" x14ac:dyDescent="0.2">
      <c r="B16" s="208" t="s">
        <v>9</v>
      </c>
      <c r="C16" s="209"/>
      <c r="D16" s="211"/>
      <c r="E16" s="211"/>
      <c r="F16" s="211"/>
      <c r="G16" s="214"/>
      <c r="H16" s="3"/>
      <c r="I16" s="3"/>
      <c r="J16" s="3"/>
    </row>
    <row r="17" spans="1:10" ht="23.1" customHeight="1" x14ac:dyDescent="0.2">
      <c r="B17" s="208" t="s">
        <v>10</v>
      </c>
      <c r="C17" s="209"/>
      <c r="D17" s="213"/>
      <c r="E17" s="213"/>
      <c r="F17" s="211"/>
      <c r="G17" s="214"/>
      <c r="H17" s="3"/>
      <c r="I17" s="3"/>
      <c r="J17" s="3"/>
    </row>
    <row r="18" spans="1:10" ht="23.1" customHeight="1" x14ac:dyDescent="0.25">
      <c r="B18" s="208" t="s">
        <v>108</v>
      </c>
      <c r="C18" s="209"/>
      <c r="D18" s="213"/>
      <c r="E18" s="213"/>
      <c r="F18" s="211"/>
      <c r="G18" s="233"/>
      <c r="H18" s="216"/>
      <c r="I18" s="3"/>
      <c r="J18" s="3"/>
    </row>
    <row r="19" spans="1:10" ht="23.1" customHeight="1" x14ac:dyDescent="0.2">
      <c r="B19" s="208" t="s">
        <v>12</v>
      </c>
      <c r="C19" s="209"/>
      <c r="D19" s="211"/>
      <c r="E19" s="211"/>
      <c r="F19" s="211"/>
      <c r="G19" s="214"/>
      <c r="H19" s="3"/>
      <c r="I19" s="3"/>
      <c r="J19" s="3"/>
    </row>
    <row r="20" spans="1:10" ht="23.1" customHeight="1" x14ac:dyDescent="0.2">
      <c r="B20" s="208" t="s">
        <v>15</v>
      </c>
      <c r="C20" s="209"/>
      <c r="D20" s="234"/>
      <c r="E20" s="234"/>
      <c r="F20" s="235"/>
      <c r="G20" s="214"/>
      <c r="H20" s="3"/>
      <c r="I20" s="218" t="s">
        <v>14</v>
      </c>
      <c r="J20" s="3"/>
    </row>
    <row r="21" spans="1:10" ht="23.1" customHeight="1" x14ac:dyDescent="0.2">
      <c r="B21" s="208" t="s">
        <v>17</v>
      </c>
      <c r="C21" s="209"/>
      <c r="D21" s="211"/>
      <c r="E21" s="211"/>
      <c r="F21" s="211"/>
      <c r="G21" s="214"/>
      <c r="H21" s="3"/>
      <c r="I21" s="218"/>
      <c r="J21" s="3"/>
    </row>
    <row r="22" spans="1:10" ht="23.1" customHeight="1" x14ac:dyDescent="0.2">
      <c r="B22" s="208" t="s">
        <v>18</v>
      </c>
      <c r="C22" s="209"/>
      <c r="D22" s="211"/>
      <c r="E22" s="211"/>
      <c r="F22" s="211"/>
      <c r="G22" s="214"/>
      <c r="H22" s="3"/>
      <c r="I22" s="218" t="s">
        <v>14</v>
      </c>
      <c r="J22" s="3"/>
    </row>
    <row r="23" spans="1:10" ht="23.1" customHeight="1" x14ac:dyDescent="0.2">
      <c r="B23" s="208" t="s">
        <v>19</v>
      </c>
      <c r="C23" s="209"/>
      <c r="D23" s="213"/>
      <c r="E23" s="213"/>
      <c r="F23" s="213"/>
      <c r="G23" s="214"/>
      <c r="H23" s="3"/>
      <c r="I23" s="218"/>
      <c r="J23" s="3"/>
    </row>
    <row r="24" spans="1:10" ht="24.95" customHeight="1" x14ac:dyDescent="0.2">
      <c r="B24" s="219" t="s">
        <v>0</v>
      </c>
      <c r="C24" s="220">
        <f>SUM(C12:C23)</f>
        <v>160</v>
      </c>
      <c r="D24" s="221">
        <f t="shared" ref="D24:E24" si="0">SUM(D12:D23)</f>
        <v>1246.47</v>
      </c>
      <c r="E24" s="221">
        <f t="shared" si="0"/>
        <v>244777.97999999998</v>
      </c>
      <c r="F24" s="221">
        <f>SUM(F12:F23)</f>
        <v>258753.83000000002</v>
      </c>
      <c r="G24" s="223"/>
      <c r="H24" s="223" t="s">
        <v>14</v>
      </c>
      <c r="I24" s="223"/>
      <c r="J24" s="223"/>
    </row>
    <row r="25" spans="1:10" ht="12" customHeight="1" x14ac:dyDescent="0.2">
      <c r="B25" s="224"/>
      <c r="C25" s="41"/>
      <c r="D25" s="41"/>
      <c r="E25" s="41"/>
      <c r="F25" s="34" t="s">
        <v>49</v>
      </c>
      <c r="G25" s="41"/>
    </row>
    <row r="26" spans="1:10" ht="12" customHeight="1" x14ac:dyDescent="0.2">
      <c r="B26" s="236"/>
      <c r="C26" s="41"/>
      <c r="D26" s="41"/>
      <c r="E26" s="41"/>
      <c r="F26" s="34"/>
      <c r="G26" s="41"/>
    </row>
    <row r="27" spans="1:10" ht="18" x14ac:dyDescent="0.25">
      <c r="A27" s="237"/>
      <c r="B27" s="19"/>
      <c r="C27" s="19"/>
      <c r="D27" s="19"/>
      <c r="E27" s="19"/>
      <c r="F27" s="238"/>
      <c r="G27" s="238"/>
      <c r="H27" s="238"/>
    </row>
    <row r="28" spans="1:10" x14ac:dyDescent="0.2">
      <c r="A28" s="19"/>
      <c r="F28" s="19"/>
      <c r="G28" s="19"/>
      <c r="H28" s="19" t="s">
        <v>14</v>
      </c>
    </row>
    <row r="29" spans="1:10" x14ac:dyDescent="0.2">
      <c r="C29" s="41"/>
      <c r="D29" s="41"/>
      <c r="E29" s="41"/>
      <c r="G29" s="41"/>
    </row>
    <row r="32" spans="1:10" x14ac:dyDescent="0.2">
      <c r="A32" s="41" t="s">
        <v>50</v>
      </c>
      <c r="D32" s="41" t="s">
        <v>109</v>
      </c>
    </row>
    <row r="33" spans="1:8" x14ac:dyDescent="0.2">
      <c r="A33" s="41" t="s">
        <v>110</v>
      </c>
      <c r="B33" s="225"/>
      <c r="D33" s="41"/>
      <c r="E33" s="41" t="s">
        <v>111</v>
      </c>
      <c r="F33" s="41"/>
    </row>
    <row r="34" spans="1:8" x14ac:dyDescent="0.2">
      <c r="A34" s="18" t="s">
        <v>112</v>
      </c>
      <c r="B34" s="41"/>
      <c r="D34" s="41"/>
      <c r="E34" s="41" t="s">
        <v>113</v>
      </c>
      <c r="F34" s="41"/>
      <c r="H34" s="39"/>
    </row>
    <row r="35" spans="1:8" x14ac:dyDescent="0.2">
      <c r="A35" s="14"/>
      <c r="B35" s="14"/>
      <c r="C35" s="14"/>
      <c r="F35" s="41"/>
    </row>
    <row r="36" spans="1:8" x14ac:dyDescent="0.2">
      <c r="B36" s="41"/>
      <c r="C36" s="41"/>
      <c r="D36" s="41"/>
      <c r="E36" s="41"/>
      <c r="F36" s="41"/>
      <c r="G36" s="41"/>
    </row>
    <row r="37" spans="1:8" x14ac:dyDescent="0.2">
      <c r="B37" s="41"/>
      <c r="F37" s="41"/>
      <c r="G37" s="41"/>
    </row>
    <row r="38" spans="1:8" x14ac:dyDescent="0.2">
      <c r="B38" s="41"/>
      <c r="F38" s="41"/>
      <c r="G38" s="41"/>
    </row>
    <row r="39" spans="1:8" x14ac:dyDescent="0.2">
      <c r="B39" s="41"/>
      <c r="F39" s="41"/>
      <c r="G39" s="41"/>
    </row>
    <row r="40" spans="1:8" x14ac:dyDescent="0.2">
      <c r="B40" s="41"/>
      <c r="C40" s="41"/>
      <c r="D40" s="41"/>
      <c r="E40" s="41"/>
      <c r="F40" s="41"/>
      <c r="G40" s="41"/>
    </row>
    <row r="41" spans="1:8" x14ac:dyDescent="0.2">
      <c r="B41" s="41"/>
      <c r="C41" s="41"/>
      <c r="D41" s="41"/>
      <c r="E41" s="41"/>
      <c r="F41" s="41"/>
      <c r="G41" s="41"/>
    </row>
    <row r="42" spans="1:8" x14ac:dyDescent="0.2">
      <c r="B42" s="41"/>
      <c r="C42" s="41"/>
      <c r="D42" s="41"/>
      <c r="E42" s="41"/>
      <c r="F42" s="41"/>
      <c r="G42" s="41"/>
    </row>
    <row r="43" spans="1:8" x14ac:dyDescent="0.2">
      <c r="B43" s="41"/>
      <c r="C43" s="41"/>
      <c r="D43" s="41"/>
      <c r="E43" s="41"/>
      <c r="F43" s="41"/>
      <c r="G43" s="41"/>
    </row>
    <row r="44" spans="1:8" x14ac:dyDescent="0.2">
      <c r="B44" s="41"/>
      <c r="C44" s="41"/>
      <c r="D44" s="41"/>
      <c r="E44" s="41"/>
      <c r="F44" s="41"/>
      <c r="G44" s="41"/>
    </row>
  </sheetData>
  <mergeCells count="3">
    <mergeCell ref="B7:F7"/>
    <mergeCell ref="B8:F8"/>
    <mergeCell ref="C10:F10"/>
  </mergeCells>
  <printOptions verticalCentered="1"/>
  <pageMargins left="1.21" right="0.78740157480314965" top="0.78740157480314965" bottom="0.98425196850393704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FALLECIDOS POR SEXO 2018</vt:lpstr>
      <vt:lpstr>TIPO DE SEGURO 2018</vt:lpstr>
      <vt:lpstr>SEGUROS PAGADOS AÑO 2018</vt:lpstr>
      <vt:lpstr>VALORES DE RESCATE PAGADOS 2018</vt:lpstr>
      <vt:lpstr>PAGO DE S.V.D. VENC POLIZA 2018</vt:lpstr>
      <vt:lpstr>Hoja1</vt:lpstr>
      <vt:lpstr>'TIPO DE SEGURO 2018'!Área_de_impresión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Cecilia Medina</cp:lastModifiedBy>
  <cp:lastPrinted>2018-01-08T18:31:12Z</cp:lastPrinted>
  <dcterms:created xsi:type="dcterms:W3CDTF">2002-04-29T19:59:45Z</dcterms:created>
  <dcterms:modified xsi:type="dcterms:W3CDTF">2018-04-27T20:56:32Z</dcterms:modified>
</cp:coreProperties>
</file>