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7\Enero_septiembre 2017\"/>
    </mc:Choice>
  </mc:AlternateContent>
  <bookViews>
    <workbookView xWindow="0" yWindow="0" windowWidth="19200" windowHeight="10995" tabRatio="601" activeTab="3"/>
  </bookViews>
  <sheets>
    <sheet name="FALLECIDOS POR SEXO 2017 " sheetId="1" r:id="rId1"/>
    <sheet name="RECLAMOS TIPO SEGURO 2017" sheetId="3" r:id="rId2"/>
    <sheet name="VALORES RESCATE 2017" sheetId="4" r:id="rId3"/>
    <sheet name="PAGO VENC POLIZA 2017" sheetId="5" r:id="rId4"/>
  </sheets>
  <definedNames>
    <definedName name="_xlnm.Print_Area" localSheetId="1">'RECLAMOS TIPO SEGURO 2017'!$1:$1048576</definedName>
  </definedNames>
  <calcPr calcId="152511"/>
</workbook>
</file>

<file path=xl/calcChain.xml><?xml version="1.0" encoding="utf-8"?>
<calcChain xmlns="http://schemas.openxmlformats.org/spreadsheetml/2006/main">
  <c r="F15" i="5" l="1"/>
  <c r="E15" i="5"/>
  <c r="D15" i="5"/>
  <c r="C15" i="5"/>
  <c r="F14" i="4" l="1"/>
  <c r="E14" i="4"/>
  <c r="D14" i="4"/>
  <c r="C14" i="4"/>
  <c r="E23" i="1" l="1"/>
  <c r="C23" i="1"/>
  <c r="F8" i="5" l="1"/>
  <c r="F20" i="5" s="1"/>
  <c r="E8" i="5"/>
  <c r="E20" i="5" s="1"/>
  <c r="D8" i="5"/>
  <c r="D20" i="5" s="1"/>
  <c r="C8" i="5"/>
  <c r="C20" i="5" s="1"/>
  <c r="F7" i="4" l="1"/>
  <c r="F19" i="4" s="1"/>
  <c r="E7" i="4"/>
  <c r="E19" i="4" s="1"/>
  <c r="D7" i="4"/>
  <c r="D19" i="4" s="1"/>
  <c r="C7" i="4"/>
  <c r="C19" i="4" s="1"/>
  <c r="L22" i="3" l="1"/>
  <c r="K22" i="3"/>
  <c r="J22" i="3"/>
  <c r="I22" i="3"/>
  <c r="G22" i="3"/>
  <c r="F22" i="3"/>
  <c r="E22" i="3"/>
  <c r="D22" i="3"/>
  <c r="C22" i="3"/>
  <c r="O21" i="3"/>
  <c r="N21" i="3"/>
  <c r="H21" i="3"/>
  <c r="O20" i="3"/>
  <c r="N20" i="3"/>
  <c r="P20" i="3" s="1"/>
  <c r="H20" i="3"/>
  <c r="O19" i="3"/>
  <c r="N19" i="3"/>
  <c r="H19" i="3"/>
  <c r="O18" i="3"/>
  <c r="N18" i="3"/>
  <c r="P18" i="3" s="1"/>
  <c r="H18" i="3"/>
  <c r="O17" i="3"/>
  <c r="N17" i="3"/>
  <c r="H17" i="3"/>
  <c r="O16" i="3"/>
  <c r="M16" i="3"/>
  <c r="N16" i="3" s="1"/>
  <c r="P16" i="3" s="1"/>
  <c r="H16" i="3"/>
  <c r="O15" i="3"/>
  <c r="N15" i="3"/>
  <c r="P15" i="3" s="1"/>
  <c r="H15" i="3"/>
  <c r="O14" i="3"/>
  <c r="N14" i="3"/>
  <c r="P14" i="3" s="1"/>
  <c r="H14" i="3"/>
  <c r="O13" i="3"/>
  <c r="N13" i="3"/>
  <c r="P13" i="3" s="1"/>
  <c r="H13" i="3"/>
  <c r="O12" i="3"/>
  <c r="N12" i="3"/>
  <c r="P12" i="3" s="1"/>
  <c r="H12" i="3"/>
  <c r="O11" i="3"/>
  <c r="N11" i="3"/>
  <c r="P11" i="3" s="1"/>
  <c r="H11" i="3"/>
  <c r="O10" i="3"/>
  <c r="N10" i="3"/>
  <c r="N22" i="3" s="1"/>
  <c r="H10" i="3"/>
  <c r="H22" i="3" l="1"/>
  <c r="O22" i="3"/>
  <c r="P17" i="3"/>
  <c r="P19" i="3"/>
  <c r="P21" i="3"/>
  <c r="P10" i="3"/>
  <c r="M22" i="3"/>
  <c r="P22" i="3" l="1"/>
  <c r="E17" i="1"/>
  <c r="E16" i="1" l="1"/>
  <c r="E15" i="1" l="1"/>
  <c r="E14" i="1" l="1"/>
  <c r="E13" i="1" l="1"/>
  <c r="D13" i="1"/>
  <c r="E12" i="1" l="1"/>
  <c r="E11" i="1" l="1"/>
  <c r="D11" i="1"/>
  <c r="D23" i="1" l="1"/>
</calcChain>
</file>

<file path=xl/sharedStrings.xml><?xml version="1.0" encoding="utf-8"?>
<sst xmlns="http://schemas.openxmlformats.org/spreadsheetml/2006/main" count="136" uniqueCount="75">
  <si>
    <t>TOTAL</t>
  </si>
  <si>
    <t>MESES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</si>
  <si>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</si>
  <si>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</si>
  <si>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</si>
  <si>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</si>
  <si>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</si>
  <si>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</si>
  <si>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</si>
  <si>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</si>
  <si>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</si>
  <si>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</si>
  <si>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</si>
  <si>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</si>
  <si>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</si>
  <si>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</si>
  <si>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</si>
  <si>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</si>
  <si>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</si>
  <si>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</si>
  <si>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 xml:space="preserve">              Elaboró:</t>
  </si>
  <si>
    <t>DE VIDA BÁSICO, OPCIONAL, DOTAL Y SEGURO POR SEPELIO</t>
  </si>
  <si>
    <t xml:space="preserve">                       Silvia Elena Henríquez Campos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</si>
  <si>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</si>
  <si>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</si>
  <si>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</si>
  <si>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 xml:space="preserve">  Encargada de Reclamos</t>
  </si>
  <si>
    <t>ASEGURADOS REPORTADOS FALLECIDOS EN SEGUROS DE VIDA BÁSICO,</t>
  </si>
  <si>
    <t>OPCIONAL,  DOTAL Y SEGURO POR SEPELIO.</t>
  </si>
  <si>
    <t>TAMBIÉN SEGUROS RECLAMADOS POR TIPO DE SEGURO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</si>
  <si>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</si>
  <si>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</si>
  <si>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</si>
  <si>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</si>
  <si>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</si>
  <si>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</si>
  <si>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</si>
  <si>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</si>
  <si>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</si>
  <si>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</si>
  <si>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</si>
  <si>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</si>
  <si>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</si>
  <si>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t>SEPTIEM</t>
  </si>
  <si>
    <t>NOVIEM</t>
  </si>
  <si>
    <t>DICIEM</t>
  </si>
  <si>
    <t>Elaboró:</t>
  </si>
  <si>
    <t>Vo.Bo.</t>
  </si>
  <si>
    <t xml:space="preserve">          Silvia Elena Henríquez Campos</t>
  </si>
  <si>
    <t xml:space="preserve">           Dina Lariza Rivera Menjívar</t>
  </si>
  <si>
    <t xml:space="preserve">              Encargada de Reclamos</t>
  </si>
  <si>
    <t xml:space="preserve">               Jefa Unidad de Seguros</t>
  </si>
  <si>
    <t xml:space="preserve">RESUMEN SOBRE VALORES DE RESCATE </t>
  </si>
  <si>
    <t>Nº DE VALORES DE RESCATE RECLAMADOS</t>
  </si>
  <si>
    <t>RENTA RETENIDA 10%</t>
  </si>
  <si>
    <t>VALORES PAGADOS POR EL ASEGURADO</t>
  </si>
  <si>
    <t>CANTIDAD PAGADA</t>
  </si>
  <si>
    <t xml:space="preserve">         Vo.Bo.:</t>
  </si>
  <si>
    <t xml:space="preserve">             Silvia Elena Henríquez Campos</t>
  </si>
  <si>
    <t xml:space="preserve">             Encargada de Reclamos</t>
  </si>
  <si>
    <t xml:space="preserve">                     Jefa Unidad de Seguros</t>
  </si>
  <si>
    <t>DE SEGURO DE VIDA DOTAL PAGADOS AÑO 2017</t>
  </si>
  <si>
    <t xml:space="preserve">RESUMEN MENSUAL SOBRE PAGO DE SEGURO  </t>
  </si>
  <si>
    <t>DE VIDA DOTAL POR VENCIMIENTO DE PÓLIZA  AÑO 2017</t>
  </si>
  <si>
    <t>NUMERO DE SEGUROS RECLAMADOS</t>
  </si>
  <si>
    <t>CANTIDAD LÍQUIDA PAGADA</t>
  </si>
  <si>
    <t xml:space="preserve">JULIO  </t>
  </si>
  <si>
    <t>Vo.Bo.:</t>
  </si>
  <si>
    <t>Silvia Elena Henríquez Campos</t>
  </si>
  <si>
    <t xml:space="preserve">                   Encargada de Reclamos</t>
  </si>
  <si>
    <t xml:space="preserve">           Jefa Unidad de Seguros</t>
  </si>
  <si>
    <t>San Salvador, 05 de octubre de 2017</t>
  </si>
  <si>
    <t>DEL 1 DE ENERO AL 30 DE SEPTIEMBRE AÑO 2017</t>
  </si>
  <si>
    <t>DEL 01 DE ENERO AL 30 DE SEPTIEMBRE DEL AÑO 2017</t>
  </si>
  <si>
    <t>DEL 1 DE ENERO AL 30 DE SEPTIEMBRE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</si>
</sst>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-[$$-C09]* #,##0.00_-;\-[$$-C09]* #,##0.00_-;_-[$$-C09]* &quot;-&quot;??_-;_-@_-"/>
    <numFmt numFmtId="166" formatCode="_(&quot;$&quot;* #,##0.00_);_(&quot;$&quot;* \(#,##0.0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sz val="7"/>
      <name val="Arial"/>
      <family val="2"/>
    </font>
    <font>
      <sz val="4"/>
      <name val="Arial"/>
      <family val="2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7" fontId="14" fillId="0" borderId="6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7" fontId="16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7" fontId="14" fillId="0" borderId="14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0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17" fontId="14" fillId="0" borderId="38" xfId="0" applyNumberFormat="1" applyFont="1" applyBorder="1" applyAlignment="1">
      <alignment horizontal="left"/>
    </xf>
    <xf numFmtId="0" fontId="17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17" fontId="14" fillId="0" borderId="44" xfId="0" applyNumberFormat="1" applyFont="1" applyBorder="1" applyAlignment="1">
      <alignment horizontal="left"/>
    </xf>
    <xf numFmtId="0" fontId="17" fillId="0" borderId="45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17" fontId="14" fillId="0" borderId="49" xfId="0" applyNumberFormat="1" applyFont="1" applyBorder="1" applyAlignment="1">
      <alignment horizontal="left"/>
    </xf>
    <xf numFmtId="0" fontId="17" fillId="0" borderId="5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17" fontId="14" fillId="0" borderId="54" xfId="0" applyNumberFormat="1" applyFont="1" applyBorder="1" applyAlignment="1">
      <alignment horizontal="left"/>
    </xf>
    <xf numFmtId="0" fontId="17" fillId="0" borderId="55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17" fontId="24" fillId="0" borderId="61" xfId="0" applyNumberFormat="1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" fillId="0" borderId="0" xfId="0" applyFont="1" applyAlignment="1"/>
    <xf numFmtId="0" fontId="11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29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17" fontId="30" fillId="0" borderId="67" xfId="0" applyNumberFormat="1" applyFont="1" applyBorder="1" applyAlignment="1">
      <alignment horizontal="left"/>
    </xf>
    <xf numFmtId="0" fontId="1" fillId="0" borderId="67" xfId="0" applyFont="1" applyBorder="1" applyAlignment="1">
      <alignment horizontal="center"/>
    </xf>
    <xf numFmtId="165" fontId="1" fillId="0" borderId="67" xfId="0" applyNumberFormat="1" applyFont="1" applyBorder="1" applyAlignment="1">
      <alignment horizontal="center"/>
    </xf>
    <xf numFmtId="165" fontId="1" fillId="0" borderId="74" xfId="0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NumberFormat="1"/>
    <xf numFmtId="17" fontId="30" fillId="0" borderId="75" xfId="0" applyNumberFormat="1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166" fontId="0" fillId="0" borderId="34" xfId="1" applyFont="1" applyBorder="1"/>
    <xf numFmtId="165" fontId="1" fillId="0" borderId="34" xfId="0" applyNumberFormat="1" applyFont="1" applyBorder="1" applyAlignment="1">
      <alignment horizontal="center"/>
    </xf>
    <xf numFmtId="0" fontId="0" fillId="0" borderId="0" xfId="2" applyNumberFormat="1" applyFont="1"/>
    <xf numFmtId="9" fontId="0" fillId="0" borderId="0" xfId="2" applyFont="1"/>
    <xf numFmtId="0" fontId="1" fillId="0" borderId="70" xfId="0" applyFont="1" applyBorder="1" applyAlignment="1">
      <alignment horizontal="center"/>
    </xf>
    <xf numFmtId="165" fontId="31" fillId="0" borderId="70" xfId="0" applyNumberFormat="1" applyFont="1" applyBorder="1" applyProtection="1">
      <protection locked="0"/>
    </xf>
    <xf numFmtId="165" fontId="1" fillId="0" borderId="70" xfId="0" applyNumberFormat="1" applyFont="1" applyBorder="1" applyAlignment="1">
      <alignment horizontal="center"/>
    </xf>
    <xf numFmtId="165" fontId="0" fillId="0" borderId="0" xfId="2" applyNumberFormat="1" applyFont="1"/>
    <xf numFmtId="0" fontId="1" fillId="0" borderId="71" xfId="0" applyFont="1" applyBorder="1" applyAlignment="1">
      <alignment horizontal="center"/>
    </xf>
    <xf numFmtId="166" fontId="0" fillId="0" borderId="0" xfId="1" applyFont="1"/>
    <xf numFmtId="49" fontId="0" fillId="0" borderId="0" xfId="0" applyNumberFormat="1"/>
    <xf numFmtId="0" fontId="1" fillId="0" borderId="76" xfId="0" applyFont="1" applyBorder="1" applyAlignment="1">
      <alignment horizontal="center"/>
    </xf>
    <xf numFmtId="165" fontId="1" fillId="0" borderId="76" xfId="0" applyNumberFormat="1" applyFont="1" applyBorder="1" applyAlignment="1">
      <alignment horizontal="center"/>
    </xf>
    <xf numFmtId="165" fontId="1" fillId="0" borderId="77" xfId="0" applyNumberFormat="1" applyFont="1" applyBorder="1" applyAlignment="1">
      <alignment horizontal="center"/>
    </xf>
    <xf numFmtId="1" fontId="0" fillId="0" borderId="0" xfId="2" applyNumberFormat="1" applyFont="1"/>
    <xf numFmtId="0" fontId="1" fillId="0" borderId="0" xfId="1" applyNumberFormat="1" applyFont="1"/>
    <xf numFmtId="0" fontId="1" fillId="0" borderId="0" xfId="2" applyNumberFormat="1" applyFont="1"/>
    <xf numFmtId="0" fontId="2" fillId="0" borderId="71" xfId="0" applyFont="1" applyBorder="1"/>
    <xf numFmtId="0" fontId="2" fillId="0" borderId="70" xfId="0" applyFont="1" applyBorder="1" applyAlignment="1">
      <alignment horizontal="center"/>
    </xf>
    <xf numFmtId="165" fontId="2" fillId="0" borderId="70" xfId="0" applyNumberFormat="1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/>
    <xf numFmtId="0" fontId="3" fillId="0" borderId="0" xfId="0" applyFont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" fontId="30" fillId="0" borderId="0" xfId="0" applyNumberFormat="1" applyFont="1" applyBorder="1" applyAlignment="1">
      <alignment horizontal="left"/>
    </xf>
    <xf numFmtId="166" fontId="1" fillId="0" borderId="0" xfId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6" fontId="0" fillId="0" borderId="0" xfId="1" applyFont="1" applyBorder="1"/>
    <xf numFmtId="166" fontId="31" fillId="0" borderId="0" xfId="1" applyFont="1" applyBorder="1" applyProtection="1">
      <protection locked="0"/>
    </xf>
    <xf numFmtId="0" fontId="2" fillId="0" borderId="0" xfId="0" applyFont="1" applyBorder="1"/>
    <xf numFmtId="166" fontId="2" fillId="0" borderId="0" xfId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32" fillId="0" borderId="0" xfId="0" applyFont="1" applyBorder="1"/>
    <xf numFmtId="0" fontId="28" fillId="0" borderId="0" xfId="0" applyFont="1" applyBorder="1" applyAlignment="1">
      <alignment wrapText="1"/>
    </xf>
    <xf numFmtId="0" fontId="0" fillId="0" borderId="79" xfId="0" applyBorder="1"/>
    <xf numFmtId="0" fontId="28" fillId="0" borderId="71" xfId="0" applyFont="1" applyBorder="1" applyAlignment="1">
      <alignment horizontal="center" vertical="center" wrapText="1"/>
    </xf>
    <xf numFmtId="0" fontId="34" fillId="0" borderId="0" xfId="3" applyFont="1"/>
    <xf numFmtId="0" fontId="1" fillId="0" borderId="0" xfId="3"/>
    <xf numFmtId="0" fontId="3" fillId="0" borderId="0" xfId="3" applyFont="1" applyAlignment="1">
      <alignment horizontal="center"/>
    </xf>
    <xf numFmtId="0" fontId="1" fillId="0" borderId="0" xfId="3" applyFont="1"/>
    <xf numFmtId="0" fontId="1" fillId="0" borderId="67" xfId="3" applyFont="1" applyBorder="1"/>
    <xf numFmtId="0" fontId="28" fillId="0" borderId="70" xfId="3" applyFont="1" applyBorder="1" applyAlignment="1">
      <alignment horizontal="center" vertical="center" wrapText="1"/>
    </xf>
    <xf numFmtId="0" fontId="29" fillId="0" borderId="73" xfId="3" applyFont="1" applyBorder="1" applyAlignment="1">
      <alignment horizontal="center" vertical="center" wrapText="1"/>
    </xf>
    <xf numFmtId="0" fontId="28" fillId="0" borderId="72" xfId="3" applyFont="1" applyBorder="1" applyAlignment="1">
      <alignment horizontal="center" vertical="center" wrapText="1"/>
    </xf>
    <xf numFmtId="0" fontId="28" fillId="0" borderId="71" xfId="3" applyFont="1" applyBorder="1" applyAlignment="1">
      <alignment horizontal="center" vertical="center" wrapText="1"/>
    </xf>
    <xf numFmtId="17" fontId="30" fillId="0" borderId="67" xfId="3" applyNumberFormat="1" applyFont="1" applyBorder="1" applyAlignment="1">
      <alignment horizontal="left"/>
    </xf>
    <xf numFmtId="0" fontId="1" fillId="0" borderId="73" xfId="3" applyFont="1" applyBorder="1" applyAlignment="1">
      <alignment horizontal="center"/>
    </xf>
    <xf numFmtId="165" fontId="1" fillId="0" borderId="72" xfId="3" applyNumberFormat="1" applyFont="1" applyBorder="1" applyAlignment="1">
      <alignment horizontal="center"/>
    </xf>
    <xf numFmtId="165" fontId="1" fillId="0" borderId="71" xfId="3" applyNumberFormat="1" applyFont="1" applyBorder="1" applyAlignment="1">
      <alignment horizontal="center"/>
    </xf>
    <xf numFmtId="165" fontId="1" fillId="0" borderId="0" xfId="3" applyNumberFormat="1"/>
    <xf numFmtId="0" fontId="1" fillId="0" borderId="0" xfId="3" applyNumberFormat="1"/>
    <xf numFmtId="165" fontId="1" fillId="0" borderId="77" xfId="3" applyNumberFormat="1" applyFont="1" applyBorder="1" applyAlignment="1">
      <alignment horizontal="center"/>
    </xf>
    <xf numFmtId="165" fontId="1" fillId="0" borderId="70" xfId="3" applyNumberFormat="1" applyFont="1" applyBorder="1" applyAlignment="1">
      <alignment horizontal="center"/>
    </xf>
    <xf numFmtId="165" fontId="1" fillId="0" borderId="82" xfId="3" applyNumberFormat="1" applyFont="1" applyBorder="1" applyAlignment="1">
      <alignment horizontal="center"/>
    </xf>
    <xf numFmtId="165" fontId="1" fillId="0" borderId="76" xfId="3" applyNumberFormat="1" applyFont="1" applyBorder="1" applyAlignment="1">
      <alignment horizontal="center"/>
    </xf>
    <xf numFmtId="0" fontId="1" fillId="0" borderId="74" xfId="3" applyFont="1" applyBorder="1" applyAlignment="1">
      <alignment horizontal="center"/>
    </xf>
    <xf numFmtId="166" fontId="0" fillId="0" borderId="83" xfId="1" applyFont="1" applyBorder="1"/>
    <xf numFmtId="165" fontId="1" fillId="0" borderId="34" xfId="3" applyNumberFormat="1" applyFont="1" applyBorder="1" applyAlignment="1">
      <alignment horizontal="center"/>
    </xf>
    <xf numFmtId="9" fontId="1" fillId="0" borderId="0" xfId="2" applyFont="1"/>
    <xf numFmtId="166" fontId="0" fillId="0" borderId="84" xfId="1" applyFont="1" applyBorder="1"/>
    <xf numFmtId="0" fontId="2" fillId="0" borderId="71" xfId="3" applyFont="1" applyBorder="1"/>
    <xf numFmtId="0" fontId="2" fillId="0" borderId="73" xfId="3" applyFont="1" applyBorder="1" applyAlignment="1">
      <alignment horizontal="center"/>
    </xf>
    <xf numFmtId="165" fontId="2" fillId="0" borderId="72" xfId="3" applyNumberFormat="1" applyFont="1" applyBorder="1" applyAlignment="1">
      <alignment horizontal="center"/>
    </xf>
    <xf numFmtId="165" fontId="2" fillId="0" borderId="77" xfId="3" applyNumberFormat="1" applyFont="1" applyBorder="1" applyAlignment="1">
      <alignment horizontal="center"/>
    </xf>
    <xf numFmtId="165" fontId="2" fillId="0" borderId="71" xfId="3" applyNumberFormat="1" applyFont="1" applyBorder="1" applyAlignment="1">
      <alignment horizontal="center"/>
    </xf>
    <xf numFmtId="0" fontId="11" fillId="0" borderId="0" xfId="3" applyFont="1"/>
    <xf numFmtId="0" fontId="19" fillId="0" borderId="0" xfId="3" applyFont="1"/>
    <xf numFmtId="0" fontId="1" fillId="0" borderId="0" xfId="3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/>
    </xf>
    <xf numFmtId="0" fontId="1" fillId="0" borderId="78" xfId="3" applyBorder="1"/>
    <xf numFmtId="0" fontId="1" fillId="0" borderId="0" xfId="3" applyFont="1" applyBorder="1"/>
    <xf numFmtId="0" fontId="28" fillId="0" borderId="0" xfId="3" applyFont="1" applyBorder="1" applyAlignment="1">
      <alignment horizontal="center" vertical="center" wrapText="1"/>
    </xf>
    <xf numFmtId="0" fontId="29" fillId="0" borderId="0" xfId="3" applyFont="1" applyBorder="1" applyAlignment="1">
      <alignment horizontal="center" vertical="center" wrapText="1"/>
    </xf>
    <xf numFmtId="17" fontId="30" fillId="0" borderId="0" xfId="3" applyNumberFormat="1" applyFont="1" applyBorder="1" applyAlignment="1">
      <alignment horizontal="left"/>
    </xf>
    <xf numFmtId="0" fontId="1" fillId="0" borderId="0" xfId="3" applyFont="1" applyBorder="1" applyAlignment="1">
      <alignment horizontal="center"/>
    </xf>
    <xf numFmtId="165" fontId="1" fillId="0" borderId="0" xfId="3" applyNumberFormat="1" applyFont="1" applyBorder="1" applyAlignment="1">
      <alignment horizontal="center"/>
    </xf>
    <xf numFmtId="165" fontId="1" fillId="0" borderId="0" xfId="3" applyNumberFormat="1" applyBorder="1" applyAlignment="1">
      <alignment horizontal="center"/>
    </xf>
    <xf numFmtId="0" fontId="2" fillId="0" borderId="0" xfId="3" applyFont="1" applyBorder="1"/>
    <xf numFmtId="0" fontId="2" fillId="0" borderId="0" xfId="3" applyFont="1" applyBorder="1" applyAlignment="1">
      <alignment horizontal="center"/>
    </xf>
    <xf numFmtId="165" fontId="2" fillId="0" borderId="0" xfId="3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8" fillId="0" borderId="75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0" fontId="28" fillId="0" borderId="8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3" applyFont="1" applyAlignment="1">
      <alignment horizontal="center"/>
    </xf>
    <xf numFmtId="0" fontId="27" fillId="0" borderId="0" xfId="3" applyFont="1" applyBorder="1" applyAlignment="1">
      <alignment horizontal="center"/>
    </xf>
    <xf numFmtId="0" fontId="28" fillId="0" borderId="0" xfId="3" applyFont="1" applyAlignment="1">
      <alignment horizontal="center"/>
    </xf>
    <xf numFmtId="0" fontId="28" fillId="0" borderId="0" xfId="3" applyFont="1" applyBorder="1" applyAlignment="1">
      <alignment horizontal="center"/>
    </xf>
    <xf numFmtId="0" fontId="28" fillId="0" borderId="68" xfId="3" applyFont="1" applyBorder="1" applyAlignment="1">
      <alignment horizontal="center" wrapText="1"/>
    </xf>
    <xf numFmtId="0" fontId="28" fillId="0" borderId="69" xfId="3" applyFont="1" applyBorder="1" applyAlignment="1">
      <alignment horizontal="center" wrapText="1"/>
    </xf>
    <xf numFmtId="0" fontId="28" fillId="0" borderId="72" xfId="3" applyFont="1" applyBorder="1" applyAlignment="1">
      <alignment horizontal="center" wrapText="1"/>
    </xf>
    <xf numFmtId="0" fontId="28" fillId="0" borderId="0" xfId="3" applyFont="1" applyBorder="1" applyAlignment="1">
      <alignment horizontal="center" wrapText="1"/>
    </xf>
    <xf numFmtId="166" fontId="1" fillId="0" borderId="34" xfId="1" applyFon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5" fontId="0" fillId="0" borderId="34" xfId="0" applyNumberFormat="1" applyFont="1" applyBorder="1" applyAlignment="1">
      <alignment horizontal="center"/>
    </xf>
    <xf numFmtId="0" fontId="11" fillId="0" borderId="0" xfId="3" applyFont="1" applyAlignment="1">
      <alignment horizontal="right"/>
    </xf>
  </cellXfs>
  <cellStyles count="4">
    <cellStyle name="Moneda 2" xfId="1"/>
    <cellStyle name="Normal" xfId="0" builtinId="0"/>
    <cellStyle name="Normal 2" xfId="3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676275</xdr:colOff>
      <xdr:row>3</xdr:row>
      <xdr:rowOff>9525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workbookViewId="0">
      <selection activeCell="C9" sqref="C9:E9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231" t="s">
        <v>16</v>
      </c>
      <c r="C6" s="231"/>
      <c r="D6" s="231"/>
      <c r="E6" s="231"/>
      <c r="F6" s="11"/>
    </row>
    <row r="7" spans="2:10" x14ac:dyDescent="0.2">
      <c r="B7" s="231" t="s">
        <v>21</v>
      </c>
      <c r="C7" s="231"/>
      <c r="D7" s="231"/>
      <c r="E7" s="231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thickBot="1" x14ac:dyDescent="0.25">
      <c r="B9" s="22"/>
      <c r="C9" s="230" t="s">
        <v>72</v>
      </c>
      <c r="D9" s="230"/>
      <c r="E9" s="230"/>
      <c r="F9" s="15"/>
      <c r="G9" s="2"/>
      <c r="H9" s="2"/>
      <c r="I9" s="2"/>
      <c r="J9" s="2"/>
    </row>
    <row r="10" spans="2:10" ht="24.95" customHeight="1" thickBot="1" x14ac:dyDescent="0.25">
      <c r="B10" s="24" t="s">
        <v>1</v>
      </c>
      <c r="C10" s="23" t="s">
        <v>2</v>
      </c>
      <c r="D10" s="23" t="s">
        <v>3</v>
      </c>
      <c r="E10" s="33" t="s">
        <v>0</v>
      </c>
      <c r="F10" s="15"/>
      <c r="G10" s="2"/>
      <c r="H10" s="2"/>
      <c r="I10" s="2"/>
      <c r="J10" s="2"/>
    </row>
    <row r="11" spans="2:10" ht="21.95" customHeight="1" x14ac:dyDescent="0.2">
      <c r="B11" s="25" t="s">
        <v>4</v>
      </c>
      <c r="C11" s="26">
        <v>11</v>
      </c>
      <c r="D11" s="26">
        <f>20-11</f>
        <v>9</v>
      </c>
      <c r="E11" s="38">
        <f>+C11+D11</f>
        <v>20</v>
      </c>
      <c r="F11" s="37"/>
      <c r="G11" s="37"/>
      <c r="H11" s="7"/>
      <c r="I11" s="3"/>
      <c r="J11" s="3"/>
    </row>
    <row r="12" spans="2:10" ht="21.95" customHeight="1" x14ac:dyDescent="0.2">
      <c r="B12" s="27" t="s">
        <v>6</v>
      </c>
      <c r="C12" s="28">
        <v>10</v>
      </c>
      <c r="D12" s="28">
        <v>11</v>
      </c>
      <c r="E12" s="38">
        <f t="shared" ref="E12:E17" si="0">SUM(C12:D12)</f>
        <v>21</v>
      </c>
      <c r="F12" s="16"/>
      <c r="G12" s="4"/>
      <c r="H12" s="3"/>
      <c r="I12" s="3"/>
      <c r="J12" s="3"/>
    </row>
    <row r="13" spans="2:10" ht="21.95" customHeight="1" x14ac:dyDescent="0.2">
      <c r="B13" s="27" t="s">
        <v>7</v>
      </c>
      <c r="C13" s="31">
        <v>11</v>
      </c>
      <c r="D13" s="31">
        <f>27-11</f>
        <v>16</v>
      </c>
      <c r="E13" s="38">
        <f t="shared" si="0"/>
        <v>27</v>
      </c>
      <c r="F13" s="16"/>
      <c r="G13" s="4"/>
      <c r="H13" s="3"/>
      <c r="I13" s="3" t="s">
        <v>13</v>
      </c>
      <c r="J13" s="3"/>
    </row>
    <row r="14" spans="2:10" ht="21.95" customHeight="1" x14ac:dyDescent="0.2">
      <c r="B14" s="27" t="s">
        <v>8</v>
      </c>
      <c r="C14" s="35">
        <v>10</v>
      </c>
      <c r="D14" s="35">
        <v>7</v>
      </c>
      <c r="E14" s="38">
        <f t="shared" si="0"/>
        <v>17</v>
      </c>
      <c r="F14" s="16"/>
      <c r="G14" s="4"/>
      <c r="H14" s="3"/>
      <c r="I14" s="3"/>
      <c r="J14" s="3"/>
    </row>
    <row r="15" spans="2:10" ht="21.95" customHeight="1" x14ac:dyDescent="0.2">
      <c r="B15" s="27" t="s">
        <v>9</v>
      </c>
      <c r="C15" s="35">
        <v>10</v>
      </c>
      <c r="D15" s="35">
        <v>8</v>
      </c>
      <c r="E15" s="38">
        <f t="shared" si="0"/>
        <v>18</v>
      </c>
      <c r="F15" s="16"/>
      <c r="G15" s="4"/>
      <c r="H15" s="3"/>
      <c r="I15" s="3"/>
      <c r="J15" s="3"/>
    </row>
    <row r="16" spans="2:10" ht="21.95" customHeight="1" x14ac:dyDescent="0.2">
      <c r="B16" s="27" t="s">
        <v>10</v>
      </c>
      <c r="C16" s="28">
        <v>5</v>
      </c>
      <c r="D16" s="28">
        <v>9</v>
      </c>
      <c r="E16" s="38">
        <f t="shared" si="0"/>
        <v>14</v>
      </c>
      <c r="F16" s="16"/>
      <c r="G16" s="4"/>
      <c r="H16" s="3"/>
      <c r="I16" s="3"/>
      <c r="J16" s="3"/>
    </row>
    <row r="17" spans="1:10" ht="21.95" customHeight="1" x14ac:dyDescent="0.2">
      <c r="B17" s="27" t="s">
        <v>11</v>
      </c>
      <c r="C17" s="28">
        <v>11</v>
      </c>
      <c r="D17" s="28">
        <v>18</v>
      </c>
      <c r="E17" s="38">
        <f t="shared" si="0"/>
        <v>29</v>
      </c>
      <c r="F17" s="17"/>
      <c r="G17" s="8"/>
      <c r="H17" s="8"/>
      <c r="I17" s="3"/>
      <c r="J17" s="3"/>
    </row>
    <row r="18" spans="1:10" ht="21.95" customHeight="1" x14ac:dyDescent="0.2">
      <c r="B18" s="27" t="s">
        <v>12</v>
      </c>
      <c r="C18" s="227">
        <v>9</v>
      </c>
      <c r="D18" s="227">
        <v>10</v>
      </c>
      <c r="E18" s="229">
        <v>19</v>
      </c>
      <c r="F18" s="17"/>
      <c r="G18" s="8"/>
      <c r="H18" s="8"/>
      <c r="I18" s="3"/>
      <c r="J18" s="3"/>
    </row>
    <row r="19" spans="1:10" ht="21.95" customHeight="1" x14ac:dyDescent="0.2">
      <c r="B19" s="36" t="s">
        <v>15</v>
      </c>
      <c r="C19" s="228">
        <v>9</v>
      </c>
      <c r="D19" s="228">
        <v>12</v>
      </c>
      <c r="E19" s="229">
        <v>21</v>
      </c>
      <c r="F19" s="17"/>
      <c r="G19" s="8" t="s">
        <v>14</v>
      </c>
      <c r="H19" s="8"/>
      <c r="I19" s="3"/>
      <c r="J19" s="3"/>
    </row>
    <row r="20" spans="1:10" ht="21.95" customHeight="1" x14ac:dyDescent="0.2">
      <c r="B20" s="36" t="s">
        <v>17</v>
      </c>
      <c r="C20" s="31"/>
      <c r="D20" s="31"/>
      <c r="E20" s="38"/>
      <c r="F20" s="17"/>
      <c r="G20" s="8"/>
      <c r="H20" s="8"/>
      <c r="I20" s="3"/>
      <c r="J20" s="3"/>
    </row>
    <row r="21" spans="1:10" ht="21.95" customHeight="1" x14ac:dyDescent="0.2">
      <c r="B21" s="36" t="s">
        <v>18</v>
      </c>
      <c r="C21" s="31"/>
      <c r="D21" s="31"/>
      <c r="E21" s="38"/>
      <c r="F21" s="17"/>
      <c r="G21" s="8"/>
      <c r="H21" s="8"/>
      <c r="I21" s="3"/>
      <c r="J21" s="3"/>
    </row>
    <row r="22" spans="1:10" ht="21.95" customHeight="1" x14ac:dyDescent="0.2">
      <c r="B22" s="36" t="s">
        <v>19</v>
      </c>
      <c r="C22" s="31"/>
      <c r="D22" s="31"/>
      <c r="E22" s="38"/>
      <c r="F22" s="17"/>
      <c r="G22" s="8" t="s">
        <v>14</v>
      </c>
      <c r="H22" s="8"/>
      <c r="I22" s="3"/>
      <c r="J22" s="3"/>
    </row>
    <row r="23" spans="1:10" ht="22.5" customHeight="1" thickBot="1" x14ac:dyDescent="0.25">
      <c r="B23" s="29" t="s">
        <v>5</v>
      </c>
      <c r="C23" s="30">
        <f>SUM(C11:C22)</f>
        <v>86</v>
      </c>
      <c r="D23" s="30">
        <f>SUM(D11:D22)</f>
        <v>100</v>
      </c>
      <c r="E23" s="32">
        <f>SUM(E11:E22)</f>
        <v>186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4" t="s">
        <v>71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12"/>
      <c r="C27" s="10"/>
      <c r="D27" s="10"/>
      <c r="E27" s="10"/>
      <c r="F27" s="10"/>
      <c r="G27" s="5"/>
    </row>
    <row r="28" spans="1:10" x14ac:dyDescent="0.2">
      <c r="B28" s="20" t="s">
        <v>14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 t="s">
        <v>20</v>
      </c>
      <c r="B30" s="10"/>
      <c r="C30" s="10"/>
      <c r="D30" s="39" t="s">
        <v>23</v>
      </c>
      <c r="E30" s="39"/>
      <c r="F30" s="10"/>
      <c r="G30" s="5"/>
    </row>
    <row r="31" spans="1:10" x14ac:dyDescent="0.2">
      <c r="A31" s="41" t="s">
        <v>22</v>
      </c>
      <c r="B31" s="14"/>
      <c r="C31" s="10"/>
      <c r="D31" s="39" t="s">
        <v>24</v>
      </c>
      <c r="E31" s="40"/>
      <c r="F31" s="10"/>
      <c r="G31" s="5"/>
    </row>
    <row r="32" spans="1:10" x14ac:dyDescent="0.2">
      <c r="A32" s="14"/>
      <c r="B32" t="s">
        <v>26</v>
      </c>
      <c r="C32" s="10"/>
      <c r="D32" s="19" t="s">
        <v>25</v>
      </c>
      <c r="E32" s="3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E36" s="10"/>
      <c r="F36" s="10"/>
      <c r="G36" s="5"/>
    </row>
    <row r="37" spans="2:7" x14ac:dyDescent="0.2">
      <c r="B37" s="39"/>
      <c r="E37" s="10"/>
      <c r="F37" s="10"/>
      <c r="G37" s="5"/>
    </row>
    <row r="38" spans="2:7" x14ac:dyDescent="0.2">
      <c r="B38" s="10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13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C7" sqref="C7:O7"/>
    </sheetView>
  </sheetViews>
  <sheetFormatPr baseColWidth="10" defaultRowHeight="12.75" x14ac:dyDescent="0.2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 x14ac:dyDescent="0.2">
      <c r="B3" s="231" t="s">
        <v>27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</row>
    <row r="4" spans="2:20" x14ac:dyDescent="0.2">
      <c r="B4" s="231" t="s">
        <v>28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</row>
    <row r="5" spans="2:20" x14ac:dyDescent="0.2">
      <c r="B5" s="231" t="s">
        <v>29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</row>
    <row r="6" spans="2:20" ht="13.5" thickBot="1" x14ac:dyDescent="0.25">
      <c r="B6" s="42"/>
      <c r="C6" s="42"/>
      <c r="D6" s="42"/>
      <c r="E6" s="42"/>
      <c r="F6" s="42"/>
      <c r="G6" s="42"/>
      <c r="H6" s="42"/>
      <c r="I6" s="41"/>
      <c r="J6" s="41"/>
      <c r="K6" s="41"/>
      <c r="L6" s="41"/>
      <c r="M6" s="41"/>
      <c r="N6" s="41"/>
      <c r="O6" s="41"/>
      <c r="P6" s="41"/>
      <c r="Q6" s="41" t="s">
        <v>14</v>
      </c>
    </row>
    <row r="7" spans="2:20" ht="16.5" customHeight="1" thickBot="1" x14ac:dyDescent="0.25">
      <c r="B7" s="22"/>
      <c r="C7" s="230" t="s">
        <v>73</v>
      </c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2"/>
      <c r="P7" s="43"/>
      <c r="Q7" s="2"/>
      <c r="R7" s="2"/>
      <c r="S7" s="2"/>
      <c r="T7" s="2"/>
    </row>
    <row r="8" spans="2:20" ht="15" customHeight="1" thickBot="1" x14ac:dyDescent="0.25">
      <c r="B8" s="44"/>
      <c r="C8" s="233" t="s">
        <v>30</v>
      </c>
      <c r="D8" s="234"/>
      <c r="E8" s="234"/>
      <c r="F8" s="234"/>
      <c r="G8" s="235"/>
      <c r="H8" s="45" t="s">
        <v>31</v>
      </c>
      <c r="I8" s="233" t="s">
        <v>32</v>
      </c>
      <c r="J8" s="234"/>
      <c r="K8" s="234"/>
      <c r="L8" s="234"/>
      <c r="M8" s="235"/>
      <c r="N8" s="46" t="s">
        <v>31</v>
      </c>
      <c r="O8" s="47" t="s">
        <v>31</v>
      </c>
      <c r="P8" s="48" t="s">
        <v>0</v>
      </c>
      <c r="Q8" s="2"/>
      <c r="R8" s="2"/>
      <c r="S8" s="2"/>
      <c r="T8" s="2"/>
    </row>
    <row r="9" spans="2:20" ht="35.25" customHeight="1" thickBot="1" x14ac:dyDescent="0.25">
      <c r="B9" s="24" t="s">
        <v>1</v>
      </c>
      <c r="C9" s="49" t="s">
        <v>33</v>
      </c>
      <c r="D9" s="50" t="s">
        <v>34</v>
      </c>
      <c r="E9" s="50" t="s">
        <v>35</v>
      </c>
      <c r="F9" s="50" t="s">
        <v>36</v>
      </c>
      <c r="G9" s="50" t="s">
        <v>37</v>
      </c>
      <c r="H9" s="51" t="s">
        <v>38</v>
      </c>
      <c r="I9" s="52" t="s">
        <v>39</v>
      </c>
      <c r="J9" s="50" t="s">
        <v>34</v>
      </c>
      <c r="K9" s="50" t="s">
        <v>35</v>
      </c>
      <c r="L9" s="50" t="s">
        <v>36</v>
      </c>
      <c r="M9" s="53" t="s">
        <v>37</v>
      </c>
      <c r="N9" s="51" t="s">
        <v>40</v>
      </c>
      <c r="O9" s="54" t="s">
        <v>41</v>
      </c>
      <c r="P9" s="55" t="s">
        <v>42</v>
      </c>
      <c r="Q9" s="2"/>
      <c r="R9" s="2"/>
      <c r="S9" s="2"/>
      <c r="T9" s="2"/>
    </row>
    <row r="10" spans="2:20" ht="21.95" customHeight="1" thickBot="1" x14ac:dyDescent="0.25">
      <c r="B10" s="25" t="s">
        <v>4</v>
      </c>
      <c r="C10" s="56">
        <v>11</v>
      </c>
      <c r="D10" s="26">
        <v>4</v>
      </c>
      <c r="E10" s="26">
        <v>11</v>
      </c>
      <c r="F10" s="26">
        <v>0</v>
      </c>
      <c r="G10" s="57">
        <v>2</v>
      </c>
      <c r="H10" s="58">
        <f>SUM(D10:G10)</f>
        <v>17</v>
      </c>
      <c r="I10" s="59">
        <v>9</v>
      </c>
      <c r="J10" s="26">
        <v>3</v>
      </c>
      <c r="K10" s="26">
        <v>7</v>
      </c>
      <c r="L10" s="26">
        <v>1</v>
      </c>
      <c r="M10" s="26">
        <v>5</v>
      </c>
      <c r="N10" s="60">
        <f>SUM(J10:M10)</f>
        <v>16</v>
      </c>
      <c r="O10" s="61">
        <f>+C10+I10</f>
        <v>20</v>
      </c>
      <c r="P10" s="62">
        <f t="shared" ref="P10:P21" si="0">+N10+H10</f>
        <v>33</v>
      </c>
      <c r="Q10" s="7"/>
      <c r="R10" s="7"/>
      <c r="S10" s="3"/>
      <c r="T10" s="3"/>
    </row>
    <row r="11" spans="2:20" ht="21.95" customHeight="1" thickBot="1" x14ac:dyDescent="0.25">
      <c r="B11" s="27" t="s">
        <v>6</v>
      </c>
      <c r="C11" s="63">
        <v>10</v>
      </c>
      <c r="D11" s="28">
        <v>5</v>
      </c>
      <c r="E11" s="28">
        <v>7</v>
      </c>
      <c r="F11" s="28">
        <v>1</v>
      </c>
      <c r="G11" s="64">
        <v>4</v>
      </c>
      <c r="H11" s="58">
        <f t="shared" ref="H11:H21" si="1">SUM(D11:G11)</f>
        <v>17</v>
      </c>
      <c r="I11" s="65">
        <v>11</v>
      </c>
      <c r="J11" s="66">
        <v>1</v>
      </c>
      <c r="K11" s="66">
        <v>11</v>
      </c>
      <c r="L11" s="66">
        <v>0</v>
      </c>
      <c r="M11" s="66">
        <v>5</v>
      </c>
      <c r="N11" s="60">
        <f t="shared" ref="N11:N21" si="2">SUM(J11:M11)</f>
        <v>17</v>
      </c>
      <c r="O11" s="67">
        <f t="shared" ref="O11:O21" si="3">+C11+I11</f>
        <v>21</v>
      </c>
      <c r="P11" s="62">
        <f t="shared" si="0"/>
        <v>34</v>
      </c>
      <c r="Q11" s="4"/>
      <c r="R11" s="3"/>
      <c r="S11" s="3"/>
      <c r="T11" s="3"/>
    </row>
    <row r="12" spans="2:20" ht="21.95" customHeight="1" thickBot="1" x14ac:dyDescent="0.25">
      <c r="B12" s="27" t="s">
        <v>7</v>
      </c>
      <c r="C12" s="68">
        <v>11</v>
      </c>
      <c r="D12" s="31">
        <v>8</v>
      </c>
      <c r="E12" s="31">
        <v>6</v>
      </c>
      <c r="F12" s="31">
        <v>1</v>
      </c>
      <c r="G12" s="69">
        <v>5</v>
      </c>
      <c r="H12" s="58">
        <f t="shared" si="1"/>
        <v>20</v>
      </c>
      <c r="I12" s="70">
        <v>16</v>
      </c>
      <c r="J12" s="66">
        <v>6</v>
      </c>
      <c r="K12" s="66">
        <v>12</v>
      </c>
      <c r="L12" s="66">
        <v>2</v>
      </c>
      <c r="M12" s="66">
        <v>4</v>
      </c>
      <c r="N12" s="60">
        <f t="shared" si="2"/>
        <v>24</v>
      </c>
      <c r="O12" s="67">
        <f t="shared" si="3"/>
        <v>27</v>
      </c>
      <c r="P12" s="62">
        <f t="shared" si="0"/>
        <v>44</v>
      </c>
      <c r="Q12" s="4"/>
      <c r="R12" s="3"/>
      <c r="S12" s="3" t="s">
        <v>13</v>
      </c>
      <c r="T12" s="3"/>
    </row>
    <row r="13" spans="2:20" ht="21.95" customHeight="1" thickBot="1" x14ac:dyDescent="0.25">
      <c r="B13" s="27" t="s">
        <v>8</v>
      </c>
      <c r="C13" s="71">
        <v>10</v>
      </c>
      <c r="D13" s="35">
        <v>4</v>
      </c>
      <c r="E13" s="35">
        <v>6</v>
      </c>
      <c r="F13" s="35">
        <v>1</v>
      </c>
      <c r="G13" s="72">
        <v>2</v>
      </c>
      <c r="H13" s="58">
        <f t="shared" si="1"/>
        <v>13</v>
      </c>
      <c r="I13" s="73">
        <v>7</v>
      </c>
      <c r="J13" s="74">
        <v>2</v>
      </c>
      <c r="K13" s="74">
        <v>7</v>
      </c>
      <c r="L13" s="74">
        <v>0</v>
      </c>
      <c r="M13" s="74">
        <v>2</v>
      </c>
      <c r="N13" s="60">
        <f t="shared" si="2"/>
        <v>11</v>
      </c>
      <c r="O13" s="67">
        <f t="shared" si="3"/>
        <v>17</v>
      </c>
      <c r="P13" s="62">
        <f t="shared" si="0"/>
        <v>24</v>
      </c>
      <c r="Q13" s="4"/>
      <c r="R13" s="3"/>
      <c r="S13" s="3"/>
      <c r="T13" s="3"/>
    </row>
    <row r="14" spans="2:20" ht="21.95" customHeight="1" thickBot="1" x14ac:dyDescent="0.25">
      <c r="B14" s="27" t="s">
        <v>9</v>
      </c>
      <c r="C14" s="71">
        <v>10</v>
      </c>
      <c r="D14" s="35">
        <v>4</v>
      </c>
      <c r="E14" s="35">
        <v>10</v>
      </c>
      <c r="F14" s="35">
        <v>0</v>
      </c>
      <c r="G14" s="72">
        <v>2</v>
      </c>
      <c r="H14" s="58">
        <f t="shared" si="1"/>
        <v>16</v>
      </c>
      <c r="I14" s="73">
        <v>8</v>
      </c>
      <c r="J14" s="74">
        <v>4</v>
      </c>
      <c r="K14" s="74">
        <v>5</v>
      </c>
      <c r="L14" s="74">
        <v>2</v>
      </c>
      <c r="M14" s="74">
        <v>5</v>
      </c>
      <c r="N14" s="60">
        <f t="shared" si="2"/>
        <v>16</v>
      </c>
      <c r="O14" s="67">
        <f t="shared" si="3"/>
        <v>18</v>
      </c>
      <c r="P14" s="75">
        <f t="shared" si="0"/>
        <v>32</v>
      </c>
      <c r="Q14" s="4"/>
      <c r="R14" s="3"/>
      <c r="S14" s="3"/>
      <c r="T14" s="3"/>
    </row>
    <row r="15" spans="2:20" ht="21.95" customHeight="1" thickBot="1" x14ac:dyDescent="0.25">
      <c r="B15" s="27" t="s">
        <v>10</v>
      </c>
      <c r="C15" s="63">
        <v>5</v>
      </c>
      <c r="D15" s="28">
        <v>1</v>
      </c>
      <c r="E15" s="28">
        <v>5</v>
      </c>
      <c r="F15" s="28">
        <v>0</v>
      </c>
      <c r="G15" s="64">
        <v>2</v>
      </c>
      <c r="H15" s="58">
        <f t="shared" si="1"/>
        <v>8</v>
      </c>
      <c r="I15" s="65">
        <v>9</v>
      </c>
      <c r="J15" s="66">
        <v>3</v>
      </c>
      <c r="K15" s="66">
        <v>7</v>
      </c>
      <c r="L15" s="66">
        <v>1</v>
      </c>
      <c r="M15" s="66">
        <v>1</v>
      </c>
      <c r="N15" s="60">
        <f t="shared" si="2"/>
        <v>12</v>
      </c>
      <c r="O15" s="67">
        <f t="shared" si="3"/>
        <v>14</v>
      </c>
      <c r="P15" s="75">
        <f t="shared" si="0"/>
        <v>20</v>
      </c>
      <c r="Q15" s="4"/>
      <c r="R15" s="3"/>
      <c r="S15" s="3"/>
      <c r="T15" s="3"/>
    </row>
    <row r="16" spans="2:20" ht="21.95" customHeight="1" thickBot="1" x14ac:dyDescent="0.25">
      <c r="B16" s="27" t="s">
        <v>11</v>
      </c>
      <c r="C16" s="63">
        <v>11</v>
      </c>
      <c r="D16" s="28">
        <v>3</v>
      </c>
      <c r="E16" s="28">
        <v>10</v>
      </c>
      <c r="F16" s="28">
        <v>0</v>
      </c>
      <c r="G16" s="64">
        <v>3</v>
      </c>
      <c r="H16" s="58">
        <f t="shared" si="1"/>
        <v>16</v>
      </c>
      <c r="I16" s="65">
        <v>18</v>
      </c>
      <c r="J16" s="66">
        <v>3</v>
      </c>
      <c r="K16" s="66">
        <v>17</v>
      </c>
      <c r="L16" s="66">
        <v>0</v>
      </c>
      <c r="M16" s="66">
        <f>3+1</f>
        <v>4</v>
      </c>
      <c r="N16" s="60">
        <f t="shared" si="2"/>
        <v>24</v>
      </c>
      <c r="O16" s="67">
        <f t="shared" si="3"/>
        <v>29</v>
      </c>
      <c r="P16" s="75">
        <f t="shared" si="0"/>
        <v>40</v>
      </c>
      <c r="Q16" s="8"/>
      <c r="R16" s="8"/>
      <c r="S16" s="3"/>
      <c r="T16" s="3"/>
    </row>
    <row r="17" spans="2:20" ht="21.95" customHeight="1" thickBot="1" x14ac:dyDescent="0.25">
      <c r="B17" s="36" t="s">
        <v>12</v>
      </c>
      <c r="C17" s="68">
        <v>9</v>
      </c>
      <c r="D17" s="228">
        <v>3</v>
      </c>
      <c r="E17" s="228">
        <v>7</v>
      </c>
      <c r="F17" s="228">
        <v>0</v>
      </c>
      <c r="G17" s="69">
        <v>0</v>
      </c>
      <c r="H17" s="58">
        <f t="shared" si="1"/>
        <v>10</v>
      </c>
      <c r="I17" s="70">
        <v>10</v>
      </c>
      <c r="J17" s="66">
        <v>2</v>
      </c>
      <c r="K17" s="66">
        <v>10</v>
      </c>
      <c r="L17" s="66">
        <v>1</v>
      </c>
      <c r="M17" s="66">
        <v>2</v>
      </c>
      <c r="N17" s="60">
        <f t="shared" si="2"/>
        <v>15</v>
      </c>
      <c r="O17" s="67">
        <f t="shared" si="3"/>
        <v>19</v>
      </c>
      <c r="P17" s="75">
        <f t="shared" si="0"/>
        <v>25</v>
      </c>
      <c r="Q17" s="8"/>
      <c r="R17" s="8"/>
      <c r="S17" s="3"/>
      <c r="T17" s="3"/>
    </row>
    <row r="18" spans="2:20" ht="21.95" customHeight="1" thickBot="1" x14ac:dyDescent="0.25">
      <c r="B18" s="76" t="s">
        <v>43</v>
      </c>
      <c r="C18" s="77">
        <v>9</v>
      </c>
      <c r="D18" s="78">
        <v>3</v>
      </c>
      <c r="E18" s="78">
        <v>8</v>
      </c>
      <c r="F18" s="78">
        <v>0</v>
      </c>
      <c r="G18" s="79">
        <v>1</v>
      </c>
      <c r="H18" s="58">
        <f t="shared" si="1"/>
        <v>12</v>
      </c>
      <c r="I18" s="80">
        <v>12</v>
      </c>
      <c r="J18" s="81">
        <v>5</v>
      </c>
      <c r="K18" s="81">
        <v>11</v>
      </c>
      <c r="L18" s="81">
        <v>0</v>
      </c>
      <c r="M18" s="81">
        <v>6</v>
      </c>
      <c r="N18" s="60">
        <f t="shared" si="2"/>
        <v>22</v>
      </c>
      <c r="O18" s="67">
        <f t="shared" si="3"/>
        <v>21</v>
      </c>
      <c r="P18" s="82">
        <f t="shared" si="0"/>
        <v>34</v>
      </c>
      <c r="Q18" s="8"/>
      <c r="R18" s="8"/>
      <c r="S18" s="3"/>
      <c r="T18" s="3"/>
    </row>
    <row r="19" spans="2:20" ht="21.95" customHeight="1" thickBot="1" x14ac:dyDescent="0.25">
      <c r="B19" s="83" t="s">
        <v>17</v>
      </c>
      <c r="C19" s="84"/>
      <c r="D19" s="85"/>
      <c r="E19" s="85"/>
      <c r="F19" s="85"/>
      <c r="G19" s="86"/>
      <c r="H19" s="58">
        <f t="shared" si="1"/>
        <v>0</v>
      </c>
      <c r="I19" s="87"/>
      <c r="J19" s="88"/>
      <c r="K19" s="88"/>
      <c r="L19" s="88"/>
      <c r="M19" s="88"/>
      <c r="N19" s="60">
        <f t="shared" si="2"/>
        <v>0</v>
      </c>
      <c r="O19" s="67">
        <f t="shared" si="3"/>
        <v>0</v>
      </c>
      <c r="P19" s="82">
        <f t="shared" si="0"/>
        <v>0</v>
      </c>
      <c r="Q19" s="8"/>
      <c r="R19" s="8"/>
      <c r="S19" s="3"/>
      <c r="T19" s="3"/>
    </row>
    <row r="20" spans="2:20" ht="21.95" customHeight="1" thickBot="1" x14ac:dyDescent="0.25">
      <c r="B20" s="89" t="s">
        <v>44</v>
      </c>
      <c r="C20" s="90"/>
      <c r="D20" s="91"/>
      <c r="E20" s="91"/>
      <c r="F20" s="91"/>
      <c r="G20" s="92"/>
      <c r="H20" s="58">
        <f t="shared" si="1"/>
        <v>0</v>
      </c>
      <c r="I20" s="93"/>
      <c r="J20" s="94"/>
      <c r="K20" s="94"/>
      <c r="L20" s="94"/>
      <c r="M20" s="94"/>
      <c r="N20" s="60">
        <f t="shared" si="2"/>
        <v>0</v>
      </c>
      <c r="O20" s="67">
        <f t="shared" si="3"/>
        <v>0</v>
      </c>
      <c r="P20" s="82">
        <f t="shared" si="0"/>
        <v>0</v>
      </c>
      <c r="Q20" s="8"/>
      <c r="R20" s="8"/>
      <c r="S20" s="3"/>
      <c r="T20" s="3"/>
    </row>
    <row r="21" spans="2:20" ht="21.95" customHeight="1" thickBot="1" x14ac:dyDescent="0.25">
      <c r="B21" s="95" t="s">
        <v>45</v>
      </c>
      <c r="C21" s="96"/>
      <c r="D21" s="97"/>
      <c r="E21" s="97"/>
      <c r="F21" s="97"/>
      <c r="G21" s="98"/>
      <c r="H21" s="58">
        <f t="shared" si="1"/>
        <v>0</v>
      </c>
      <c r="I21" s="99"/>
      <c r="J21" s="100"/>
      <c r="K21" s="100"/>
      <c r="L21" s="100"/>
      <c r="M21" s="100"/>
      <c r="N21" s="60">
        <f t="shared" si="2"/>
        <v>0</v>
      </c>
      <c r="O21" s="101">
        <f t="shared" si="3"/>
        <v>0</v>
      </c>
      <c r="P21" s="102">
        <f t="shared" si="0"/>
        <v>0</v>
      </c>
      <c r="Q21" s="8"/>
      <c r="R21" s="8"/>
      <c r="S21" s="3"/>
      <c r="T21" s="3"/>
    </row>
    <row r="22" spans="2:20" ht="17.25" customHeight="1" thickBot="1" x14ac:dyDescent="0.3">
      <c r="B22" s="103" t="s">
        <v>5</v>
      </c>
      <c r="C22" s="104">
        <f t="shared" ref="C22:P22" si="4">SUM(C10:C21)</f>
        <v>86</v>
      </c>
      <c r="D22" s="104">
        <f t="shared" si="4"/>
        <v>35</v>
      </c>
      <c r="E22" s="104">
        <f t="shared" si="4"/>
        <v>70</v>
      </c>
      <c r="F22" s="104">
        <f t="shared" si="4"/>
        <v>3</v>
      </c>
      <c r="G22" s="105">
        <f t="shared" si="4"/>
        <v>21</v>
      </c>
      <c r="H22" s="106">
        <f t="shared" si="4"/>
        <v>129</v>
      </c>
      <c r="I22" s="107">
        <f t="shared" si="4"/>
        <v>100</v>
      </c>
      <c r="J22" s="108">
        <f t="shared" si="4"/>
        <v>29</v>
      </c>
      <c r="K22" s="108">
        <f t="shared" si="4"/>
        <v>87</v>
      </c>
      <c r="L22" s="108">
        <f t="shared" si="4"/>
        <v>7</v>
      </c>
      <c r="M22" s="108">
        <f t="shared" si="4"/>
        <v>34</v>
      </c>
      <c r="N22" s="106">
        <f t="shared" si="4"/>
        <v>157</v>
      </c>
      <c r="O22" s="109">
        <f t="shared" si="4"/>
        <v>186</v>
      </c>
      <c r="P22" s="110">
        <f t="shared" si="4"/>
        <v>286</v>
      </c>
      <c r="Q22" s="8"/>
      <c r="R22" s="8"/>
      <c r="S22" s="3"/>
      <c r="T22" s="3"/>
    </row>
    <row r="23" spans="2:20" ht="14.25" customHeight="1" x14ac:dyDescent="0.2">
      <c r="B23" s="6"/>
      <c r="C23" s="41"/>
      <c r="D23" s="41"/>
      <c r="E23" s="41"/>
      <c r="F23" s="41"/>
      <c r="G23" s="41"/>
      <c r="H23" s="41"/>
      <c r="I23" s="18"/>
      <c r="J23" s="18"/>
      <c r="K23" s="18"/>
      <c r="L23" s="18"/>
      <c r="M23" s="18"/>
      <c r="N23" s="18"/>
      <c r="P23" s="34" t="s">
        <v>71</v>
      </c>
    </row>
    <row r="24" spans="2:20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20" x14ac:dyDescent="0.2">
      <c r="B25" s="19"/>
      <c r="C25" s="13"/>
      <c r="D25" s="13"/>
      <c r="E25" s="13"/>
      <c r="F25" s="13"/>
      <c r="G25" s="13"/>
      <c r="H25" s="13"/>
      <c r="I25" s="41"/>
      <c r="J25" s="41"/>
      <c r="K25" s="41"/>
      <c r="L25" s="41"/>
      <c r="M25" s="41"/>
      <c r="N25" s="41"/>
      <c r="O25" s="41"/>
      <c r="P25" s="41"/>
      <c r="Q25" s="5"/>
    </row>
    <row r="26" spans="2:20" x14ac:dyDescent="0.2">
      <c r="B26" s="41" t="s">
        <v>46</v>
      </c>
      <c r="C26" s="1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 t="s">
        <v>47</v>
      </c>
      <c r="O26" s="41"/>
      <c r="P26" s="41"/>
      <c r="Q26" s="5"/>
    </row>
    <row r="27" spans="2:20" x14ac:dyDescent="0.2">
      <c r="B27" s="41" t="s">
        <v>48</v>
      </c>
      <c r="C27" s="14"/>
      <c r="F27" s="41"/>
      <c r="G27" s="41"/>
      <c r="H27" s="41"/>
      <c r="L27" s="41"/>
      <c r="M27" s="41"/>
      <c r="N27" s="41" t="s">
        <v>49</v>
      </c>
      <c r="O27" s="41"/>
      <c r="P27" s="41"/>
      <c r="Q27" s="41"/>
    </row>
    <row r="28" spans="2:20" x14ac:dyDescent="0.2">
      <c r="B28" s="111" t="s">
        <v>50</v>
      </c>
      <c r="C28" s="112"/>
      <c r="D28" s="112"/>
      <c r="F28" s="41"/>
      <c r="G28" s="41"/>
      <c r="H28" s="19"/>
      <c r="I28" s="19"/>
      <c r="J28" s="19"/>
      <c r="K28" s="19"/>
      <c r="L28" s="19"/>
      <c r="M28" s="41"/>
      <c r="N28" s="41" t="s">
        <v>51</v>
      </c>
      <c r="O28" s="19"/>
      <c r="P28" s="19"/>
      <c r="Q28" s="19"/>
    </row>
    <row r="29" spans="2:20" x14ac:dyDescent="0.2">
      <c r="C29" s="1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14"/>
      <c r="Q29" s="5"/>
    </row>
    <row r="30" spans="2:20" x14ac:dyDescent="0.2">
      <c r="C30" s="1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P30" s="14"/>
      <c r="Q30" s="5"/>
    </row>
    <row r="31" spans="2:20" ht="15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 x14ac:dyDescent="0.2"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5"/>
    </row>
    <row r="33" spans="1:17" ht="15.95" customHeight="1" x14ac:dyDescent="0.2"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5"/>
    </row>
    <row r="34" spans="1:17" ht="15.95" customHeight="1" x14ac:dyDescent="0.2"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</row>
    <row r="35" spans="1:17" ht="15.95" customHeight="1" x14ac:dyDescent="0.2">
      <c r="B35" s="42"/>
      <c r="C35" s="42"/>
      <c r="D35" s="42"/>
      <c r="E35" s="42"/>
      <c r="F35" s="42"/>
      <c r="G35" s="42"/>
      <c r="H35" s="42"/>
      <c r="I35" s="41"/>
      <c r="J35" s="41"/>
      <c r="K35" s="41"/>
      <c r="L35" s="41"/>
      <c r="M35" s="41"/>
      <c r="N35" s="41"/>
      <c r="O35" s="41"/>
      <c r="P35" s="41"/>
    </row>
    <row r="36" spans="1:17" ht="21.95" customHeight="1" x14ac:dyDescent="0.2">
      <c r="B36" s="15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113"/>
    </row>
    <row r="37" spans="1:17" ht="21.95" customHeight="1" x14ac:dyDescent="0.2">
      <c r="B37" s="15"/>
      <c r="C37" s="237"/>
      <c r="D37" s="237"/>
      <c r="E37" s="237"/>
      <c r="F37" s="237"/>
      <c r="G37" s="237"/>
      <c r="H37" s="114"/>
      <c r="I37" s="237"/>
      <c r="J37" s="237"/>
      <c r="K37" s="237"/>
      <c r="L37" s="237"/>
      <c r="M37" s="237"/>
      <c r="N37" s="114"/>
      <c r="O37" s="115"/>
      <c r="P37" s="115"/>
    </row>
    <row r="38" spans="1:17" ht="34.5" customHeight="1" x14ac:dyDescent="0.2">
      <c r="B38" s="15"/>
      <c r="C38" s="2"/>
      <c r="D38" s="116"/>
      <c r="E38" s="116"/>
      <c r="F38" s="116"/>
      <c r="G38" s="116"/>
      <c r="H38" s="2"/>
      <c r="I38" s="117"/>
      <c r="J38" s="116"/>
      <c r="K38" s="116"/>
      <c r="L38" s="116"/>
      <c r="M38" s="116"/>
      <c r="N38" s="2"/>
      <c r="O38" s="118"/>
      <c r="P38" s="115"/>
    </row>
    <row r="39" spans="1:17" ht="21.95" customHeight="1" x14ac:dyDescent="0.2">
      <c r="B39" s="119"/>
      <c r="C39" s="120"/>
      <c r="D39" s="121"/>
      <c r="E39" s="121"/>
      <c r="F39" s="121"/>
      <c r="G39" s="121"/>
      <c r="H39" s="121"/>
      <c r="I39" s="120"/>
      <c r="J39" s="121"/>
      <c r="K39" s="121"/>
      <c r="L39" s="121"/>
      <c r="M39" s="121"/>
      <c r="N39" s="121"/>
      <c r="O39" s="120"/>
      <c r="P39" s="122"/>
    </row>
    <row r="40" spans="1:17" ht="21.95" customHeight="1" x14ac:dyDescent="0.2">
      <c r="B40" s="119"/>
      <c r="C40" s="120"/>
      <c r="D40" s="121"/>
      <c r="E40" s="121"/>
      <c r="F40" s="121"/>
      <c r="G40" s="121"/>
      <c r="H40" s="121"/>
      <c r="I40" s="120"/>
      <c r="J40" s="121"/>
      <c r="K40" s="121"/>
      <c r="L40" s="121"/>
      <c r="M40" s="121"/>
      <c r="N40" s="121"/>
      <c r="O40" s="120"/>
      <c r="P40" s="122"/>
    </row>
    <row r="41" spans="1:17" ht="21.95" customHeight="1" x14ac:dyDescent="0.2">
      <c r="B41" s="119"/>
      <c r="C41" s="120"/>
      <c r="D41" s="121"/>
      <c r="E41" s="121"/>
      <c r="F41" s="121"/>
      <c r="G41" s="121"/>
      <c r="H41" s="121"/>
      <c r="I41" s="120"/>
      <c r="J41" s="121"/>
      <c r="K41" s="121"/>
      <c r="L41" s="121"/>
      <c r="M41" s="121"/>
      <c r="N41" s="121"/>
      <c r="O41" s="120"/>
      <c r="P41" s="122"/>
    </row>
    <row r="42" spans="1:17" ht="21.95" customHeight="1" x14ac:dyDescent="0.2">
      <c r="B42" s="119"/>
      <c r="C42" s="17"/>
      <c r="D42" s="123"/>
      <c r="E42" s="123"/>
      <c r="F42" s="123"/>
      <c r="G42" s="123"/>
      <c r="H42" s="121"/>
      <c r="I42" s="17"/>
      <c r="J42" s="123"/>
      <c r="K42" s="123"/>
      <c r="L42" s="123"/>
      <c r="M42" s="123"/>
      <c r="N42" s="121"/>
      <c r="O42" s="17"/>
      <c r="P42" s="122"/>
    </row>
    <row r="43" spans="1:17" ht="21.95" customHeight="1" x14ac:dyDescent="0.2">
      <c r="B43" s="119"/>
      <c r="C43" s="17"/>
      <c r="D43" s="123"/>
      <c r="E43" s="123"/>
      <c r="F43" s="123"/>
      <c r="G43" s="123"/>
      <c r="H43" s="121"/>
      <c r="I43" s="17"/>
      <c r="J43" s="123"/>
      <c r="K43" s="123"/>
      <c r="L43" s="123"/>
      <c r="M43" s="123"/>
      <c r="N43" s="121"/>
      <c r="O43" s="17"/>
      <c r="P43" s="122"/>
    </row>
    <row r="44" spans="1:17" ht="21.95" customHeight="1" x14ac:dyDescent="0.2">
      <c r="B44" s="119"/>
      <c r="C44" s="120"/>
      <c r="D44" s="121"/>
      <c r="E44" s="121"/>
      <c r="F44" s="121"/>
      <c r="G44" s="121"/>
      <c r="H44" s="121"/>
      <c r="I44" s="120"/>
      <c r="J44" s="121"/>
      <c r="K44" s="121"/>
      <c r="L44" s="121"/>
      <c r="M44" s="121"/>
      <c r="N44" s="121"/>
      <c r="O44" s="17"/>
      <c r="P44" s="122"/>
    </row>
    <row r="45" spans="1:17" ht="21.95" customHeight="1" x14ac:dyDescent="0.2">
      <c r="A45" t="s">
        <v>13</v>
      </c>
      <c r="B45" s="119"/>
      <c r="C45" s="120"/>
      <c r="D45" s="121"/>
      <c r="E45" s="121"/>
      <c r="F45" s="121"/>
      <c r="G45" s="121"/>
      <c r="H45" s="121"/>
      <c r="I45" s="120"/>
      <c r="J45" s="121"/>
      <c r="K45" s="121"/>
      <c r="L45" s="121"/>
      <c r="M45" s="121"/>
      <c r="N45" s="121"/>
      <c r="O45" s="120"/>
      <c r="P45" s="122"/>
    </row>
    <row r="46" spans="1:17" ht="21.95" customHeight="1" x14ac:dyDescent="0.2">
      <c r="B46" s="119"/>
      <c r="C46" s="120"/>
      <c r="D46" s="121"/>
      <c r="E46" s="121"/>
      <c r="F46" s="121"/>
      <c r="G46" s="121"/>
      <c r="H46" s="121"/>
      <c r="I46" s="120"/>
      <c r="J46" s="121"/>
      <c r="K46" s="121"/>
      <c r="L46" s="121"/>
      <c r="M46" s="121"/>
      <c r="N46" s="121"/>
      <c r="O46" s="120"/>
      <c r="P46" s="122"/>
    </row>
    <row r="47" spans="1:17" ht="21.95" customHeight="1" x14ac:dyDescent="0.2">
      <c r="B47" s="119"/>
      <c r="C47" s="120"/>
      <c r="D47" s="121"/>
      <c r="E47" s="121"/>
      <c r="F47" s="121"/>
      <c r="G47" s="121"/>
      <c r="H47" s="121"/>
      <c r="I47" s="120"/>
      <c r="J47" s="121"/>
      <c r="K47" s="121"/>
      <c r="L47" s="121"/>
      <c r="M47" s="121"/>
      <c r="N47" s="121"/>
      <c r="O47" s="120"/>
      <c r="P47" s="121"/>
    </row>
    <row r="48" spans="1:17" ht="21.95" customHeight="1" x14ac:dyDescent="0.2">
      <c r="B48" s="119"/>
      <c r="C48" s="120"/>
      <c r="D48" s="121"/>
      <c r="E48" s="121"/>
      <c r="F48" s="121"/>
      <c r="G48" s="121"/>
      <c r="H48" s="121"/>
      <c r="I48" s="120"/>
      <c r="J48" s="121"/>
      <c r="K48" s="121"/>
      <c r="L48" s="121"/>
      <c r="M48" s="121"/>
      <c r="N48" s="121"/>
      <c r="O48" s="120"/>
      <c r="P48" s="121"/>
    </row>
    <row r="49" spans="2:16" ht="21.95" customHeight="1" x14ac:dyDescent="0.2">
      <c r="B49" s="119"/>
      <c r="C49" s="120"/>
      <c r="D49" s="121"/>
      <c r="E49" s="121"/>
      <c r="F49" s="121"/>
      <c r="G49" s="121"/>
      <c r="H49" s="121"/>
      <c r="I49" s="120"/>
      <c r="J49" s="121"/>
      <c r="K49" s="121"/>
      <c r="L49" s="121"/>
      <c r="M49" s="121"/>
      <c r="N49" s="121"/>
      <c r="O49" s="120"/>
      <c r="P49" s="121"/>
    </row>
    <row r="50" spans="2:16" ht="21.95" customHeight="1" x14ac:dyDescent="0.2">
      <c r="B50" s="119"/>
      <c r="C50" s="120"/>
      <c r="D50" s="121"/>
      <c r="E50" s="121"/>
      <c r="F50" s="121"/>
      <c r="G50" s="121"/>
      <c r="H50" s="123"/>
      <c r="I50" s="120"/>
      <c r="J50" s="121"/>
      <c r="K50" s="121"/>
      <c r="L50" s="121"/>
      <c r="M50" s="121"/>
      <c r="N50" s="123"/>
      <c r="O50" s="120"/>
      <c r="P50" s="121"/>
    </row>
    <row r="51" spans="2:16" ht="21.95" customHeight="1" x14ac:dyDescent="0.25">
      <c r="B51" s="124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5"/>
      <c r="P51" s="125"/>
    </row>
    <row r="52" spans="2:16" x14ac:dyDescent="0.2">
      <c r="B52" s="126"/>
      <c r="C52" s="42"/>
      <c r="D52" s="42"/>
      <c r="E52" s="42"/>
      <c r="F52" s="42"/>
      <c r="G52" s="42"/>
      <c r="H52" s="42"/>
      <c r="I52" s="127"/>
      <c r="J52" s="127"/>
      <c r="K52" s="127"/>
      <c r="L52" s="127"/>
      <c r="M52" s="127"/>
      <c r="N52" s="127"/>
      <c r="O52" s="128"/>
      <c r="P52" s="129"/>
    </row>
    <row r="53" spans="2:16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2:16" x14ac:dyDescent="0.2">
      <c r="B54" s="19"/>
      <c r="C54" s="13"/>
      <c r="D54" s="13"/>
      <c r="E54" s="13"/>
      <c r="F54" s="13"/>
      <c r="G54" s="13"/>
      <c r="H54" s="13"/>
      <c r="I54" s="41"/>
      <c r="J54" s="41"/>
      <c r="K54" s="41"/>
      <c r="L54" s="41"/>
      <c r="M54" s="41"/>
      <c r="N54" s="41"/>
      <c r="O54" s="41"/>
      <c r="P54" s="41"/>
    </row>
    <row r="55" spans="2:16" x14ac:dyDescent="0.2">
      <c r="B55" s="41"/>
      <c r="C55" s="1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2:16" x14ac:dyDescent="0.2">
      <c r="B56" s="41"/>
      <c r="C56" s="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2:16" x14ac:dyDescent="0.2">
      <c r="B57" s="112"/>
      <c r="C57" s="112"/>
      <c r="D57" s="112"/>
      <c r="F57" s="41"/>
      <c r="G57" s="41"/>
      <c r="H57" s="41"/>
      <c r="I57" s="41"/>
      <c r="J57" s="41"/>
      <c r="K57" s="41"/>
      <c r="L57" s="41"/>
      <c r="M57" s="41"/>
      <c r="N57" s="41"/>
      <c r="O57" s="14"/>
      <c r="P57" s="41"/>
    </row>
    <row r="58" spans="2:16" x14ac:dyDescent="0.2">
      <c r="C58" s="1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P58" s="14"/>
    </row>
    <row r="59" spans="2:16" x14ac:dyDescent="0.2">
      <c r="C59" s="1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P59" s="14"/>
    </row>
    <row r="60" spans="2:16" x14ac:dyDescent="0.2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2:16" x14ac:dyDescent="0.2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2:16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2:16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2:16" x14ac:dyDescent="0.2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2:16" x14ac:dyDescent="0.2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2:16" x14ac:dyDescent="0.2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2:16" x14ac:dyDescent="0.2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2:16" x14ac:dyDescent="0.2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2:16" x14ac:dyDescent="0.2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2:16" x14ac:dyDescent="0.2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2:16" x14ac:dyDescent="0.2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2:16" x14ac:dyDescent="0.2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2:16" x14ac:dyDescent="0.2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2:16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</row>
    <row r="76" spans="2:16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</row>
    <row r="77" spans="2:16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2:16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2:16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2:16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2:16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2:16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</sheetData>
  <mergeCells count="12">
    <mergeCell ref="B32:P32"/>
    <mergeCell ref="B33:P33"/>
    <mergeCell ref="B34:P34"/>
    <mergeCell ref="C36:O36"/>
    <mergeCell ref="C37:G37"/>
    <mergeCell ref="I37:M37"/>
    <mergeCell ref="B3:P3"/>
    <mergeCell ref="B4:P4"/>
    <mergeCell ref="B5:P5"/>
    <mergeCell ref="C7:O7"/>
    <mergeCell ref="C8:G8"/>
    <mergeCell ref="I8:M8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3"/>
  <sheetViews>
    <sheetView workbookViewId="0">
      <selection activeCell="F20" sqref="F20"/>
    </sheetView>
  </sheetViews>
  <sheetFormatPr baseColWidth="10" defaultRowHeight="12.75" x14ac:dyDescent="0.2"/>
  <cols>
    <col min="2" max="2" width="12.28515625" customWidth="1"/>
    <col min="3" max="4" width="12.42578125" customWidth="1"/>
    <col min="5" max="5" width="12.28515625" bestFit="1" customWidth="1"/>
    <col min="6" max="6" width="15.42578125" customWidth="1"/>
    <col min="7" max="7" width="3" customWidth="1"/>
    <col min="8" max="8" width="11.85546875" customWidth="1"/>
    <col min="9" max="10" width="12.85546875" customWidth="1"/>
    <col min="11" max="11" width="14.140625" customWidth="1"/>
    <col min="12" max="12" width="15.85546875" customWidth="1"/>
  </cols>
  <sheetData>
    <row r="2" spans="2:15" x14ac:dyDescent="0.2">
      <c r="B2" s="241" t="s">
        <v>52</v>
      </c>
      <c r="C2" s="241"/>
      <c r="D2" s="241"/>
      <c r="E2" s="241"/>
      <c r="F2" s="241"/>
      <c r="G2" s="41"/>
      <c r="H2" s="242"/>
      <c r="I2" s="242"/>
      <c r="J2" s="242"/>
      <c r="K2" s="242"/>
      <c r="L2" s="242"/>
    </row>
    <row r="3" spans="2:15" x14ac:dyDescent="0.2">
      <c r="B3" s="241" t="s">
        <v>61</v>
      </c>
      <c r="C3" s="241"/>
      <c r="D3" s="241"/>
      <c r="E3" s="241"/>
      <c r="F3" s="241"/>
      <c r="G3" s="41"/>
      <c r="H3" s="242"/>
      <c r="I3" s="242"/>
      <c r="J3" s="242"/>
      <c r="K3" s="242"/>
      <c r="L3" s="242"/>
    </row>
    <row r="4" spans="2:15" x14ac:dyDescent="0.2">
      <c r="B4" s="130"/>
      <c r="C4" s="130"/>
      <c r="D4" s="130"/>
      <c r="E4" s="130"/>
      <c r="F4" s="130"/>
      <c r="G4" s="41"/>
      <c r="H4" s="167"/>
      <c r="I4" s="167"/>
      <c r="J4" s="167"/>
      <c r="K4" s="167"/>
      <c r="L4" s="167"/>
    </row>
    <row r="5" spans="2:15" ht="34.5" customHeight="1" x14ac:dyDescent="0.2">
      <c r="B5" s="238" t="s">
        <v>74</v>
      </c>
      <c r="C5" s="239"/>
      <c r="D5" s="239"/>
      <c r="E5" s="239"/>
      <c r="F5" s="240"/>
      <c r="H5" s="42"/>
      <c r="I5" s="179"/>
      <c r="J5" s="179"/>
      <c r="K5" s="179"/>
      <c r="L5" s="179"/>
    </row>
    <row r="6" spans="2:15" ht="45" customHeight="1" x14ac:dyDescent="0.2">
      <c r="B6" s="181" t="s">
        <v>1</v>
      </c>
      <c r="C6" s="131" t="s">
        <v>53</v>
      </c>
      <c r="D6" s="132" t="s">
        <v>54</v>
      </c>
      <c r="E6" s="132" t="s">
        <v>55</v>
      </c>
      <c r="F6" s="133" t="s">
        <v>56</v>
      </c>
      <c r="H6" s="168"/>
      <c r="I6" s="169"/>
      <c r="J6" s="168"/>
      <c r="K6" s="168"/>
      <c r="L6" s="168"/>
    </row>
    <row r="7" spans="2:15" ht="23.1" customHeight="1" x14ac:dyDescent="0.2">
      <c r="B7" s="134" t="s">
        <v>4</v>
      </c>
      <c r="C7" s="135">
        <f>25+42+54</f>
        <v>121</v>
      </c>
      <c r="D7" s="135">
        <f>12.48+15.01+29.21</f>
        <v>56.7</v>
      </c>
      <c r="E7" s="136">
        <f>26006.29+34008.06+45980.01</f>
        <v>105994.36</v>
      </c>
      <c r="F7" s="137">
        <f>22620.83+28664.58+39397.11</f>
        <v>90682.52</v>
      </c>
      <c r="H7" s="170"/>
      <c r="I7" s="123"/>
      <c r="J7" s="171"/>
      <c r="K7" s="171"/>
      <c r="L7" s="172"/>
      <c r="M7" s="138"/>
      <c r="N7" s="139"/>
      <c r="O7" s="138"/>
    </row>
    <row r="8" spans="2:15" ht="23.1" customHeight="1" x14ac:dyDescent="0.2">
      <c r="B8" s="140" t="s">
        <v>6</v>
      </c>
      <c r="C8" s="141">
        <v>111</v>
      </c>
      <c r="D8" s="141">
        <v>111.24</v>
      </c>
      <c r="E8" s="142">
        <v>118364.27</v>
      </c>
      <c r="F8" s="143">
        <v>106702</v>
      </c>
      <c r="G8" s="180"/>
      <c r="H8" s="170"/>
      <c r="I8" s="123"/>
      <c r="J8" s="173"/>
      <c r="K8" s="173"/>
      <c r="L8" s="172"/>
      <c r="M8" s="138"/>
      <c r="N8" s="144"/>
      <c r="O8" s="145"/>
    </row>
    <row r="9" spans="2:15" ht="23.1" customHeight="1" x14ac:dyDescent="0.2">
      <c r="B9" s="134" t="s">
        <v>7</v>
      </c>
      <c r="C9" s="146">
        <v>104</v>
      </c>
      <c r="D9" s="146">
        <v>86.02</v>
      </c>
      <c r="E9" s="147">
        <v>96448.23</v>
      </c>
      <c r="F9" s="148">
        <v>84541.11</v>
      </c>
      <c r="H9" s="170"/>
      <c r="I9" s="123"/>
      <c r="J9" s="174"/>
      <c r="K9" s="174"/>
      <c r="L9" s="172"/>
      <c r="M9" s="149"/>
      <c r="N9" s="144"/>
      <c r="O9" s="145"/>
    </row>
    <row r="10" spans="2:15" ht="23.1" customHeight="1" x14ac:dyDescent="0.2">
      <c r="B10" s="134" t="s">
        <v>8</v>
      </c>
      <c r="C10" s="150">
        <v>92</v>
      </c>
      <c r="D10" s="146">
        <v>28.76</v>
      </c>
      <c r="E10" s="148">
        <v>70748.27</v>
      </c>
      <c r="F10" s="148">
        <v>61332.85</v>
      </c>
      <c r="H10" s="170"/>
      <c r="I10" s="123"/>
      <c r="J10" s="171"/>
      <c r="K10" s="171"/>
      <c r="L10" s="172"/>
      <c r="M10" s="151"/>
      <c r="N10" s="152"/>
      <c r="O10" s="145"/>
    </row>
    <row r="11" spans="2:15" ht="23.1" customHeight="1" x14ac:dyDescent="0.2">
      <c r="B11" s="134" t="s">
        <v>9</v>
      </c>
      <c r="C11" s="135">
        <v>94</v>
      </c>
      <c r="D11" s="153">
        <v>78.98</v>
      </c>
      <c r="E11" s="154">
        <v>97004.01</v>
      </c>
      <c r="F11" s="148">
        <v>87846.66</v>
      </c>
      <c r="H11" s="170"/>
      <c r="I11" s="123"/>
      <c r="J11" s="171"/>
      <c r="K11" s="171"/>
      <c r="L11" s="172"/>
      <c r="M11" s="138"/>
      <c r="N11" s="144"/>
      <c r="O11" s="145"/>
    </row>
    <row r="12" spans="2:15" ht="23.1" customHeight="1" x14ac:dyDescent="0.2">
      <c r="B12" s="140" t="s">
        <v>10</v>
      </c>
      <c r="C12" s="141">
        <v>71</v>
      </c>
      <c r="D12" s="141">
        <v>44.14</v>
      </c>
      <c r="E12" s="142">
        <v>61234.78</v>
      </c>
      <c r="F12" s="155">
        <v>50635.12</v>
      </c>
      <c r="H12" s="170"/>
      <c r="I12" s="123"/>
      <c r="J12" s="173"/>
      <c r="K12" s="173"/>
      <c r="L12" s="172"/>
      <c r="M12" s="149"/>
      <c r="N12" s="139"/>
      <c r="O12" s="145"/>
    </row>
    <row r="13" spans="2:15" ht="23.1" customHeight="1" x14ac:dyDescent="0.2">
      <c r="B13" s="140" t="s">
        <v>11</v>
      </c>
      <c r="C13" s="141">
        <v>117</v>
      </c>
      <c r="D13" s="141">
        <v>75.39</v>
      </c>
      <c r="E13" s="143">
        <v>95908.83</v>
      </c>
      <c r="F13" s="155">
        <v>84926.720000000001</v>
      </c>
      <c r="H13" s="170"/>
      <c r="I13" s="123"/>
      <c r="J13" s="171"/>
      <c r="K13" s="171"/>
      <c r="L13" s="172"/>
      <c r="N13" s="138"/>
      <c r="O13" s="138"/>
    </row>
    <row r="14" spans="2:15" ht="23.1" customHeight="1" x14ac:dyDescent="0.2">
      <c r="B14" s="140" t="s">
        <v>12</v>
      </c>
      <c r="C14" s="141">
        <f>8+35+30+16</f>
        <v>89</v>
      </c>
      <c r="D14" s="251">
        <f>7.91+23.58+46.12+5.27</f>
        <v>82.88</v>
      </c>
      <c r="E14" s="251">
        <f>37796.64+29233.1+6790.8+11498.16</f>
        <v>85318.7</v>
      </c>
      <c r="F14" s="143">
        <f>6178.41+26442.69+34972.05+9762.4</f>
        <v>77355.549999999988</v>
      </c>
      <c r="H14" s="170"/>
      <c r="I14" s="123"/>
      <c r="J14" s="171"/>
      <c r="K14" s="171"/>
      <c r="L14" s="172"/>
      <c r="M14" s="156"/>
      <c r="N14" s="149"/>
      <c r="O14" s="138"/>
    </row>
    <row r="15" spans="2:15" ht="23.1" customHeight="1" x14ac:dyDescent="0.2">
      <c r="B15" s="140" t="s">
        <v>15</v>
      </c>
      <c r="C15" s="141">
        <v>130</v>
      </c>
      <c r="D15" s="251">
        <v>90.95</v>
      </c>
      <c r="E15" s="251">
        <v>109942.61</v>
      </c>
      <c r="F15" s="251">
        <v>97956.46</v>
      </c>
      <c r="H15" s="170"/>
      <c r="I15" s="123"/>
      <c r="J15" s="171"/>
      <c r="K15" s="171"/>
      <c r="L15" s="172"/>
      <c r="M15" s="145"/>
      <c r="N15" s="151"/>
      <c r="O15" s="138"/>
    </row>
    <row r="16" spans="2:15" ht="23.1" customHeight="1" x14ac:dyDescent="0.2">
      <c r="B16" s="140" t="s">
        <v>17</v>
      </c>
      <c r="C16" s="141"/>
      <c r="D16" s="141"/>
      <c r="E16" s="143"/>
      <c r="F16" s="155"/>
      <c r="H16" s="170"/>
      <c r="I16" s="123"/>
      <c r="J16" s="171"/>
      <c r="K16" s="171"/>
      <c r="L16" s="172"/>
      <c r="M16" s="145"/>
      <c r="N16" s="157"/>
      <c r="O16" s="145"/>
    </row>
    <row r="17" spans="2:16" ht="23.1" customHeight="1" x14ac:dyDescent="0.2">
      <c r="B17" s="140" t="s">
        <v>18</v>
      </c>
      <c r="C17" s="141"/>
      <c r="D17" s="141"/>
      <c r="E17" s="142"/>
      <c r="F17" s="155"/>
      <c r="H17" s="170"/>
      <c r="I17" s="123"/>
      <c r="J17" s="173"/>
      <c r="K17" s="173"/>
      <c r="L17" s="172"/>
      <c r="M17" s="158"/>
      <c r="N17" s="138"/>
      <c r="O17" s="145"/>
      <c r="P17" s="145"/>
    </row>
    <row r="18" spans="2:16" ht="23.1" customHeight="1" x14ac:dyDescent="0.2">
      <c r="B18" s="140" t="s">
        <v>19</v>
      </c>
      <c r="C18" s="141"/>
      <c r="D18" s="141"/>
      <c r="E18" s="143"/>
      <c r="F18" s="155"/>
      <c r="H18" s="170"/>
      <c r="I18" s="123"/>
      <c r="J18" s="171"/>
      <c r="K18" s="171"/>
      <c r="L18" s="172"/>
      <c r="M18" s="138"/>
      <c r="N18" s="149"/>
      <c r="O18" s="138"/>
    </row>
    <row r="19" spans="2:16" ht="24.95" customHeight="1" x14ac:dyDescent="0.2">
      <c r="B19" s="159" t="s">
        <v>0</v>
      </c>
      <c r="C19" s="160">
        <f>SUM(C7:C18)</f>
        <v>929</v>
      </c>
      <c r="D19" s="160">
        <f>SUM(D7:D18)</f>
        <v>655.05999999999995</v>
      </c>
      <c r="E19" s="161">
        <f>SUM(E7:E18)</f>
        <v>840964.05999999994</v>
      </c>
      <c r="F19" s="162">
        <f>SUM(F7:F18)</f>
        <v>741978.99</v>
      </c>
      <c r="H19" s="175"/>
      <c r="I19" s="17"/>
      <c r="J19" s="176"/>
      <c r="K19" s="176"/>
      <c r="L19" s="177"/>
    </row>
    <row r="20" spans="2:16" ht="15" customHeight="1" x14ac:dyDescent="0.2">
      <c r="B20" s="163"/>
      <c r="C20" s="41"/>
      <c r="D20" s="41"/>
      <c r="E20" s="19"/>
      <c r="F20" s="34" t="s">
        <v>71</v>
      </c>
      <c r="H20" s="178"/>
      <c r="I20" s="42"/>
      <c r="J20" s="42"/>
      <c r="K20" s="42"/>
      <c r="L20" s="129"/>
    </row>
    <row r="21" spans="2:16" x14ac:dyDescent="0.2">
      <c r="B21" s="19"/>
      <c r="C21" s="41"/>
      <c r="D21" s="41"/>
      <c r="E21" s="41"/>
      <c r="F21" s="41"/>
      <c r="G21" s="41"/>
      <c r="H21" s="128"/>
      <c r="I21" s="128"/>
      <c r="J21" s="128"/>
      <c r="K21" s="128"/>
      <c r="L21" s="128"/>
    </row>
    <row r="22" spans="2:16" x14ac:dyDescent="0.2">
      <c r="B22" s="19"/>
    </row>
    <row r="23" spans="2:16" x14ac:dyDescent="0.2">
      <c r="B23" s="19"/>
      <c r="C23" s="41"/>
      <c r="D23" s="41"/>
      <c r="E23" s="41"/>
      <c r="F23" s="41"/>
      <c r="G23" s="41"/>
    </row>
    <row r="24" spans="2:16" x14ac:dyDescent="0.2">
      <c r="B24" s="19"/>
      <c r="C24" s="41"/>
      <c r="D24" s="41"/>
      <c r="E24" s="41"/>
      <c r="F24" s="41"/>
      <c r="G24" s="41"/>
    </row>
    <row r="25" spans="2:16" x14ac:dyDescent="0.2">
      <c r="B25" s="19"/>
      <c r="C25" s="41"/>
      <c r="D25" s="41"/>
      <c r="E25" s="41"/>
      <c r="F25" s="41"/>
      <c r="G25" s="41"/>
      <c r="K25" s="41"/>
    </row>
    <row r="26" spans="2:16" x14ac:dyDescent="0.2">
      <c r="B26" s="19"/>
      <c r="G26" s="41"/>
    </row>
    <row r="27" spans="2:16" x14ac:dyDescent="0.2">
      <c r="B27" s="19" t="s">
        <v>46</v>
      </c>
      <c r="C27" s="19"/>
      <c r="D27" s="19"/>
      <c r="E27" s="19" t="s">
        <v>57</v>
      </c>
      <c r="F27" s="19"/>
      <c r="G27" s="19"/>
      <c r="H27" s="19"/>
      <c r="K27" s="19"/>
      <c r="L27" s="19"/>
    </row>
    <row r="28" spans="2:16" x14ac:dyDescent="0.2">
      <c r="B28" s="19" t="s">
        <v>58</v>
      </c>
      <c r="C28" s="19"/>
      <c r="D28" s="19"/>
      <c r="E28" s="19" t="s">
        <v>24</v>
      </c>
      <c r="F28" s="19"/>
      <c r="G28" s="19"/>
      <c r="H28" s="19"/>
      <c r="K28" s="19"/>
      <c r="L28" s="19"/>
    </row>
    <row r="29" spans="2:16" x14ac:dyDescent="0.2">
      <c r="B29" s="19" t="s">
        <v>59</v>
      </c>
      <c r="C29" s="19"/>
      <c r="D29" s="19"/>
      <c r="E29" s="19" t="s">
        <v>60</v>
      </c>
      <c r="F29" s="19"/>
      <c r="G29" s="19"/>
      <c r="H29" s="19"/>
      <c r="K29" s="19"/>
      <c r="L29" s="19"/>
    </row>
    <row r="30" spans="2:16" x14ac:dyDescent="0.2">
      <c r="B30" s="164"/>
      <c r="C30" s="165"/>
      <c r="D30" s="165"/>
      <c r="G30" s="41"/>
    </row>
    <row r="31" spans="2:16" x14ac:dyDescent="0.2">
      <c r="B31" s="165"/>
      <c r="G31" s="41"/>
      <c r="I31" s="41"/>
      <c r="J31" s="41"/>
    </row>
    <row r="32" spans="2:16" x14ac:dyDescent="0.2">
      <c r="B32" s="166"/>
      <c r="C32" s="41"/>
      <c r="D32" s="41"/>
      <c r="E32" s="41"/>
      <c r="F32" s="41"/>
      <c r="G32" s="41"/>
      <c r="I32" s="41"/>
      <c r="J32" s="41"/>
    </row>
    <row r="33" spans="2:10" x14ac:dyDescent="0.2">
      <c r="C33" s="39"/>
      <c r="D33" s="39"/>
      <c r="E33" s="39"/>
      <c r="F33" s="41"/>
      <c r="G33" s="41"/>
      <c r="I33" s="41"/>
      <c r="J33" s="41"/>
    </row>
    <row r="34" spans="2:10" x14ac:dyDescent="0.2">
      <c r="C34" s="39"/>
      <c r="D34" s="39"/>
      <c r="E34" s="39"/>
      <c r="F34" s="41"/>
      <c r="G34" s="41"/>
    </row>
    <row r="35" spans="2:10" x14ac:dyDescent="0.2">
      <c r="B35" s="41"/>
      <c r="C35" s="41"/>
      <c r="D35" s="41"/>
      <c r="E35" s="41"/>
      <c r="F35" s="41"/>
      <c r="G35" s="41"/>
    </row>
    <row r="36" spans="2:10" x14ac:dyDescent="0.2">
      <c r="B36" s="41"/>
      <c r="C36" s="41"/>
      <c r="D36" s="41"/>
      <c r="E36" s="41"/>
      <c r="F36" s="41"/>
      <c r="G36" s="41"/>
    </row>
    <row r="37" spans="2:10" x14ac:dyDescent="0.2">
      <c r="B37" s="41"/>
      <c r="C37" s="41"/>
      <c r="D37" s="41"/>
      <c r="E37" s="41"/>
      <c r="F37" s="41"/>
      <c r="G37" s="41"/>
    </row>
    <row r="38" spans="2:10" x14ac:dyDescent="0.2">
      <c r="B38" s="41"/>
      <c r="C38" s="41"/>
      <c r="D38" s="41"/>
      <c r="E38" s="41"/>
      <c r="F38" s="41"/>
      <c r="G38" s="41"/>
    </row>
    <row r="39" spans="2:10" x14ac:dyDescent="0.2">
      <c r="B39" s="41"/>
      <c r="C39" s="41"/>
      <c r="D39" s="41"/>
      <c r="E39" s="41"/>
      <c r="F39" s="41"/>
      <c r="G39" s="41"/>
    </row>
    <row r="40" spans="2:10" x14ac:dyDescent="0.2">
      <c r="B40" s="41"/>
      <c r="C40" s="41"/>
      <c r="D40" s="41"/>
      <c r="E40" s="41"/>
      <c r="F40" s="41"/>
      <c r="G40" s="41"/>
    </row>
    <row r="41" spans="2:10" x14ac:dyDescent="0.2">
      <c r="B41" s="41"/>
      <c r="C41" s="41"/>
      <c r="D41" s="41"/>
      <c r="E41" s="41"/>
      <c r="F41" s="41"/>
      <c r="G41" s="41"/>
    </row>
    <row r="42" spans="2:10" x14ac:dyDescent="0.2">
      <c r="B42" s="41"/>
      <c r="C42" s="41"/>
      <c r="D42" s="41"/>
      <c r="E42" s="41"/>
      <c r="F42" s="41"/>
      <c r="G42" s="41"/>
    </row>
    <row r="43" spans="2:10" x14ac:dyDescent="0.2">
      <c r="B43" s="41"/>
      <c r="C43" s="41"/>
      <c r="D43" s="41"/>
      <c r="E43" s="41"/>
      <c r="F43" s="41"/>
      <c r="G43" s="41"/>
    </row>
  </sheetData>
  <mergeCells count="5">
    <mergeCell ref="B5:F5"/>
    <mergeCell ref="B2:F2"/>
    <mergeCell ref="H2:L2"/>
    <mergeCell ref="B3:F3"/>
    <mergeCell ref="H3:L3"/>
  </mergeCells>
  <printOptions verticalCentered="1"/>
  <pageMargins left="0.57999999999999996" right="0.63" top="0.63" bottom="0.78740157480314965" header="0" footer="0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F21" sqref="F21"/>
    </sheetView>
  </sheetViews>
  <sheetFormatPr baseColWidth="10" defaultRowHeight="12.75" x14ac:dyDescent="0.2"/>
  <cols>
    <col min="1" max="1" width="2.42578125" style="183" customWidth="1"/>
    <col min="2" max="2" width="11.140625" style="183" customWidth="1"/>
    <col min="3" max="3" width="12" style="183" customWidth="1"/>
    <col min="4" max="5" width="12.7109375" style="183" customWidth="1"/>
    <col min="6" max="6" width="15" style="183" customWidth="1"/>
    <col min="7" max="7" width="3.85546875" style="183" customWidth="1"/>
    <col min="8" max="8" width="11.42578125" style="183" customWidth="1"/>
    <col min="9" max="9" width="12.28515625" style="183" customWidth="1"/>
    <col min="10" max="11" width="13.140625" style="183" customWidth="1"/>
    <col min="12" max="12" width="16.28515625" style="183" customWidth="1"/>
    <col min="13" max="14" width="12.28515625" style="183" bestFit="1" customWidth="1"/>
    <col min="15" max="16384" width="11.42578125" style="183"/>
  </cols>
  <sheetData>
    <row r="1" spans="2:16" x14ac:dyDescent="0.2">
      <c r="B1" s="182"/>
    </row>
    <row r="2" spans="2:16" x14ac:dyDescent="0.2">
      <c r="B2" s="184"/>
      <c r="C2" s="184"/>
      <c r="D2" s="184"/>
      <c r="E2" s="184"/>
    </row>
    <row r="3" spans="2:16" x14ac:dyDescent="0.2">
      <c r="B3" s="184"/>
      <c r="C3" s="184"/>
      <c r="D3" s="184"/>
      <c r="E3" s="184"/>
    </row>
    <row r="4" spans="2:16" x14ac:dyDescent="0.2">
      <c r="B4" s="243" t="s">
        <v>62</v>
      </c>
      <c r="C4" s="243"/>
      <c r="D4" s="243"/>
      <c r="E4" s="243"/>
      <c r="F4" s="243"/>
      <c r="G4" s="185"/>
      <c r="H4" s="244"/>
      <c r="I4" s="244"/>
      <c r="J4" s="244"/>
      <c r="K4" s="244"/>
      <c r="L4" s="244"/>
    </row>
    <row r="5" spans="2:16" x14ac:dyDescent="0.2">
      <c r="B5" s="245" t="s">
        <v>63</v>
      </c>
      <c r="C5" s="245"/>
      <c r="D5" s="245"/>
      <c r="E5" s="245"/>
      <c r="F5" s="245"/>
      <c r="G5" s="185"/>
      <c r="H5" s="246"/>
      <c r="I5" s="246"/>
      <c r="J5" s="246"/>
      <c r="K5" s="246"/>
      <c r="L5" s="246"/>
    </row>
    <row r="6" spans="2:16" ht="24.95" customHeight="1" x14ac:dyDescent="0.2">
      <c r="B6" s="186"/>
      <c r="C6" s="247" t="s">
        <v>72</v>
      </c>
      <c r="D6" s="248"/>
      <c r="E6" s="248"/>
      <c r="F6" s="249"/>
      <c r="H6" s="217"/>
      <c r="I6" s="250"/>
      <c r="J6" s="250"/>
      <c r="K6" s="250"/>
      <c r="L6" s="250"/>
    </row>
    <row r="7" spans="2:16" ht="45" customHeight="1" x14ac:dyDescent="0.2">
      <c r="B7" s="187" t="s">
        <v>1</v>
      </c>
      <c r="C7" s="188" t="s">
        <v>64</v>
      </c>
      <c r="D7" s="189" t="s">
        <v>54</v>
      </c>
      <c r="E7" s="189" t="s">
        <v>55</v>
      </c>
      <c r="F7" s="190" t="s">
        <v>65</v>
      </c>
      <c r="H7" s="218"/>
      <c r="I7" s="219"/>
      <c r="J7" s="218"/>
      <c r="K7" s="218"/>
      <c r="L7" s="218"/>
    </row>
    <row r="8" spans="2:16" ht="16.5" customHeight="1" x14ac:dyDescent="0.2">
      <c r="B8" s="191" t="s">
        <v>4</v>
      </c>
      <c r="C8" s="192">
        <f>12+30+11</f>
        <v>53</v>
      </c>
      <c r="D8" s="193">
        <f>106.5+218.73+119.13</f>
        <v>444.36</v>
      </c>
      <c r="E8" s="193">
        <f>22125.48+43280.4+20523</f>
        <v>85928.88</v>
      </c>
      <c r="F8" s="194">
        <f>23322.09+45495.61+21595.16</f>
        <v>90412.86</v>
      </c>
      <c r="H8" s="220"/>
      <c r="I8" s="221"/>
      <c r="J8" s="222"/>
      <c r="K8" s="222"/>
      <c r="L8" s="222"/>
      <c r="M8" s="195"/>
      <c r="N8" s="196"/>
      <c r="O8" s="195"/>
    </row>
    <row r="9" spans="2:16" ht="16.5" customHeight="1" x14ac:dyDescent="0.2">
      <c r="B9" s="191" t="s">
        <v>6</v>
      </c>
      <c r="C9" s="192">
        <v>44</v>
      </c>
      <c r="D9" s="197">
        <v>312.05</v>
      </c>
      <c r="E9" s="197">
        <v>65916.42</v>
      </c>
      <c r="F9" s="198">
        <v>69402.34</v>
      </c>
      <c r="H9" s="220"/>
      <c r="I9" s="221"/>
      <c r="J9" s="222"/>
      <c r="K9" s="222"/>
      <c r="L9" s="222"/>
      <c r="M9" s="195"/>
      <c r="N9" s="144"/>
      <c r="O9" s="195"/>
    </row>
    <row r="10" spans="2:16" ht="16.5" customHeight="1" x14ac:dyDescent="0.2">
      <c r="B10" s="191" t="s">
        <v>7</v>
      </c>
      <c r="C10" s="192">
        <v>50</v>
      </c>
      <c r="D10" s="197">
        <v>292.45999999999998</v>
      </c>
      <c r="E10" s="197">
        <v>58069.599999999999</v>
      </c>
      <c r="F10" s="198">
        <v>60850.5</v>
      </c>
      <c r="H10" s="220"/>
      <c r="I10" s="221"/>
      <c r="J10" s="222"/>
      <c r="K10" s="222"/>
      <c r="L10" s="222"/>
      <c r="M10" s="149"/>
      <c r="N10" s="144"/>
      <c r="O10" s="145"/>
    </row>
    <row r="11" spans="2:16" ht="16.5" customHeight="1" x14ac:dyDescent="0.2">
      <c r="B11" s="191" t="s">
        <v>8</v>
      </c>
      <c r="C11" s="192">
        <v>36</v>
      </c>
      <c r="D11" s="197">
        <v>223.82</v>
      </c>
      <c r="E11" s="197">
        <v>47380.800000000003</v>
      </c>
      <c r="F11" s="198">
        <v>50061.94</v>
      </c>
      <c r="H11" s="220"/>
      <c r="I11" s="221"/>
      <c r="J11" s="222"/>
      <c r="K11" s="222"/>
      <c r="L11" s="222"/>
      <c r="M11" s="151"/>
      <c r="N11" s="196"/>
      <c r="O11" s="145"/>
    </row>
    <row r="12" spans="2:16" ht="16.5" customHeight="1" x14ac:dyDescent="0.2">
      <c r="B12" s="191" t="s">
        <v>9</v>
      </c>
      <c r="C12" s="192">
        <v>52</v>
      </c>
      <c r="D12" s="197">
        <v>308.45</v>
      </c>
      <c r="E12" s="197">
        <v>57944.4</v>
      </c>
      <c r="F12" s="197">
        <v>60834.52</v>
      </c>
      <c r="H12" s="220"/>
      <c r="I12" s="221"/>
      <c r="J12" s="222"/>
      <c r="K12" s="222"/>
      <c r="L12" s="222"/>
      <c r="M12" s="149"/>
      <c r="N12" s="144"/>
      <c r="O12" s="145"/>
    </row>
    <row r="13" spans="2:16" ht="17.25" customHeight="1" x14ac:dyDescent="0.2">
      <c r="B13" s="191" t="s">
        <v>10</v>
      </c>
      <c r="C13" s="192">
        <v>49</v>
      </c>
      <c r="D13" s="197">
        <v>281.32</v>
      </c>
      <c r="E13" s="199">
        <v>57865.8</v>
      </c>
      <c r="F13" s="200">
        <v>60861.66</v>
      </c>
      <c r="H13" s="220"/>
      <c r="I13" s="221"/>
      <c r="J13" s="222"/>
      <c r="K13" s="222"/>
      <c r="L13" s="222"/>
      <c r="M13" s="145"/>
      <c r="N13" s="144"/>
      <c r="O13" s="145"/>
    </row>
    <row r="14" spans="2:16" ht="16.5" customHeight="1" x14ac:dyDescent="0.2">
      <c r="B14" s="191" t="s">
        <v>66</v>
      </c>
      <c r="C14" s="192">
        <v>57</v>
      </c>
      <c r="D14" s="202">
        <v>389.84</v>
      </c>
      <c r="E14" s="142">
        <v>80498.399999999994</v>
      </c>
      <c r="F14" s="203">
        <v>85324.56</v>
      </c>
      <c r="G14" s="216"/>
      <c r="H14" s="220"/>
      <c r="I14" s="221"/>
      <c r="J14" s="173"/>
      <c r="K14" s="173"/>
      <c r="L14" s="222"/>
      <c r="N14" s="195"/>
      <c r="O14" s="195"/>
    </row>
    <row r="15" spans="2:16" ht="16.5" customHeight="1" x14ac:dyDescent="0.2">
      <c r="B15" s="191" t="s">
        <v>12</v>
      </c>
      <c r="C15" s="141">
        <f>5+11+23+5</f>
        <v>44</v>
      </c>
      <c r="D15" s="143">
        <f>49.65+142.11+58.69+19.88</f>
        <v>270.33000000000004</v>
      </c>
      <c r="E15" s="143">
        <f>5278.2+13023.8+28663.8+14234.4</f>
        <v>61200.200000000004</v>
      </c>
      <c r="F15" s="143">
        <f>15378.92+30143.65+13655.62+5694.41</f>
        <v>64872.600000000006</v>
      </c>
      <c r="H15" s="220"/>
      <c r="I15" s="221"/>
      <c r="J15" s="222"/>
      <c r="K15" s="222"/>
      <c r="L15" s="222"/>
      <c r="N15" s="144"/>
      <c r="O15" s="149"/>
    </row>
    <row r="16" spans="2:16" ht="18" customHeight="1" x14ac:dyDescent="0.2">
      <c r="B16" s="191" t="s">
        <v>15</v>
      </c>
      <c r="C16" s="141">
        <v>64</v>
      </c>
      <c r="D16" s="252">
        <v>411.75</v>
      </c>
      <c r="E16" s="252">
        <v>84272.4</v>
      </c>
      <c r="F16" s="253">
        <v>88731.27</v>
      </c>
      <c r="H16" s="220"/>
      <c r="I16" s="221"/>
      <c r="J16" s="223"/>
      <c r="K16" s="223"/>
      <c r="L16" s="222"/>
      <c r="M16" s="144"/>
      <c r="N16" s="144"/>
      <c r="O16" s="149"/>
      <c r="P16" s="145"/>
    </row>
    <row r="17" spans="1:16" ht="18" customHeight="1" x14ac:dyDescent="0.2">
      <c r="B17" s="191" t="s">
        <v>17</v>
      </c>
      <c r="C17" s="201"/>
      <c r="D17" s="197"/>
      <c r="E17" s="197"/>
      <c r="F17" s="197"/>
      <c r="H17" s="220"/>
      <c r="I17" s="221"/>
      <c r="J17" s="222"/>
      <c r="K17" s="222"/>
      <c r="L17" s="222"/>
      <c r="M17" s="145"/>
      <c r="N17" s="196"/>
      <c r="O17" s="145"/>
    </row>
    <row r="18" spans="1:16" ht="15" customHeight="1" x14ac:dyDescent="0.2">
      <c r="B18" s="191" t="s">
        <v>18</v>
      </c>
      <c r="C18" s="201"/>
      <c r="D18" s="197"/>
      <c r="E18" s="199"/>
      <c r="F18" s="198"/>
      <c r="H18" s="220"/>
      <c r="I18" s="221"/>
      <c r="J18" s="222"/>
      <c r="K18" s="222"/>
      <c r="L18" s="222"/>
      <c r="M18" s="144"/>
      <c r="N18" s="204"/>
      <c r="O18" s="145"/>
      <c r="P18" s="185"/>
    </row>
    <row r="19" spans="1:16" ht="15.75" customHeight="1" x14ac:dyDescent="0.2">
      <c r="B19" s="191" t="s">
        <v>19</v>
      </c>
      <c r="C19" s="201"/>
      <c r="D19" s="205"/>
      <c r="E19" s="142"/>
      <c r="F19" s="197"/>
      <c r="H19" s="220"/>
      <c r="I19" s="221"/>
      <c r="J19" s="173"/>
      <c r="K19" s="173"/>
      <c r="L19" s="222"/>
      <c r="M19" s="156"/>
      <c r="N19" s="196"/>
      <c r="O19" s="145"/>
    </row>
    <row r="20" spans="1:16" ht="21" customHeight="1" x14ac:dyDescent="0.2">
      <c r="B20" s="206" t="s">
        <v>0</v>
      </c>
      <c r="C20" s="207">
        <f>SUM(C8:C19)</f>
        <v>449</v>
      </c>
      <c r="D20" s="208">
        <f>SUM(D8:D19)</f>
        <v>2934.38</v>
      </c>
      <c r="E20" s="209">
        <f>SUM(E8:E19)</f>
        <v>599076.9</v>
      </c>
      <c r="F20" s="210">
        <f>SUM(F8:F19)</f>
        <v>631352.25000000012</v>
      </c>
      <c r="H20" s="224"/>
      <c r="I20" s="225"/>
      <c r="J20" s="226"/>
      <c r="K20" s="226"/>
      <c r="L20" s="226"/>
      <c r="N20" s="196"/>
      <c r="O20" s="145"/>
    </row>
    <row r="21" spans="1:16" ht="12" customHeight="1" x14ac:dyDescent="0.2">
      <c r="E21" s="211"/>
      <c r="F21" s="254" t="s">
        <v>71</v>
      </c>
    </row>
    <row r="22" spans="1:16" ht="12" customHeight="1" x14ac:dyDescent="0.2">
      <c r="I22" s="211"/>
      <c r="N22" s="145"/>
    </row>
    <row r="23" spans="1:16" x14ac:dyDescent="0.2">
      <c r="A23" s="211"/>
      <c r="B23" s="211"/>
      <c r="C23" s="185"/>
      <c r="D23" s="185"/>
      <c r="E23" s="185"/>
      <c r="F23" s="185"/>
      <c r="G23" s="185"/>
    </row>
    <row r="24" spans="1:16" x14ac:dyDescent="0.2">
      <c r="B24" s="211"/>
    </row>
    <row r="25" spans="1:16" x14ac:dyDescent="0.2">
      <c r="B25" s="211"/>
      <c r="N25" s="145"/>
    </row>
    <row r="26" spans="1:16" x14ac:dyDescent="0.2">
      <c r="B26" s="211"/>
      <c r="C26" s="185"/>
      <c r="D26" s="185"/>
      <c r="E26" s="185"/>
      <c r="F26" s="185"/>
      <c r="G26" s="185"/>
      <c r="M26" s="145"/>
    </row>
    <row r="27" spans="1:16" x14ac:dyDescent="0.2">
      <c r="B27" s="211"/>
      <c r="C27" s="185"/>
      <c r="D27" s="185"/>
      <c r="E27" s="185"/>
      <c r="F27" s="185"/>
      <c r="G27" s="185"/>
      <c r="N27" s="185"/>
    </row>
    <row r="28" spans="1:16" x14ac:dyDescent="0.2">
      <c r="B28" s="185"/>
      <c r="D28" s="212"/>
      <c r="E28" s="212"/>
    </row>
    <row r="29" spans="1:16" x14ac:dyDescent="0.2">
      <c r="B29" s="185"/>
      <c r="C29" s="213"/>
      <c r="D29" s="185"/>
      <c r="E29" s="185"/>
    </row>
    <row r="30" spans="1:16" x14ac:dyDescent="0.2">
      <c r="A30" s="185"/>
      <c r="B30" s="214" t="s">
        <v>46</v>
      </c>
      <c r="C30" s="185"/>
      <c r="D30" s="212"/>
      <c r="E30" s="211" t="s">
        <v>67</v>
      </c>
      <c r="F30" s="211"/>
      <c r="G30" s="211"/>
      <c r="H30" s="211"/>
      <c r="I30" s="211"/>
      <c r="K30" s="211"/>
      <c r="L30" s="211"/>
      <c r="M30" s="211"/>
    </row>
    <row r="31" spans="1:16" x14ac:dyDescent="0.2">
      <c r="A31" s="215"/>
      <c r="B31" s="215"/>
      <c r="C31" s="215" t="s">
        <v>68</v>
      </c>
      <c r="E31" s="211" t="s">
        <v>49</v>
      </c>
      <c r="F31" s="211"/>
      <c r="G31" s="211"/>
      <c r="H31" s="211"/>
      <c r="I31" s="211"/>
      <c r="K31" s="211"/>
      <c r="L31" s="211"/>
      <c r="M31" s="211"/>
    </row>
    <row r="32" spans="1:16" x14ac:dyDescent="0.2">
      <c r="B32" s="211" t="s">
        <v>69</v>
      </c>
      <c r="C32" s="185"/>
      <c r="D32" s="185"/>
      <c r="E32" s="211" t="s">
        <v>70</v>
      </c>
      <c r="F32" s="211"/>
      <c r="G32" s="211"/>
      <c r="H32" s="211"/>
      <c r="I32" s="211"/>
      <c r="K32" s="211"/>
      <c r="L32" s="211"/>
      <c r="M32" s="211"/>
    </row>
    <row r="33" spans="2:7" x14ac:dyDescent="0.2">
      <c r="B33" s="185"/>
      <c r="C33" s="185"/>
      <c r="D33" s="185"/>
      <c r="E33" s="185"/>
      <c r="F33" s="185"/>
      <c r="G33" s="185"/>
    </row>
    <row r="34" spans="2:7" x14ac:dyDescent="0.2">
      <c r="F34" s="185"/>
      <c r="G34" s="185"/>
    </row>
    <row r="35" spans="2:7" x14ac:dyDescent="0.2">
      <c r="F35" s="185"/>
      <c r="G35" s="185"/>
    </row>
    <row r="36" spans="2:7" x14ac:dyDescent="0.2">
      <c r="F36" s="185"/>
      <c r="G36" s="185"/>
    </row>
    <row r="37" spans="2:7" x14ac:dyDescent="0.2">
      <c r="B37" s="185"/>
      <c r="C37" s="185"/>
      <c r="D37" s="185"/>
      <c r="E37" s="185"/>
      <c r="F37" s="185"/>
      <c r="G37" s="185"/>
    </row>
    <row r="38" spans="2:7" x14ac:dyDescent="0.2">
      <c r="B38" s="185"/>
      <c r="C38" s="185"/>
      <c r="D38" s="185"/>
      <c r="E38" s="185"/>
      <c r="F38" s="185"/>
      <c r="G38" s="185"/>
    </row>
    <row r="39" spans="2:7" x14ac:dyDescent="0.2">
      <c r="B39" s="185"/>
      <c r="C39" s="185"/>
      <c r="D39" s="185"/>
      <c r="E39" s="185"/>
      <c r="F39" s="185"/>
      <c r="G39" s="185"/>
    </row>
    <row r="40" spans="2:7" x14ac:dyDescent="0.2">
      <c r="B40" s="185"/>
      <c r="C40" s="185"/>
      <c r="D40" s="185"/>
      <c r="E40" s="185"/>
      <c r="F40" s="185"/>
      <c r="G40" s="185"/>
    </row>
  </sheetData>
  <mergeCells count="6">
    <mergeCell ref="B4:F4"/>
    <mergeCell ref="H4:L4"/>
    <mergeCell ref="B5:F5"/>
    <mergeCell ref="H5:L5"/>
    <mergeCell ref="C6:F6"/>
    <mergeCell ref="I6:L6"/>
  </mergeCells>
  <printOptions verticalCentered="1"/>
  <pageMargins left="0.73" right="0.78740157480314965" top="0.78740157480314965" bottom="0.98425196850393704" header="0" footer="0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FALLECIDOS POR SEXO 2017 </vt:lpstr>
      <vt:lpstr>RECLAMOS TIPO SEGURO 2017</vt:lpstr>
      <vt:lpstr>VALORES RESCATE 2017</vt:lpstr>
      <vt:lpstr>PAGO VENC POLIZA 2017</vt:lpstr>
      <vt:lpstr>'RECLAMOS TIPO SEGURO 2017'!Área_de_impresión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2017-06-29T21:26:05Z</cp:lastPrinted>
  <dcterms:created xsi:type="dcterms:W3CDTF">2002-04-29T19:59:45Z</dcterms:created>
  <dcterms:modified xsi:type="dcterms:W3CDTF">2017-10-19T21:12:27Z</dcterms:modified>
</cp:coreProperties>
</file>