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villalobos\Downloads\"/>
    </mc:Choice>
  </mc:AlternateContent>
  <xr:revisionPtr revIDLastSave="0" documentId="13_ncr:1_{43CE821F-713E-4039-A2A2-A3FD6E6927FE}" xr6:coauthVersionLast="47" xr6:coauthVersionMax="47" xr10:uidLastSave="{00000000-0000-0000-0000-000000000000}"/>
  <bookViews>
    <workbookView xWindow="-120" yWindow="-120" windowWidth="20730" windowHeight="11040" tabRatio="807" xr2:uid="{00000000-000D-0000-FFFF-FFFF00000000}"/>
  </bookViews>
  <sheets>
    <sheet name="BANDESAL 2DO. PISO" sheetId="1" r:id="rId1"/>
    <sheet name="CRÉDITO DIRECTO" sheetId="5" r:id="rId2"/>
    <sheet name="FONDO DE DESARROLLO ECONÓMICO" sheetId="3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  <c r="C13" i="6"/>
  <c r="D14" i="5"/>
  <c r="D33" i="1"/>
  <c r="C33" i="1"/>
  <c r="C57" i="1"/>
  <c r="D55" i="6" l="1"/>
  <c r="C55" i="6"/>
  <c r="D29" i="6"/>
  <c r="C29" i="6"/>
  <c r="D30" i="5" l="1"/>
  <c r="C30" i="5"/>
  <c r="C48" i="3" l="1"/>
  <c r="D48" i="3"/>
  <c r="D29" i="3"/>
  <c r="C29" i="3"/>
  <c r="D57" i="1" l="1"/>
  <c r="D48" i="5" l="1"/>
  <c r="C48" i="5"/>
  <c r="C14" i="5" l="1"/>
  <c r="C14" i="3" l="1"/>
  <c r="D14" i="3" l="1"/>
  <c r="C16" i="1" l="1"/>
  <c r="D16" i="1"/>
</calcChain>
</file>

<file path=xl/sharedStrings.xml><?xml version="1.0" encoding="utf-8"?>
<sst xmlns="http://schemas.openxmlformats.org/spreadsheetml/2006/main" count="175" uniqueCount="50">
  <si>
    <t>Cifras en millones de USD</t>
  </si>
  <si>
    <t>Monto</t>
  </si>
  <si>
    <t>Créditos</t>
  </si>
  <si>
    <t>FDE</t>
  </si>
  <si>
    <t>2DO. PISO</t>
  </si>
  <si>
    <t>CRÉDITO DIRECTO</t>
  </si>
  <si>
    <t>FSG</t>
  </si>
  <si>
    <t>Otras Actividades</t>
  </si>
  <si>
    <t>Sector Económico</t>
  </si>
  <si>
    <t>Total</t>
  </si>
  <si>
    <t>Grande</t>
  </si>
  <si>
    <t>Mediana</t>
  </si>
  <si>
    <t>Microempresa</t>
  </si>
  <si>
    <t>Pequeña</t>
  </si>
  <si>
    <t>Tamaño de Empresa</t>
  </si>
  <si>
    <t>San Salvador</t>
  </si>
  <si>
    <t>La Libertad</t>
  </si>
  <si>
    <t>San Miguel</t>
  </si>
  <si>
    <t>Santa Ana</t>
  </si>
  <si>
    <t>La Paz</t>
  </si>
  <si>
    <t>Sonsonate</t>
  </si>
  <si>
    <t>San Vicente</t>
  </si>
  <si>
    <t>Chalatenango</t>
  </si>
  <si>
    <t>Morazán</t>
  </si>
  <si>
    <t>Ahuachapán</t>
  </si>
  <si>
    <t>La Unión</t>
  </si>
  <si>
    <t>Usulután</t>
  </si>
  <si>
    <t>Cuscatlán</t>
  </si>
  <si>
    <t>Cabañas</t>
  </si>
  <si>
    <t>Cuenta Propia / Autónomo</t>
  </si>
  <si>
    <t>Instituciones Financieras</t>
  </si>
  <si>
    <t>Departamento</t>
  </si>
  <si>
    <t>Servicios</t>
  </si>
  <si>
    <t>Comercio</t>
  </si>
  <si>
    <t>Agropecuario</t>
  </si>
  <si>
    <t>Construcción</t>
  </si>
  <si>
    <t>Energía</t>
  </si>
  <si>
    <t>Industria Manufacturera</t>
  </si>
  <si>
    <t>Vivienda</t>
  </si>
  <si>
    <t>Gran Empresa</t>
  </si>
  <si>
    <t>Cuenta Propia</t>
  </si>
  <si>
    <t>Minería Y Canteras</t>
  </si>
  <si>
    <t>A) MONTO OTORGADO POR SECTOR ECONÓMICO (ACUMULADO DE ENERO A DICIEMBRE 2024)</t>
  </si>
  <si>
    <t>B) MONTO OTORGADO POR TAMAÑO DE EMPRESA (ACUMULADO DE ENERO A DICIEMBRE 2024)</t>
  </si>
  <si>
    <t>C) MONTO OTORGADO POR DEPARTAMENTO (ACUMULADO DE ENERO A DICIEMBRE 2024)</t>
  </si>
  <si>
    <t>Actividades</t>
  </si>
  <si>
    <t>Electricidad, Gas, Agua Y Servicios Sanitarios</t>
  </si>
  <si>
    <t>A) MONTO GARANTIZADO POR SECTOR ECONÓMICO (ACUMULADO DE ENERO A DICIEMBRE 2024)</t>
  </si>
  <si>
    <t>B) MONTO GARANTIZADO POR TAMAÑO DE EMPRESA (ACUMULADO DE ENERO A DICIEMBRE 2024)</t>
  </si>
  <si>
    <t>C) MONTO GARANTIZADO POR DEPARTAMENTO (ACUMULADO DE ENERO A 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</si>
</sst>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6" fontId="0" fillId="0" borderId="0" xfId="0" applyNumberFormat="1"/>
    <xf numFmtId="164" fontId="0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7" fillId="0" borderId="0" xfId="0" applyFont="1" applyAlignment="1">
      <alignment vertical="center"/>
    </xf>
    <xf numFmtId="166" fontId="0" fillId="0" borderId="0" xfId="1" applyNumberFormat="1" applyFont="1" applyBorder="1" applyAlignment="1"/>
    <xf numFmtId="0" fontId="8" fillId="0" borderId="0" xfId="0" applyFont="1"/>
    <xf numFmtId="164" fontId="0" fillId="0" borderId="0" xfId="2" applyFont="1" applyBorder="1" applyAlignment="1">
      <alignment horizontal="center"/>
    </xf>
    <xf numFmtId="9" fontId="0" fillId="0" borderId="0" xfId="3" applyFont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6" fontId="0" fillId="0" borderId="0" xfId="1" applyNumberFormat="1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2" xfId="2" applyFont="1" applyFill="1" applyBorder="1" applyAlignment="1">
      <alignment horizontal="center"/>
    </xf>
    <xf numFmtId="166" fontId="2" fillId="3" borderId="0" xfId="1" applyNumberFormat="1" applyFont="1" applyFill="1" applyBorder="1" applyAlignment="1"/>
    <xf numFmtId="164" fontId="2" fillId="3" borderId="1" xfId="2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1" xfId="0" applyFont="1" applyFill="1" applyBorder="1"/>
    <xf numFmtId="0" fontId="2" fillId="3" borderId="0" xfId="0" applyFont="1" applyFill="1" applyAlignment="1">
      <alignment horizontal="left"/>
    </xf>
    <xf numFmtId="0" fontId="10" fillId="3" borderId="0" xfId="0" applyFont="1" applyFill="1"/>
    <xf numFmtId="166" fontId="2" fillId="3" borderId="0" xfId="1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3" borderId="0" xfId="0" applyFont="1" applyFill="1" applyAlignment="1">
      <alignment horizontal="right"/>
    </xf>
    <xf numFmtId="164" fontId="2" fillId="3" borderId="0" xfId="2" applyFont="1" applyFill="1" applyBorder="1" applyAlignment="1">
      <alignment horizontal="center"/>
    </xf>
    <xf numFmtId="164" fontId="0" fillId="0" borderId="0" xfId="2" applyFont="1" applyFill="1" applyBorder="1" applyAlignment="1">
      <alignment horizontal="center"/>
    </xf>
    <xf numFmtId="164" fontId="0" fillId="0" borderId="0" xfId="2" applyFont="1" applyBorder="1"/>
    <xf numFmtId="164" fontId="0" fillId="2" borderId="0" xfId="2" applyFont="1" applyFill="1" applyBorder="1" applyAlignment="1">
      <alignment horizontal="center"/>
    </xf>
    <xf numFmtId="164" fontId="2" fillId="3" borderId="0" xfId="2" applyFont="1" applyFill="1" applyBorder="1" applyAlignment="1">
      <alignment horizontal="left"/>
    </xf>
    <xf numFmtId="164" fontId="11" fillId="0" borderId="0" xfId="2" applyFont="1" applyAlignment="1">
      <alignment horizontal="center"/>
    </xf>
    <xf numFmtId="166" fontId="11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SV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SV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BANDESAL 2DO. PISO - Monto Otorgado por Sector Económico</a:t>
            </a:r>
          </a:p>
          <a:p>
            <a:pPr algn="ctr" rtl="0">
              <a:defRPr lang="es-SV" sz="1400" spc="0">
                <a:solidFill>
                  <a:sysClr val="windowText" lastClr="000000"/>
                </a:solidFill>
                <a:effectLst/>
              </a:defRPr>
            </a:pPr>
            <a:r>
              <a:rPr lang="es-SV" sz="1200" b="0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Acumulado de enero a diciembre 2024</a:t>
            </a:r>
          </a:p>
        </c:rich>
      </c:tx>
      <c:layout>
        <c:manualLayout>
          <c:xMode val="edge"/>
          <c:yMode val="edge"/>
          <c:x val="0.116948430741931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SV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257983672954781E-2"/>
          <c:y val="0.18948320236036015"/>
          <c:w val="0.33677203084340435"/>
          <c:h val="0.78184049819406332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19-4C23-825D-0EE8EAFC44B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19-4C23-825D-0EE8EAFC44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PISO'!$B$6:$B$15</c:f>
              <c:strCache>
                <c:ptCount val="10"/>
                <c:pt idx="0">
                  <c:v>Comercio</c:v>
                </c:pt>
                <c:pt idx="1">
                  <c:v>Servicios</c:v>
                </c:pt>
                <c:pt idx="2">
                  <c:v>Agropecuario</c:v>
                </c:pt>
                <c:pt idx="3">
                  <c:v>Construcción</c:v>
                </c:pt>
                <c:pt idx="4">
                  <c:v>Energía</c:v>
                </c:pt>
                <c:pt idx="5">
                  <c:v>Vivienda</c:v>
                </c:pt>
                <c:pt idx="6">
                  <c:v>Industria Manufacturera</c:v>
                </c:pt>
                <c:pt idx="7">
                  <c:v>Instituciones Financieras</c:v>
                </c:pt>
                <c:pt idx="8">
                  <c:v>Otras Actividades</c:v>
                </c:pt>
                <c:pt idx="9">
                  <c:v>Minería Y Canteras</c:v>
                </c:pt>
              </c:strCache>
            </c:strRef>
          </c:cat>
          <c:val>
            <c:numRef>
              <c:f>'BANDESAL 2DO. PISO'!$C$6:$C$15</c:f>
              <c:numCache>
                <c:formatCode>_("$"* #,##0.00_);_("$"* \(#,##0.00\);_("$"* "-"??_);_(@_)</c:formatCode>
                <c:ptCount val="10"/>
                <c:pt idx="0">
                  <c:v>73.331270129999965</c:v>
                </c:pt>
                <c:pt idx="1">
                  <c:v>69.76566471999999</c:v>
                </c:pt>
                <c:pt idx="2">
                  <c:v>17.166950460000017</c:v>
                </c:pt>
                <c:pt idx="3">
                  <c:v>14.763620199999995</c:v>
                </c:pt>
                <c:pt idx="4">
                  <c:v>12.290571810000001</c:v>
                </c:pt>
                <c:pt idx="5">
                  <c:v>9.1821738700000015</c:v>
                </c:pt>
                <c:pt idx="6">
                  <c:v>8.4917188699999997</c:v>
                </c:pt>
                <c:pt idx="7">
                  <c:v>0.9</c:v>
                </c:pt>
                <c:pt idx="8">
                  <c:v>0.41304000000000002</c:v>
                </c:pt>
                <c:pt idx="9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017005298786791"/>
          <c:y val="0.20036962321858529"/>
          <c:w val="0.39225832686407158"/>
          <c:h val="0.69138957478864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5877760188106023E-2"/>
          <c:y val="0.14931801264083003"/>
          <c:w val="0.3316326181576878"/>
          <c:h val="0.81374350556466901"/>
        </c:manualLayout>
      </c:layout>
      <c:doughnutChart>
        <c:varyColors val="1"/>
        <c:ser>
          <c:idx val="0"/>
          <c:order val="0"/>
          <c:tx>
            <c:strRef>
              <c:f>'FONDO DE DESARROLLO ECONÓMICO'!$C$40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A2-434E-964B-EADBA8AAD74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8EE-46E7-9D29-5305676A704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8EE-46E7-9D29-5305676A704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8EE-46E7-9D29-5305676A704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8EE-46E7-9D29-5305676A7042}"/>
                </c:ext>
              </c:extLst>
            </c:dLbl>
            <c:dLbl>
              <c:idx val="4"/>
              <c:layout>
                <c:manualLayout>
                  <c:x val="-0.10702342126038965"/>
                  <c:y val="-5.6353296599585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EE-46E7-9D29-5305676A7042}"/>
                </c:ext>
              </c:extLst>
            </c:dLbl>
            <c:dLbl>
              <c:idx val="5"/>
              <c:layout>
                <c:manualLayout>
                  <c:x val="-9.9513005733344762E-2"/>
                  <c:y val="-0.104036855260773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6E7-9D29-5305676A70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ECONÓMICO'!$B$41:$B$47</c:f>
              <c:strCache>
                <c:ptCount val="7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La Unión</c:v>
                </c:pt>
                <c:pt idx="6">
                  <c:v>Usulután</c:v>
                </c:pt>
              </c:strCache>
            </c:strRef>
          </c:cat>
          <c:val>
            <c:numRef>
              <c:f>'FONDO DE DESARROLLO ECONÓMICO'!$C$41:$C$47</c:f>
              <c:numCache>
                <c:formatCode>_("$"* #,##0.00_);_("$"* \(#,##0.00\);_("$"* "-"??_);_(@_)</c:formatCode>
                <c:ptCount val="7"/>
                <c:pt idx="0">
                  <c:v>13.42234659</c:v>
                </c:pt>
                <c:pt idx="1">
                  <c:v>2.1326456100000004</c:v>
                </c:pt>
                <c:pt idx="2">
                  <c:v>0.64</c:v>
                </c:pt>
                <c:pt idx="3">
                  <c:v>0.37017499999999998</c:v>
                </c:pt>
                <c:pt idx="4">
                  <c:v>0.17669199999999999</c:v>
                </c:pt>
                <c:pt idx="5">
                  <c:v>0.14732000000000001</c:v>
                </c:pt>
                <c:pt idx="6">
                  <c:v>4.6800000000000001E-2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422860522716349"/>
          <c:y val="0.18937878969033425"/>
          <c:w val="0.13210306458171603"/>
          <c:h val="0.70836222186046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7919164464724315E-2"/>
          <c:y val="0.17834867871519788"/>
          <c:w val="0.32230965323772831"/>
          <c:h val="0.78104156316628826"/>
        </c:manualLayout>
      </c:layout>
      <c:doughnut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6A-430B-BF35-0CA75E21CAEA}"/>
              </c:ext>
            </c:extLst>
          </c:dPt>
          <c:dLbls>
            <c:dLbl>
              <c:idx val="4"/>
              <c:layout>
                <c:manualLayout>
                  <c:x val="5.4122754669223699E-3"/>
                  <c:y val="-0.167660000548373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81-4D32-B4F6-B15CFDCE0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GARANTÍAS'!$B$7:$B$12</c:f>
              <c:strCache>
                <c:ptCount val="6"/>
                <c:pt idx="0">
                  <c:v>Comercio</c:v>
                </c:pt>
                <c:pt idx="1">
                  <c:v>Servicios</c:v>
                </c:pt>
                <c:pt idx="2">
                  <c:v>Industria Manufacturera</c:v>
                </c:pt>
                <c:pt idx="3">
                  <c:v>Otras Actividades</c:v>
                </c:pt>
                <c:pt idx="4">
                  <c:v>Energía</c:v>
                </c:pt>
                <c:pt idx="5">
                  <c:v>Construcción</c:v>
                </c:pt>
              </c:strCache>
            </c:strRef>
          </c:cat>
          <c:val>
            <c:numRef>
              <c:f>'FONDO SALVADOREÑO DE GARANTÍAS'!$C$7:$C$12</c:f>
              <c:numCache>
                <c:formatCode>_("$"* #,##0.00_);_("$"* \(#,##0.00\);_("$"* "-"??_);_(@_)</c:formatCode>
                <c:ptCount val="6"/>
                <c:pt idx="0">
                  <c:v>28.751702279999996</c:v>
                </c:pt>
                <c:pt idx="1">
                  <c:v>20.690854689999995</c:v>
                </c:pt>
                <c:pt idx="2">
                  <c:v>7.0049415700000006</c:v>
                </c:pt>
                <c:pt idx="3">
                  <c:v>4.4609490400000009</c:v>
                </c:pt>
                <c:pt idx="4">
                  <c:v>0.94638500000000003</c:v>
                </c:pt>
                <c:pt idx="5">
                  <c:v>6.6032999999999994E-2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04647941426394"/>
          <c:y val="0.29898160916541172"/>
          <c:w val="0.29153538295062142"/>
          <c:h val="0.61127126731937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9396017879383997E-2"/>
          <c:y val="0.17233702281837751"/>
          <c:w val="0.33861251440477724"/>
          <c:h val="0.78728365888201923"/>
        </c:manualLayout>
      </c:layout>
      <c:doughnut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BF-4832-9509-FB22FAE432B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F-4832-9509-FB22FAE432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GARANTÍAS'!$B$24:$B$29</c:f>
              <c:strCache>
                <c:ptCount val="6"/>
                <c:pt idx="0">
                  <c:v>Cuenta Propia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'FONDO SALVADOREÑO DE GARANTÍAS'!$C$24:$C$29</c:f>
              <c:numCache>
                <c:formatCode>_("$"* #,##0.00_);_("$"* \(#,##0.00\);_("$"* "-"??_);_(@_)</c:formatCode>
                <c:ptCount val="6"/>
                <c:pt idx="0">
                  <c:v>6.5341918400000001</c:v>
                </c:pt>
                <c:pt idx="1">
                  <c:v>22.568222760000008</c:v>
                </c:pt>
                <c:pt idx="2">
                  <c:v>23.876071790000005</c:v>
                </c:pt>
                <c:pt idx="3">
                  <c:v>8.4923791899999994</c:v>
                </c:pt>
                <c:pt idx="4">
                  <c:v>0.45</c:v>
                </c:pt>
                <c:pt idx="5">
                  <c:v>61.920865580000019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2254944185126"/>
          <c:y val="0.3740679283996613"/>
          <c:w val="0.21936615678240251"/>
          <c:h val="0.30857011564677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2607351965451816E-2"/>
          <c:y val="0.19028485159251898"/>
          <c:w val="0.31861693768988114"/>
          <c:h val="0.76331491304422094"/>
        </c:manualLayout>
      </c:layout>
      <c:doughnutChart>
        <c:varyColors val="1"/>
        <c:ser>
          <c:idx val="0"/>
          <c:order val="0"/>
          <c:tx>
            <c:strRef>
              <c:f>'FONDO SALVADOREÑO DE GARANTÍAS'!$C$40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dLbl>
              <c:idx val="10"/>
              <c:layout>
                <c:manualLayout>
                  <c:x val="-6.6936223898201461E-2"/>
                  <c:y val="-0.1072703085077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8F-461E-920A-EE5EC63D3087}"/>
                </c:ext>
              </c:extLst>
            </c:dLbl>
            <c:dLbl>
              <c:idx val="11"/>
              <c:layout>
                <c:manualLayout>
                  <c:x val="-4.9321428135516862E-2"/>
                  <c:y val="-0.137918968081351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8F-461E-920A-EE5EC63D3087}"/>
                </c:ext>
              </c:extLst>
            </c:dLbl>
            <c:dLbl>
              <c:idx val="12"/>
              <c:layout>
                <c:manualLayout>
                  <c:x val="-2.1137754915221515E-2"/>
                  <c:y val="-0.16090546276157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8F-461E-920A-EE5EC63D30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Ahuachapán</c:v>
                </c:pt>
                <c:pt idx="7">
                  <c:v>Cuscatlán</c:v>
                </c:pt>
                <c:pt idx="8">
                  <c:v>Usulután</c:v>
                </c:pt>
                <c:pt idx="9">
                  <c:v>La Unión</c:v>
                </c:pt>
                <c:pt idx="10">
                  <c:v>Chalatenango</c:v>
                </c:pt>
                <c:pt idx="11">
                  <c:v>Cabañas</c:v>
                </c:pt>
                <c:pt idx="12">
                  <c:v>Morazán</c:v>
                </c:pt>
                <c:pt idx="13">
                  <c:v>San Vicente</c:v>
                </c:pt>
              </c:strCache>
            </c:strRef>
          </c:cat>
          <c:val>
            <c:numRef>
              <c:f>'FONDO SALVADOREÑO DE GARANTÍAS'!$C$41:$C$54</c:f>
              <c:numCache>
                <c:formatCode>_("$"* #,##0.00_);_("$"* \(#,##0.00\);_("$"* "-"??_);_(@_)</c:formatCode>
                <c:ptCount val="14"/>
                <c:pt idx="0">
                  <c:v>23.715753879999991</c:v>
                </c:pt>
                <c:pt idx="1">
                  <c:v>11.50640578</c:v>
                </c:pt>
                <c:pt idx="2">
                  <c:v>4.3293777699999998</c:v>
                </c:pt>
                <c:pt idx="3">
                  <c:v>4.1496499599999996</c:v>
                </c:pt>
                <c:pt idx="4">
                  <c:v>3.1708803800000003</c:v>
                </c:pt>
                <c:pt idx="5">
                  <c:v>3.1276997299999998</c:v>
                </c:pt>
                <c:pt idx="6">
                  <c:v>2.3374590899999999</c:v>
                </c:pt>
                <c:pt idx="7">
                  <c:v>1.8963240299999997</c:v>
                </c:pt>
                <c:pt idx="8">
                  <c:v>1.8416227199999999</c:v>
                </c:pt>
                <c:pt idx="9">
                  <c:v>1.3470619799999999</c:v>
                </c:pt>
                <c:pt idx="10">
                  <c:v>1.3364521999999999</c:v>
                </c:pt>
                <c:pt idx="11">
                  <c:v>1.1910700000000001</c:v>
                </c:pt>
                <c:pt idx="12">
                  <c:v>1.03888351</c:v>
                </c:pt>
                <c:pt idx="13">
                  <c:v>0.93222455000000004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05962122711246"/>
          <c:y val="0.25053010763895306"/>
          <c:w val="0.11879723400548807"/>
          <c:h val="0.71941810680248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diciembre 2024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30470022058797"/>
          <c:y val="0.20500709370788112"/>
          <c:w val="0.30189763418499782"/>
          <c:h val="0.7414850677449101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'FONDO SALVADOREÑO DE GARANTÍAS'!#REF!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'FONDO SALVADOREÑO DE GARANTÍAS'!#REF!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'FONDO SALVADOREÑO DE GARANTÍAS'!#REF!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832006556264365"/>
          <c:y val="0.30092111796836207"/>
          <c:w val="0.12891749184832346"/>
          <c:h val="0.31196995346797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5967136294370293"/>
          <c:y val="0.19353521396340295"/>
          <c:w val="0.34514695245066124"/>
          <c:h val="0.78849663211823895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PISO'!$B$28:$B$32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PISO'!$C$28:$C$32</c:f>
              <c:numCache>
                <c:formatCode>_("$"* #,##0.00_);_("$"* \(#,##0.00\);_("$"* "-"??_);_(@_)</c:formatCode>
                <c:ptCount val="5"/>
                <c:pt idx="0">
                  <c:v>25.676793380000003</c:v>
                </c:pt>
                <c:pt idx="1">
                  <c:v>55.250942169999902</c:v>
                </c:pt>
                <c:pt idx="2">
                  <c:v>60.825793370000028</c:v>
                </c:pt>
                <c:pt idx="3">
                  <c:v>44.113053259999994</c:v>
                </c:pt>
                <c:pt idx="4">
                  <c:v>20.505427879999999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682035165568355"/>
          <c:y val="0.36720980091691696"/>
          <c:w val="0.24090723869354716"/>
          <c:h val="0.36599779113297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6707222868171792"/>
          <c:y val="0.1790456703828677"/>
          <c:w val="0.35289634797648151"/>
          <c:h val="0.7493306181054572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DE-412A-B2AA-A095342D4CC3}"/>
              </c:ext>
            </c:extLst>
          </c:dPt>
          <c:dLbls>
            <c:dLbl>
              <c:idx val="8"/>
              <c:layout>
                <c:manualLayout>
                  <c:x val="-1.1120673463314874E-2"/>
                  <c:y val="-3.33654435589806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0C-4A79-98B5-08A9C5C5E66D}"/>
                </c:ext>
              </c:extLst>
            </c:dLbl>
            <c:dLbl>
              <c:idx val="9"/>
              <c:layout>
                <c:manualLayout>
                  <c:x val="-9.2672278860957327E-3"/>
                  <c:y val="-3.7072715065534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0C-4A79-98B5-08A9C5C5E66D}"/>
                </c:ext>
              </c:extLst>
            </c:dLbl>
            <c:dLbl>
              <c:idx val="10"/>
              <c:layout>
                <c:manualLayout>
                  <c:x val="-5.5603367316574195E-3"/>
                  <c:y val="-6.67308871179613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0C-4A79-98B5-08A9C5C5E66D}"/>
                </c:ext>
              </c:extLst>
            </c:dLbl>
            <c:dLbl>
              <c:idx val="11"/>
              <c:layout>
                <c:manualLayout>
                  <c:x val="-1.4827564617753119E-2"/>
                  <c:y val="-0.14458358875558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0C-4A79-98B5-08A9C5C5E66D}"/>
                </c:ext>
              </c:extLst>
            </c:dLbl>
            <c:dLbl>
              <c:idx val="12"/>
              <c:layout>
                <c:manualLayout>
                  <c:x val="5.5603367316573518E-3"/>
                  <c:y val="-0.166827217794903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0C-4A79-98B5-08A9C5C5E66D}"/>
                </c:ext>
              </c:extLst>
            </c:dLbl>
            <c:dLbl>
              <c:idx val="13"/>
              <c:layout>
                <c:manualLayout>
                  <c:x val="2.9644828115435094E-2"/>
                  <c:y val="-0.119546781208799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2DE-412A-B2AA-A095342D4C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PISO'!$B$43:$B$56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La Paz</c:v>
                </c:pt>
                <c:pt idx="4">
                  <c:v>Sonsonate</c:v>
                </c:pt>
                <c:pt idx="5">
                  <c:v>Santa Ana</c:v>
                </c:pt>
                <c:pt idx="6">
                  <c:v>Usulután</c:v>
                </c:pt>
                <c:pt idx="7">
                  <c:v>San Vicente</c:v>
                </c:pt>
                <c:pt idx="8">
                  <c:v>La Unión</c:v>
                </c:pt>
                <c:pt idx="9">
                  <c:v>Ahuachapán</c:v>
                </c:pt>
                <c:pt idx="10">
                  <c:v>Chalatenango</c:v>
                </c:pt>
                <c:pt idx="11">
                  <c:v>Morazán</c:v>
                </c:pt>
                <c:pt idx="12">
                  <c:v>Cuscatlán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PISO'!$C$43:$C$56</c:f>
              <c:numCache>
                <c:formatCode>_("$"* #,##0.00_);_("$"* \(#,##0.00\);_("$"* "-"??_);_(@_)</c:formatCode>
                <c:ptCount val="14"/>
                <c:pt idx="0">
                  <c:v>68.395119800000003</c:v>
                </c:pt>
                <c:pt idx="1">
                  <c:v>55.961711419999979</c:v>
                </c:pt>
                <c:pt idx="2">
                  <c:v>16.668690779999995</c:v>
                </c:pt>
                <c:pt idx="3">
                  <c:v>13.852231530000001</c:v>
                </c:pt>
                <c:pt idx="4">
                  <c:v>11.197591790000001</c:v>
                </c:pt>
                <c:pt idx="5">
                  <c:v>7.8131902199999992</c:v>
                </c:pt>
                <c:pt idx="6">
                  <c:v>7.441327369999998</c:v>
                </c:pt>
                <c:pt idx="7">
                  <c:v>6.0077177000000015</c:v>
                </c:pt>
                <c:pt idx="8">
                  <c:v>5.6070767899999989</c:v>
                </c:pt>
                <c:pt idx="9">
                  <c:v>5.0771949099999993</c:v>
                </c:pt>
                <c:pt idx="10">
                  <c:v>3.09729397</c:v>
                </c:pt>
                <c:pt idx="11">
                  <c:v>2.3684946200000003</c:v>
                </c:pt>
                <c:pt idx="12">
                  <c:v>1.7860815400000003</c:v>
                </c:pt>
                <c:pt idx="13">
                  <c:v>1.0982876199999998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17025415408961"/>
          <c:y val="0.19801004174329334"/>
          <c:w val="0.13753625376211406"/>
          <c:h val="0.74273133037771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416646301071848E-2"/>
          <c:y val="0.20418883457716144"/>
          <c:w val="0.30845368441629539"/>
          <c:h val="0.75576662869680145"/>
        </c:manualLayout>
      </c:layout>
      <c:doughnut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AF-454A-A7AB-8BC3750712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D2-4DFE-8266-0E057ACC8EA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370-4CF4-938C-06FC98A80B1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370-4CF4-938C-06FC98A80B1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370-4CF4-938C-06FC98A80B1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370-4CF4-938C-06FC98A80B1D}"/>
                </c:ext>
              </c:extLst>
            </c:dLbl>
            <c:dLbl>
              <c:idx val="4"/>
              <c:layout>
                <c:manualLayout>
                  <c:x val="-6.0127033152572514E-2"/>
                  <c:y val="-0.1448611617581741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0-4CF4-938C-06FC98A80B1D}"/>
                </c:ext>
              </c:extLst>
            </c:dLbl>
            <c:dLbl>
              <c:idx val="5"/>
              <c:layout>
                <c:manualLayout>
                  <c:x val="-3.5700425934339919E-2"/>
                  <c:y val="-0.16680982263062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AF-454A-A7AB-8BC375071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Construcción</c:v>
                </c:pt>
                <c:pt idx="1">
                  <c:v>Electricidad, Gas, Agua Y Servicios Sanitarios</c:v>
                </c:pt>
                <c:pt idx="2">
                  <c:v>Comercio</c:v>
                </c:pt>
                <c:pt idx="3">
                  <c:v>Servicios</c:v>
                </c:pt>
                <c:pt idx="4">
                  <c:v>Industria Manufacturera</c:v>
                </c:pt>
                <c:pt idx="5">
                  <c:v>Actividades</c:v>
                </c:pt>
                <c:pt idx="6">
                  <c:v>Agropecuario</c:v>
                </c:pt>
              </c:strCache>
            </c:strRef>
          </c:cat>
          <c:val>
            <c:numRef>
              <c:f>'CRÉDITO DIRECTO'!$C$7:$C$13</c:f>
              <c:numCache>
                <c:formatCode>_("$"* #,##0.00_);_("$"* \(#,##0.00\);_("$"* "-"??_);_(@_)</c:formatCode>
                <c:ptCount val="7"/>
                <c:pt idx="0">
                  <c:v>32.345616</c:v>
                </c:pt>
                <c:pt idx="1">
                  <c:v>28.58</c:v>
                </c:pt>
                <c:pt idx="2">
                  <c:v>15.440425250000001</c:v>
                </c:pt>
                <c:pt idx="3">
                  <c:v>38.007916000000002</c:v>
                </c:pt>
                <c:pt idx="4">
                  <c:v>8.7910590000000006</c:v>
                </c:pt>
                <c:pt idx="5">
                  <c:v>3.0261210199999997</c:v>
                </c:pt>
                <c:pt idx="6">
                  <c:v>0.57543016999999996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946474364712171"/>
          <c:y val="0.303857952414612"/>
          <c:w val="0.43957492081325955"/>
          <c:h val="0.47586614173228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5302273503900651E-2"/>
          <c:y val="0.1977608983908197"/>
          <c:w val="0.32558188955942918"/>
          <c:h val="0.75188127631324619"/>
        </c:manualLayout>
      </c:layout>
      <c:doughnut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78-4233-9040-C422CD3BCA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DIRECTO'!$C$25:$C$29</c:f>
              <c:numCache>
                <c:formatCode>_("$"* #,##0.00_);_("$"* \(#,##0.00\);_("$"* "-"??_);_(@_)</c:formatCode>
                <c:ptCount val="5"/>
                <c:pt idx="0">
                  <c:v>4.3691051700000001</c:v>
                </c:pt>
                <c:pt idx="1">
                  <c:v>36.25363625</c:v>
                </c:pt>
                <c:pt idx="2">
                  <c:v>46.598975000000003</c:v>
                </c:pt>
                <c:pt idx="3">
                  <c:v>5.9802192600000001</c:v>
                </c:pt>
                <c:pt idx="4">
                  <c:v>33.564631760000005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137532808398951"/>
          <c:y val="0.37992240100422231"/>
          <c:w val="0.14524860448781929"/>
          <c:h val="0.2995099525602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3852669385855848E-2"/>
          <c:y val="0.18517583004531435"/>
          <c:w val="0.32781150372031748"/>
          <c:h val="0.80829561890542623"/>
        </c:manualLayout>
      </c:layout>
      <c:doughnutChart>
        <c:varyColors val="1"/>
        <c:ser>
          <c:idx val="0"/>
          <c:order val="0"/>
          <c:tx>
            <c:strRef>
              <c:f>'CRÉDITO DIRECTO'!$C$41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00-4DF7-81F6-828B10BC8F1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69-46AE-B7B2-1C06AAAD351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C1-4C98-94EC-295AF64E6653}"/>
              </c:ext>
            </c:extLst>
          </c:dPt>
          <c:dLbls>
            <c:dLbl>
              <c:idx val="3"/>
              <c:layout>
                <c:manualLayout>
                  <c:x val="2.2535211267605635E-2"/>
                  <c:y val="-8.819404634631856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00-4DF7-81F6-828B10BC8F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DIRECTO'!$B$42:$B$47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Usulután</c:v>
                </c:pt>
              </c:strCache>
            </c:strRef>
          </c:cat>
          <c:val>
            <c:numRef>
              <c:f>'CRÉDITO DIRECTO'!$C$42:$C$47</c:f>
              <c:numCache>
                <c:formatCode>_("$"* #,##0.00_);_("$"* \(#,##0.00\);_("$"* "-"??_);_(@_)</c:formatCode>
                <c:ptCount val="6"/>
                <c:pt idx="0">
                  <c:v>75.604512440000008</c:v>
                </c:pt>
                <c:pt idx="1">
                  <c:v>46.985729999999997</c:v>
                </c:pt>
                <c:pt idx="2">
                  <c:v>3.21</c:v>
                </c:pt>
                <c:pt idx="3">
                  <c:v>0.5</c:v>
                </c:pt>
                <c:pt idx="4">
                  <c:v>0.3</c:v>
                </c:pt>
                <c:pt idx="5">
                  <c:v>0.166325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663195939889881"/>
          <c:y val="0.23273142644626998"/>
          <c:w val="0.21580969280248419"/>
          <c:h val="0.65071900615282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diciembre 2024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0781352085752617E-2"/>
          <c:y val="0.17060280522881668"/>
          <c:w val="0.32350780209302488"/>
          <c:h val="0.78414553278642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'CRÉDITO DIRECTO'!#REF!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'CRÉDITO DIRECTO'!#REF!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'CRÉDITO DIRECTO'!#REF!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93775294180114"/>
          <c:y val="0.22491459245000056"/>
          <c:w val="0.28575668182322284"/>
          <c:h val="0.74611790302527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</a:t>
            </a:r>
            <a:r>
              <a:rPr lang="es-SV" sz="1200" baseline="0"/>
              <a:t> diciembre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28689696309318"/>
          <c:y val="0.18607171668251318"/>
          <c:w val="0.31215078584510864"/>
          <c:h val="0.75051837068621796"/>
        </c:manualLayout>
      </c:layout>
      <c:doughnut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BA1-4503-AF7D-DA9C328ED9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EB-4C7C-9A3D-D5E0984B369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48A-45FC-8A90-71EDC6304C9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48A-45FC-8A90-71EDC6304C9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48A-45FC-8A90-71EDC6304C9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48A-45FC-8A90-71EDC6304C90}"/>
                </c:ext>
              </c:extLst>
            </c:dLbl>
            <c:dLbl>
              <c:idx val="4"/>
              <c:layout>
                <c:manualLayout>
                  <c:x val="-1.8785784991811629E-2"/>
                  <c:y val="-0.161754880906299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A-45FC-8A90-71EDC6304C90}"/>
                </c:ext>
              </c:extLst>
            </c:dLbl>
            <c:dLbl>
              <c:idx val="6"/>
              <c:layout>
                <c:manualLayout>
                  <c:x val="-1.8783122816924155E-3"/>
                  <c:y val="-0.122461742758709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EB-4C7C-9A3D-D5E0984B3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ECONÓMICO'!$B$7:$B$13</c:f>
              <c:strCache>
                <c:ptCount val="7"/>
                <c:pt idx="0">
                  <c:v>Comercio</c:v>
                </c:pt>
                <c:pt idx="1">
                  <c:v>Otras Actividades</c:v>
                </c:pt>
                <c:pt idx="2">
                  <c:v>Construcción</c:v>
                </c:pt>
                <c:pt idx="3">
                  <c:v>Industria Manufacturera</c:v>
                </c:pt>
                <c:pt idx="4">
                  <c:v>Servicios</c:v>
                </c:pt>
                <c:pt idx="5">
                  <c:v>Energía</c:v>
                </c:pt>
                <c:pt idx="6">
                  <c:v>Agropecuario</c:v>
                </c:pt>
              </c:strCache>
            </c:strRef>
          </c:cat>
          <c:val>
            <c:numRef>
              <c:f>'FONDO DE DESARROLLO ECONÓMICO'!$C$7:$C$13</c:f>
              <c:numCache>
                <c:formatCode>_("$"* #,##0.00_);_("$"* \(#,##0.00\);_("$"* "-"??_);_(@_)</c:formatCode>
                <c:ptCount val="7"/>
                <c:pt idx="0">
                  <c:v>7.5005100000000002</c:v>
                </c:pt>
                <c:pt idx="1">
                  <c:v>3.8520245000000011</c:v>
                </c:pt>
                <c:pt idx="2">
                  <c:v>2.7271869999999998</c:v>
                </c:pt>
                <c:pt idx="3">
                  <c:v>1.4663816200000002</c:v>
                </c:pt>
                <c:pt idx="4">
                  <c:v>1.1300860800000001</c:v>
                </c:pt>
                <c:pt idx="5">
                  <c:v>0.21859999999999999</c:v>
                </c:pt>
                <c:pt idx="6">
                  <c:v>4.1189999999999997E-2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887169041745712"/>
          <c:y val="0.22567743108599736"/>
          <c:w val="0.36652409734153735"/>
          <c:h val="0.52813176277410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2024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474019020125948"/>
          <c:y val="0.21587767258787405"/>
          <c:w val="0.32054786385409434"/>
          <c:h val="0.78124917487863133"/>
        </c:manualLayout>
      </c:layout>
      <c:doughnut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C9-4A09-AD8B-0512384F8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2D-4F8B-A922-C18DCB2FE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ECONÓMICO'!$B$24:$B$28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 Empresa</c:v>
                </c:pt>
              </c:strCache>
            </c:strRef>
          </c:cat>
          <c:val>
            <c:numRef>
              <c:f>'FONDO DE DESARROLLO ECONÓMICO'!$C$24:$C$28</c:f>
              <c:numCache>
                <c:formatCode>_("$"* #,##0.00_);_("$"* \(#,##0.00\);_("$"* "-"??_);_(@_)</c:formatCode>
                <c:ptCount val="5"/>
                <c:pt idx="0">
                  <c:v>3.1350000000000003E-2</c:v>
                </c:pt>
                <c:pt idx="1">
                  <c:v>7.1807932300000008</c:v>
                </c:pt>
                <c:pt idx="2">
                  <c:v>3.2239364200000002</c:v>
                </c:pt>
                <c:pt idx="3">
                  <c:v>1.1306520800000002</c:v>
                </c:pt>
                <c:pt idx="4">
                  <c:v>5.3692474700000004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35514398728336"/>
          <c:y val="0.33106097310160437"/>
          <c:w val="0.24232908210417364"/>
          <c:h val="0.32015273448894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0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0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679286</xdr:colOff>
      <xdr:row>38</xdr:row>
      <xdr:rowOff>101311</xdr:rowOff>
    </xdr:from>
    <xdr:to>
      <xdr:col>10</xdr:col>
      <xdr:colOff>0</xdr:colOff>
      <xdr:row>56</xdr:row>
      <xdr:rowOff>59911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419554</xdr:colOff>
      <xdr:row>17</xdr:row>
      <xdr:rowOff>160564</xdr:rowOff>
    </xdr:from>
    <xdr:to>
      <xdr:col>11</xdr:col>
      <xdr:colOff>295729</xdr:colOff>
      <xdr:row>33</xdr:row>
      <xdr:rowOff>151039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445366</xdr:colOff>
      <xdr:row>35</xdr:row>
      <xdr:rowOff>38678</xdr:rowOff>
    </xdr:from>
    <xdr:to>
      <xdr:col>11</xdr:col>
      <xdr:colOff>321541</xdr:colOff>
      <xdr:row>50</xdr:row>
      <xdr:rowOff>32616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</xdr:row>
      <xdr:rowOff>161925</xdr:rowOff>
    </xdr:from>
    <xdr:to>
      <xdr:col>12</xdr:col>
      <xdr:colOff>0</xdr:colOff>
      <xdr:row>16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3</xdr:row>
      <xdr:rowOff>196850</xdr:rowOff>
    </xdr:from>
    <xdr:to>
      <xdr:col>11</xdr:col>
      <xdr:colOff>288925</xdr:colOff>
      <xdr:row>19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344714</xdr:colOff>
      <xdr:row>19</xdr:row>
      <xdr:rowOff>119743</xdr:rowOff>
    </xdr:from>
    <xdr:to>
      <xdr:col>11</xdr:col>
      <xdr:colOff>220889</xdr:colOff>
      <xdr:row>34</xdr:row>
      <xdr:rowOff>112486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374650</xdr:colOff>
      <xdr:row>39</xdr:row>
      <xdr:rowOff>184150</xdr:rowOff>
    </xdr:from>
    <xdr:to>
      <xdr:col>11</xdr:col>
      <xdr:colOff>250825</xdr:colOff>
      <xdr:row>55</xdr:row>
      <xdr:rowOff>53975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424294</xdr:colOff>
      <xdr:row>0</xdr:row>
      <xdr:rowOff>115456</xdr:rowOff>
    </xdr:from>
    <xdr:to>
      <xdr:col>11</xdr:col>
      <xdr:colOff>577272</xdr:colOff>
      <xdr:row>15</xdr:row>
      <xdr:rowOff>174049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417079</xdr:colOff>
      <xdr:row>18</xdr:row>
      <xdr:rowOff>161637</xdr:rowOff>
    </xdr:from>
    <xdr:to>
      <xdr:col>12</xdr:col>
      <xdr:colOff>0</xdr:colOff>
      <xdr:row>34</xdr:row>
      <xdr:rowOff>43008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357909</xdr:colOff>
      <xdr:row>36</xdr:row>
      <xdr:rowOff>173181</xdr:rowOff>
    </xdr:from>
    <xdr:to>
      <xdr:col>11</xdr:col>
      <xdr:colOff>681182</xdr:colOff>
      <xdr:row>54</xdr:row>
      <xdr:rowOff>11546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0</xdr:row>
      <xdr:rowOff>65809</xdr:rowOff>
    </xdr:from>
    <xdr:to>
      <xdr:col>12</xdr:col>
      <xdr:colOff>0</xdr:colOff>
      <xdr:row>19</xdr:row>
      <xdr:rowOff>88900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5" totalsRowShown="0" headerRowDxfId="48">
  <autoFilter ref="B5:D15" xr:uid="{00000000-0009-0000-0100-00000A000000}"/>
  <tableColumns count="3">
    <tableColumn id="1" xr3:uid="{00000000-0010-0000-0000-000001000000}" name="Sector Económico" dataDxfId="47"/>
    <tableColumn id="2" xr3:uid="{00000000-0010-0000-0000-000002000000}" name="Monto" dataDxfId="46"/>
    <tableColumn id="3" xr3:uid="{00000000-0010-0000-0000-000003000000}" name="Créditos" dataDxfId="4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3" totalsRowShown="0" headerRowDxfId="11">
  <autoFilter ref="B6:D13" xr:uid="{00000000-0009-0000-0100-000013000000}"/>
  <tableColumns count="3">
    <tableColumn id="1" xr3:uid="{00000000-0010-0000-1200-000001000000}" name="Sector Económico" dataDxfId="10"/>
    <tableColumn id="2" xr3:uid="{00000000-0010-0000-1200-000002000000}" name="Monto" dataDxfId="9"/>
    <tableColumn id="3" xr3:uid="{00000000-0010-0000-1200-000003000000}" name="Créditos" dataDxfId="8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8" totalsRowShown="0" headerRowDxfId="7">
  <autoFilter ref="B23:D28" xr:uid="{00000000-0009-0000-0100-000014000000}"/>
  <tableColumns count="3">
    <tableColumn id="1" xr3:uid="{00000000-0010-0000-1300-000001000000}" name="Tamaño de Empresa" dataDxfId="6"/>
    <tableColumn id="2" xr3:uid="{00000000-0010-0000-1300-000002000000}" name="Monto" dataDxfId="5"/>
    <tableColumn id="3" xr3:uid="{00000000-0010-0000-1300-000003000000}" name="Créditos" dataDxfId="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40:D54" totalsRowShown="0" headerRowDxfId="3">
  <autoFilter ref="B40:D54" xr:uid="{00000000-0009-0000-0100-000015000000}"/>
  <tableColumns count="3">
    <tableColumn id="1" xr3:uid="{00000000-0010-0000-1400-000001000000}" name="Departamento" dataDxfId="2"/>
    <tableColumn id="2" xr3:uid="{00000000-0010-0000-1400-000002000000}" name="Monto" dataDxfId="1"/>
    <tableColumn id="3" xr3:uid="{00000000-0010-0000-1400-000003000000}" name="Créditos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7:D32" totalsRowShown="0">
  <autoFilter ref="B27:D32" xr:uid="{00000000-0009-0000-0100-00000B000000}"/>
  <tableColumns count="3">
    <tableColumn id="1" xr3:uid="{00000000-0010-0000-0100-000001000000}" name="Tamaño de Empresa" dataDxfId="44"/>
    <tableColumn id="2" xr3:uid="{00000000-0010-0000-0100-000002000000}" name="Monto" dataDxfId="43"/>
    <tableColumn id="3" xr3:uid="{00000000-0010-0000-0100-000003000000}" name="Créditos" dataDxfId="4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2:D56" headerRowDxfId="41" dataDxfId="40">
  <autoFilter ref="B42:D56" xr:uid="{00000000-0009-0000-0100-00000C000000}"/>
  <tableColumns count="3">
    <tableColumn id="1" xr3:uid="{00000000-0010-0000-0200-000001000000}" name="Departamento" totalsRowLabel="Total" dataDxfId="39"/>
    <tableColumn id="2" xr3:uid="{00000000-0010-0000-0200-000002000000}" name="Monto" dataDxfId="38"/>
    <tableColumn id="3" xr3:uid="{00000000-0010-0000-0200-000003000000}" name="Créditos" totalsRowFunction="sum" dataDxfId="3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3" totalsRowShown="0" headerRowDxfId="36">
  <autoFilter ref="B6:D13" xr:uid="{00000000-0009-0000-0100-00000D000000}"/>
  <sortState xmlns:xlrd2="http://schemas.microsoft.com/office/spreadsheetml/2017/richdata2" ref="B7:D11">
    <sortCondition descending="1" ref="C8:C11"/>
  </sortState>
  <tableColumns count="3">
    <tableColumn id="1" xr3:uid="{00000000-0010-0000-0C00-000001000000}" name="Sector Económico" dataDxfId="35"/>
    <tableColumn id="2" xr3:uid="{00000000-0010-0000-0C00-000002000000}" name="Monto" dataDxfId="34"/>
    <tableColumn id="3" xr3:uid="{00000000-0010-0000-0C00-000003000000}" name="Créditos" dataDxfId="3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4:D29" totalsRowShown="0" headerRowDxfId="32">
  <autoFilter ref="B24:D29" xr:uid="{00000000-0009-0000-0100-00000E000000}"/>
  <tableColumns count="3">
    <tableColumn id="1" xr3:uid="{00000000-0010-0000-0D00-000001000000}" name="Tamaño de Empresa" dataDxfId="31"/>
    <tableColumn id="2" xr3:uid="{00000000-0010-0000-0D00-000002000000}" name="Monto" dataDxfId="30"/>
    <tableColumn id="3" xr3:uid="{00000000-0010-0000-0D00-000003000000}" name="Créditos" dataDxfId="2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41:D47" totalsRowShown="0" headerRowDxfId="28" dataDxfId="27">
  <autoFilter ref="B41:D47" xr:uid="{00000000-0009-0000-0100-00000F000000}"/>
  <tableColumns count="3">
    <tableColumn id="1" xr3:uid="{00000000-0010-0000-0E00-000001000000}" name="Departamento" dataDxfId="26"/>
    <tableColumn id="2" xr3:uid="{00000000-0010-0000-0E00-000002000000}" name="Monto" dataDxfId="25"/>
    <tableColumn id="3" xr3:uid="{00000000-0010-0000-0E00-000003000000}" name="Créditos" dataDxfId="24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3" totalsRowShown="0" headerRowDxfId="23">
  <autoFilter ref="B6:D13" xr:uid="{00000000-0009-0000-0100-000002000000}"/>
  <tableColumns count="3">
    <tableColumn id="1" xr3:uid="{00000000-0010-0000-0600-000001000000}" name="Sector Económico" dataDxfId="22"/>
    <tableColumn id="2" xr3:uid="{00000000-0010-0000-0600-000002000000}" name="Monto" dataDxfId="21"/>
    <tableColumn id="3" xr3:uid="{00000000-0010-0000-0600-000003000000}" name="Créditos" dataDxfId="2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3:D28" totalsRowShown="0" headerRowDxfId="19">
  <autoFilter ref="B23:D28" xr:uid="{00000000-0009-0000-0100-000003000000}"/>
  <tableColumns count="3">
    <tableColumn id="1" xr3:uid="{00000000-0010-0000-0700-000001000000}" name="Tamaño de Empresa" dataDxfId="18"/>
    <tableColumn id="2" xr3:uid="{00000000-0010-0000-0700-000002000000}" name="Monto" dataDxfId="17"/>
    <tableColumn id="3" xr3:uid="{00000000-0010-0000-0700-000003000000}" name="Créditos" dataDxfId="1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40:D47" totalsRowShown="0" headerRowDxfId="15">
  <autoFilter ref="B40:D47" xr:uid="{00000000-0009-0000-0100-000004000000}"/>
  <tableColumns count="3">
    <tableColumn id="1" xr3:uid="{00000000-0010-0000-0800-000001000000}" name="Departamento" dataDxfId="14"/>
    <tableColumn id="2" xr3:uid="{00000000-0010-0000-0800-000002000000}" name="Monto" dataDxfId="13"/>
    <tableColumn id="3" xr3:uid="{00000000-0010-0000-0800-000003000000}" name="Crédito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H59"/>
  <sheetViews>
    <sheetView showGridLines="0" tabSelected="1" zoomScale="70" zoomScaleNormal="70" workbookViewId="0"/>
  </sheetViews>
  <sheetFormatPr defaultColWidth="11.42578125" defaultRowHeight="15" x14ac:dyDescent="0.25"/>
  <cols>
    <col min="1" max="1" width="5.7109375" customWidth="1"/>
    <col min="2" max="2" width="55.85546875" customWidth="1"/>
    <col min="3" max="4" width="19.7109375" style="3" customWidth="1"/>
    <col min="5" max="5" width="11.42578125" customWidth="1"/>
    <col min="6" max="6" width="54.42578125" bestFit="1" customWidth="1"/>
  </cols>
  <sheetData>
    <row r="2" spans="2:8" ht="15.75" x14ac:dyDescent="0.25">
      <c r="B2" s="1" t="s">
        <v>42</v>
      </c>
      <c r="C2"/>
      <c r="D2"/>
    </row>
    <row r="3" spans="2:8" ht="15.75" x14ac:dyDescent="0.25">
      <c r="B3" s="2" t="s">
        <v>0</v>
      </c>
    </row>
    <row r="4" spans="2:8" x14ac:dyDescent="0.25">
      <c r="B4" s="20"/>
      <c r="C4" s="42" t="s">
        <v>4</v>
      </c>
      <c r="D4" s="42"/>
    </row>
    <row r="5" spans="2:8" x14ac:dyDescent="0.25">
      <c r="B5" s="20" t="s">
        <v>8</v>
      </c>
      <c r="C5" s="19" t="s">
        <v>1</v>
      </c>
      <c r="D5" s="19" t="s">
        <v>2</v>
      </c>
    </row>
    <row r="6" spans="2:8" x14ac:dyDescent="0.25">
      <c r="B6" s="6" t="s">
        <v>33</v>
      </c>
      <c r="C6" s="15">
        <v>73.331270129999965</v>
      </c>
      <c r="D6" s="5">
        <v>5029</v>
      </c>
      <c r="F6" s="6"/>
      <c r="G6" s="7"/>
      <c r="H6" s="8"/>
    </row>
    <row r="7" spans="2:8" x14ac:dyDescent="0.25">
      <c r="B7" s="6" t="s">
        <v>32</v>
      </c>
      <c r="C7" s="15">
        <v>69.76566471999999</v>
      </c>
      <c r="D7" s="5">
        <v>2096</v>
      </c>
      <c r="F7" s="6"/>
      <c r="G7" s="7"/>
      <c r="H7" s="8"/>
    </row>
    <row r="8" spans="2:8" x14ac:dyDescent="0.25">
      <c r="B8" s="6" t="s">
        <v>34</v>
      </c>
      <c r="C8" s="15">
        <v>17.166950460000017</v>
      </c>
      <c r="D8" s="5">
        <v>1553</v>
      </c>
      <c r="F8" s="6"/>
      <c r="G8" s="7"/>
      <c r="H8" s="8"/>
    </row>
    <row r="9" spans="2:8" x14ac:dyDescent="0.25">
      <c r="B9" s="6" t="s">
        <v>35</v>
      </c>
      <c r="C9" s="15">
        <v>14.763620199999995</v>
      </c>
      <c r="D9" s="5">
        <v>299</v>
      </c>
      <c r="F9" s="6"/>
      <c r="G9" s="7"/>
      <c r="H9" s="8"/>
    </row>
    <row r="10" spans="2:8" x14ac:dyDescent="0.25">
      <c r="B10" s="6" t="s">
        <v>36</v>
      </c>
      <c r="C10" s="15">
        <v>12.290571810000001</v>
      </c>
      <c r="D10" s="5">
        <v>34</v>
      </c>
      <c r="F10" s="6"/>
      <c r="G10" s="7"/>
      <c r="H10" s="8"/>
    </row>
    <row r="11" spans="2:8" x14ac:dyDescent="0.25">
      <c r="B11" s="6" t="s">
        <v>38</v>
      </c>
      <c r="C11" s="15">
        <v>9.1821738700000015</v>
      </c>
      <c r="D11" s="5">
        <v>139</v>
      </c>
      <c r="F11" s="6"/>
      <c r="G11" s="7"/>
      <c r="H11" s="8"/>
    </row>
    <row r="12" spans="2:8" x14ac:dyDescent="0.25">
      <c r="B12" s="6" t="s">
        <v>37</v>
      </c>
      <c r="C12" s="15">
        <v>8.4917188699999997</v>
      </c>
      <c r="D12" s="5">
        <v>588</v>
      </c>
      <c r="F12" s="6"/>
      <c r="G12" s="7"/>
      <c r="H12" s="8"/>
    </row>
    <row r="13" spans="2:8" x14ac:dyDescent="0.25">
      <c r="B13" s="6" t="s">
        <v>30</v>
      </c>
      <c r="C13" s="15">
        <v>0.9</v>
      </c>
      <c r="D13" s="5">
        <v>4</v>
      </c>
      <c r="F13" s="6"/>
      <c r="G13" s="7"/>
      <c r="H13" s="8"/>
    </row>
    <row r="14" spans="2:8" x14ac:dyDescent="0.25">
      <c r="B14" s="6" t="s">
        <v>7</v>
      </c>
      <c r="C14" s="15">
        <v>0.41304000000000002</v>
      </c>
      <c r="D14" s="5">
        <v>21</v>
      </c>
      <c r="G14" s="7"/>
      <c r="H14" s="8"/>
    </row>
    <row r="15" spans="2:8" x14ac:dyDescent="0.25">
      <c r="B15" s="6" t="s">
        <v>41</v>
      </c>
      <c r="C15" s="15">
        <v>6.7000000000000004E-2</v>
      </c>
      <c r="D15" s="5">
        <v>4</v>
      </c>
    </row>
    <row r="16" spans="2:8" x14ac:dyDescent="0.25">
      <c r="B16" s="24" t="s">
        <v>9</v>
      </c>
      <c r="C16" s="25">
        <f>SUBTOTAL(109,Tabla211[Monto])</f>
        <v>206.37201005999998</v>
      </c>
      <c r="D16" s="26">
        <f>SUBTOTAL(109,Tabla211[Créditos])</f>
        <v>9767</v>
      </c>
    </row>
    <row r="18" spans="2:8" ht="14.45" customHeight="1" x14ac:dyDescent="0.25">
      <c r="B18" s="4"/>
    </row>
    <row r="19" spans="2:8" x14ac:dyDescent="0.25">
      <c r="B19" s="4"/>
    </row>
    <row r="20" spans="2:8" x14ac:dyDescent="0.25">
      <c r="B20" s="4"/>
    </row>
    <row r="21" spans="2:8" x14ac:dyDescent="0.25">
      <c r="B21" s="4"/>
    </row>
    <row r="22" spans="2:8" x14ac:dyDescent="0.25">
      <c r="B22" s="4"/>
    </row>
    <row r="23" spans="2:8" x14ac:dyDescent="0.25">
      <c r="B23" s="4"/>
    </row>
    <row r="24" spans="2:8" ht="15.75" x14ac:dyDescent="0.25">
      <c r="B24" s="1" t="s">
        <v>43</v>
      </c>
      <c r="D24"/>
    </row>
    <row r="25" spans="2:8" ht="15.75" x14ac:dyDescent="0.25">
      <c r="B25" s="2" t="s">
        <v>0</v>
      </c>
      <c r="D25"/>
      <c r="F25" s="6"/>
      <c r="G25" s="7"/>
      <c r="H25" s="8"/>
    </row>
    <row r="26" spans="2:8" x14ac:dyDescent="0.25">
      <c r="B26" s="18"/>
      <c r="C26" s="42" t="s">
        <v>4</v>
      </c>
      <c r="D26" s="42"/>
      <c r="F26" s="6"/>
      <c r="G26" s="7"/>
      <c r="H26" s="8"/>
    </row>
    <row r="27" spans="2:8" x14ac:dyDescent="0.25">
      <c r="B27" s="20" t="s">
        <v>14</v>
      </c>
      <c r="C27" s="19" t="s">
        <v>1</v>
      </c>
      <c r="D27" s="19" t="s">
        <v>2</v>
      </c>
      <c r="F27" s="6"/>
      <c r="G27" s="7"/>
      <c r="H27" s="8"/>
    </row>
    <row r="28" spans="2:8" x14ac:dyDescent="0.25">
      <c r="B28" s="6" t="s">
        <v>29</v>
      </c>
      <c r="C28" s="15">
        <v>25.676793380000003</v>
      </c>
      <c r="D28" s="13">
        <v>1894</v>
      </c>
      <c r="F28" s="6"/>
      <c r="G28" s="7"/>
      <c r="H28" s="8"/>
    </row>
    <row r="29" spans="2:8" x14ac:dyDescent="0.25">
      <c r="B29" s="6" t="s">
        <v>12</v>
      </c>
      <c r="C29" s="15">
        <v>55.250942169999902</v>
      </c>
      <c r="D29" s="13">
        <v>6263</v>
      </c>
      <c r="F29" s="6"/>
      <c r="G29" s="7"/>
      <c r="H29" s="8"/>
    </row>
    <row r="30" spans="2:8" x14ac:dyDescent="0.25">
      <c r="B30" s="6" t="s">
        <v>13</v>
      </c>
      <c r="C30" s="15">
        <v>60.825793370000028</v>
      </c>
      <c r="D30" s="13">
        <v>1240</v>
      </c>
    </row>
    <row r="31" spans="2:8" x14ac:dyDescent="0.25">
      <c r="B31" s="6" t="s">
        <v>11</v>
      </c>
      <c r="C31" s="15">
        <v>44.113053259999994</v>
      </c>
      <c r="D31" s="13">
        <v>326</v>
      </c>
    </row>
    <row r="32" spans="2:8" x14ac:dyDescent="0.25">
      <c r="B32" s="6" t="s">
        <v>10</v>
      </c>
      <c r="C32" s="15">
        <v>20.505427879999999</v>
      </c>
      <c r="D32" s="13">
        <v>44</v>
      </c>
    </row>
    <row r="33" spans="2:8" x14ac:dyDescent="0.25">
      <c r="B33" s="24" t="s">
        <v>9</v>
      </c>
      <c r="C33" s="25">
        <f>SUM(C28:C32)</f>
        <v>206.37201005999992</v>
      </c>
      <c r="D33" s="26">
        <f>SUM(D28:D32)</f>
        <v>9767</v>
      </c>
    </row>
    <row r="36" spans="2:8" x14ac:dyDescent="0.25">
      <c r="C36" s="11"/>
    </row>
    <row r="39" spans="2:8" ht="15.75" x14ac:dyDescent="0.25">
      <c r="B39" s="1" t="s">
        <v>44</v>
      </c>
    </row>
    <row r="40" spans="2:8" ht="15.75" x14ac:dyDescent="0.25">
      <c r="B40" s="2" t="s">
        <v>0</v>
      </c>
    </row>
    <row r="41" spans="2:8" x14ac:dyDescent="0.25">
      <c r="B41" s="29"/>
      <c r="C41" s="42" t="s">
        <v>4</v>
      </c>
      <c r="D41" s="42"/>
      <c r="F41" s="6"/>
      <c r="G41" s="7"/>
      <c r="H41" s="8"/>
    </row>
    <row r="42" spans="2:8" x14ac:dyDescent="0.25">
      <c r="B42" s="22" t="s">
        <v>31</v>
      </c>
      <c r="C42" s="23" t="s">
        <v>1</v>
      </c>
      <c r="D42" s="19" t="s">
        <v>2</v>
      </c>
      <c r="F42" s="6"/>
      <c r="G42" s="7"/>
      <c r="H42" s="8"/>
    </row>
    <row r="43" spans="2:8" x14ac:dyDescent="0.25">
      <c r="B43" s="6" t="s">
        <v>15</v>
      </c>
      <c r="C43" s="36">
        <v>68.395119800000003</v>
      </c>
      <c r="D43" s="21">
        <v>1733</v>
      </c>
      <c r="F43" s="6"/>
      <c r="G43" s="7"/>
      <c r="H43" s="8"/>
    </row>
    <row r="44" spans="2:8" x14ac:dyDescent="0.25">
      <c r="B44" s="6" t="s">
        <v>16</v>
      </c>
      <c r="C44" s="36">
        <v>55.961711419999979</v>
      </c>
      <c r="D44" s="21">
        <v>887</v>
      </c>
      <c r="F44" s="6"/>
      <c r="G44" s="7"/>
      <c r="H44" s="8"/>
    </row>
    <row r="45" spans="2:8" x14ac:dyDescent="0.25">
      <c r="B45" s="6" t="s">
        <v>17</v>
      </c>
      <c r="C45" s="36">
        <v>16.668690779999995</v>
      </c>
      <c r="D45" s="21">
        <v>996</v>
      </c>
      <c r="F45" s="6"/>
      <c r="G45" s="7"/>
      <c r="H45" s="8"/>
    </row>
    <row r="46" spans="2:8" x14ac:dyDescent="0.25">
      <c r="B46" s="6" t="s">
        <v>19</v>
      </c>
      <c r="C46" s="36">
        <v>13.852231530000001</v>
      </c>
      <c r="D46" s="21">
        <v>1254</v>
      </c>
      <c r="F46" s="6"/>
      <c r="G46" s="7"/>
      <c r="H46" s="8"/>
    </row>
    <row r="47" spans="2:8" x14ac:dyDescent="0.25">
      <c r="B47" s="6" t="s">
        <v>20</v>
      </c>
      <c r="C47" s="36">
        <v>11.197591790000001</v>
      </c>
      <c r="D47" s="21">
        <v>671</v>
      </c>
      <c r="F47" s="6"/>
      <c r="G47" s="7"/>
      <c r="H47" s="8"/>
    </row>
    <row r="48" spans="2:8" x14ac:dyDescent="0.25">
      <c r="B48" s="6" t="s">
        <v>18</v>
      </c>
      <c r="C48" s="36">
        <v>7.8131902199999992</v>
      </c>
      <c r="D48" s="21">
        <v>578</v>
      </c>
      <c r="F48" s="6"/>
      <c r="G48" s="7"/>
      <c r="H48" s="8"/>
    </row>
    <row r="49" spans="2:8" x14ac:dyDescent="0.25">
      <c r="B49" s="6" t="s">
        <v>26</v>
      </c>
      <c r="C49" s="36">
        <v>7.441327369999998</v>
      </c>
      <c r="D49" s="21">
        <v>1025</v>
      </c>
      <c r="F49" s="6"/>
      <c r="G49" s="7"/>
      <c r="H49" s="8"/>
    </row>
    <row r="50" spans="2:8" x14ac:dyDescent="0.25">
      <c r="B50" s="6" t="s">
        <v>21</v>
      </c>
      <c r="C50" s="36">
        <v>6.0077177000000015</v>
      </c>
      <c r="D50" s="21">
        <v>586</v>
      </c>
      <c r="F50" s="6"/>
      <c r="G50" s="7"/>
      <c r="H50" s="8"/>
    </row>
    <row r="51" spans="2:8" x14ac:dyDescent="0.25">
      <c r="B51" s="6" t="s">
        <v>25</v>
      </c>
      <c r="C51" s="36">
        <v>5.6070767899999989</v>
      </c>
      <c r="D51" s="21">
        <v>561</v>
      </c>
      <c r="F51" s="6"/>
      <c r="G51" s="7"/>
      <c r="H51" s="8"/>
    </row>
    <row r="52" spans="2:8" x14ac:dyDescent="0.25">
      <c r="B52" s="6" t="s">
        <v>24</v>
      </c>
      <c r="C52" s="36">
        <v>5.0771949099999993</v>
      </c>
      <c r="D52" s="21">
        <v>465</v>
      </c>
      <c r="F52" s="6"/>
      <c r="G52" s="7"/>
      <c r="H52" s="8"/>
    </row>
    <row r="53" spans="2:8" x14ac:dyDescent="0.25">
      <c r="B53" s="6" t="s">
        <v>22</v>
      </c>
      <c r="C53" s="36">
        <v>3.09729397</v>
      </c>
      <c r="D53" s="21">
        <v>283</v>
      </c>
      <c r="F53" s="6"/>
      <c r="G53" s="7"/>
      <c r="H53" s="8"/>
    </row>
    <row r="54" spans="2:8" x14ac:dyDescent="0.25">
      <c r="B54" s="6" t="s">
        <v>23</v>
      </c>
      <c r="C54" s="36">
        <v>2.3684946200000003</v>
      </c>
      <c r="D54" s="21">
        <v>370</v>
      </c>
      <c r="F54" s="6"/>
      <c r="G54" s="7"/>
      <c r="H54" s="8"/>
    </row>
    <row r="55" spans="2:8" x14ac:dyDescent="0.25">
      <c r="B55" s="6" t="s">
        <v>27</v>
      </c>
      <c r="C55" s="36">
        <v>1.7860815400000003</v>
      </c>
      <c r="D55" s="21">
        <v>269</v>
      </c>
    </row>
    <row r="56" spans="2:8" x14ac:dyDescent="0.25">
      <c r="B56" s="6" t="s">
        <v>28</v>
      </c>
      <c r="C56" s="36">
        <v>1.0982876199999998</v>
      </c>
      <c r="D56" s="21">
        <v>89</v>
      </c>
    </row>
    <row r="57" spans="2:8" x14ac:dyDescent="0.25">
      <c r="B57" s="24" t="s">
        <v>9</v>
      </c>
      <c r="C57" s="27">
        <f>SUBTOTAL(109,Tabla413[Monto])</f>
        <v>206.37201006000001</v>
      </c>
      <c r="D57" s="26">
        <f>SUM(D43:D56)</f>
        <v>9767</v>
      </c>
    </row>
    <row r="58" spans="2:8" x14ac:dyDescent="0.25">
      <c r="C58"/>
      <c r="D58"/>
    </row>
    <row r="59" spans="2:8" x14ac:dyDescent="0.25">
      <c r="C59"/>
      <c r="D59"/>
    </row>
  </sheetData>
  <mergeCells count="3">
    <mergeCell ref="C4:D4"/>
    <mergeCell ref="C26:D26"/>
    <mergeCell ref="C41:D41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G50"/>
  <sheetViews>
    <sheetView showGridLines="0" zoomScale="70" zoomScaleNormal="70" workbookViewId="0"/>
  </sheetViews>
  <sheetFormatPr defaultColWidth="11.42578125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3" spans="2:7" ht="15.75" x14ac:dyDescent="0.25">
      <c r="B3" s="1" t="s">
        <v>42</v>
      </c>
      <c r="C3"/>
      <c r="D3"/>
    </row>
    <row r="4" spans="2:7" ht="15.75" x14ac:dyDescent="0.25">
      <c r="B4" s="2" t="s">
        <v>0</v>
      </c>
    </row>
    <row r="5" spans="2:7" x14ac:dyDescent="0.25">
      <c r="B5" s="31"/>
      <c r="C5" s="42" t="s">
        <v>5</v>
      </c>
      <c r="D5" s="42"/>
    </row>
    <row r="6" spans="2:7" x14ac:dyDescent="0.25">
      <c r="B6" s="20" t="s">
        <v>8</v>
      </c>
      <c r="C6" s="19" t="s">
        <v>1</v>
      </c>
      <c r="D6" s="19" t="s">
        <v>2</v>
      </c>
    </row>
    <row r="7" spans="2:7" x14ac:dyDescent="0.25">
      <c r="B7" s="6" t="s">
        <v>35</v>
      </c>
      <c r="C7" s="15">
        <v>32.345616</v>
      </c>
      <c r="D7" s="5">
        <v>7</v>
      </c>
      <c r="F7" s="6"/>
      <c r="G7" s="7"/>
    </row>
    <row r="8" spans="2:7" x14ac:dyDescent="0.25">
      <c r="B8" s="6" t="s">
        <v>46</v>
      </c>
      <c r="C8" s="15">
        <v>28.58</v>
      </c>
      <c r="D8" s="5">
        <v>4</v>
      </c>
      <c r="F8" s="6"/>
      <c r="G8" s="7"/>
    </row>
    <row r="9" spans="2:7" x14ac:dyDescent="0.25">
      <c r="B9" s="6" t="s">
        <v>33</v>
      </c>
      <c r="C9" s="15">
        <v>15.440425250000001</v>
      </c>
      <c r="D9" s="5">
        <v>7</v>
      </c>
      <c r="F9" s="6"/>
      <c r="G9" s="7"/>
    </row>
    <row r="10" spans="2:7" x14ac:dyDescent="0.25">
      <c r="B10" s="6" t="s">
        <v>32</v>
      </c>
      <c r="C10" s="15">
        <v>38.007916000000002</v>
      </c>
      <c r="D10" s="5">
        <v>5</v>
      </c>
      <c r="F10" s="6"/>
      <c r="G10" s="7"/>
    </row>
    <row r="11" spans="2:7" x14ac:dyDescent="0.25">
      <c r="B11" s="6" t="s">
        <v>37</v>
      </c>
      <c r="C11" s="15">
        <v>8.7910590000000006</v>
      </c>
      <c r="D11" s="5">
        <v>6</v>
      </c>
      <c r="F11" s="6"/>
      <c r="G11" s="7"/>
    </row>
    <row r="12" spans="2:7" x14ac:dyDescent="0.25">
      <c r="B12" s="6" t="s">
        <v>45</v>
      </c>
      <c r="C12" s="15">
        <v>3.0261210199999997</v>
      </c>
      <c r="D12" s="5">
        <v>2</v>
      </c>
    </row>
    <row r="13" spans="2:7" x14ac:dyDescent="0.25">
      <c r="B13" s="6" t="s">
        <v>34</v>
      </c>
      <c r="C13" s="15">
        <v>0.57543016999999996</v>
      </c>
      <c r="D13" s="5">
        <v>3</v>
      </c>
    </row>
    <row r="14" spans="2:7" x14ac:dyDescent="0.25">
      <c r="B14" s="30" t="s">
        <v>9</v>
      </c>
      <c r="C14" s="35">
        <f>SUBTOTAL(109,Tabla214[Monto])</f>
        <v>126.76656744</v>
      </c>
      <c r="D14" s="32">
        <f>SUBTOTAL(109,D7:D13)</f>
        <v>34</v>
      </c>
    </row>
    <row r="16" spans="2:7" x14ac:dyDescent="0.25">
      <c r="B16" s="4"/>
    </row>
    <row r="17" spans="2:7" x14ac:dyDescent="0.25">
      <c r="B17" s="4"/>
      <c r="C17" s="9"/>
    </row>
    <row r="18" spans="2:7" x14ac:dyDescent="0.25">
      <c r="B18" s="4"/>
      <c r="C18" s="9"/>
      <c r="D18" s="9"/>
    </row>
    <row r="19" spans="2:7" x14ac:dyDescent="0.25">
      <c r="B19" s="4"/>
    </row>
    <row r="20" spans="2:7" x14ac:dyDescent="0.25">
      <c r="B20" s="4"/>
    </row>
    <row r="21" spans="2:7" ht="15.75" x14ac:dyDescent="0.25">
      <c r="B21" s="1" t="s">
        <v>43</v>
      </c>
      <c r="D21"/>
      <c r="F21" s="6"/>
      <c r="G21" s="7"/>
    </row>
    <row r="22" spans="2:7" ht="15.75" x14ac:dyDescent="0.25">
      <c r="B22" s="2" t="s">
        <v>0</v>
      </c>
      <c r="D22"/>
      <c r="F22" s="6"/>
      <c r="G22" s="7"/>
    </row>
    <row r="23" spans="2:7" x14ac:dyDescent="0.25">
      <c r="B23" s="31"/>
      <c r="C23" s="42" t="s">
        <v>5</v>
      </c>
      <c r="D23" s="42"/>
      <c r="F23" s="6"/>
      <c r="G23" s="7"/>
    </row>
    <row r="24" spans="2:7" x14ac:dyDescent="0.25">
      <c r="B24" s="20" t="s">
        <v>14</v>
      </c>
      <c r="C24" s="19" t="s">
        <v>1</v>
      </c>
      <c r="D24" s="19" t="s">
        <v>2</v>
      </c>
      <c r="F24" s="6"/>
      <c r="G24" s="7"/>
    </row>
    <row r="25" spans="2:7" x14ac:dyDescent="0.25">
      <c r="B25" s="6" t="s">
        <v>29</v>
      </c>
      <c r="C25" s="15">
        <v>4.3691051700000001</v>
      </c>
      <c r="D25" s="13">
        <v>2</v>
      </c>
      <c r="F25" s="6"/>
      <c r="G25" s="7"/>
    </row>
    <row r="26" spans="2:7" x14ac:dyDescent="0.25">
      <c r="B26" t="s">
        <v>12</v>
      </c>
      <c r="C26" s="37">
        <v>36.25363625</v>
      </c>
      <c r="D26" s="13">
        <v>9</v>
      </c>
      <c r="F26" s="6"/>
      <c r="G26" s="7"/>
    </row>
    <row r="27" spans="2:7" x14ac:dyDescent="0.25">
      <c r="B27" s="6" t="s">
        <v>13</v>
      </c>
      <c r="C27" s="15">
        <v>46.598975000000003</v>
      </c>
      <c r="D27" s="13">
        <v>11</v>
      </c>
    </row>
    <row r="28" spans="2:7" x14ac:dyDescent="0.25">
      <c r="B28" s="6" t="s">
        <v>11</v>
      </c>
      <c r="C28" s="15">
        <v>5.9802192600000001</v>
      </c>
      <c r="D28" s="13">
        <v>5</v>
      </c>
    </row>
    <row r="29" spans="2:7" x14ac:dyDescent="0.25">
      <c r="B29" s="6" t="s">
        <v>10</v>
      </c>
      <c r="C29" s="15">
        <v>33.564631760000005</v>
      </c>
      <c r="D29" s="13">
        <v>7</v>
      </c>
    </row>
    <row r="30" spans="2:7" x14ac:dyDescent="0.25">
      <c r="B30" s="30" t="s">
        <v>9</v>
      </c>
      <c r="C30" s="35">
        <f>SUM(C25:C29)</f>
        <v>126.76656744000002</v>
      </c>
      <c r="D30" s="32">
        <f>SUM(D25:D29)</f>
        <v>34</v>
      </c>
    </row>
    <row r="31" spans="2:7" x14ac:dyDescent="0.25">
      <c r="B31" s="10"/>
    </row>
    <row r="32" spans="2:7" x14ac:dyDescent="0.25">
      <c r="C32" s="16"/>
    </row>
    <row r="33" spans="2:7" x14ac:dyDescent="0.25">
      <c r="C33" s="16"/>
    </row>
    <row r="34" spans="2:7" x14ac:dyDescent="0.25">
      <c r="C34" s="16"/>
    </row>
    <row r="35" spans="2:7" x14ac:dyDescent="0.25">
      <c r="C35" s="16"/>
    </row>
    <row r="36" spans="2:7" ht="15" customHeight="1" x14ac:dyDescent="0.25">
      <c r="C36" s="16"/>
    </row>
    <row r="37" spans="2:7" x14ac:dyDescent="0.25">
      <c r="C37" s="16"/>
    </row>
    <row r="38" spans="2:7" ht="15.75" x14ac:dyDescent="0.25">
      <c r="B38" s="1" t="s">
        <v>44</v>
      </c>
      <c r="F38" s="6"/>
      <c r="G38" s="7"/>
    </row>
    <row r="39" spans="2:7" ht="15.75" x14ac:dyDescent="0.25">
      <c r="B39" s="2" t="s">
        <v>0</v>
      </c>
      <c r="F39" s="6"/>
      <c r="G39" s="7"/>
    </row>
    <row r="40" spans="2:7" x14ac:dyDescent="0.25">
      <c r="B40" s="31"/>
      <c r="C40" s="42" t="s">
        <v>5</v>
      </c>
      <c r="D40" s="42"/>
      <c r="F40" s="6"/>
      <c r="G40" s="7"/>
    </row>
    <row r="41" spans="2:7" x14ac:dyDescent="0.25">
      <c r="B41" s="20" t="s">
        <v>31</v>
      </c>
      <c r="C41" s="19" t="s">
        <v>1</v>
      </c>
      <c r="D41" s="19" t="s">
        <v>2</v>
      </c>
      <c r="F41" s="6"/>
      <c r="G41" s="7"/>
    </row>
    <row r="42" spans="2:7" x14ac:dyDescent="0.25">
      <c r="B42" s="33" t="s">
        <v>15</v>
      </c>
      <c r="C42" s="38">
        <v>75.604512440000008</v>
      </c>
      <c r="D42" s="17">
        <v>20</v>
      </c>
      <c r="F42" s="6"/>
      <c r="G42" s="7"/>
    </row>
    <row r="43" spans="2:7" x14ac:dyDescent="0.25">
      <c r="B43" s="33" t="s">
        <v>16</v>
      </c>
      <c r="C43" s="38">
        <v>46.985729999999997</v>
      </c>
      <c r="D43" s="17">
        <v>9</v>
      </c>
      <c r="F43" s="6"/>
      <c r="G43" s="7"/>
    </row>
    <row r="44" spans="2:7" x14ac:dyDescent="0.25">
      <c r="B44" s="33" t="s">
        <v>17</v>
      </c>
      <c r="C44" s="38">
        <v>3.21</v>
      </c>
      <c r="D44" s="17">
        <v>2</v>
      </c>
      <c r="F44" s="6"/>
      <c r="G44" s="7"/>
    </row>
    <row r="45" spans="2:7" x14ac:dyDescent="0.25">
      <c r="B45" s="33" t="s">
        <v>18</v>
      </c>
      <c r="C45" s="38">
        <v>0.5</v>
      </c>
      <c r="D45" s="17">
        <v>1</v>
      </c>
      <c r="F45" s="6"/>
      <c r="G45" s="7"/>
    </row>
    <row r="46" spans="2:7" x14ac:dyDescent="0.25">
      <c r="B46" s="33" t="s">
        <v>19</v>
      </c>
      <c r="C46" s="38">
        <v>0.3</v>
      </c>
      <c r="D46" s="17">
        <v>1</v>
      </c>
      <c r="F46" s="6"/>
      <c r="G46" s="7"/>
    </row>
    <row r="47" spans="2:7" x14ac:dyDescent="0.25">
      <c r="B47" s="33" t="s">
        <v>26</v>
      </c>
      <c r="C47" s="38">
        <v>0.166325</v>
      </c>
      <c r="D47" s="17">
        <v>1</v>
      </c>
      <c r="F47" s="6"/>
      <c r="G47" s="7"/>
    </row>
    <row r="48" spans="2:7" x14ac:dyDescent="0.25">
      <c r="B48" s="30" t="s">
        <v>9</v>
      </c>
      <c r="C48" s="39">
        <f>SUBTOTAL(109,Tabla416[Monto])</f>
        <v>126.76656743999999</v>
      </c>
      <c r="D48" s="34">
        <f>SUBTOTAL(109,Tabla416[Créditos])</f>
        <v>34</v>
      </c>
      <c r="F48" s="6"/>
      <c r="G48" s="7"/>
    </row>
    <row r="49" spans="3:7" x14ac:dyDescent="0.25">
      <c r="C49"/>
      <c r="D49"/>
      <c r="F49" s="6"/>
      <c r="G49" s="7"/>
    </row>
    <row r="50" spans="3:7" x14ac:dyDescent="0.25">
      <c r="C50"/>
      <c r="D50"/>
      <c r="F50" s="6"/>
      <c r="G50" s="7"/>
    </row>
  </sheetData>
  <mergeCells count="3">
    <mergeCell ref="C40:D40"/>
    <mergeCell ref="C5:D5"/>
    <mergeCell ref="C23:D23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M49"/>
  <sheetViews>
    <sheetView showGridLines="0" zoomScale="76" zoomScaleNormal="70" workbookViewId="0"/>
  </sheetViews>
  <sheetFormatPr defaultColWidth="11.42578125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3" spans="2:13" ht="15.75" x14ac:dyDescent="0.25">
      <c r="B3" s="1" t="s">
        <v>42</v>
      </c>
      <c r="C3"/>
      <c r="D3"/>
    </row>
    <row r="4" spans="2:13" ht="15.75" x14ac:dyDescent="0.25">
      <c r="B4" s="2" t="s">
        <v>0</v>
      </c>
    </row>
    <row r="5" spans="2:13" x14ac:dyDescent="0.25">
      <c r="B5" s="31"/>
      <c r="C5" s="42" t="s">
        <v>3</v>
      </c>
      <c r="D5" s="42"/>
    </row>
    <row r="6" spans="2:13" x14ac:dyDescent="0.25">
      <c r="B6" s="20" t="s">
        <v>8</v>
      </c>
      <c r="C6" s="19" t="s">
        <v>1</v>
      </c>
      <c r="D6" s="19" t="s">
        <v>2</v>
      </c>
    </row>
    <row r="7" spans="2:13" x14ac:dyDescent="0.25">
      <c r="B7" s="6" t="s">
        <v>33</v>
      </c>
      <c r="C7" s="15">
        <v>7.5005100000000002</v>
      </c>
      <c r="D7" s="13">
        <v>10</v>
      </c>
      <c r="F7" s="6"/>
      <c r="G7" s="7"/>
      <c r="M7" s="7"/>
    </row>
    <row r="8" spans="2:13" x14ac:dyDescent="0.25">
      <c r="B8" s="6" t="s">
        <v>7</v>
      </c>
      <c r="C8" s="15">
        <v>3.8520245000000011</v>
      </c>
      <c r="D8" s="13">
        <v>4</v>
      </c>
      <c r="F8" s="6"/>
      <c r="G8" s="7"/>
      <c r="M8" s="7"/>
    </row>
    <row r="9" spans="2:13" x14ac:dyDescent="0.25">
      <c r="B9" s="6" t="s">
        <v>35</v>
      </c>
      <c r="C9" s="15">
        <v>2.7271869999999998</v>
      </c>
      <c r="D9" s="13">
        <v>3</v>
      </c>
      <c r="F9" s="6"/>
      <c r="G9" s="7"/>
      <c r="M9" s="7"/>
    </row>
    <row r="10" spans="2:13" x14ac:dyDescent="0.25">
      <c r="B10" s="6" t="s">
        <v>37</v>
      </c>
      <c r="C10" s="15">
        <v>1.4663816200000002</v>
      </c>
      <c r="D10" s="13">
        <v>16</v>
      </c>
      <c r="F10" s="6"/>
      <c r="G10" s="7"/>
      <c r="M10" s="7"/>
    </row>
    <row r="11" spans="2:13" x14ac:dyDescent="0.25">
      <c r="B11" s="6" t="s">
        <v>32</v>
      </c>
      <c r="C11" s="15">
        <v>1.1300860800000001</v>
      </c>
      <c r="D11" s="13">
        <v>13</v>
      </c>
      <c r="F11" s="6"/>
      <c r="G11" s="7"/>
      <c r="M11" s="7"/>
    </row>
    <row r="12" spans="2:13" x14ac:dyDescent="0.25">
      <c r="B12" s="6" t="s">
        <v>36</v>
      </c>
      <c r="C12" s="15">
        <v>0.21859999999999999</v>
      </c>
      <c r="D12" s="13">
        <v>1</v>
      </c>
      <c r="M12" s="7"/>
    </row>
    <row r="13" spans="2:13" x14ac:dyDescent="0.25">
      <c r="B13" s="6" t="s">
        <v>34</v>
      </c>
      <c r="C13" s="15">
        <v>4.1189999999999997E-2</v>
      </c>
      <c r="D13" s="13">
        <v>1</v>
      </c>
      <c r="M13" s="7"/>
    </row>
    <row r="14" spans="2:13" x14ac:dyDescent="0.25">
      <c r="B14" s="30" t="s">
        <v>9</v>
      </c>
      <c r="C14" s="35">
        <f>SUBTOTAL(109,Tabla2[Monto])</f>
        <v>16.935979200000002</v>
      </c>
      <c r="D14" s="26">
        <f>SUBTOTAL(109,Tabla2[Créditos])</f>
        <v>48</v>
      </c>
      <c r="M14" s="7"/>
    </row>
    <row r="15" spans="2:13" x14ac:dyDescent="0.25">
      <c r="B15" s="4"/>
    </row>
    <row r="16" spans="2:13" x14ac:dyDescent="0.25">
      <c r="B16" s="4"/>
      <c r="C16" s="9"/>
    </row>
    <row r="17" spans="2:7" x14ac:dyDescent="0.25">
      <c r="B17" s="4"/>
      <c r="C17" s="9"/>
      <c r="D17" s="9"/>
    </row>
    <row r="18" spans="2:7" x14ac:dyDescent="0.25">
      <c r="B18" s="4"/>
    </row>
    <row r="19" spans="2:7" x14ac:dyDescent="0.25">
      <c r="B19" s="4"/>
    </row>
    <row r="20" spans="2:7" ht="15.75" x14ac:dyDescent="0.25">
      <c r="B20" s="1" t="s">
        <v>43</v>
      </c>
      <c r="D20"/>
    </row>
    <row r="21" spans="2:7" ht="15.75" x14ac:dyDescent="0.25">
      <c r="B21" s="2" t="s">
        <v>0</v>
      </c>
      <c r="D21"/>
      <c r="F21" s="6"/>
      <c r="G21" s="7"/>
    </row>
    <row r="22" spans="2:7" x14ac:dyDescent="0.25">
      <c r="B22" s="20"/>
      <c r="C22" s="42" t="s">
        <v>3</v>
      </c>
      <c r="D22" s="42"/>
      <c r="F22" s="6"/>
      <c r="G22" s="7"/>
    </row>
    <row r="23" spans="2:7" x14ac:dyDescent="0.25">
      <c r="B23" s="20" t="s">
        <v>14</v>
      </c>
      <c r="C23" s="19" t="s">
        <v>1</v>
      </c>
      <c r="D23" s="19" t="s">
        <v>2</v>
      </c>
      <c r="F23" s="6"/>
      <c r="G23" s="7"/>
    </row>
    <row r="24" spans="2:7" x14ac:dyDescent="0.25">
      <c r="B24" s="6" t="s">
        <v>29</v>
      </c>
      <c r="C24" s="15">
        <v>3.1350000000000003E-2</v>
      </c>
      <c r="D24" s="5">
        <v>2</v>
      </c>
      <c r="F24" s="6"/>
      <c r="G24" s="7"/>
    </row>
    <row r="25" spans="2:7" x14ac:dyDescent="0.25">
      <c r="B25" s="6" t="s">
        <v>12</v>
      </c>
      <c r="C25" s="15">
        <v>7.1807932300000008</v>
      </c>
      <c r="D25" s="5">
        <v>29</v>
      </c>
      <c r="F25" s="6"/>
      <c r="G25" s="7"/>
    </row>
    <row r="26" spans="2:7" x14ac:dyDescent="0.25">
      <c r="B26" s="6" t="s">
        <v>13</v>
      </c>
      <c r="C26" s="15">
        <v>3.2239364200000002</v>
      </c>
      <c r="D26" s="5">
        <v>12</v>
      </c>
    </row>
    <row r="27" spans="2:7" x14ac:dyDescent="0.25">
      <c r="B27" s="6" t="s">
        <v>11</v>
      </c>
      <c r="C27" s="15">
        <v>1.1306520800000002</v>
      </c>
      <c r="D27" s="5">
        <v>3</v>
      </c>
    </row>
    <row r="28" spans="2:7" x14ac:dyDescent="0.25">
      <c r="B28" s="6" t="s">
        <v>39</v>
      </c>
      <c r="C28" s="15">
        <v>5.3692474700000004</v>
      </c>
      <c r="D28" s="5">
        <v>2</v>
      </c>
    </row>
    <row r="29" spans="2:7" x14ac:dyDescent="0.25">
      <c r="B29" s="30" t="s">
        <v>9</v>
      </c>
      <c r="C29" s="35">
        <f>SUM(C24:C28)</f>
        <v>16.935979200000002</v>
      </c>
      <c r="D29" s="32">
        <f>SUM(D24:D28)</f>
        <v>48</v>
      </c>
    </row>
    <row r="30" spans="2:7" x14ac:dyDescent="0.25">
      <c r="B30" s="12"/>
    </row>
    <row r="35" spans="2:7" ht="15" customHeight="1" x14ac:dyDescent="0.25"/>
    <row r="37" spans="2:7" ht="15.75" x14ac:dyDescent="0.25">
      <c r="B37" s="1" t="s">
        <v>44</v>
      </c>
      <c r="F37" s="6"/>
      <c r="G37" s="7"/>
    </row>
    <row r="38" spans="2:7" ht="15.75" x14ac:dyDescent="0.25">
      <c r="B38" s="2" t="s">
        <v>0</v>
      </c>
      <c r="F38" s="6"/>
      <c r="G38" s="7"/>
    </row>
    <row r="39" spans="2:7" x14ac:dyDescent="0.25">
      <c r="B39" s="20"/>
      <c r="C39" s="42" t="s">
        <v>3</v>
      </c>
      <c r="D39" s="42"/>
      <c r="F39" s="6"/>
      <c r="G39" s="7"/>
    </row>
    <row r="40" spans="2:7" x14ac:dyDescent="0.25">
      <c r="B40" s="20" t="s">
        <v>31</v>
      </c>
      <c r="C40" s="19" t="s">
        <v>1</v>
      </c>
      <c r="D40" s="19" t="s">
        <v>2</v>
      </c>
      <c r="F40" s="6"/>
      <c r="G40" s="7"/>
    </row>
    <row r="41" spans="2:7" x14ac:dyDescent="0.25">
      <c r="B41" s="6" t="s">
        <v>15</v>
      </c>
      <c r="C41" s="15">
        <v>13.42234659</v>
      </c>
      <c r="D41" s="5">
        <v>29</v>
      </c>
      <c r="F41" s="6"/>
      <c r="G41" s="7"/>
    </row>
    <row r="42" spans="2:7" x14ac:dyDescent="0.25">
      <c r="B42" s="6" t="s">
        <v>16</v>
      </c>
      <c r="C42" s="15">
        <v>2.1326456100000004</v>
      </c>
      <c r="D42" s="5">
        <v>10</v>
      </c>
      <c r="F42" s="6"/>
      <c r="G42" s="7"/>
    </row>
    <row r="43" spans="2:7" x14ac:dyDescent="0.25">
      <c r="B43" s="6" t="s">
        <v>17</v>
      </c>
      <c r="C43" s="15">
        <v>0.64</v>
      </c>
      <c r="D43" s="5">
        <v>1</v>
      </c>
      <c r="F43" s="6"/>
      <c r="G43" s="7"/>
    </row>
    <row r="44" spans="2:7" x14ac:dyDescent="0.25">
      <c r="B44" s="6" t="s">
        <v>18</v>
      </c>
      <c r="C44" s="15">
        <v>0.37017499999999998</v>
      </c>
      <c r="D44" s="5">
        <v>3</v>
      </c>
      <c r="F44" s="6"/>
      <c r="G44" s="7"/>
    </row>
    <row r="45" spans="2:7" x14ac:dyDescent="0.25">
      <c r="B45" s="6" t="s">
        <v>19</v>
      </c>
      <c r="C45" s="15">
        <v>0.17669199999999999</v>
      </c>
      <c r="D45" s="5">
        <v>2</v>
      </c>
      <c r="F45" s="6"/>
      <c r="G45" s="7"/>
    </row>
    <row r="46" spans="2:7" x14ac:dyDescent="0.25">
      <c r="B46" s="6" t="s">
        <v>25</v>
      </c>
      <c r="C46" s="15">
        <v>0.14732000000000001</v>
      </c>
      <c r="D46" s="5">
        <v>2</v>
      </c>
      <c r="F46" s="6"/>
      <c r="G46" s="7"/>
    </row>
    <row r="47" spans="2:7" x14ac:dyDescent="0.25">
      <c r="B47" s="6" t="s">
        <v>26</v>
      </c>
      <c r="C47" s="15">
        <v>4.6800000000000001E-2</v>
      </c>
      <c r="D47" s="5">
        <v>1</v>
      </c>
      <c r="F47" s="6"/>
      <c r="G47" s="7"/>
    </row>
    <row r="48" spans="2:7" x14ac:dyDescent="0.25">
      <c r="B48" s="30" t="s">
        <v>9</v>
      </c>
      <c r="C48" s="35">
        <f>SUBTOTAL(109,Tabla4[Monto])</f>
        <v>16.935979200000002</v>
      </c>
      <c r="D48" s="32">
        <f>SUM(D41:D47)</f>
        <v>48</v>
      </c>
      <c r="F48" s="6"/>
      <c r="G48" s="7"/>
    </row>
    <row r="49" spans="6:7" x14ac:dyDescent="0.25">
      <c r="F49" s="6"/>
      <c r="G49" s="7"/>
    </row>
  </sheetData>
  <mergeCells count="3">
    <mergeCell ref="C5:D5"/>
    <mergeCell ref="C22:D22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G58"/>
  <sheetViews>
    <sheetView showGridLines="0" zoomScale="70" zoomScaleNormal="70" workbookViewId="0"/>
  </sheetViews>
  <sheetFormatPr defaultColWidth="11.42578125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3" spans="2:7" ht="15.75" x14ac:dyDescent="0.25">
      <c r="B3" s="1" t="s">
        <v>47</v>
      </c>
      <c r="C3"/>
      <c r="D3"/>
    </row>
    <row r="4" spans="2:7" ht="15.75" x14ac:dyDescent="0.25">
      <c r="B4" s="2" t="s">
        <v>0</v>
      </c>
    </row>
    <row r="5" spans="2:7" x14ac:dyDescent="0.25">
      <c r="B5" s="31"/>
      <c r="C5" s="42" t="s">
        <v>6</v>
      </c>
      <c r="D5" s="42"/>
    </row>
    <row r="6" spans="2:7" x14ac:dyDescent="0.25">
      <c r="B6" s="31" t="s">
        <v>8</v>
      </c>
      <c r="C6" s="28" t="s">
        <v>1</v>
      </c>
      <c r="D6" s="28" t="s">
        <v>2</v>
      </c>
    </row>
    <row r="7" spans="2:7" x14ac:dyDescent="0.25">
      <c r="B7" s="6" t="s">
        <v>33</v>
      </c>
      <c r="C7" s="15">
        <v>28.751702279999996</v>
      </c>
      <c r="D7" s="5">
        <v>6475</v>
      </c>
      <c r="F7" s="6"/>
      <c r="G7" s="7"/>
    </row>
    <row r="8" spans="2:7" x14ac:dyDescent="0.25">
      <c r="B8" s="6" t="s">
        <v>32</v>
      </c>
      <c r="C8" s="15">
        <v>20.690854689999995</v>
      </c>
      <c r="D8" s="5">
        <v>2735</v>
      </c>
      <c r="F8" s="6"/>
      <c r="G8" s="7"/>
    </row>
    <row r="9" spans="2:7" x14ac:dyDescent="0.25">
      <c r="B9" s="6" t="s">
        <v>37</v>
      </c>
      <c r="C9" s="15">
        <v>7.0049415700000006</v>
      </c>
      <c r="D9" s="5">
        <v>1507</v>
      </c>
      <c r="F9" s="6"/>
      <c r="G9" s="7"/>
    </row>
    <row r="10" spans="2:7" x14ac:dyDescent="0.25">
      <c r="B10" s="6" t="s">
        <v>7</v>
      </c>
      <c r="C10" s="15">
        <v>4.4609490400000009</v>
      </c>
      <c r="D10" s="5">
        <v>282</v>
      </c>
      <c r="F10" s="6"/>
      <c r="G10" s="7"/>
    </row>
    <row r="11" spans="2:7" x14ac:dyDescent="0.25">
      <c r="B11" s="6" t="s">
        <v>36</v>
      </c>
      <c r="C11" s="15">
        <v>0.94638500000000003</v>
      </c>
      <c r="D11" s="5">
        <v>32</v>
      </c>
      <c r="F11" s="6"/>
      <c r="G11" s="7"/>
    </row>
    <row r="12" spans="2:7" x14ac:dyDescent="0.25">
      <c r="B12" s="6" t="s">
        <v>35</v>
      </c>
      <c r="C12" s="15">
        <v>6.6032999999999994E-2</v>
      </c>
      <c r="D12" s="5">
        <v>8</v>
      </c>
    </row>
    <row r="13" spans="2:7" x14ac:dyDescent="0.25">
      <c r="B13" s="30" t="s">
        <v>9</v>
      </c>
      <c r="C13" s="35">
        <f>SUBTOTAL(109,C7:C12)</f>
        <v>61.92086557999999</v>
      </c>
      <c r="D13" s="32">
        <f>SUBTOTAL(109,D7:D12)</f>
        <v>11039</v>
      </c>
    </row>
    <row r="14" spans="2:7" x14ac:dyDescent="0.25">
      <c r="B14" s="6"/>
      <c r="C14" s="40"/>
      <c r="D14" s="41"/>
    </row>
    <row r="15" spans="2:7" x14ac:dyDescent="0.25">
      <c r="C15"/>
      <c r="D15"/>
    </row>
    <row r="16" spans="2:7" x14ac:dyDescent="0.25">
      <c r="C16"/>
      <c r="D16"/>
    </row>
    <row r="17" spans="2:7" x14ac:dyDescent="0.25">
      <c r="C17"/>
      <c r="D17"/>
    </row>
    <row r="18" spans="2:7" x14ac:dyDescent="0.25">
      <c r="B18" s="4"/>
    </row>
    <row r="19" spans="2:7" x14ac:dyDescent="0.25">
      <c r="B19" s="4"/>
    </row>
    <row r="20" spans="2:7" ht="15.75" x14ac:dyDescent="0.25">
      <c r="B20" s="1" t="s">
        <v>48</v>
      </c>
      <c r="D20"/>
    </row>
    <row r="21" spans="2:7" ht="15.75" x14ac:dyDescent="0.25">
      <c r="B21" s="2" t="s">
        <v>0</v>
      </c>
      <c r="D21"/>
      <c r="F21" s="6"/>
      <c r="G21" s="7"/>
    </row>
    <row r="22" spans="2:7" x14ac:dyDescent="0.25">
      <c r="B22" s="31"/>
      <c r="C22" s="42" t="s">
        <v>6</v>
      </c>
      <c r="D22" s="42"/>
      <c r="F22" s="6"/>
      <c r="G22" s="7"/>
    </row>
    <row r="23" spans="2:7" x14ac:dyDescent="0.25">
      <c r="B23" s="20" t="s">
        <v>14</v>
      </c>
      <c r="C23" s="19" t="s">
        <v>1</v>
      </c>
      <c r="D23" s="19" t="s">
        <v>2</v>
      </c>
      <c r="F23" s="6"/>
      <c r="G23" s="7"/>
    </row>
    <row r="24" spans="2:7" x14ac:dyDescent="0.25">
      <c r="B24" s="6" t="s">
        <v>40</v>
      </c>
      <c r="C24" s="15">
        <v>6.5341918400000001</v>
      </c>
      <c r="D24" s="5">
        <v>534</v>
      </c>
      <c r="F24" s="6"/>
      <c r="G24" s="7"/>
    </row>
    <row r="25" spans="2:7" x14ac:dyDescent="0.25">
      <c r="B25" s="6" t="s">
        <v>12</v>
      </c>
      <c r="C25" s="15">
        <v>22.568222760000008</v>
      </c>
      <c r="D25" s="5">
        <v>8055</v>
      </c>
      <c r="F25" s="6"/>
      <c r="G25" s="7"/>
    </row>
    <row r="26" spans="2:7" x14ac:dyDescent="0.25">
      <c r="B26" s="6" t="s">
        <v>13</v>
      </c>
      <c r="C26" s="15">
        <v>23.876071790000005</v>
      </c>
      <c r="D26" s="5">
        <v>2270</v>
      </c>
    </row>
    <row r="27" spans="2:7" x14ac:dyDescent="0.25">
      <c r="B27" s="6" t="s">
        <v>11</v>
      </c>
      <c r="C27" s="15">
        <v>8.4923791899999994</v>
      </c>
      <c r="D27" s="5">
        <v>178</v>
      </c>
    </row>
    <row r="28" spans="2:7" x14ac:dyDescent="0.25">
      <c r="B28" s="6" t="s">
        <v>10</v>
      </c>
      <c r="C28" s="15">
        <v>0.45</v>
      </c>
      <c r="D28" s="5">
        <v>2</v>
      </c>
    </row>
    <row r="29" spans="2:7" x14ac:dyDescent="0.25">
      <c r="B29" s="30" t="s">
        <v>9</v>
      </c>
      <c r="C29" s="35">
        <f>SUM(C24:C28)</f>
        <v>61.920865580000019</v>
      </c>
      <c r="D29" s="32">
        <f>SUM(D24:D28)</f>
        <v>11039</v>
      </c>
    </row>
    <row r="30" spans="2:7" x14ac:dyDescent="0.25">
      <c r="B30" s="14"/>
    </row>
    <row r="31" spans="2:7" x14ac:dyDescent="0.25">
      <c r="C31" s="11"/>
    </row>
    <row r="35" spans="2:7" ht="15" customHeight="1" x14ac:dyDescent="0.25"/>
    <row r="37" spans="2:7" ht="15.75" x14ac:dyDescent="0.25">
      <c r="B37" s="1" t="s">
        <v>49</v>
      </c>
      <c r="F37" s="6"/>
      <c r="G37" s="7"/>
    </row>
    <row r="38" spans="2:7" ht="15.75" x14ac:dyDescent="0.25">
      <c r="B38" s="2" t="s">
        <v>0</v>
      </c>
      <c r="F38" s="6"/>
      <c r="G38" s="7"/>
    </row>
    <row r="39" spans="2:7" x14ac:dyDescent="0.25">
      <c r="B39" s="31"/>
      <c r="C39" s="42" t="s">
        <v>6</v>
      </c>
      <c r="D39" s="42"/>
      <c r="F39" s="6"/>
      <c r="G39" s="7"/>
    </row>
    <row r="40" spans="2:7" x14ac:dyDescent="0.25">
      <c r="B40" s="20" t="s">
        <v>31</v>
      </c>
      <c r="C40" s="19" t="s">
        <v>1</v>
      </c>
      <c r="D40" s="19" t="s">
        <v>2</v>
      </c>
      <c r="F40" s="6"/>
      <c r="G40" s="7"/>
    </row>
    <row r="41" spans="2:7" x14ac:dyDescent="0.25">
      <c r="B41" s="6" t="s">
        <v>15</v>
      </c>
      <c r="C41" s="15">
        <v>23.715753879999991</v>
      </c>
      <c r="D41" s="5">
        <v>3293</v>
      </c>
      <c r="F41" s="6"/>
      <c r="G41" s="7"/>
    </row>
    <row r="42" spans="2:7" x14ac:dyDescent="0.25">
      <c r="B42" s="6" t="s">
        <v>16</v>
      </c>
      <c r="C42" s="15">
        <v>11.50640578</v>
      </c>
      <c r="D42" s="5">
        <v>1711</v>
      </c>
      <c r="F42" s="6"/>
      <c r="G42" s="7"/>
    </row>
    <row r="43" spans="2:7" x14ac:dyDescent="0.25">
      <c r="B43" s="6" t="s">
        <v>18</v>
      </c>
      <c r="C43" s="15">
        <v>4.3293777699999998</v>
      </c>
      <c r="D43" s="5">
        <v>765</v>
      </c>
      <c r="F43" s="6"/>
      <c r="G43" s="7"/>
    </row>
    <row r="44" spans="2:7" x14ac:dyDescent="0.25">
      <c r="B44" s="6" t="s">
        <v>20</v>
      </c>
      <c r="C44" s="15">
        <v>4.1496499599999996</v>
      </c>
      <c r="D44" s="5">
        <v>903</v>
      </c>
      <c r="F44" s="6"/>
      <c r="G44" s="7"/>
    </row>
    <row r="45" spans="2:7" x14ac:dyDescent="0.25">
      <c r="B45" s="6" t="s">
        <v>17</v>
      </c>
      <c r="C45" s="15">
        <v>3.1708803800000003</v>
      </c>
      <c r="D45" s="5">
        <v>519</v>
      </c>
      <c r="F45" s="6"/>
      <c r="G45" s="7"/>
    </row>
    <row r="46" spans="2:7" x14ac:dyDescent="0.25">
      <c r="B46" s="6" t="s">
        <v>19</v>
      </c>
      <c r="C46" s="15">
        <v>3.1276997299999998</v>
      </c>
      <c r="D46" s="5">
        <v>738</v>
      </c>
      <c r="F46" s="6"/>
      <c r="G46" s="7"/>
    </row>
    <row r="47" spans="2:7" x14ac:dyDescent="0.25">
      <c r="B47" s="6" t="s">
        <v>24</v>
      </c>
      <c r="C47" s="15">
        <v>2.3374590899999999</v>
      </c>
      <c r="D47" s="5">
        <v>531</v>
      </c>
      <c r="F47" s="6"/>
      <c r="G47" s="7"/>
    </row>
    <row r="48" spans="2:7" x14ac:dyDescent="0.25">
      <c r="B48" s="6" t="s">
        <v>27</v>
      </c>
      <c r="C48" s="15">
        <v>1.8963240299999997</v>
      </c>
      <c r="D48" s="5">
        <v>545</v>
      </c>
      <c r="F48" s="6"/>
      <c r="G48" s="7"/>
    </row>
    <row r="49" spans="2:7" x14ac:dyDescent="0.25">
      <c r="B49" s="6" t="s">
        <v>26</v>
      </c>
      <c r="C49" s="15">
        <v>1.8416227199999999</v>
      </c>
      <c r="D49" s="5">
        <v>503</v>
      </c>
      <c r="F49" s="6"/>
      <c r="G49" s="7"/>
    </row>
    <row r="50" spans="2:7" x14ac:dyDescent="0.25">
      <c r="B50" s="6" t="s">
        <v>25</v>
      </c>
      <c r="C50" s="15">
        <v>1.3470619799999999</v>
      </c>
      <c r="D50" s="5">
        <v>369</v>
      </c>
    </row>
    <row r="51" spans="2:7" x14ac:dyDescent="0.25">
      <c r="B51" s="6" t="s">
        <v>22</v>
      </c>
      <c r="C51" s="15">
        <v>1.3364521999999999</v>
      </c>
      <c r="D51" s="5">
        <v>289</v>
      </c>
    </row>
    <row r="52" spans="2:7" x14ac:dyDescent="0.25">
      <c r="B52" s="6" t="s">
        <v>28</v>
      </c>
      <c r="C52" s="15">
        <v>1.1910700000000001</v>
      </c>
      <c r="D52" s="5">
        <v>269</v>
      </c>
    </row>
    <row r="53" spans="2:7" x14ac:dyDescent="0.25">
      <c r="B53" s="6" t="s">
        <v>23</v>
      </c>
      <c r="C53" s="15">
        <v>1.03888351</v>
      </c>
      <c r="D53" s="5">
        <v>325</v>
      </c>
    </row>
    <row r="54" spans="2:7" x14ac:dyDescent="0.25">
      <c r="B54" s="6" t="s">
        <v>21</v>
      </c>
      <c r="C54" s="15">
        <v>0.93222455000000004</v>
      </c>
      <c r="D54" s="5">
        <v>279</v>
      </c>
    </row>
    <row r="55" spans="2:7" x14ac:dyDescent="0.25">
      <c r="B55" s="30" t="s">
        <v>9</v>
      </c>
      <c r="C55" s="35">
        <f>SUM(C41:C54)</f>
        <v>61.92086557999999</v>
      </c>
      <c r="D55" s="32">
        <f>SUM(D41:D54)</f>
        <v>11039</v>
      </c>
    </row>
    <row r="56" spans="2:7" x14ac:dyDescent="0.25">
      <c r="B56" s="14"/>
    </row>
    <row r="58" spans="2:7" x14ac:dyDescent="0.25">
      <c r="C58" s="11"/>
    </row>
  </sheetData>
  <mergeCells count="3">
    <mergeCell ref="C39:D39"/>
    <mergeCell ref="C5:D5"/>
    <mergeCell ref="C22:D22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BANDESAL 2DO. PISO</vt:lpstr>
      <vt:lpstr>CRÉDITO DIRECTO</vt:lpstr>
      <vt:lpstr>FONDO DE DESARROLLO ECONÓMICO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Andrea Villalobos</cp:lastModifiedBy>
  <dcterms:created xsi:type="dcterms:W3CDTF">2018-05-16T19:09:38Z</dcterms:created>
  <dcterms:modified xsi:type="dcterms:W3CDTF">2025-02-21T20:24:52Z</dcterms:modified>
</cp:coreProperties>
</file>