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3\INFORMACIÓN OFICIOSA\Direccion de Planificacion\SEGUNDO TRIMESTRE\"/>
    </mc:Choice>
  </mc:AlternateContent>
  <bookViews>
    <workbookView xWindow="-120" yWindow="-120" windowWidth="20730" windowHeight="11040" tabRatio="808"/>
  </bookViews>
  <sheets>
    <sheet name="BANDESAL 2DO. PISO" sheetId="1" r:id="rId1"/>
    <sheet name="FONDO DE DESARROLLO ECONÓMICO" sheetId="3" r:id="rId2"/>
    <sheet name="CRÉDITO DIRECTO" sheetId="5" r:id="rId3"/>
    <sheet name="FONDO SALVADOREÑO DE GARANTÍA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D49" i="3" l="1"/>
  <c r="C49" i="3"/>
  <c r="D44" i="5" l="1"/>
  <c r="C44" i="5"/>
  <c r="D26" i="3" l="1"/>
  <c r="C26" i="3"/>
  <c r="O16" i="3"/>
  <c r="D28" i="5" l="1"/>
  <c r="C28" i="5"/>
  <c r="D32" i="1" l="1"/>
  <c r="C32" i="1"/>
  <c r="D16" i="1"/>
  <c r="M16" i="1" l="1"/>
  <c r="P29" i="3" l="1"/>
  <c r="O29" i="3"/>
  <c r="P16" i="3"/>
  <c r="O27" i="6" l="1"/>
  <c r="P27" i="6"/>
  <c r="D54" i="6" l="1"/>
  <c r="C54" i="6"/>
  <c r="P29" i="5" l="1"/>
  <c r="O29" i="5"/>
  <c r="P14" i="5"/>
  <c r="O14" i="5"/>
  <c r="D56" i="1" l="1"/>
  <c r="C56" i="1"/>
  <c r="M56" i="1" l="1"/>
  <c r="N56" i="1"/>
  <c r="M31" i="1"/>
  <c r="N31" i="1"/>
  <c r="N16" i="1"/>
  <c r="P12" i="6" l="1"/>
  <c r="O12" i="6"/>
  <c r="D12" i="6" l="1"/>
  <c r="D28" i="6"/>
  <c r="C28" i="6"/>
  <c r="C12" i="6"/>
  <c r="C13" i="5" l="1"/>
  <c r="P53" i="5" l="1"/>
  <c r="O53" i="5"/>
  <c r="P51" i="6" l="1"/>
  <c r="O51" i="6"/>
  <c r="O54" i="3"/>
  <c r="P54" i="3"/>
  <c r="C12" i="3" l="1"/>
  <c r="C16" i="1" l="1"/>
  <c r="D12" i="3" l="1"/>
</calcChain>
</file>

<file path=xl/sharedStrings.xml><?xml version="1.0" encoding="utf-8"?>
<sst xmlns="http://schemas.openxmlformats.org/spreadsheetml/2006/main" count="363" uniqueCount="60">
  <si>
    <t>Cifras en millones de USD</t>
  </si>
  <si>
    <t>Monto</t>
  </si>
  <si>
    <t>Créditos</t>
  </si>
  <si>
    <t>FDE</t>
  </si>
  <si>
    <t>Saldo</t>
  </si>
  <si>
    <t>2DO. PISO</t>
  </si>
  <si>
    <t>CRÉDITO DIRECTO</t>
  </si>
  <si>
    <t>FSG</t>
  </si>
  <si>
    <t>Nota: Incluye FONEDUCA</t>
  </si>
  <si>
    <t>Sector Servicios</t>
  </si>
  <si>
    <t>Sector Comercio</t>
  </si>
  <si>
    <t>Sector Vivienda</t>
  </si>
  <si>
    <t>Sector Transporte, Almacenaje Y Comunicaciones</t>
  </si>
  <si>
    <t>Sector Agropecuario</t>
  </si>
  <si>
    <t>Sector Industria Manufacturera</t>
  </si>
  <si>
    <t>Sector Electricidad, Gas, Agua Y Servicios Sanitarios</t>
  </si>
  <si>
    <t>Sector Minería Y Canteras</t>
  </si>
  <si>
    <t>Otras Actividades</t>
  </si>
  <si>
    <t>Sector Económico</t>
  </si>
  <si>
    <t>Total</t>
  </si>
  <si>
    <t>Cuenta Propia / autónomo</t>
  </si>
  <si>
    <t>Grande</t>
  </si>
  <si>
    <t>Mediana</t>
  </si>
  <si>
    <t>Microempresa</t>
  </si>
  <si>
    <t>Pequeña</t>
  </si>
  <si>
    <t>Tamaño de Empresa</t>
  </si>
  <si>
    <t>San Salvador</t>
  </si>
  <si>
    <t>La Libertad</t>
  </si>
  <si>
    <t>San Miguel</t>
  </si>
  <si>
    <t>Santa Ana</t>
  </si>
  <si>
    <t>La Paz</t>
  </si>
  <si>
    <t>Sonsonate</t>
  </si>
  <si>
    <t>San Vicente</t>
  </si>
  <si>
    <t>Chalatenango</t>
  </si>
  <si>
    <t>Morazán</t>
  </si>
  <si>
    <t>Ahuachapán</t>
  </si>
  <si>
    <t>La Unión</t>
  </si>
  <si>
    <t>Usulután</t>
  </si>
  <si>
    <t>Cuscatlán</t>
  </si>
  <si>
    <t>Cabañas</t>
  </si>
  <si>
    <t>Cuenta Propia / Autónomo</t>
  </si>
  <si>
    <t>Sector Construcción</t>
  </si>
  <si>
    <t>Instituciones Financieras</t>
  </si>
  <si>
    <t>Pequeña Empresa</t>
  </si>
  <si>
    <t>Mediana Empresa</t>
  </si>
  <si>
    <t>Gran Empresa</t>
  </si>
  <si>
    <t>Sector Industria</t>
  </si>
  <si>
    <t>Departamento</t>
  </si>
  <si>
    <t>A) MONTO OTORGADO POR SECTOR ECONÓMICO (ACUMULADO DE ENERO A JUNIO 2023)</t>
  </si>
  <si>
    <t>A) SALDO DE CARTERA POR SECTOR ECONÓMICO (AL 30 DE JUNIO 2023)</t>
  </si>
  <si>
    <t>B) MONTO OTORGADO POR TAMAÑO DE EMPRESA (ACUMULADO DE ENERO A JUNIO 2023)</t>
  </si>
  <si>
    <t>C) MONTO OTORGADO POR DEPARTAMENTO (ACUMULADO DE ENERO A JUNIO 2023)</t>
  </si>
  <si>
    <t>C) SALDO DE CARTERA POR DEPARTAMENTO (AL 30 DE JUNIO 2023)</t>
  </si>
  <si>
    <t>B) SALDO DE CARTERA POR TAMAÑO DE EMPRESA (AL 30 DE JUNIO 2023)</t>
  </si>
  <si>
    <t>A) MONTO GARANTIZADO POR SECTOR ECONÓMICO (ACUMULADO DE ENERO A JUNIO 2023)</t>
  </si>
  <si>
    <t>B) MONTO GARANTIZADO POR TAMAÑO DE EMPRESA (ACUMULADO DE ENERO A JUNIO 2023)</t>
  </si>
  <si>
    <t>C) MONTO GARANTIZADO POR DEPARTAMENTO (ACUMULADO DE ENERO A JUNIO 2023)</t>
  </si>
  <si>
    <t>B) CONTINGENCIA POR TAMAÑO DE EMPRESA (AL 30 DE JUNIO 2023)</t>
  </si>
  <si>
    <t>A) CONTINGENCIA POR SECTOR ECONÓMICO (AL 30 DE JUNIO 2023)</t>
  </si>
  <si>
    <t>C) CONTINGENCIA POR DEPARTAMENTO (AL 30 DE JUNIO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</si>
</sst>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.0_);_(&quot;$&quot;* \(#,##0.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164" fontId="0" fillId="0" borderId="3" xfId="2" applyFont="1" applyBorder="1" applyAlignment="1">
      <alignment horizontal="center"/>
    </xf>
    <xf numFmtId="0" fontId="5" fillId="0" borderId="0" xfId="0" applyFont="1"/>
    <xf numFmtId="166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164" fontId="2" fillId="2" borderId="7" xfId="2" applyFont="1" applyFill="1" applyBorder="1" applyAlignment="1">
      <alignment horizontal="center"/>
    </xf>
    <xf numFmtId="166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6" fontId="0" fillId="0" borderId="0" xfId="0" applyNumberFormat="1"/>
    <xf numFmtId="164" fontId="0" fillId="0" borderId="0" xfId="2" applyFont="1" applyAlignment="1">
      <alignment horizontal="center"/>
    </xf>
    <xf numFmtId="0" fontId="6" fillId="0" borderId="0" xfId="0" applyFont="1" applyAlignment="1">
      <alignment vertical="center"/>
    </xf>
    <xf numFmtId="0" fontId="2" fillId="2" borderId="9" xfId="0" applyFont="1" applyFill="1" applyBorder="1" applyAlignment="1">
      <alignment horizontal="left"/>
    </xf>
    <xf numFmtId="0" fontId="7" fillId="0" borderId="0" xfId="0" applyFont="1" applyAlignment="1">
      <alignment vertical="center"/>
    </xf>
    <xf numFmtId="44" fontId="0" fillId="0" borderId="0" xfId="0" applyNumberFormat="1" applyAlignment="1">
      <alignment horizontal="center"/>
    </xf>
    <xf numFmtId="0" fontId="2" fillId="2" borderId="3" xfId="0" applyFont="1" applyFill="1" applyBorder="1" applyAlignment="1">
      <alignment horizontal="left"/>
    </xf>
    <xf numFmtId="164" fontId="2" fillId="2" borderId="3" xfId="2" applyFont="1" applyFill="1" applyBorder="1" applyAlignment="1">
      <alignment horizontal="center"/>
    </xf>
    <xf numFmtId="166" fontId="2" fillId="2" borderId="4" xfId="1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vertical="center"/>
    </xf>
    <xf numFmtId="166" fontId="2" fillId="2" borderId="0" xfId="1" applyNumberFormat="1" applyFont="1" applyFill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0" fontId="2" fillId="2" borderId="11" xfId="2" applyNumberFormat="1" applyFont="1" applyFill="1" applyBorder="1" applyAlignment="1">
      <alignment horizontal="right"/>
    </xf>
    <xf numFmtId="166" fontId="0" fillId="0" borderId="0" xfId="1" applyNumberFormat="1" applyFont="1" applyBorder="1" applyAlignment="1"/>
    <xf numFmtId="166" fontId="2" fillId="2" borderId="8" xfId="1" applyNumberFormat="1" applyFont="1" applyFill="1" applyBorder="1" applyAlignment="1"/>
    <xf numFmtId="0" fontId="0" fillId="0" borderId="9" xfId="0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166" fontId="0" fillId="0" borderId="9" xfId="1" applyNumberFormat="1" applyFont="1" applyBorder="1" applyAlignment="1">
      <alignment horizontal="center"/>
    </xf>
    <xf numFmtId="166" fontId="2" fillId="2" borderId="12" xfId="1" applyNumberFormat="1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2" xfId="0" applyFont="1" applyFill="1" applyBorder="1" applyAlignment="1">
      <alignment horizontal="center"/>
    </xf>
    <xf numFmtId="166" fontId="0" fillId="0" borderId="9" xfId="1" applyNumberFormat="1" applyFont="1" applyBorder="1" applyAlignment="1">
      <alignment horizontal="left"/>
    </xf>
    <xf numFmtId="166" fontId="2" fillId="2" borderId="12" xfId="1" applyNumberFormat="1" applyFont="1" applyFill="1" applyBorder="1" applyAlignment="1">
      <alignment horizontal="left"/>
    </xf>
    <xf numFmtId="0" fontId="0" fillId="0" borderId="9" xfId="0" applyBorder="1"/>
    <xf numFmtId="166" fontId="2" fillId="2" borderId="5" xfId="1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164" fontId="0" fillId="0" borderId="0" xfId="2" applyFont="1" applyBorder="1" applyAlignment="1">
      <alignment horizontal="center"/>
    </xf>
    <xf numFmtId="167" fontId="0" fillId="0" borderId="3" xfId="2" applyNumberFormat="1" applyFont="1" applyBorder="1" applyAlignment="1">
      <alignment horizontal="center"/>
    </xf>
    <xf numFmtId="167" fontId="2" fillId="2" borderId="7" xfId="2" applyNumberFormat="1" applyFont="1" applyFill="1" applyBorder="1" applyAlignment="1">
      <alignment horizontal="center"/>
    </xf>
    <xf numFmtId="167" fontId="0" fillId="0" borderId="9" xfId="2" applyNumberFormat="1" applyFont="1" applyBorder="1" applyAlignment="1">
      <alignment horizontal="center"/>
    </xf>
    <xf numFmtId="167" fontId="2" fillId="2" borderId="12" xfId="2" applyNumberFormat="1" applyFont="1" applyFill="1" applyBorder="1" applyAlignment="1">
      <alignment horizontal="center"/>
    </xf>
    <xf numFmtId="167" fontId="2" fillId="2" borderId="3" xfId="2" applyNumberFormat="1" applyFont="1" applyFill="1" applyBorder="1" applyAlignment="1">
      <alignment horizontal="center"/>
    </xf>
    <xf numFmtId="167" fontId="0" fillId="0" borderId="9" xfId="2" applyNumberFormat="1" applyFont="1" applyBorder="1"/>
    <xf numFmtId="167" fontId="2" fillId="2" borderId="5" xfId="2" applyNumberFormat="1" applyFont="1" applyFill="1" applyBorder="1" applyAlignment="1">
      <alignment horizontal="center"/>
    </xf>
    <xf numFmtId="167" fontId="2" fillId="2" borderId="10" xfId="2" applyNumberFormat="1" applyFont="1" applyFill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164" fontId="0" fillId="0" borderId="3" xfId="2" applyFont="1" applyBorder="1" applyAlignment="1">
      <alignment horizontal="left"/>
    </xf>
    <xf numFmtId="0" fontId="0" fillId="0" borderId="4" xfId="0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167" fontId="2" fillId="2" borderId="10" xfId="2" applyNumberFormat="1" applyFont="1" applyFill="1" applyBorder="1" applyAlignment="1">
      <alignment horizontal="left"/>
    </xf>
    <xf numFmtId="9" fontId="0" fillId="0" borderId="0" xfId="3" applyFont="1" applyAlignment="1">
      <alignment horizontal="center"/>
    </xf>
    <xf numFmtId="166" fontId="2" fillId="2" borderId="11" xfId="1" applyNumberFormat="1" applyFont="1" applyFill="1" applyBorder="1" applyAlignment="1">
      <alignment horizontal="center"/>
    </xf>
    <xf numFmtId="164" fontId="0" fillId="0" borderId="3" xfId="2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1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(&quot;$&quot;* #,##0.0_);_(&quot;$&quot;* \(#,##0.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_);_(* \(#,##0\);_(* &quot;-&quot;??_);_(@_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horizontal="left" vertical="bottom" textRotation="0" wrapText="0" indent="0" justifyLastLine="0" shrinkToFit="0" readingOrder="0"/>
      <border outline="0">
        <right style="medium">
          <color indexed="64"/>
        </right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BANDESAL 2DO. PISO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2023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257983672954781E-2"/>
          <c:y val="0.18948320236036015"/>
          <c:w val="0.33677203084340435"/>
          <c:h val="0.7818404981940633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09A-40D0-B006-BEE65A52B175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12D-4FF2-9359-006B0509BEEB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6F4-4F45-A416-9A36B2D3800D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232-47AA-80C3-600478C6214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232-47AA-80C3-600478C6214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232-47AA-80C3-600478C62141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7232-47AA-80C3-600478C621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PISO'!$B$6:$B$15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Construcción</c:v>
                </c:pt>
                <c:pt idx="3">
                  <c:v>Sector Transporte, Almacenaje Y Comunicaciones</c:v>
                </c:pt>
                <c:pt idx="4">
                  <c:v>Sector Agropecuario</c:v>
                </c:pt>
                <c:pt idx="5">
                  <c:v>Sector Industria Manufacturera</c:v>
                </c:pt>
                <c:pt idx="6">
                  <c:v>Sector Electricidad, Gas, Agua Y Servicios Sanitarios</c:v>
                </c:pt>
                <c:pt idx="7">
                  <c:v>Sector Minería Y Canteras</c:v>
                </c:pt>
                <c:pt idx="8">
                  <c:v>Sector Vivienda</c:v>
                </c:pt>
                <c:pt idx="9">
                  <c:v>Otras Actividades</c:v>
                </c:pt>
              </c:strCache>
            </c:strRef>
          </c:cat>
          <c:val>
            <c:numRef>
              <c:f>'BANDESAL 2DO. PISO'!$C$6:$C$15</c:f>
              <c:numCache>
                <c:formatCode>_("$"* #,##0.00_);_("$"* \(#,##0.00\);_("$"* "-"??_);_(@_)</c:formatCode>
                <c:ptCount val="10"/>
                <c:pt idx="0">
                  <c:v>37.375750889999985</c:v>
                </c:pt>
                <c:pt idx="1">
                  <c:v>33.127647820000014</c:v>
                </c:pt>
                <c:pt idx="2">
                  <c:v>12.388107700000001</c:v>
                </c:pt>
                <c:pt idx="3">
                  <c:v>7.7303448399999963</c:v>
                </c:pt>
                <c:pt idx="4">
                  <c:v>6.8183099399999998</c:v>
                </c:pt>
                <c:pt idx="5">
                  <c:v>5.592722349999999</c:v>
                </c:pt>
                <c:pt idx="6">
                  <c:v>4.5695579999999998</c:v>
                </c:pt>
                <c:pt idx="7">
                  <c:v>4.38097534</c:v>
                </c:pt>
                <c:pt idx="8">
                  <c:v>0.71533553000000005</c:v>
                </c:pt>
                <c:pt idx="9">
                  <c:v>0.20250000000000001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'BANDESAL 2DO. PISO'!$D$5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B09A-40D0-B006-BEE65A52B175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12D-4FF2-9359-006B0509BEEB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96F4-4F45-A416-9A36B2D3800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'BANDESAL 2DO. PISO'!$B$6:$B$15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Construcción</c:v>
                </c:pt>
                <c:pt idx="3">
                  <c:v>Sector Transporte, Almacenaje Y Comunicaciones</c:v>
                </c:pt>
                <c:pt idx="4">
                  <c:v>Sector Agropecuario</c:v>
                </c:pt>
                <c:pt idx="5">
                  <c:v>Sector Industria Manufacturera</c:v>
                </c:pt>
                <c:pt idx="6">
                  <c:v>Sector Electricidad, Gas, Agua Y Servicios Sanitarios</c:v>
                </c:pt>
                <c:pt idx="7">
                  <c:v>Sector Minería Y Canteras</c:v>
                </c:pt>
                <c:pt idx="8">
                  <c:v>Sector Vivienda</c:v>
                </c:pt>
                <c:pt idx="9">
                  <c:v>Otras Actividades</c:v>
                </c:pt>
              </c:strCache>
            </c:strRef>
          </c:cat>
          <c:val>
            <c:numRef>
              <c:f>'BANDESAL 2DO. PISO'!$D$6:$D$15</c:f>
              <c:numCache>
                <c:formatCode>_(* #,##0_);_(* \(#,##0\);_(* "-"??_);_(@_)</c:formatCode>
                <c:ptCount val="10"/>
                <c:pt idx="0">
                  <c:v>1220</c:v>
                </c:pt>
                <c:pt idx="1">
                  <c:v>2241</c:v>
                </c:pt>
                <c:pt idx="2">
                  <c:v>465</c:v>
                </c:pt>
                <c:pt idx="3">
                  <c:v>343</c:v>
                </c:pt>
                <c:pt idx="4">
                  <c:v>557</c:v>
                </c:pt>
                <c:pt idx="5">
                  <c:v>263</c:v>
                </c:pt>
                <c:pt idx="6">
                  <c:v>10</c:v>
                </c:pt>
                <c:pt idx="7">
                  <c:v>31</c:v>
                </c:pt>
                <c:pt idx="8">
                  <c:v>10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223307563177459"/>
          <c:y val="0.22292174943946469"/>
          <c:w val="0.4859352304664955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30 de junio 2023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0845498011095385E-2"/>
          <c:y val="0.16616105303801859"/>
          <c:w val="0.33484689590052474"/>
          <c:h val="0.81163018600799097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0-4D7B-B3DE-2C2AF5F3A81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20-4D7B-B3DE-2C2AF5F3A81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20-4D7B-B3DE-2C2AF5F3A81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0-4D7B-B3DE-2C2AF5F3A81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0-4D7B-B3DE-2C2AF5F3A814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20-4D7B-B3DE-2C2AF5F3A814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0-4D7B-B3DE-2C2AF5F3A814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444-456A-8E02-C41149538DA0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DD-4C7E-AB82-C59D45F10C61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920-4D7B-B3DE-2C2AF5F3A81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920-4D7B-B3DE-2C2AF5F3A81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D920-4D7B-B3DE-2C2AF5F3A8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ECONÓMICO'!$N$7:$N$15</c:f>
              <c:strCache>
                <c:ptCount val="9"/>
                <c:pt idx="0">
                  <c:v>Sector Servicios</c:v>
                </c:pt>
                <c:pt idx="1">
                  <c:v>Sector Industria Manufacturera</c:v>
                </c:pt>
                <c:pt idx="2">
                  <c:v>Sector Agropecuario</c:v>
                </c:pt>
                <c:pt idx="3">
                  <c:v>Sector Transporte, Almacenaje Y Comunicaciones</c:v>
                </c:pt>
                <c:pt idx="4">
                  <c:v>Sector Comercio</c:v>
                </c:pt>
                <c:pt idx="5">
                  <c:v>Sector Construcción</c:v>
                </c:pt>
                <c:pt idx="6">
                  <c:v>Instituciones Financieras</c:v>
                </c:pt>
                <c:pt idx="7">
                  <c:v>Otras Actividades</c:v>
                </c:pt>
                <c:pt idx="8">
                  <c:v>Sector Electricidad, Gas, Agua Y Servicios Sanitarios</c:v>
                </c:pt>
              </c:strCache>
            </c:strRef>
          </c:cat>
          <c:val>
            <c:numRef>
              <c:f>'FONDO DE DESARROLLO ECONÓMICO'!$O$7:$O$15</c:f>
              <c:numCache>
                <c:formatCode>_("$"* #,##0.0_);_("$"* \(#,##0.0\);_("$"* "-"??_);_(@_)</c:formatCode>
                <c:ptCount val="9"/>
                <c:pt idx="0">
                  <c:v>21.249751580000012</c:v>
                </c:pt>
                <c:pt idx="1">
                  <c:v>10.406419900000008</c:v>
                </c:pt>
                <c:pt idx="2">
                  <c:v>4.9794229900000015</c:v>
                </c:pt>
                <c:pt idx="3">
                  <c:v>4.6759103899999994</c:v>
                </c:pt>
                <c:pt idx="4">
                  <c:v>4.0824683200000011</c:v>
                </c:pt>
                <c:pt idx="5">
                  <c:v>3.2338368000000002</c:v>
                </c:pt>
                <c:pt idx="6">
                  <c:v>1.0807021200000002</c:v>
                </c:pt>
                <c:pt idx="7">
                  <c:v>1.0615917400000001</c:v>
                </c:pt>
                <c:pt idx="8" formatCode="_(&quot;$&quot;* #,##0.00_);_(&quot;$&quot;* \(#,##0.00\);_(&quot;$&quot;* &quot;-&quot;??_);_(@_)">
                  <c:v>9.9968130000000002E-2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920-4D7B-B3DE-2C2AF5F3A81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344002581074123"/>
          <c:y val="0.22935634464079865"/>
          <c:w val="0.49716886989123937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400" b="0" i="0" kern="1200" spc="0" baseline="0">
                <a:solidFill>
                  <a:srgbClr val="000000"/>
                </a:solidFill>
                <a:effectLst/>
              </a:rPr>
              <a:t>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Al 30 de 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8578042862452753E-2"/>
          <c:y val="0.16993795155826044"/>
          <c:w val="0.34010759477597985"/>
          <c:h val="0.81451469106400154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ED-4F03-8335-3B600A8D1A4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ED-4F03-8335-3B600A8D1A4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ED-4F03-8335-3B600A8D1A4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ED-4F03-8335-3B600A8D1A4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9AE-4DA7-BF2C-A928FC59D6FE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7ED-4F03-8335-3B600A8D1A4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9AE-4DA7-BF2C-A928FC59D6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ECONÓMICO'!$N$24:$N$28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 Empresa</c:v>
                </c:pt>
                <c:pt idx="3">
                  <c:v>Mediana Empresa</c:v>
                </c:pt>
                <c:pt idx="4">
                  <c:v>Gran Empresa</c:v>
                </c:pt>
              </c:strCache>
            </c:strRef>
          </c:cat>
          <c:val>
            <c:numRef>
              <c:f>'FONDO DE DESARROLLO ECONÓMICO'!$O$24:$O$28</c:f>
              <c:numCache>
                <c:formatCode>_("$"* #,##0.0_);_("$"* \(#,##0.0\);_("$"* "-"??_);_(@_)</c:formatCode>
                <c:ptCount val="5"/>
                <c:pt idx="0">
                  <c:v>2.6321123800000001</c:v>
                </c:pt>
                <c:pt idx="1">
                  <c:v>10.044750060000004</c:v>
                </c:pt>
                <c:pt idx="2">
                  <c:v>17.855042279999996</c:v>
                </c:pt>
                <c:pt idx="3">
                  <c:v>8.6945724900000005</c:v>
                </c:pt>
                <c:pt idx="4">
                  <c:v>11.643594759999999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ED-4F03-8335-3B600A8D1A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56547455518027"/>
          <c:y val="0.37564291114867715"/>
          <c:w val="0.27901800445508274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2023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7015094571225369E-2"/>
          <c:y val="0.17454351507073582"/>
          <c:w val="0.34436172094719247"/>
          <c:h val="0.80932426011403746"/>
        </c:manualLayout>
      </c:layout>
      <c:pieChart>
        <c:varyColors val="1"/>
        <c:ser>
          <c:idx val="0"/>
          <c:order val="0"/>
          <c:tx>
            <c:strRef>
              <c:f>'FONDO DE DESARROLLO ECONÓMICO'!$O$6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3F-48C5-9426-867BD0F2C14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3F-48C5-9426-867BD0F2C14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3F-48C5-9426-867BD0F2C14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3F-48C5-9426-867BD0F2C14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3F-48C5-9426-867BD0F2C14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3F-48C5-9426-867BD0F2C14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3F-48C5-9426-867BD0F2C14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3F-48C5-9426-867BD0F2C14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F3F-48C5-9426-867BD0F2C14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3F-48C5-9426-867BD0F2C14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F3F-48C5-9426-867BD0F2C14D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F3F-48C5-9426-867BD0F2C14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F3F-48C5-9426-867BD0F2C14D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F3F-48C5-9426-867BD0F2C1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ECONÓMICO'!$N$40:$N$53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La Paz</c:v>
                </c:pt>
                <c:pt idx="6">
                  <c:v>Ahuachapán</c:v>
                </c:pt>
                <c:pt idx="7">
                  <c:v>Chalatenango</c:v>
                </c:pt>
                <c:pt idx="8">
                  <c:v>La Unión</c:v>
                </c:pt>
                <c:pt idx="9">
                  <c:v>Morazán</c:v>
                </c:pt>
                <c:pt idx="10">
                  <c:v>Cuscatlán</c:v>
                </c:pt>
                <c:pt idx="11">
                  <c:v>Usulután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DE DESARROLLO ECONÓMICO'!$O$40:$O$53</c:f>
              <c:numCache>
                <c:formatCode>_("$"* #,##0.0_);_("$"* \(#,##0.0\);_("$"* "-"??_);_(@_)</c:formatCode>
                <c:ptCount val="14"/>
                <c:pt idx="0">
                  <c:v>24.832645279999984</c:v>
                </c:pt>
                <c:pt idx="1">
                  <c:v>17.237969840000009</c:v>
                </c:pt>
                <c:pt idx="2">
                  <c:v>2.9124900700000018</c:v>
                </c:pt>
                <c:pt idx="3">
                  <c:v>1.6870537000000003</c:v>
                </c:pt>
                <c:pt idx="4">
                  <c:v>1.2826619900000003</c:v>
                </c:pt>
                <c:pt idx="5">
                  <c:v>0.81974751000000001</c:v>
                </c:pt>
                <c:pt idx="6">
                  <c:v>0.59189825000000007</c:v>
                </c:pt>
                <c:pt idx="7">
                  <c:v>0.51455744000000003</c:v>
                </c:pt>
                <c:pt idx="8">
                  <c:v>0.37795108999999999</c:v>
                </c:pt>
                <c:pt idx="9">
                  <c:v>0.23492901999999999</c:v>
                </c:pt>
                <c:pt idx="10">
                  <c:v>0.14734523000000002</c:v>
                </c:pt>
                <c:pt idx="11">
                  <c:v>0.14111568999999996</c:v>
                </c:pt>
                <c:pt idx="12">
                  <c:v>4.9400890000000003E-2</c:v>
                </c:pt>
                <c:pt idx="13">
                  <c:v>4.0305969999999997E-2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3F-48C5-9426-867BD0F2C14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943167007837915"/>
          <c:y val="0.21644311702416505"/>
          <c:w val="0.38781762320975355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CRÉDITO DIRECTO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2023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1416646301071848E-2"/>
          <c:y val="0.20418883457716144"/>
          <c:w val="0.30845368441629539"/>
          <c:h val="0.75576662869680145"/>
        </c:manualLayout>
      </c:layout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70-4CF4-938C-06FC98A80B1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70-4CF4-938C-06FC98A80B1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70-4CF4-938C-06FC98A80B1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370-4CF4-938C-06FC98A80B1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70-4CF4-938C-06FC98A80B1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BEE-4CBA-92EC-A5204966D0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DIRECTO'!$B$7:$B$12</c:f>
              <c:strCache>
                <c:ptCount val="6"/>
                <c:pt idx="0">
                  <c:v>Sector Construcción</c:v>
                </c:pt>
                <c:pt idx="1">
                  <c:v>Sector Servicios</c:v>
                </c:pt>
                <c:pt idx="2">
                  <c:v>Sector Transporte, Almacenaje Y Comunicaciones</c:v>
                </c:pt>
                <c:pt idx="3">
                  <c:v>Sector Industria Manufacturera</c:v>
                </c:pt>
                <c:pt idx="4">
                  <c:v>Sector Comercio</c:v>
                </c:pt>
                <c:pt idx="5">
                  <c:v>Sector Agropecuario</c:v>
                </c:pt>
              </c:strCache>
            </c:strRef>
          </c:cat>
          <c:val>
            <c:numRef>
              <c:f>'CRÉDITO DIRECTO'!$C$7:$C$12</c:f>
              <c:numCache>
                <c:formatCode>_("$"* #,##0.0_);_("$"* \(#,##0.0\);_("$"* "-"??_);_(@_)</c:formatCode>
                <c:ptCount val="6"/>
                <c:pt idx="0">
                  <c:v>9.824249</c:v>
                </c:pt>
                <c:pt idx="1">
                  <c:v>9.7721999999999998</c:v>
                </c:pt>
                <c:pt idx="2">
                  <c:v>2.9993300000000001</c:v>
                </c:pt>
                <c:pt idx="3">
                  <c:v>2.0801388799999998</c:v>
                </c:pt>
                <c:pt idx="4">
                  <c:v>0.41661999999999999</c:v>
                </c:pt>
                <c:pt idx="5">
                  <c:v>0.30908799999999997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370-4CF4-938C-06FC98A80B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375986481999848"/>
          <c:y val="0.24684430476986624"/>
          <c:w val="0.53849286641368199"/>
          <c:h val="0.662894288043629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2023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5302273503900651E-2"/>
          <c:y val="0.1977608983908197"/>
          <c:w val="0.32558188955942918"/>
          <c:h val="0.75188127631324619"/>
        </c:manualLayout>
      </c:layout>
      <c:pieChart>
        <c:varyColors val="1"/>
        <c:ser>
          <c:idx val="0"/>
          <c:order val="0"/>
          <c:tx>
            <c:strRef>
              <c:f>'CRÉDITO DIRECTO'!$C$6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63-43ED-AADC-67662CC84ED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63-43ED-AADC-67662CC84ED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063-43ED-AADC-67662CC84ED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063-43ED-AADC-67662CC84ED4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063-43ED-AADC-67662CC84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DIRECTO'!$B$24:$B$27</c:f>
              <c:strCache>
                <c:ptCount val="4"/>
                <c:pt idx="0">
                  <c:v>Microempresa</c:v>
                </c:pt>
                <c:pt idx="1">
                  <c:v>Pequeña Empresa</c:v>
                </c:pt>
                <c:pt idx="2">
                  <c:v>Mediana Empresa</c:v>
                </c:pt>
                <c:pt idx="3">
                  <c:v>Gran Empresa</c:v>
                </c:pt>
              </c:strCache>
            </c:strRef>
          </c:cat>
          <c:val>
            <c:numRef>
              <c:f>'CRÉDITO DIRECTO'!$C$24:$C$27</c:f>
              <c:numCache>
                <c:formatCode>_("$"* #,##0.0_);_("$"* \(#,##0.0\);_("$"* "-"??_);_(@_)</c:formatCode>
                <c:ptCount val="4"/>
                <c:pt idx="0">
                  <c:v>0.27857488000000002</c:v>
                </c:pt>
                <c:pt idx="1">
                  <c:v>7.4485279999999996</c:v>
                </c:pt>
                <c:pt idx="2">
                  <c:v>9.3183589999999992</c:v>
                </c:pt>
                <c:pt idx="3">
                  <c:v>8.3561639999999997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63-43ED-AADC-67662CC84E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381664007131037"/>
          <c:y val="0.37992252035731394"/>
          <c:w val="0.32599522753833704"/>
          <c:h val="0.403424224665908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2023</a:t>
            </a: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3852669385855848E-2"/>
          <c:y val="0.18517583004531435"/>
          <c:w val="0.32781150372031748"/>
          <c:h val="0.80829561890542623"/>
        </c:manualLayout>
      </c:layout>
      <c:pieChart>
        <c:varyColors val="1"/>
        <c:ser>
          <c:idx val="0"/>
          <c:order val="0"/>
          <c:tx>
            <c:strRef>
              <c:f>'CRÉDITO DIRECTO'!$C$39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C-4478-ADAF-06D81210720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C-4478-ADAF-06D81210720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C-4478-ADAF-06D81210720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0F8-4275-800C-CD88811749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DIRECTO'!$B$40:$B$43</c:f>
              <c:strCache>
                <c:ptCount val="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Ahuachapán</c:v>
                </c:pt>
              </c:strCache>
            </c:strRef>
          </c:cat>
          <c:val>
            <c:numRef>
              <c:f>'CRÉDITO DIRECTO'!$C$40:$C$43</c:f>
              <c:numCache>
                <c:formatCode>_("$"* #,##0.0_);_("$"* \(#,##0.0\);_("$"* "-"??_);_(@_)</c:formatCode>
                <c:ptCount val="4"/>
                <c:pt idx="0">
                  <c:v>15.382291</c:v>
                </c:pt>
                <c:pt idx="1">
                  <c:v>6.7469948799999999</c:v>
                </c:pt>
                <c:pt idx="2">
                  <c:v>3.1360000000000001</c:v>
                </c:pt>
                <c:pt idx="3">
                  <c:v>0.13633999999999999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EC-4478-ADAF-06D81210720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663195939889881"/>
          <c:y val="0.37034247870270087"/>
          <c:w val="0.37355610327102462"/>
          <c:h val="0.33110632098074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</a:t>
            </a:r>
            <a:r>
              <a:rPr lang="es-SV" sz="1200" baseline="0"/>
              <a:t> de junio 2023</a:t>
            </a:r>
            <a:endParaRPr lang="es-SV" sz="1200"/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6.0781352085752617E-2"/>
          <c:y val="0.17060280522881668"/>
          <c:w val="0.32350780209302488"/>
          <c:h val="0.78414553278642651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30-4965-8023-06EBE5225B2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30-4965-8023-06EBE5225B2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30-4965-8023-06EBE5225B2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30-4965-8023-06EBE5225B2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030-4965-8023-06EBE5225B20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030-4965-8023-06EBE5225B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7C9-4E30-BB8C-BBCFACE13484}"/>
              </c:ext>
            </c:extLst>
          </c:dPt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57C9-4E30-BB8C-BBCFACE134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DIRECTO'!$N$7:$N$13</c:f>
              <c:strCache>
                <c:ptCount val="7"/>
                <c:pt idx="0">
                  <c:v>Sector Servicios</c:v>
                </c:pt>
                <c:pt idx="1">
                  <c:v>Sector Construcción</c:v>
                </c:pt>
                <c:pt idx="2">
                  <c:v>Sector Electricidad, Gas, Agua Y Servicios Sanitarios</c:v>
                </c:pt>
                <c:pt idx="3">
                  <c:v>Sector Comercio</c:v>
                </c:pt>
                <c:pt idx="4">
                  <c:v>Sector Agropecuario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</c:strCache>
            </c:strRef>
          </c:cat>
          <c:val>
            <c:numRef>
              <c:f>'CRÉDITO DIRECTO'!$O$7:$O$13</c:f>
              <c:numCache>
                <c:formatCode>_("$"* #,##0.0_);_("$"* \(#,##0.0\);_("$"* "-"??_);_(@_)</c:formatCode>
                <c:ptCount val="7"/>
                <c:pt idx="0">
                  <c:v>82.241097389999965</c:v>
                </c:pt>
                <c:pt idx="1">
                  <c:v>47.660182799999994</c:v>
                </c:pt>
                <c:pt idx="2">
                  <c:v>20.02735595</c:v>
                </c:pt>
                <c:pt idx="3">
                  <c:v>14.72975946</c:v>
                </c:pt>
                <c:pt idx="4">
                  <c:v>14.105101220000002</c:v>
                </c:pt>
                <c:pt idx="5">
                  <c:v>13.775316160000001</c:v>
                </c:pt>
                <c:pt idx="6">
                  <c:v>3.3019911099999999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030-4965-8023-06EBE5225B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493775294180114"/>
          <c:y val="0.22491459245000056"/>
          <c:w val="0.52467603825899856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</a:t>
            </a:r>
            <a:r>
              <a:rPr lang="es-SV" sz="1200" baseline="0"/>
              <a:t> junio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397325657586413E-2"/>
          <c:y val="0.19909609954695801"/>
          <c:w val="0.3387058056745535"/>
          <c:h val="0.7292877721090345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A8-4AFA-A555-9778B7E1F47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6A8-4AFA-A555-9778B7E1F47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6A8-4AFA-A555-9778B7E1F47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6A8-4AFA-A555-9778B7E1F47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65D-4731-B937-8E568DF65604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6A8-4AFA-A555-9778B7E1F472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65D-4731-B937-8E568DF656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DIRECTO'!$N$24:$N$28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 Empresa</c:v>
                </c:pt>
                <c:pt idx="3">
                  <c:v>Mediana Empresa</c:v>
                </c:pt>
                <c:pt idx="4">
                  <c:v>Gran Empresa</c:v>
                </c:pt>
              </c:strCache>
            </c:strRef>
          </c:cat>
          <c:val>
            <c:numRef>
              <c:f>'CRÉDITO DIRECTO'!$O$24:$O$28</c:f>
              <c:numCache>
                <c:formatCode>_("$"* #,##0.0_);_("$"* \(#,##0.0\);_("$"* "-"??_);_(@_)</c:formatCode>
                <c:ptCount val="5"/>
                <c:pt idx="0">
                  <c:v>6.1908205199999999</c:v>
                </c:pt>
                <c:pt idx="1">
                  <c:v>34.496575919999984</c:v>
                </c:pt>
                <c:pt idx="2">
                  <c:v>38.245786819999992</c:v>
                </c:pt>
                <c:pt idx="3">
                  <c:v>67.729644359999995</c:v>
                </c:pt>
                <c:pt idx="4">
                  <c:v>49.177976469999997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A8-4AFA-A555-9778B7E1F472}"/>
            </c:ext>
          </c:extLst>
        </c:ser>
        <c:ser>
          <c:idx val="1"/>
          <c:order val="1"/>
          <c:tx>
            <c:strRef>
              <c:f>'CRÉDITO DIRECTO'!$P$6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6A8-4AFA-A555-9778B7E1F47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6A8-4AFA-A555-9778B7E1F47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6A8-4AFA-A555-9778B7E1F47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6A8-4AFA-A555-9778B7E1F47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65D-4731-B937-8E568DF656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DIRECTO'!$N$24:$N$28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 Empresa</c:v>
                </c:pt>
                <c:pt idx="3">
                  <c:v>Mediana Empresa</c:v>
                </c:pt>
                <c:pt idx="4">
                  <c:v>Gran Empresa</c:v>
                </c:pt>
              </c:strCache>
            </c:strRef>
          </c:cat>
          <c:val>
            <c:numRef>
              <c:f>'CRÉDITO DIRECTO'!$P$24:$P$28</c:f>
              <c:numCache>
                <c:formatCode>_(* #,##0_);_(* \(#,##0\);_(* "-"??_);_(@_)</c:formatCode>
                <c:ptCount val="5"/>
                <c:pt idx="0">
                  <c:v>4</c:v>
                </c:pt>
                <c:pt idx="1">
                  <c:v>15</c:v>
                </c:pt>
                <c:pt idx="2">
                  <c:v>39</c:v>
                </c:pt>
                <c:pt idx="3">
                  <c:v>34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6A8-4AFA-A555-9778B7E1F47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226226646912312"/>
          <c:y val="0.33799850524847436"/>
          <c:w val="0.28683959769221673"/>
          <c:h val="0.42863185317996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CRÉDITO DIRECTO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</a:t>
            </a:r>
            <a:r>
              <a:rPr lang="es-SV" sz="1200" baseline="0"/>
              <a:t> junio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2023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144914152735869"/>
          <c:y val="0.17405243005938012"/>
          <c:w val="0.32616044446188758"/>
          <c:h val="0.7880294331226867"/>
        </c:manualLayout>
      </c:layout>
      <c:pieChart>
        <c:varyColors val="1"/>
        <c:ser>
          <c:idx val="0"/>
          <c:order val="0"/>
          <c:tx>
            <c:strRef>
              <c:f>'CRÉDITO DIRECTO'!$O$6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CA-4E88-B32E-B24740CE581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CA-4E88-B32E-B24740CE581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FCA-4E88-B32E-B24740CE581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FCA-4E88-B32E-B24740CE581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FCA-4E88-B32E-B24740CE581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C6-4498-AFDE-B27CEAC81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D65-4507-9A00-451A53665AB1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D65-4507-9A00-451A53665AB1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D65-4507-9A00-451A53665AB1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D65-4507-9A00-451A53665AB1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D65-4507-9A00-451A53665AB1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D65-4507-9A00-451A53665AB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CE8-49C6-A159-E82C621DFC4E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FCA-4E88-B32E-B24740CE581D}"/>
                </c:ext>
              </c:extLst>
            </c:dLbl>
            <c:dLbl>
              <c:idx val="12"/>
              <c:layout>
                <c:manualLayout>
                  <c:x val="2.7008649892255189E-2"/>
                  <c:y val="-1.28795220060303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CE8-49C6-A159-E82C621DFC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'CRÉDITO DIRECTO'!$N$40:$N$52</c:f>
              <c:strCache>
                <c:ptCount val="13"/>
                <c:pt idx="0">
                  <c:v>San Salvador</c:v>
                </c:pt>
                <c:pt idx="1">
                  <c:v>La Libertad</c:v>
                </c:pt>
                <c:pt idx="2">
                  <c:v>San Vicente</c:v>
                </c:pt>
                <c:pt idx="3">
                  <c:v>Santa Ana</c:v>
                </c:pt>
                <c:pt idx="4">
                  <c:v>San Miguel</c:v>
                </c:pt>
                <c:pt idx="5">
                  <c:v>La Paz</c:v>
                </c:pt>
                <c:pt idx="6">
                  <c:v>Chalatenango</c:v>
                </c:pt>
                <c:pt idx="7">
                  <c:v>Morazán</c:v>
                </c:pt>
                <c:pt idx="8">
                  <c:v>Ahuachapán</c:v>
                </c:pt>
                <c:pt idx="9">
                  <c:v>La Unión</c:v>
                </c:pt>
                <c:pt idx="10">
                  <c:v>Sonsonate</c:v>
                </c:pt>
                <c:pt idx="11">
                  <c:v>Usulután</c:v>
                </c:pt>
                <c:pt idx="12">
                  <c:v>Cuscatlán</c:v>
                </c:pt>
              </c:strCache>
            </c:strRef>
          </c:cat>
          <c:val>
            <c:numRef>
              <c:f>'CRÉDITO DIRECTO'!$O$40:$O$52</c:f>
              <c:numCache>
                <c:formatCode>_("$"* #,##0.0_);_("$"* \(#,##0.0\);_("$"* "-"??_);_(@_)</c:formatCode>
                <c:ptCount val="13"/>
                <c:pt idx="0">
                  <c:v>139.00832364000004</c:v>
                </c:pt>
                <c:pt idx="1">
                  <c:v>16.207481780000002</c:v>
                </c:pt>
                <c:pt idx="2">
                  <c:v>15.556849400000001</c:v>
                </c:pt>
                <c:pt idx="3">
                  <c:v>11.28477459</c:v>
                </c:pt>
                <c:pt idx="4">
                  <c:v>5.2313457999999997</c:v>
                </c:pt>
                <c:pt idx="5">
                  <c:v>2.1442447400000004</c:v>
                </c:pt>
                <c:pt idx="6">
                  <c:v>1.94967157</c:v>
                </c:pt>
                <c:pt idx="7">
                  <c:v>1.5198804600000002</c:v>
                </c:pt>
                <c:pt idx="8">
                  <c:v>1.5127246299999999</c:v>
                </c:pt>
                <c:pt idx="9">
                  <c:v>0.63763082999999998</c:v>
                </c:pt>
                <c:pt idx="10">
                  <c:v>0.60838652000000004</c:v>
                </c:pt>
                <c:pt idx="11">
                  <c:v>0.15715984</c:v>
                </c:pt>
                <c:pt idx="12">
                  <c:v>2.2330289999999999E-2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CA-4E88-B32E-B24740CE58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6688540192495492"/>
          <c:y val="0.23574840794863045"/>
          <c:w val="0.4372796679233435"/>
          <c:h val="0.649372888464194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FSG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2023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7919164464724315E-2"/>
          <c:y val="0.17834867871519788"/>
          <c:w val="0.32230965323772831"/>
          <c:h val="0.78104156316628826"/>
        </c:manualLayout>
      </c:layout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81-4D32-B4F6-B15CFDCE0CB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81-4D32-B4F6-B15CFDCE0CB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81-4D32-B4F6-B15CFDCE0CB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81-4D32-B4F6-B15CFDCE0CB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Sector Comercio</c:v>
                </c:pt>
                <c:pt idx="1">
                  <c:v>Sector Servicios</c:v>
                </c:pt>
                <c:pt idx="2">
                  <c:v>Sector Industria</c:v>
                </c:pt>
                <c:pt idx="3">
                  <c:v>Sector Agropecuario</c:v>
                </c:pt>
                <c:pt idx="4">
                  <c:v>Sector Construcción</c:v>
                </c:pt>
              </c:strCache>
            </c:strRef>
          </c:cat>
          <c:val>
            <c:numRef>
              <c:f>'FONDO SALVADOREÑO DE GARANTÍAS'!$C$7:$C$11</c:f>
              <c:numCache>
                <c:formatCode>_("$"* #,##0.00_);_("$"* \(#,##0.00\);_("$"* "-"??_);_(@_)</c:formatCode>
                <c:ptCount val="5"/>
                <c:pt idx="0">
                  <c:v>14.790994570000001</c:v>
                </c:pt>
                <c:pt idx="1">
                  <c:v>14.031756209999994</c:v>
                </c:pt>
                <c:pt idx="2">
                  <c:v>2.7618580699999997</c:v>
                </c:pt>
                <c:pt idx="3">
                  <c:v>0.22633149999999999</c:v>
                </c:pt>
                <c:pt idx="4">
                  <c:v>9.4549999999999995E-2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881-4D32-B4F6-B15CFDCE0CB1}"/>
            </c:ext>
          </c:extLst>
        </c:ser>
        <c:ser>
          <c:idx val="1"/>
          <c:order val="1"/>
          <c:tx>
            <c:strRef>
              <c:f>'FONDO SALVADOREÑO DE GARANTÍAS'!$D$6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881-4D32-B4F6-B15CFDCE0CB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881-4D32-B4F6-B15CFDCE0CB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881-4D32-B4F6-B15CFDCE0CB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D881-4D32-B4F6-B15CFDCE0CB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D881-4D32-B4F6-B15CFDCE0C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GARANTÍAS'!$B$7:$B$11</c:f>
              <c:strCache>
                <c:ptCount val="5"/>
                <c:pt idx="0">
                  <c:v>Sector Comercio</c:v>
                </c:pt>
                <c:pt idx="1">
                  <c:v>Sector Servicios</c:v>
                </c:pt>
                <c:pt idx="2">
                  <c:v>Sector Industria</c:v>
                </c:pt>
                <c:pt idx="3">
                  <c:v>Sector Agropecuario</c:v>
                </c:pt>
                <c:pt idx="4">
                  <c:v>Sector Construcción</c:v>
                </c:pt>
              </c:strCache>
            </c:strRef>
          </c:cat>
          <c:val>
            <c:numRef>
              <c:f>'FONDO SALVADOREÑO DE GARANTÍAS'!$D$7:$D$11</c:f>
              <c:numCache>
                <c:formatCode>_(* #,##0_);_(* \(#,##0\);_(* "-"??_);_(@_)</c:formatCode>
                <c:ptCount val="5"/>
                <c:pt idx="0">
                  <c:v>3298</c:v>
                </c:pt>
                <c:pt idx="1">
                  <c:v>1672</c:v>
                </c:pt>
                <c:pt idx="2">
                  <c:v>770</c:v>
                </c:pt>
                <c:pt idx="3">
                  <c:v>15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881-4D32-B4F6-B15CFDCE0CB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804647941426394"/>
          <c:y val="0.29898160916541172"/>
          <c:w val="0.21692837770198703"/>
          <c:h val="0.544016676180768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</a:t>
            </a:r>
            <a:r>
              <a:rPr lang="es-SV" sz="1200" baseline="0"/>
              <a:t>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5967136294370293"/>
          <c:y val="0.19353521396340295"/>
          <c:w val="0.34514695245066124"/>
          <c:h val="0.78849663211823895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explosion val="4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explosion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explosion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explosion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explosion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8FC-4552-85A4-9654536DAE4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D8FC-4552-85A4-9654536DAE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PISO'!$B$27:$B$31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PISO'!$C$27:$C$31</c:f>
              <c:numCache>
                <c:formatCode>_("$"* #,##0.00_);_("$"* \(#,##0.00\);_("$"* "-"??_);_(@_)</c:formatCode>
                <c:ptCount val="5"/>
                <c:pt idx="0">
                  <c:v>4.7923483200000003</c:v>
                </c:pt>
                <c:pt idx="1">
                  <c:v>30.53903483000002</c:v>
                </c:pt>
                <c:pt idx="2">
                  <c:v>41.61073219</c:v>
                </c:pt>
                <c:pt idx="3">
                  <c:v>31.070116129999992</c:v>
                </c:pt>
                <c:pt idx="4">
                  <c:v>4.88902094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8519055916617576"/>
          <c:y val="0.37516780415157958"/>
          <c:w val="0.45317959178169215"/>
          <c:h val="0.46786681594244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2023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9396017879383997E-2"/>
          <c:y val="0.17233702281837751"/>
          <c:w val="0.33861251440477724"/>
          <c:h val="0.78728365888201923"/>
        </c:manualLayout>
      </c:layout>
      <c:pieChart>
        <c:varyColors val="1"/>
        <c:ser>
          <c:idx val="0"/>
          <c:order val="0"/>
          <c:tx>
            <c:strRef>
              <c:f>'FONDO SALVADOREÑO DE GARANTÍAS'!$C$6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E4-42BD-8ACE-11BCF28941D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5E4-42BD-8ACE-11BCF28941D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E4-42BD-8ACE-11BCF28941D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5E4-42BD-8ACE-11BCF2894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GARANTÍAS'!$B$24:$B$27</c:f>
              <c:strCache>
                <c:ptCount val="4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</c:strCache>
            </c:strRef>
          </c:cat>
          <c:val>
            <c:numRef>
              <c:f>'FONDO SALVADOREÑO DE GARANTÍAS'!$C$24:$C$27</c:f>
              <c:numCache>
                <c:formatCode>_("$"* #,##0.00_);_("$"* \(#,##0.00\);_("$"* "-"??_);_(@_)</c:formatCode>
                <c:ptCount val="4"/>
                <c:pt idx="0">
                  <c:v>3.8027982699999989</c:v>
                </c:pt>
                <c:pt idx="1">
                  <c:v>11.42198943</c:v>
                </c:pt>
                <c:pt idx="2">
                  <c:v>12.231606150000001</c:v>
                </c:pt>
                <c:pt idx="3">
                  <c:v>4.4490964999999996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E4-42BD-8ACE-11BCF28941D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2172254944185126"/>
          <c:y val="0.3740679283996613"/>
          <c:w val="0.27987754484396282"/>
          <c:h val="0.35660873076462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Garantizado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2023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2607351965451816E-2"/>
          <c:y val="0.19028485159251898"/>
          <c:w val="0.31861693768988114"/>
          <c:h val="0.76331491304422094"/>
        </c:manualLayout>
      </c:layout>
      <c:pieChart>
        <c:varyColors val="1"/>
        <c:ser>
          <c:idx val="0"/>
          <c:order val="0"/>
          <c:tx>
            <c:strRef>
              <c:f>'FONDO SALVADOREÑO DE GARANTÍAS'!$C$39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8F-461E-920A-EE5EC63D308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8F-461E-920A-EE5EC63D308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8F-461E-920A-EE5EC63D308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8F-461E-920A-EE5EC63D308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8F-461E-920A-EE5EC63D308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8F-461E-920A-EE5EC63D30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8F-461E-920A-EE5EC63D308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8F-461E-920A-EE5EC63D30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8F-461E-920A-EE5EC63D3087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E8F-461E-920A-EE5EC63D3087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E8F-461E-920A-EE5EC63D3087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E8F-461E-920A-EE5EC63D30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8F-461E-920A-EE5EC63D3087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0DD-4398-876A-FA222F7B4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GARANTÍAS'!$B$40:$B$53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Ahuachapán</c:v>
                </c:pt>
                <c:pt idx="7">
                  <c:v>Usulután</c:v>
                </c:pt>
                <c:pt idx="8">
                  <c:v>Cuscatlán</c:v>
                </c:pt>
                <c:pt idx="9">
                  <c:v>Chalatenango</c:v>
                </c:pt>
                <c:pt idx="10">
                  <c:v>La Unión</c:v>
                </c:pt>
                <c:pt idx="11">
                  <c:v>San Vicente</c:v>
                </c:pt>
                <c:pt idx="12">
                  <c:v>Morazán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GARANTÍAS'!$C$40:$C$53</c:f>
              <c:numCache>
                <c:formatCode>_("$"* #,##0.00_);_("$"* \(#,##0.00\);_("$"* "-"??_);_(@_)</c:formatCode>
                <c:ptCount val="14"/>
                <c:pt idx="0">
                  <c:v>13.486981179999992</c:v>
                </c:pt>
                <c:pt idx="1">
                  <c:v>5.8915751300000005</c:v>
                </c:pt>
                <c:pt idx="2">
                  <c:v>1.9561490500000001</c:v>
                </c:pt>
                <c:pt idx="3">
                  <c:v>1.9305247999999997</c:v>
                </c:pt>
                <c:pt idx="4">
                  <c:v>1.5734228000000001</c:v>
                </c:pt>
                <c:pt idx="5">
                  <c:v>1.4600946699999999</c:v>
                </c:pt>
                <c:pt idx="6">
                  <c:v>1.11630794</c:v>
                </c:pt>
                <c:pt idx="7">
                  <c:v>1.0314695300000001</c:v>
                </c:pt>
                <c:pt idx="8">
                  <c:v>0.88570965000000001</c:v>
                </c:pt>
                <c:pt idx="9">
                  <c:v>0.65589375000000005</c:v>
                </c:pt>
                <c:pt idx="10">
                  <c:v>0.57134622000000002</c:v>
                </c:pt>
                <c:pt idx="11">
                  <c:v>0.54531531000000011</c:v>
                </c:pt>
                <c:pt idx="12">
                  <c:v>0.52785850000000001</c:v>
                </c:pt>
                <c:pt idx="13">
                  <c:v>0.27284182000000001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8F-461E-920A-EE5EC63D30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705962122711246"/>
          <c:y val="0.25053010763895306"/>
          <c:w val="0.38291419910539359"/>
          <c:h val="0.638972209915304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2023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30470022058797"/>
          <c:y val="0.20500709370788112"/>
          <c:w val="0.30189763418499782"/>
          <c:h val="0.74148506774491019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2-47FC-8E79-6295DF990C6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2-47FC-8E79-6295DF990C6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2-47FC-8E79-6295DF990C6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2-47FC-8E79-6295DF990C6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2-47FC-8E79-6295DF990C62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002-47FC-8E79-6295DF990C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GARANTÍAS'!$N$7:$N$11</c:f>
              <c:strCache>
                <c:ptCount val="5"/>
                <c:pt idx="0">
                  <c:v>Sector Servicios</c:v>
                </c:pt>
                <c:pt idx="1">
                  <c:v>Sector Comercio</c:v>
                </c:pt>
                <c:pt idx="2">
                  <c:v>Sector Industria</c:v>
                </c:pt>
                <c:pt idx="3">
                  <c:v>Sector Agropecuario</c:v>
                </c:pt>
                <c:pt idx="4">
                  <c:v>Sector Construcción</c:v>
                </c:pt>
              </c:strCache>
            </c:strRef>
          </c:cat>
          <c:val>
            <c:numRef>
              <c:f>'FONDO SALVADOREÑO DE GARANTÍAS'!$O$7:$O$11</c:f>
              <c:numCache>
                <c:formatCode>_("$"* #,##0.00_);_("$"* \(#,##0.00\);_("$"* "-"??_);_(@_)</c:formatCode>
                <c:ptCount val="5"/>
                <c:pt idx="0">
                  <c:v>78.296095070000206</c:v>
                </c:pt>
                <c:pt idx="1">
                  <c:v>50.336865909999894</c:v>
                </c:pt>
                <c:pt idx="2">
                  <c:v>8.6602879000000001</c:v>
                </c:pt>
                <c:pt idx="3">
                  <c:v>0.97158495999999994</c:v>
                </c:pt>
                <c:pt idx="4">
                  <c:v>0.19875341999999999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002-47FC-8E79-6295DF990C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832006556264365"/>
          <c:y val="0.30092111796836207"/>
          <c:w val="0.18198001052745796"/>
          <c:h val="0.41137764307204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- Contingencia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169457050330882"/>
          <c:y val="0.20511785093822657"/>
          <c:w val="0.31636647207269653"/>
          <c:h val="0.75740425421575319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01-4AB9-B334-78681B6D5EF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01-4AB9-B334-78681B6D5EF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01-4AB9-B334-78681B6D5EF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01-4AB9-B334-78681B6D5EF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A74-4A07-9271-65BD8764542F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1101-4AB9-B334-78681B6D5E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GARANTÍAS'!$N$22:$N$26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'FONDO SALVADOREÑO DE GARANTÍAS'!$O$22:$O$26</c:f>
              <c:numCache>
                <c:formatCode>_("$"* #,##0.00_);_("$"* \(#,##0.00\);_("$"* "-"??_);_(@_)</c:formatCode>
                <c:ptCount val="5"/>
                <c:pt idx="0">
                  <c:v>35.495601169999993</c:v>
                </c:pt>
                <c:pt idx="1">
                  <c:v>33.773089919999855</c:v>
                </c:pt>
                <c:pt idx="2">
                  <c:v>50.380087740000029</c:v>
                </c:pt>
                <c:pt idx="3">
                  <c:v>18.731846049999998</c:v>
                </c:pt>
                <c:pt idx="4">
                  <c:v>8.2962380000000002E-2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01-4AB9-B334-78681B6D5E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9674947065776998"/>
          <c:y val="0.40190287797904883"/>
          <c:w val="0.31936646846241884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FSG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Contingencia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2023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1104205673284043E-2"/>
          <c:y val="0.16671767721149733"/>
          <c:w val="0.32454554164463822"/>
          <c:h val="0.77786619605548413"/>
        </c:manualLayout>
      </c:layout>
      <c:pieChart>
        <c:varyColors val="1"/>
        <c:ser>
          <c:idx val="0"/>
          <c:order val="0"/>
          <c:tx>
            <c:strRef>
              <c:f>'FONDO SALVADOREÑO DE GARANTÍAS'!$O$6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12-4F5B-B60C-997D41033857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812-4F5B-B60C-997D41033857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812-4F5B-B60C-997D41033857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812-4F5B-B60C-997D41033857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812-4F5B-B60C-997D41033857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812-4F5B-B60C-997D41033857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812-4F5B-B60C-997D41033857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812-4F5B-B60C-997D41033857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812-4F5B-B60C-997D41033857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812-4F5B-B60C-997D41033857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812-4F5B-B60C-997D41033857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812-4F5B-B60C-997D4103385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812-4F5B-B60C-997D41033857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812-4F5B-B60C-997D41033857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12-4F5B-B60C-997D4103385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812-4F5B-B60C-997D4103385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A812-4F5B-B60C-997D410338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SALVADOREÑO DE GARANTÍAS'!$N$37:$N$50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La Paz</c:v>
                </c:pt>
                <c:pt idx="6">
                  <c:v>Usulután</c:v>
                </c:pt>
                <c:pt idx="7">
                  <c:v>Ahuachapán</c:v>
                </c:pt>
                <c:pt idx="8">
                  <c:v>La Unión</c:v>
                </c:pt>
                <c:pt idx="9">
                  <c:v>Cuscatlán</c:v>
                </c:pt>
                <c:pt idx="10">
                  <c:v>Chalatenango</c:v>
                </c:pt>
                <c:pt idx="11">
                  <c:v>Morazán</c:v>
                </c:pt>
                <c:pt idx="12">
                  <c:v>San Vicente</c:v>
                </c:pt>
                <c:pt idx="13">
                  <c:v>Cabañas</c:v>
                </c:pt>
              </c:strCache>
            </c:strRef>
          </c:cat>
          <c:val>
            <c:numRef>
              <c:f>'FONDO SALVADOREÑO DE GARANTÍAS'!$O$37:$O$50</c:f>
              <c:numCache>
                <c:formatCode>_("$"* #,##0.00_);_("$"* \(#,##0.00\);_("$"* "-"??_);_(@_)</c:formatCode>
                <c:ptCount val="14"/>
                <c:pt idx="0">
                  <c:v>64.832078380000112</c:v>
                </c:pt>
                <c:pt idx="1">
                  <c:v>28.302736749999994</c:v>
                </c:pt>
                <c:pt idx="2">
                  <c:v>8.664286360000002</c:v>
                </c:pt>
                <c:pt idx="3">
                  <c:v>7.7936136600000046</c:v>
                </c:pt>
                <c:pt idx="4">
                  <c:v>5.3357151799999984</c:v>
                </c:pt>
                <c:pt idx="5">
                  <c:v>4.5044715100000055</c:v>
                </c:pt>
                <c:pt idx="6">
                  <c:v>3.7476207899999991</c:v>
                </c:pt>
                <c:pt idx="7">
                  <c:v>3.52617403</c:v>
                </c:pt>
                <c:pt idx="8">
                  <c:v>2.6901485400000005</c:v>
                </c:pt>
                <c:pt idx="9">
                  <c:v>2.4849107300000006</c:v>
                </c:pt>
                <c:pt idx="10">
                  <c:v>2.1499968299999987</c:v>
                </c:pt>
                <c:pt idx="11">
                  <c:v>1.7998744100000001</c:v>
                </c:pt>
                <c:pt idx="12">
                  <c:v>1.5606708399999998</c:v>
                </c:pt>
                <c:pt idx="13">
                  <c:v>1.0712892500000004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812-4F5B-B60C-997D410338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102266981874757"/>
          <c:y val="0.26659943649775086"/>
          <c:w val="0.36947735758382316"/>
          <c:h val="0.6102683707992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2023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6707222868171792"/>
          <c:y val="0.1790456703828677"/>
          <c:w val="0.35289634797648151"/>
          <c:h val="0.7493306181054572"/>
        </c:manualLayout>
      </c:layout>
      <c:pieChart>
        <c:varyColors val="1"/>
        <c:ser>
          <c:idx val="0"/>
          <c:order val="0"/>
          <c:tx>
            <c:strRef>
              <c:f>'BANDESAL 2DO. PISO'!$C$5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603-469D-9EE0-D16C6A88A377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F0C-4A79-98B5-08A9C5C5E66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3F0C-4A79-98B5-08A9C5C5E66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3F0C-4A79-98B5-08A9C5C5E66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F0C-4A79-98B5-08A9C5C5E6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PISO'!$B$42:$B$55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Usulután</c:v>
                </c:pt>
                <c:pt idx="7">
                  <c:v>La Unión</c:v>
                </c:pt>
                <c:pt idx="8">
                  <c:v>San Vicente</c:v>
                </c:pt>
                <c:pt idx="9">
                  <c:v>Morazán</c:v>
                </c:pt>
                <c:pt idx="10">
                  <c:v>Chalatenango</c:v>
                </c:pt>
                <c:pt idx="11">
                  <c:v>Ahuachapán</c:v>
                </c:pt>
                <c:pt idx="12">
                  <c:v>Cuscatlán</c:v>
                </c:pt>
                <c:pt idx="13">
                  <c:v>Cabañas</c:v>
                </c:pt>
              </c:strCache>
            </c:strRef>
          </c:cat>
          <c:val>
            <c:numRef>
              <c:f>'BANDESAL 2DO. PISO'!$C$42:$C$55</c:f>
              <c:numCache>
                <c:formatCode>_("$"* #,##0.00_);_("$"* \(#,##0.00\);_("$"* "-"??_);_(@_)</c:formatCode>
                <c:ptCount val="14"/>
                <c:pt idx="0">
                  <c:v>35.192046479999988</c:v>
                </c:pt>
                <c:pt idx="1">
                  <c:v>24.66526649</c:v>
                </c:pt>
                <c:pt idx="2">
                  <c:v>10.263935379999999</c:v>
                </c:pt>
                <c:pt idx="3">
                  <c:v>6.9021258600000008</c:v>
                </c:pt>
                <c:pt idx="4">
                  <c:v>6.5726496400000007</c:v>
                </c:pt>
                <c:pt idx="5">
                  <c:v>5.7234465999999937</c:v>
                </c:pt>
                <c:pt idx="6">
                  <c:v>3.7021047899999999</c:v>
                </c:pt>
                <c:pt idx="7">
                  <c:v>3.6555335000000002</c:v>
                </c:pt>
                <c:pt idx="8">
                  <c:v>3.5521524299999991</c:v>
                </c:pt>
                <c:pt idx="9">
                  <c:v>3.4350589</c:v>
                </c:pt>
                <c:pt idx="10">
                  <c:v>3.3803402299999994</c:v>
                </c:pt>
                <c:pt idx="11">
                  <c:v>3.3324130599999999</c:v>
                </c:pt>
                <c:pt idx="12">
                  <c:v>2.0335628299999988</c:v>
                </c:pt>
                <c:pt idx="13">
                  <c:v>0.49061621999999999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531679980950023"/>
          <c:y val="0.26474106850708634"/>
          <c:w val="0.31886495878156074"/>
          <c:h val="0.59861369754643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 2023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7.7853586873622274E-2"/>
          <c:y val="0.13042255592754984"/>
          <c:w val="0.34507836569136485"/>
          <c:h val="0.83773831369857255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C1-4F80-A050-6808B754EB0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C1-4F80-A050-6808B754EB0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C1-4F80-A050-6808B754EB0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C1-4F80-A050-6808B754EB04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C1-4F80-A050-6808B754EB04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C1-4F80-A050-6808B754EB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DC1-4F80-A050-6808B754EB04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DC1-4F80-A050-6808B754EB04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DC1-4F80-A050-6808B754EB04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B6C-40FA-9639-DEFD960E3D75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DC1-4F80-A050-6808B754EB0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4DC1-4F80-A050-6808B754EB0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4DC1-4F80-A050-6808B754EB0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DC1-4F80-A050-6808B754EB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PISO'!$L$6:$L$15</c:f>
              <c:strCache>
                <c:ptCount val="10"/>
                <c:pt idx="0">
                  <c:v>Sector Servicios</c:v>
                </c:pt>
                <c:pt idx="1">
                  <c:v>Sector Comercio</c:v>
                </c:pt>
                <c:pt idx="2">
                  <c:v>Sector Construcción</c:v>
                </c:pt>
                <c:pt idx="3">
                  <c:v>Sector Vivienda</c:v>
                </c:pt>
                <c:pt idx="4">
                  <c:v>Sector Transporte, Almacenaje Y Comunicaciones</c:v>
                </c:pt>
                <c:pt idx="5">
                  <c:v>Sector Agropecuario</c:v>
                </c:pt>
                <c:pt idx="6">
                  <c:v>Sector Industria Manufacturera</c:v>
                </c:pt>
                <c:pt idx="7">
                  <c:v>Sector Electricidad, Gas, Agua Y Servicios Sanitarios</c:v>
                </c:pt>
                <c:pt idx="8">
                  <c:v>Sector Minería Y Canteras</c:v>
                </c:pt>
                <c:pt idx="9">
                  <c:v>Otras Actividades</c:v>
                </c:pt>
              </c:strCache>
            </c:strRef>
          </c:cat>
          <c:val>
            <c:numRef>
              <c:f>'BANDESAL 2DO. PISO'!$M$6:$M$15</c:f>
              <c:numCache>
                <c:formatCode>_("$"* #,##0.0_);_("$"* \(#,##0.0\);_("$"* "-"??_);_(@_)</c:formatCode>
                <c:ptCount val="10"/>
                <c:pt idx="0">
                  <c:v>206.86650748000005</c:v>
                </c:pt>
                <c:pt idx="1">
                  <c:v>75.913647420000146</c:v>
                </c:pt>
                <c:pt idx="2">
                  <c:v>65.210714789999983</c:v>
                </c:pt>
                <c:pt idx="3">
                  <c:v>29.040985980000031</c:v>
                </c:pt>
                <c:pt idx="4">
                  <c:v>24.459934969999992</c:v>
                </c:pt>
                <c:pt idx="5">
                  <c:v>20.87274436999995</c:v>
                </c:pt>
                <c:pt idx="6">
                  <c:v>15.932031929999999</c:v>
                </c:pt>
                <c:pt idx="7">
                  <c:v>13.538902779999999</c:v>
                </c:pt>
                <c:pt idx="8">
                  <c:v>2.7753512400000009</c:v>
                </c:pt>
                <c:pt idx="9">
                  <c:v>0.37305854000000005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DC1-4F80-A050-6808B754EB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822374177008413"/>
          <c:y val="0.21885812542899968"/>
          <c:w val="0.50486016013146795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</a:t>
            </a:r>
            <a:r>
              <a:rPr lang="es-SV" sz="1200" baseline="0"/>
              <a:t> de junio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2023</a:t>
            </a:r>
            <a:endParaRPr lang="es-SV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8.2304279794275362E-2"/>
          <c:y val="0.15680439854152647"/>
          <c:w val="0.3477361158735226"/>
          <c:h val="0.79621139079829917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8E-479B-8E98-A53DED992611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8E-479B-8E98-A53DED99261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8E-479B-8E98-A53DED992611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8E-479B-8E98-A53DED992611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8E-479B-8E98-A53DED992611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338E-479B-8E98-A53DED99261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338E-479B-8E98-A53DED992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PISO'!$L$26:$L$30</c:f>
              <c:strCache>
                <c:ptCount val="5"/>
                <c:pt idx="0">
                  <c:v>Cuenta Propia / Autónomo</c:v>
                </c:pt>
                <c:pt idx="1">
                  <c:v>Microempresa</c:v>
                </c:pt>
                <c:pt idx="2">
                  <c:v>Pequeña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'BANDESAL 2DO. PISO'!$M$26:$M$30</c:f>
              <c:numCache>
                <c:formatCode>_("$"* #,##0.0_);_("$"* \(#,##0.0\);_("$"* "-"??_);_(@_)</c:formatCode>
                <c:ptCount val="5"/>
                <c:pt idx="0">
                  <c:v>42.753980709999965</c:v>
                </c:pt>
                <c:pt idx="1">
                  <c:v>75.807220010000265</c:v>
                </c:pt>
                <c:pt idx="2">
                  <c:v>130.29858530999968</c:v>
                </c:pt>
                <c:pt idx="3">
                  <c:v>127.27608264999984</c:v>
                </c:pt>
                <c:pt idx="4">
                  <c:v>78.848010819999942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38E-479B-8E98-A53DED9926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236038182664594"/>
          <c:y val="0.29234506196266347"/>
          <c:w val="0.3479537303285376"/>
          <c:h val="0.55941357183649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BANDESAL 2DO. PISO </a:t>
            </a:r>
            <a:r>
              <a:rPr lang="es-SV" b="1"/>
              <a:t>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 2023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658139286447377"/>
          <c:y val="0.20550063075558042"/>
          <c:w val="0.38505626907586271"/>
          <c:h val="0.7078162285648486"/>
        </c:manualLayout>
      </c:layout>
      <c:pieChart>
        <c:varyColors val="1"/>
        <c:ser>
          <c:idx val="0"/>
          <c:order val="0"/>
          <c:tx>
            <c:strRef>
              <c:f>'BANDESAL 2DO. PISO'!$M$5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F-4148-974A-0E73543B63D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F-4148-974A-0E73543B63D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F-4148-974A-0E73543B63D9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F-4148-974A-0E73543B63D9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34F-4148-974A-0E73543B63D9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34F-4148-974A-0E73543B63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34F-4148-974A-0E73543B63D9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34F-4148-974A-0E73543B63D9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34F-4148-974A-0E73543B63D9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34F-4148-974A-0E73543B63D9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34F-4148-974A-0E73543B63D9}"/>
              </c:ext>
            </c:extLst>
          </c:dPt>
          <c:dPt>
            <c:idx val="11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34F-4148-974A-0E73543B63D9}"/>
              </c:ext>
            </c:extLst>
          </c:dPt>
          <c:dPt>
            <c:idx val="1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34F-4148-974A-0E73543B63D9}"/>
              </c:ext>
            </c:extLst>
          </c:dPt>
          <c:dPt>
            <c:idx val="1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34F-4148-974A-0E73543B63D9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34F-4148-974A-0E73543B63D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34F-4148-974A-0E73543B63D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B34F-4148-974A-0E73543B63D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B34F-4148-974A-0E73543B63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'BANDESAL 2DO. PISO'!$L$42:$L$55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La Paz</c:v>
                </c:pt>
                <c:pt idx="5">
                  <c:v>Sonsonate</c:v>
                </c:pt>
                <c:pt idx="6">
                  <c:v>San Vicente</c:v>
                </c:pt>
                <c:pt idx="7">
                  <c:v>Usulután</c:v>
                </c:pt>
                <c:pt idx="8">
                  <c:v>Ahuachapán</c:v>
                </c:pt>
                <c:pt idx="9">
                  <c:v>La Unión</c:v>
                </c:pt>
                <c:pt idx="10">
                  <c:v>Chalatenango</c:v>
                </c:pt>
                <c:pt idx="11">
                  <c:v>Cuscatlán</c:v>
                </c:pt>
                <c:pt idx="12">
                  <c:v>Morazán</c:v>
                </c:pt>
                <c:pt idx="13">
                  <c:v>Cabañas</c:v>
                </c:pt>
              </c:strCache>
            </c:strRef>
          </c:cat>
          <c:val>
            <c:numRef>
              <c:f>'BANDESAL 2DO. PISO'!$M$42:$M$55</c:f>
              <c:numCache>
                <c:formatCode>_("$"* #,##0.0_);_("$"* \(#,##0.0\);_("$"* "-"??_);_(@_)</c:formatCode>
                <c:ptCount val="14"/>
                <c:pt idx="0">
                  <c:v>216.53973775000014</c:v>
                </c:pt>
                <c:pt idx="1">
                  <c:v>83.941674460000073</c:v>
                </c:pt>
                <c:pt idx="2">
                  <c:v>28.086099309999987</c:v>
                </c:pt>
                <c:pt idx="3">
                  <c:v>27.138737699999975</c:v>
                </c:pt>
                <c:pt idx="4">
                  <c:v>17.175173090000012</c:v>
                </c:pt>
                <c:pt idx="5">
                  <c:v>16.956266680000002</c:v>
                </c:pt>
                <c:pt idx="6">
                  <c:v>11.582898669999988</c:v>
                </c:pt>
                <c:pt idx="7">
                  <c:v>10.934067970000012</c:v>
                </c:pt>
                <c:pt idx="8">
                  <c:v>10.454886049999983</c:v>
                </c:pt>
                <c:pt idx="9">
                  <c:v>9.3793532699999904</c:v>
                </c:pt>
                <c:pt idx="10">
                  <c:v>8.1053951799999968</c:v>
                </c:pt>
                <c:pt idx="11">
                  <c:v>5.8916923300000006</c:v>
                </c:pt>
                <c:pt idx="12">
                  <c:v>5.6531532400000035</c:v>
                </c:pt>
                <c:pt idx="13">
                  <c:v>3.1447438000000005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4F-4148-974A-0E73543B63D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101524838542069"/>
          <c:y val="0.29254567194746683"/>
          <c:w val="0.37698909467302505"/>
          <c:h val="0.52946661827618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junio 2023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128689696309318"/>
          <c:y val="0.18607171668251318"/>
          <c:w val="0.31215078584510864"/>
          <c:h val="0.75051837068621796"/>
        </c:manualLayout>
      </c:layout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48A-45FC-8A90-71EDC6304C9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48A-45FC-8A90-71EDC6304C9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E48A-45FC-8A90-71EDC6304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ECONÓMICO'!$B$7:$B$11</c:f>
              <c:strCache>
                <c:ptCount val="5"/>
                <c:pt idx="0">
                  <c:v>Sector Industria Manufacturera</c:v>
                </c:pt>
                <c:pt idx="1">
                  <c:v>Sector Transporte, Almacenaje Y Comunicaciones</c:v>
                </c:pt>
                <c:pt idx="2">
                  <c:v>Sector Comercio</c:v>
                </c:pt>
                <c:pt idx="3">
                  <c:v>Sector Servicios</c:v>
                </c:pt>
                <c:pt idx="4">
                  <c:v>Otras Actividades</c:v>
                </c:pt>
              </c:strCache>
            </c:strRef>
          </c:cat>
          <c:val>
            <c:numRef>
              <c:f>'FONDO DE DESARROLLO ECONÓMICO'!$C$7:$C$11</c:f>
              <c:numCache>
                <c:formatCode>_("$"* #,##0.0_);_("$"* \(#,##0.0\);_("$"* "-"??_);_(@_)</c:formatCode>
                <c:ptCount val="5"/>
                <c:pt idx="0">
                  <c:v>2.86954216</c:v>
                </c:pt>
                <c:pt idx="1">
                  <c:v>0.57919100000000001</c:v>
                </c:pt>
                <c:pt idx="2">
                  <c:v>0.42775999999999997</c:v>
                </c:pt>
                <c:pt idx="3">
                  <c:v>0.41651100000000002</c:v>
                </c:pt>
                <c:pt idx="4">
                  <c:v>0.26637877000000004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7953312304492107"/>
          <c:y val="0.18631458592043162"/>
          <c:w val="0.49414642588541574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2023</a:t>
            </a:r>
            <a:endParaRPr lang="es-SV" sz="1200">
              <a:effectLst/>
            </a:endParaRPr>
          </a:p>
        </c:rich>
      </c:tx>
      <c:layout>
        <c:manualLayout>
          <c:xMode val="edge"/>
          <c:yMode val="edge"/>
          <c:x val="0.239296030259497"/>
          <c:y val="5.26316730272507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0474019020125948"/>
          <c:y val="0.21587767258787405"/>
          <c:w val="0.32054786385409434"/>
          <c:h val="0.78124917487863133"/>
        </c:manualLayout>
      </c:layout>
      <c:pieChart>
        <c:varyColors val="1"/>
        <c:ser>
          <c:idx val="0"/>
          <c:order val="0"/>
          <c:tx>
            <c:strRef>
              <c:f>'FONDO DE DESARROLLO ECONÓMICO'!$C$6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C9-4A09-AD8B-0512384F8859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D1C9-4A09-AD8B-0512384F88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ECONÓMICO'!$B$22:$B$25</c:f>
              <c:strCache>
                <c:ptCount val="4"/>
                <c:pt idx="0">
                  <c:v>Cuenta Propia / Autónomo</c:v>
                </c:pt>
                <c:pt idx="1">
                  <c:v>Microempresa</c:v>
                </c:pt>
                <c:pt idx="2">
                  <c:v>Pequeña Empresa</c:v>
                </c:pt>
                <c:pt idx="3">
                  <c:v>Mediana Empresa</c:v>
                </c:pt>
              </c:strCache>
            </c:strRef>
          </c:cat>
          <c:val>
            <c:numRef>
              <c:f>'FONDO DE DESARROLLO ECONÓMICO'!$C$22:$C$25</c:f>
              <c:numCache>
                <c:formatCode>_("$"* #,##0.0_);_("$"* \(#,##0.0\);_("$"* "-"??_);_(@_)</c:formatCode>
                <c:ptCount val="4"/>
                <c:pt idx="0">
                  <c:v>0.21104400000000001</c:v>
                </c:pt>
                <c:pt idx="1">
                  <c:v>1.4135101999999999</c:v>
                </c:pt>
                <c:pt idx="2">
                  <c:v>2.5348287300000001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187154430851248"/>
          <c:y val="0.40556396655980154"/>
          <c:w val="0.36860326042673058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</a:t>
            </a:r>
            <a:r>
              <a:rPr lang="es-SV" sz="1200" baseline="0"/>
              <a:t> a </a:t>
            </a:r>
            <a:r>
              <a:rPr lang="es-SV" sz="1200" b="0" i="0" kern="1200" spc="0" baseline="0">
                <a:solidFill>
                  <a:srgbClr val="000000"/>
                </a:solidFill>
                <a:effectLst/>
              </a:rPr>
              <a:t>junio 2023</a:t>
            </a:r>
          </a:p>
        </c:rich>
      </c:tx>
      <c:layout>
        <c:manualLayout>
          <c:xMode val="edge"/>
          <c:yMode val="edge"/>
          <c:x val="0.2695958247713262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9.5877760188106023E-2"/>
          <c:y val="0.14931801264083003"/>
          <c:w val="0.3316326181576878"/>
          <c:h val="0.81374350556466901"/>
        </c:manualLayout>
      </c:layout>
      <c:pieChart>
        <c:varyColors val="1"/>
        <c:ser>
          <c:idx val="0"/>
          <c:order val="0"/>
          <c:tx>
            <c:strRef>
              <c:f>'FONDO DE DESARROLLO ECONÓMICO'!$C$37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45D-4353-8346-ABDC00F81633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45D-4353-8346-ABDC00F81633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38EE-46E7-9D29-5305676A70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'FONDO DE DESARROLLO ECONÓMICO'!$B$38:$B$48</c:f>
              <c:strCache>
                <c:ptCount val="11"/>
                <c:pt idx="0">
                  <c:v>San Salvador</c:v>
                </c:pt>
                <c:pt idx="1">
                  <c:v>Santa Ana</c:v>
                </c:pt>
                <c:pt idx="2">
                  <c:v>La Libertad</c:v>
                </c:pt>
                <c:pt idx="3">
                  <c:v>San Miguel</c:v>
                </c:pt>
                <c:pt idx="4">
                  <c:v>Sonsonate</c:v>
                </c:pt>
                <c:pt idx="5">
                  <c:v>Cuscatlán</c:v>
                </c:pt>
                <c:pt idx="6">
                  <c:v>Ahuachapán</c:v>
                </c:pt>
                <c:pt idx="7">
                  <c:v>Usulután</c:v>
                </c:pt>
                <c:pt idx="8">
                  <c:v>La Paz</c:v>
                </c:pt>
                <c:pt idx="9">
                  <c:v>San Vicente</c:v>
                </c:pt>
                <c:pt idx="10">
                  <c:v>La Unión</c:v>
                </c:pt>
              </c:strCache>
            </c:strRef>
          </c:cat>
          <c:val>
            <c:numRef>
              <c:f>'FONDO DE DESARROLLO ECONÓMICO'!$C$38:$C$48</c:f>
              <c:numCache>
                <c:formatCode>_("$"* #,##0.0_);_("$"* \(#,##0.0\);_("$"* "-"??_);_(@_)</c:formatCode>
                <c:ptCount val="11"/>
                <c:pt idx="0">
                  <c:v>2.20316921</c:v>
                </c:pt>
                <c:pt idx="1">
                  <c:v>1.2085421999999999</c:v>
                </c:pt>
                <c:pt idx="2">
                  <c:v>0.58346352000000001</c:v>
                </c:pt>
                <c:pt idx="3">
                  <c:v>0.39913599999999999</c:v>
                </c:pt>
                <c:pt idx="4">
                  <c:v>7.3582999999999996E-2</c:v>
                </c:pt>
                <c:pt idx="5">
                  <c:v>2.4400000000000002E-2</c:v>
                </c:pt>
                <c:pt idx="6">
                  <c:v>2.4389000000000001E-2</c:v>
                </c:pt>
                <c:pt idx="7">
                  <c:v>1.7000000000000001E-2</c:v>
                </c:pt>
                <c:pt idx="8">
                  <c:v>1.2E-2</c:v>
                </c:pt>
                <c:pt idx="9">
                  <c:v>8.2100000000000003E-3</c:v>
                </c:pt>
                <c:pt idx="10">
                  <c:v>5.4900000000000001E-3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5418160495407933"/>
          <c:y val="0.25445465660780037"/>
          <c:w val="0.41064244123973997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38099</xdr:rowOff>
    </xdr:from>
    <xdr:to>
      <xdr:col>10</xdr:col>
      <xdr:colOff>47625</xdr:colOff>
      <xdr:row>16</xdr:row>
      <xdr:rowOff>172356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713014</xdr:colOff>
      <xdr:row>19</xdr:row>
      <xdr:rowOff>5896</xdr:rowOff>
    </xdr:from>
    <xdr:to>
      <xdr:col>10</xdr:col>
      <xdr:colOff>72571</xdr:colOff>
      <xdr:row>35</xdr:row>
      <xdr:rowOff>54429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736436</xdr:colOff>
      <xdr:row>38</xdr:row>
      <xdr:rowOff>72736</xdr:rowOff>
    </xdr:from>
    <xdr:to>
      <xdr:col>10</xdr:col>
      <xdr:colOff>149514</xdr:colOff>
      <xdr:row>56</xdr:row>
      <xdr:rowOff>31336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615950</xdr:colOff>
      <xdr:row>0</xdr:row>
      <xdr:rowOff>180975</xdr:rowOff>
    </xdr:from>
    <xdr:to>
      <xdr:col>19</xdr:col>
      <xdr:colOff>701675</xdr:colOff>
      <xdr:row>16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628196</xdr:colOff>
      <xdr:row>19</xdr:row>
      <xdr:rowOff>116114</xdr:rowOff>
    </xdr:from>
    <xdr:to>
      <xdr:col>19</xdr:col>
      <xdr:colOff>713921</xdr:colOff>
      <xdr:row>35</xdr:row>
      <xdr:rowOff>72572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586345</xdr:colOff>
      <xdr:row>38</xdr:row>
      <xdr:rowOff>149513</xdr:rowOff>
    </xdr:from>
    <xdr:to>
      <xdr:col>20</xdr:col>
      <xdr:colOff>129599</xdr:colOff>
      <xdr:row>59</xdr:row>
      <xdr:rowOff>137721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3</xdr:row>
      <xdr:rowOff>196850</xdr:rowOff>
    </xdr:from>
    <xdr:to>
      <xdr:col>11</xdr:col>
      <xdr:colOff>288925</xdr:colOff>
      <xdr:row>19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344714</xdr:colOff>
      <xdr:row>19</xdr:row>
      <xdr:rowOff>119743</xdr:rowOff>
    </xdr:from>
    <xdr:to>
      <xdr:col>11</xdr:col>
      <xdr:colOff>220889</xdr:colOff>
      <xdr:row>34</xdr:row>
      <xdr:rowOff>112486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374650</xdr:colOff>
      <xdr:row>39</xdr:row>
      <xdr:rowOff>155575</xdr:rowOff>
    </xdr:from>
    <xdr:to>
      <xdr:col>11</xdr:col>
      <xdr:colOff>250825</xdr:colOff>
      <xdr:row>55</xdr:row>
      <xdr:rowOff>25400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527916</xdr:colOff>
      <xdr:row>3</xdr:row>
      <xdr:rowOff>144896</xdr:rowOff>
    </xdr:from>
    <xdr:to>
      <xdr:col>22</xdr:col>
      <xdr:colOff>23091</xdr:colOff>
      <xdr:row>18</xdr:row>
      <xdr:rowOff>175491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498681</xdr:colOff>
      <xdr:row>19</xdr:row>
      <xdr:rowOff>191161</xdr:rowOff>
    </xdr:from>
    <xdr:to>
      <xdr:col>21</xdr:col>
      <xdr:colOff>755856</xdr:colOff>
      <xdr:row>35</xdr:row>
      <xdr:rowOff>22185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506846</xdr:colOff>
      <xdr:row>39</xdr:row>
      <xdr:rowOff>75622</xdr:rowOff>
    </xdr:from>
    <xdr:to>
      <xdr:col>22</xdr:col>
      <xdr:colOff>2021</xdr:colOff>
      <xdr:row>54</xdr:row>
      <xdr:rowOff>173181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412750</xdr:colOff>
      <xdr:row>1</xdr:row>
      <xdr:rowOff>85725</xdr:rowOff>
    </xdr:from>
    <xdr:to>
      <xdr:col>11</xdr:col>
      <xdr:colOff>288925</xdr:colOff>
      <xdr:row>16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419554</xdr:colOff>
      <xdr:row>17</xdr:row>
      <xdr:rowOff>160564</xdr:rowOff>
    </xdr:from>
    <xdr:to>
      <xdr:col>11</xdr:col>
      <xdr:colOff>295729</xdr:colOff>
      <xdr:row>33</xdr:row>
      <xdr:rowOff>151039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445366</xdr:colOff>
      <xdr:row>35</xdr:row>
      <xdr:rowOff>38678</xdr:rowOff>
    </xdr:from>
    <xdr:to>
      <xdr:col>11</xdr:col>
      <xdr:colOff>321541</xdr:colOff>
      <xdr:row>50</xdr:row>
      <xdr:rowOff>32616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1</xdr:row>
      <xdr:rowOff>133350</xdr:rowOff>
    </xdr:from>
    <xdr:to>
      <xdr:col>22</xdr:col>
      <xdr:colOff>0</xdr:colOff>
      <xdr:row>16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514351</xdr:colOff>
      <xdr:row>19</xdr:row>
      <xdr:rowOff>9524</xdr:rowOff>
    </xdr:from>
    <xdr:to>
      <xdr:col>21</xdr:col>
      <xdr:colOff>743859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495300</xdr:colOff>
      <xdr:row>37</xdr:row>
      <xdr:rowOff>133350</xdr:rowOff>
    </xdr:from>
    <xdr:to>
      <xdr:col>21</xdr:col>
      <xdr:colOff>752475</xdr:colOff>
      <xdr:row>53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424294</xdr:colOff>
      <xdr:row>0</xdr:row>
      <xdr:rowOff>115456</xdr:rowOff>
    </xdr:from>
    <xdr:to>
      <xdr:col>11</xdr:col>
      <xdr:colOff>577272</xdr:colOff>
      <xdr:row>15</xdr:row>
      <xdr:rowOff>174049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417079</xdr:colOff>
      <xdr:row>18</xdr:row>
      <xdr:rowOff>161637</xdr:rowOff>
    </xdr:from>
    <xdr:to>
      <xdr:col>12</xdr:col>
      <xdr:colOff>80817</xdr:colOff>
      <xdr:row>34</xdr:row>
      <xdr:rowOff>43008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357909</xdr:colOff>
      <xdr:row>36</xdr:row>
      <xdr:rowOff>173181</xdr:rowOff>
    </xdr:from>
    <xdr:to>
      <xdr:col>11</xdr:col>
      <xdr:colOff>681182</xdr:colOff>
      <xdr:row>54</xdr:row>
      <xdr:rowOff>11546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504825</xdr:colOff>
      <xdr:row>0</xdr:row>
      <xdr:rowOff>103909</xdr:rowOff>
    </xdr:from>
    <xdr:to>
      <xdr:col>22</xdr:col>
      <xdr:colOff>427182</xdr:colOff>
      <xdr:row>19</xdr:row>
      <xdr:rowOff>127000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514350</xdr:colOff>
      <xdr:row>19</xdr:row>
      <xdr:rowOff>80818</xdr:rowOff>
    </xdr:from>
    <xdr:to>
      <xdr:col>22</xdr:col>
      <xdr:colOff>219363</xdr:colOff>
      <xdr:row>35</xdr:row>
      <xdr:rowOff>104775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520700</xdr:colOff>
      <xdr:row>38</xdr:row>
      <xdr:rowOff>4040</xdr:rowOff>
    </xdr:from>
    <xdr:to>
      <xdr:col>22</xdr:col>
      <xdr:colOff>15875</xdr:colOff>
      <xdr:row>53</xdr:row>
      <xdr:rowOff>92362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5" totalsRowShown="0" headerRowBorderDxfId="121" tableBorderDxfId="120">
  <autoFilter ref="B5:D15"/>
  <tableColumns count="3">
    <tableColumn id="1" name="Sector Económico" dataDxfId="119"/>
    <tableColumn id="2" name="Monto" dataDxfId="118" dataCellStyle="Moneda"/>
    <tableColumn id="3" name="Créditos" dataDxfId="117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N6:P16" totalsRowShown="0" headerRowBorderDxfId="74" tableBorderDxfId="73">
  <autoFilter ref="N6:P16"/>
  <tableColumns count="3">
    <tableColumn id="1" name="Sector Económico" dataDxfId="72"/>
    <tableColumn id="2" name="Saldo" dataDxfId="71" dataCellStyle="Moneda"/>
    <tableColumn id="3" name="Créditos" dataDxfId="7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N23:P28" totalsRowShown="0" headerRowBorderDxfId="69" tableBorderDxfId="68">
  <autoFilter ref="N23:P28"/>
  <tableColumns count="3">
    <tableColumn id="1" name="Tamaño de Empresa" dataDxfId="67"/>
    <tableColumn id="2" name="Saldo" dataDxfId="66" dataCellStyle="Moneda"/>
    <tableColumn id="3" name="Créditos" dataDxfId="6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N39:P53" totalsRowShown="0" headerRowBorderDxfId="64" tableBorderDxfId="63">
  <autoFilter ref="N39:P53"/>
  <tableColumns count="3">
    <tableColumn id="1" name="Departamento" dataDxfId="62"/>
    <tableColumn id="2" name="Saldo" dataDxfId="61" dataCellStyle="Moneda"/>
    <tableColumn id="3" name="Créditos" dataDxfId="60" dataCellStyle="Millares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id="13" name="Tabla214" displayName="Tabla214" ref="B6:D12" totalsRowShown="0" headerRowBorderDxfId="59" tableBorderDxfId="58">
  <autoFilter ref="B6:D12"/>
  <sortState ref="B7:D11">
    <sortCondition descending="1" ref="C8:C11"/>
  </sortState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id="14" name="Tabla315" displayName="Tabla315" ref="B23:D27" totalsRowShown="0" headerRowBorderDxfId="54" tableBorderDxfId="53">
  <autoFilter ref="B23:D27"/>
  <tableColumns count="3">
    <tableColumn id="1" name="Tamaño de Empresa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id="15" name="Tabla416" displayName="Tabla416" ref="B39:D44" totalsRowShown="0" headerRowBorderDxfId="49" tableBorderDxfId="48">
  <autoFilter ref="B39:D44"/>
  <tableColumns count="3">
    <tableColumn id="1" name="Departament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id="16" name="Tabla2617" displayName="Tabla2617" ref="N6:P13" totalsRowShown="0" headerRowBorderDxfId="44" tableBorderDxfId="43">
  <autoFilter ref="N6:P13"/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id="17" name="Tabla3718" displayName="Tabla3718" ref="N23:P28" totalsRowShown="0" headerRowBorderDxfId="39" tableBorderDxfId="38">
  <autoFilter ref="N23:P28"/>
  <tableColumns count="3">
    <tableColumn id="1" name="Tamaño de Empresa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id="18" name="Tabla4819" displayName="Tabla4819" ref="N39:P52" totalsRowShown="0" headerRowBorderDxfId="34" tableBorderDxfId="33">
  <autoFilter ref="N39:P52"/>
  <tableColumns count="3">
    <tableColumn id="1" name="Departament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19.xml><?xml version="1.0" encoding="utf-8"?>
<table xmlns="http://schemas.openxmlformats.org/spreadsheetml/2006/main" id="19" name="Tabla21420" displayName="Tabla21420" ref="B6:D12" totalsRowShown="0" headerRowBorderDxfId="29" tableBorderDxfId="28">
  <autoFilter ref="B6:D12"/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6:D31" totalsRowShown="0" headerRowBorderDxfId="116" tableBorderDxfId="115">
  <autoFilter ref="B26:D31"/>
  <tableColumns count="3">
    <tableColumn id="1" name="Tamaño de Empresa" dataDxfId="114"/>
    <tableColumn id="2" name="Monto" dataDxfId="113" dataCellStyle="Moneda"/>
    <tableColumn id="3" name="Créditos" dataDxfId="112" dataCellStyle="Millares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id="20" name="Tabla31521" displayName="Tabla31521" ref="B23:D27" totalsRowShown="0" headerRowBorderDxfId="24" tableBorderDxfId="23">
  <autoFilter ref="B23:D27"/>
  <tableColumns count="3">
    <tableColumn id="1" name="Tamaño de Empresa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21.xml><?xml version="1.0" encoding="utf-8"?>
<table xmlns="http://schemas.openxmlformats.org/spreadsheetml/2006/main" id="21" name="Tabla41622" displayName="Tabla41622" ref="B39:D53" totalsRowShown="0" headerRowBorderDxfId="19" tableBorderDxfId="18">
  <autoFilter ref="B39:D53"/>
  <tableColumns count="3">
    <tableColumn id="1" name="Departament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ables/table22.xml><?xml version="1.0" encoding="utf-8"?>
<table xmlns="http://schemas.openxmlformats.org/spreadsheetml/2006/main" id="22" name="Tabla261723" displayName="Tabla261723" ref="N6:P12" totalsRowShown="0" headerRowBorderDxfId="14" tableBorderDxfId="13">
  <autoFilter ref="N6:P12"/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23.xml><?xml version="1.0" encoding="utf-8"?>
<table xmlns="http://schemas.openxmlformats.org/spreadsheetml/2006/main" id="23" name="Tabla371824" displayName="Tabla371824" ref="N21:P26" totalsRowShown="0" headerRowBorderDxfId="9" tableBorderDxfId="8">
  <autoFilter ref="N21:P26"/>
  <tableColumns count="3">
    <tableColumn id="1" name="Tamaño de Empresa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24.xml><?xml version="1.0" encoding="utf-8"?>
<table xmlns="http://schemas.openxmlformats.org/spreadsheetml/2006/main" id="24" name="Tabla481925" displayName="Tabla481925" ref="N36:P50" totalsRowShown="0" headerRowBorderDxfId="4" tableBorderDxfId="3">
  <autoFilter ref="N36:P50"/>
  <tableColumns count="3">
    <tableColumn id="1" name="Departament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41:D55" totalsRowShown="0" headerRowBorderDxfId="111" tableBorderDxfId="110">
  <autoFilter ref="B41:D55"/>
  <tableColumns count="3">
    <tableColumn id="1" name="Departamento" dataDxfId="109"/>
    <tableColumn id="2" name="Monto" dataDxfId="108" dataCellStyle="Moneda"/>
    <tableColumn id="3" name="Créditos" dataDxfId="107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L5:N15" totalsRowShown="0" headerRowDxfId="106" headerRowBorderDxfId="105" tableBorderDxfId="104">
  <autoFilter ref="L5:N15"/>
  <tableColumns count="3">
    <tableColumn id="1" name="Sector Económico" dataDxfId="103"/>
    <tableColumn id="2" name="Saldo" dataDxfId="102" dataCellStyle="Moneda"/>
    <tableColumn id="3" name="Créditos" dataDxfId="101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L25:N30" totalsRowShown="0" headerRowDxfId="100" headerRowBorderDxfId="99" tableBorderDxfId="98">
  <autoFilter ref="L25:N30"/>
  <tableColumns count="3">
    <tableColumn id="1" name="Tamaño de Empresa" dataDxfId="97"/>
    <tableColumn id="2" name="Saldo" dataDxfId="96" dataCellStyle="Moneda"/>
    <tableColumn id="3" name="Créditos" dataDxfId="9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L41:N55" totalsRowShown="0" headerRowBorderDxfId="94" tableBorderDxfId="93">
  <autoFilter ref="L41:N55"/>
  <tableColumns count="3">
    <tableColumn id="1" name="Departamento" dataDxfId="92"/>
    <tableColumn id="2" name="Saldo" dataDxfId="91" dataCellStyle="Moneda"/>
    <tableColumn id="3" name="Créditos" dataDxfId="9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6:D11" totalsRowShown="0" headerRowBorderDxfId="89" tableBorderDxfId="88">
  <autoFilter ref="B6:D11"/>
  <tableColumns count="3">
    <tableColumn id="1" name="Sector Económico" dataDxfId="87"/>
    <tableColumn id="2" name="Monto" dataDxfId="86" dataCellStyle="Moneda"/>
    <tableColumn id="3" name="Créditos" dataDxfId="8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1:D25" totalsRowShown="0" headerRowBorderDxfId="84" tableBorderDxfId="83">
  <autoFilter ref="B21:D25"/>
  <tableColumns count="3">
    <tableColumn id="1" name="Tamaño de Empresa" dataDxfId="82"/>
    <tableColumn id="2" name="Monto" dataDxfId="81" dataCellStyle="Moneda"/>
    <tableColumn id="3" name="Créditos" dataDxfId="8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37:D48" totalsRowShown="0" headerRowBorderDxfId="79" tableBorderDxfId="78">
  <autoFilter ref="B37:D48"/>
  <tableColumns count="3">
    <tableColumn id="1" name="Departamento" dataDxfId="77"/>
    <tableColumn id="2" name="Monto" dataDxfId="76" dataCellStyle="Moneda"/>
    <tableColumn id="3" name="Créditos" dataDxfId="7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drawing" Target="../drawings/drawing2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6.xml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2.xml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R58"/>
  <sheetViews>
    <sheetView showGridLines="0" tabSelected="1" zoomScale="55" zoomScaleNormal="55" workbookViewId="0"/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5" max="5" width="11.42578125" customWidth="1"/>
    <col min="6" max="6" width="54.42578125" bestFit="1" customWidth="1"/>
    <col min="12" max="12" width="71" customWidth="1"/>
    <col min="13" max="14" width="19.7109375" style="3" customWidth="1"/>
    <col min="16" max="16" width="54.42578125" bestFit="1" customWidth="1"/>
  </cols>
  <sheetData>
    <row r="2" spans="2:18" ht="15.75" x14ac:dyDescent="0.25">
      <c r="B2" s="1" t="s">
        <v>48</v>
      </c>
      <c r="C2"/>
      <c r="D2"/>
      <c r="L2" s="1" t="s">
        <v>49</v>
      </c>
      <c r="M2"/>
      <c r="N2"/>
    </row>
    <row r="3" spans="2:18" ht="16.5" thickBot="1" x14ac:dyDescent="0.3">
      <c r="B3" s="2" t="s">
        <v>0</v>
      </c>
      <c r="L3" s="2" t="s">
        <v>0</v>
      </c>
    </row>
    <row r="4" spans="2:18" ht="15.75" thickBot="1" x14ac:dyDescent="0.3">
      <c r="C4" s="66" t="s">
        <v>5</v>
      </c>
      <c r="D4" s="67"/>
      <c r="M4" s="66" t="s">
        <v>5</v>
      </c>
      <c r="N4" s="67"/>
    </row>
    <row r="5" spans="2:18" ht="15.75" thickBot="1" x14ac:dyDescent="0.3">
      <c r="B5" s="9" t="s">
        <v>18</v>
      </c>
      <c r="C5" s="10" t="s">
        <v>1</v>
      </c>
      <c r="D5" s="11" t="s">
        <v>2</v>
      </c>
      <c r="L5" s="39" t="s">
        <v>18</v>
      </c>
      <c r="M5" s="40" t="s">
        <v>4</v>
      </c>
      <c r="N5" s="40" t="s">
        <v>2</v>
      </c>
    </row>
    <row r="6" spans="2:18" x14ac:dyDescent="0.25">
      <c r="B6" s="7" t="s">
        <v>9</v>
      </c>
      <c r="C6" s="4">
        <v>37.375750889999985</v>
      </c>
      <c r="D6" s="33">
        <v>1220</v>
      </c>
      <c r="F6" s="7"/>
      <c r="G6" s="8"/>
      <c r="H6" s="18"/>
      <c r="L6" s="35" t="s">
        <v>9</v>
      </c>
      <c r="M6" s="50">
        <v>206.86650748000005</v>
      </c>
      <c r="N6" s="41">
        <v>4711</v>
      </c>
      <c r="P6" s="7"/>
      <c r="Q6" s="8"/>
      <c r="R6" s="18"/>
    </row>
    <row r="7" spans="2:18" x14ac:dyDescent="0.25">
      <c r="B7" s="7" t="s">
        <v>10</v>
      </c>
      <c r="C7" s="4">
        <v>33.127647820000014</v>
      </c>
      <c r="D7" s="33">
        <v>2241</v>
      </c>
      <c r="F7" s="7"/>
      <c r="G7" s="8"/>
      <c r="H7" s="18"/>
      <c r="L7" s="35" t="s">
        <v>10</v>
      </c>
      <c r="M7" s="50">
        <v>75.913647420000146</v>
      </c>
      <c r="N7" s="41">
        <v>3815</v>
      </c>
      <c r="P7" s="7"/>
      <c r="Q7" s="8"/>
      <c r="R7" s="18"/>
    </row>
    <row r="8" spans="2:18" x14ac:dyDescent="0.25">
      <c r="B8" s="7" t="s">
        <v>41</v>
      </c>
      <c r="C8" s="4">
        <v>12.388107700000001</v>
      </c>
      <c r="D8" s="33">
        <v>465</v>
      </c>
      <c r="F8" s="7"/>
      <c r="G8" s="8"/>
      <c r="H8" s="18"/>
      <c r="L8" s="35" t="s">
        <v>41</v>
      </c>
      <c r="M8" s="50">
        <v>65.210714789999983</v>
      </c>
      <c r="N8" s="41">
        <v>1963</v>
      </c>
      <c r="P8" s="7"/>
      <c r="Q8" s="8"/>
      <c r="R8" s="18"/>
    </row>
    <row r="9" spans="2:18" x14ac:dyDescent="0.25">
      <c r="B9" s="7" t="s">
        <v>12</v>
      </c>
      <c r="C9" s="4">
        <v>7.7303448399999963</v>
      </c>
      <c r="D9" s="33">
        <v>343</v>
      </c>
      <c r="F9" s="7"/>
      <c r="G9" s="8"/>
      <c r="H9" s="18"/>
      <c r="L9" s="35" t="s">
        <v>11</v>
      </c>
      <c r="M9" s="50">
        <v>29.040985980000031</v>
      </c>
      <c r="N9" s="41">
        <v>2050</v>
      </c>
      <c r="P9" s="7"/>
      <c r="Q9" s="8"/>
      <c r="R9" s="18"/>
    </row>
    <row r="10" spans="2:18" x14ac:dyDescent="0.25">
      <c r="B10" s="7" t="s">
        <v>13</v>
      </c>
      <c r="C10" s="4">
        <v>6.8183099399999998</v>
      </c>
      <c r="D10" s="33">
        <v>557</v>
      </c>
      <c r="F10" s="7"/>
      <c r="G10" s="8"/>
      <c r="H10" s="18"/>
      <c r="L10" s="35" t="s">
        <v>12</v>
      </c>
      <c r="M10" s="50">
        <v>24.459934969999992</v>
      </c>
      <c r="N10" s="41">
        <v>1211</v>
      </c>
      <c r="P10" s="7"/>
      <c r="Q10" s="8"/>
      <c r="R10" s="18"/>
    </row>
    <row r="11" spans="2:18" x14ac:dyDescent="0.25">
      <c r="B11" s="7" t="s">
        <v>14</v>
      </c>
      <c r="C11" s="4">
        <v>5.592722349999999</v>
      </c>
      <c r="D11" s="33">
        <v>263</v>
      </c>
      <c r="F11" s="7"/>
      <c r="G11" s="8"/>
      <c r="H11" s="18"/>
      <c r="L11" s="35" t="s">
        <v>13</v>
      </c>
      <c r="M11" s="50">
        <v>20.87274436999995</v>
      </c>
      <c r="N11" s="41">
        <v>939</v>
      </c>
      <c r="P11" s="7"/>
      <c r="Q11" s="8"/>
      <c r="R11" s="18"/>
    </row>
    <row r="12" spans="2:18" x14ac:dyDescent="0.25">
      <c r="B12" s="7" t="s">
        <v>15</v>
      </c>
      <c r="C12" s="4">
        <v>4.5695579999999998</v>
      </c>
      <c r="D12" s="33">
        <v>10</v>
      </c>
      <c r="F12" s="7"/>
      <c r="G12" s="8"/>
      <c r="H12" s="18"/>
      <c r="L12" s="35" t="s">
        <v>14</v>
      </c>
      <c r="M12" s="50">
        <v>15.932031929999999</v>
      </c>
      <c r="N12" s="41">
        <v>456</v>
      </c>
      <c r="P12" s="7"/>
      <c r="Q12" s="8"/>
      <c r="R12" s="18"/>
    </row>
    <row r="13" spans="2:18" x14ac:dyDescent="0.25">
      <c r="B13" s="15" t="s">
        <v>16</v>
      </c>
      <c r="C13" s="4">
        <v>4.38097534</v>
      </c>
      <c r="D13" s="33">
        <v>31</v>
      </c>
      <c r="F13" s="7"/>
      <c r="G13" s="8"/>
      <c r="H13" s="18"/>
      <c r="L13" s="35" t="s">
        <v>15</v>
      </c>
      <c r="M13" s="50">
        <v>13.538902779999999</v>
      </c>
      <c r="N13" s="41">
        <v>44</v>
      </c>
      <c r="P13" s="7"/>
      <c r="Q13" s="8"/>
      <c r="R13" s="18"/>
    </row>
    <row r="14" spans="2:18" x14ac:dyDescent="0.25">
      <c r="B14" s="15" t="s">
        <v>11</v>
      </c>
      <c r="C14" s="4">
        <v>0.71533553000000005</v>
      </c>
      <c r="D14" s="33">
        <v>10</v>
      </c>
      <c r="G14" s="8"/>
      <c r="H14" s="18"/>
      <c r="L14" s="35" t="s">
        <v>16</v>
      </c>
      <c r="M14" s="50">
        <v>2.7753512400000009</v>
      </c>
      <c r="N14" s="41">
        <v>22</v>
      </c>
      <c r="P14" s="7"/>
      <c r="Q14" s="8"/>
      <c r="R14" s="18"/>
    </row>
    <row r="15" spans="2:18" ht="15.75" thickBot="1" x14ac:dyDescent="0.3">
      <c r="B15" s="15" t="s">
        <v>17</v>
      </c>
      <c r="C15" s="65">
        <v>0.20250000000000001</v>
      </c>
      <c r="D15" s="33">
        <v>9</v>
      </c>
      <c r="L15" s="35" t="s">
        <v>17</v>
      </c>
      <c r="M15" s="50">
        <v>0.37305854000000005</v>
      </c>
      <c r="N15" s="41">
        <v>21</v>
      </c>
      <c r="P15" s="7"/>
      <c r="Q15" s="8"/>
      <c r="R15" s="18"/>
    </row>
    <row r="16" spans="2:18" ht="15.75" thickBot="1" x14ac:dyDescent="0.3">
      <c r="B16" s="12" t="s">
        <v>19</v>
      </c>
      <c r="C16" s="13">
        <f>SUBTOTAL(109,Tabla211[Monto])</f>
        <v>112.90125241000003</v>
      </c>
      <c r="D16" s="34">
        <f>SUBTOTAL(109,Tabla211[Créditos])</f>
        <v>5149</v>
      </c>
      <c r="L16" s="36" t="s">
        <v>19</v>
      </c>
      <c r="M16" s="51">
        <f>SUBTOTAL(109,Tabla262[Saldo])</f>
        <v>454.98387950000017</v>
      </c>
      <c r="N16" s="42">
        <f>SUBTOTAL(109,Tabla262[Créditos])</f>
        <v>15232</v>
      </c>
    </row>
    <row r="17" spans="2:18" x14ac:dyDescent="0.25">
      <c r="B17" s="5"/>
      <c r="L17" s="28"/>
      <c r="M17" s="22"/>
      <c r="N17" s="22"/>
    </row>
    <row r="18" spans="2:18" ht="14.45" customHeight="1" x14ac:dyDescent="0.25">
      <c r="B18" s="5"/>
      <c r="L18" s="27"/>
      <c r="M18" s="27"/>
      <c r="N18" s="27"/>
    </row>
    <row r="19" spans="2:18" x14ac:dyDescent="0.25">
      <c r="B19" s="5"/>
      <c r="L19" s="5"/>
    </row>
    <row r="20" spans="2:18" x14ac:dyDescent="0.25">
      <c r="B20" s="5"/>
      <c r="L20" s="5"/>
    </row>
    <row r="21" spans="2:18" x14ac:dyDescent="0.25">
      <c r="B21" s="5"/>
      <c r="L21" s="5"/>
    </row>
    <row r="22" spans="2:18" ht="15.75" x14ac:dyDescent="0.25">
      <c r="B22" s="5"/>
      <c r="L22" s="1" t="s">
        <v>53</v>
      </c>
      <c r="N22"/>
    </row>
    <row r="23" spans="2:18" ht="16.5" thickBot="1" x14ac:dyDescent="0.3">
      <c r="B23" s="1" t="s">
        <v>50</v>
      </c>
      <c r="D23"/>
      <c r="L23" s="2" t="s">
        <v>0</v>
      </c>
      <c r="N23"/>
    </row>
    <row r="24" spans="2:18" ht="16.5" thickBot="1" x14ac:dyDescent="0.3">
      <c r="B24" s="2" t="s">
        <v>0</v>
      </c>
      <c r="D24"/>
      <c r="M24" s="66" t="s">
        <v>5</v>
      </c>
      <c r="N24" s="67"/>
    </row>
    <row r="25" spans="2:18" ht="15.75" thickBot="1" x14ac:dyDescent="0.3">
      <c r="C25" s="66" t="s">
        <v>5</v>
      </c>
      <c r="D25" s="67"/>
      <c r="F25" s="7"/>
      <c r="G25" s="8"/>
      <c r="H25" s="18"/>
      <c r="L25" s="39" t="s">
        <v>25</v>
      </c>
      <c r="M25" s="40" t="s">
        <v>4</v>
      </c>
      <c r="N25" s="40" t="s">
        <v>2</v>
      </c>
      <c r="P25" s="7"/>
      <c r="Q25" s="8"/>
      <c r="R25" s="18"/>
    </row>
    <row r="26" spans="2:18" ht="15.75" thickBot="1" x14ac:dyDescent="0.3">
      <c r="B26" s="16" t="s">
        <v>25</v>
      </c>
      <c r="C26" s="10" t="s">
        <v>1</v>
      </c>
      <c r="D26" s="11" t="s">
        <v>2</v>
      </c>
      <c r="F26" s="7"/>
      <c r="G26" s="8"/>
      <c r="H26" s="18"/>
      <c r="L26" s="15" t="s">
        <v>40</v>
      </c>
      <c r="M26" s="50">
        <v>42.753980709999965</v>
      </c>
      <c r="N26" s="37">
        <v>4175</v>
      </c>
      <c r="P26" s="7"/>
      <c r="Q26" s="8"/>
      <c r="R26" s="18"/>
    </row>
    <row r="27" spans="2:18" x14ac:dyDescent="0.25">
      <c r="B27" s="15" t="s">
        <v>40</v>
      </c>
      <c r="C27" s="4">
        <v>4.7923483200000003</v>
      </c>
      <c r="D27" s="6">
        <v>797</v>
      </c>
      <c r="F27" s="7"/>
      <c r="G27" s="8"/>
      <c r="H27" s="18"/>
      <c r="L27" s="35" t="s">
        <v>23</v>
      </c>
      <c r="M27" s="50">
        <v>75.807220010000265</v>
      </c>
      <c r="N27" s="37">
        <v>6470</v>
      </c>
      <c r="P27" s="7"/>
      <c r="Q27" s="8"/>
      <c r="R27" s="18"/>
    </row>
    <row r="28" spans="2:18" x14ac:dyDescent="0.25">
      <c r="B28" s="15" t="s">
        <v>23</v>
      </c>
      <c r="C28" s="4">
        <v>30.53903483000002</v>
      </c>
      <c r="D28" s="6">
        <v>3193</v>
      </c>
      <c r="F28" s="7"/>
      <c r="G28" s="8"/>
      <c r="H28" s="18"/>
      <c r="L28" s="35" t="s">
        <v>24</v>
      </c>
      <c r="M28" s="50">
        <v>130.29858530999968</v>
      </c>
      <c r="N28" s="37">
        <v>2928</v>
      </c>
      <c r="P28" s="7"/>
      <c r="Q28" s="8"/>
      <c r="R28" s="18"/>
    </row>
    <row r="29" spans="2:18" x14ac:dyDescent="0.25">
      <c r="B29" s="15" t="s">
        <v>24</v>
      </c>
      <c r="C29" s="4">
        <v>41.61073219</v>
      </c>
      <c r="D29" s="6">
        <v>816</v>
      </c>
      <c r="F29" s="7"/>
      <c r="G29" s="8"/>
      <c r="H29" s="18"/>
      <c r="L29" s="35" t="s">
        <v>22</v>
      </c>
      <c r="M29" s="50">
        <v>127.27608264999984</v>
      </c>
      <c r="N29" s="37">
        <v>1434</v>
      </c>
      <c r="P29" s="7"/>
      <c r="Q29" s="8"/>
      <c r="R29" s="18"/>
    </row>
    <row r="30" spans="2:18" ht="15.75" thickBot="1" x14ac:dyDescent="0.3">
      <c r="B30" s="15" t="s">
        <v>22</v>
      </c>
      <c r="C30" s="4">
        <v>31.070116129999992</v>
      </c>
      <c r="D30" s="6">
        <v>314</v>
      </c>
      <c r="L30" s="35" t="s">
        <v>21</v>
      </c>
      <c r="M30" s="50">
        <v>78.848010819999942</v>
      </c>
      <c r="N30" s="37">
        <v>225</v>
      </c>
    </row>
    <row r="31" spans="2:18" ht="15.75" thickBot="1" x14ac:dyDescent="0.3">
      <c r="B31" s="15" t="s">
        <v>21</v>
      </c>
      <c r="C31" s="4">
        <v>4.88902094</v>
      </c>
      <c r="D31" s="6">
        <v>29</v>
      </c>
      <c r="L31" s="36" t="s">
        <v>19</v>
      </c>
      <c r="M31" s="51">
        <f>SUM(M26:M30)</f>
        <v>454.98387949999966</v>
      </c>
      <c r="N31" s="38">
        <f>SUM(N26:N30)</f>
        <v>15232</v>
      </c>
      <c r="O31" s="8"/>
    </row>
    <row r="32" spans="2:18" ht="15.75" thickBot="1" x14ac:dyDescent="0.3">
      <c r="B32" s="17" t="s">
        <v>19</v>
      </c>
      <c r="C32" s="13">
        <f>SUM(C27:C31)</f>
        <v>112.90125241</v>
      </c>
      <c r="D32" s="14">
        <f>SUM(D27:D31)</f>
        <v>5149</v>
      </c>
      <c r="L32" s="28"/>
    </row>
    <row r="33" spans="2:18" x14ac:dyDescent="0.25">
      <c r="L33" s="28"/>
      <c r="M33" s="22"/>
      <c r="N33" s="22"/>
    </row>
    <row r="34" spans="2:18" x14ac:dyDescent="0.25">
      <c r="L34" s="22"/>
      <c r="M34" s="22"/>
      <c r="N34" s="22"/>
      <c r="O34" s="8"/>
    </row>
    <row r="35" spans="2:18" x14ac:dyDescent="0.25">
      <c r="C35" s="23"/>
    </row>
    <row r="38" spans="2:18" ht="15.75" x14ac:dyDescent="0.25">
      <c r="B38" s="1" t="s">
        <v>51</v>
      </c>
      <c r="L38" s="1" t="s">
        <v>52</v>
      </c>
    </row>
    <row r="39" spans="2:18" ht="16.5" thickBot="1" x14ac:dyDescent="0.3">
      <c r="B39" s="2" t="s">
        <v>0</v>
      </c>
      <c r="L39" s="2" t="s">
        <v>0</v>
      </c>
    </row>
    <row r="40" spans="2:18" x14ac:dyDescent="0.25">
      <c r="C40" s="66" t="s">
        <v>5</v>
      </c>
      <c r="D40" s="67"/>
      <c r="M40" s="66" t="s">
        <v>5</v>
      </c>
      <c r="N40" s="67"/>
    </row>
    <row r="41" spans="2:18" ht="15.75" thickBot="1" x14ac:dyDescent="0.3">
      <c r="B41" s="9" t="s">
        <v>47</v>
      </c>
      <c r="C41" s="10" t="s">
        <v>1</v>
      </c>
      <c r="D41" s="11" t="s">
        <v>2</v>
      </c>
      <c r="F41" s="7"/>
      <c r="G41" s="8"/>
      <c r="H41" s="18"/>
      <c r="L41" s="9" t="s">
        <v>47</v>
      </c>
      <c r="M41" s="10" t="s">
        <v>4</v>
      </c>
      <c r="N41" s="11" t="s">
        <v>2</v>
      </c>
    </row>
    <row r="42" spans="2:18" x14ac:dyDescent="0.25">
      <c r="B42" s="7" t="s">
        <v>26</v>
      </c>
      <c r="C42" s="4">
        <v>35.192046479999988</v>
      </c>
      <c r="D42" s="6">
        <v>998</v>
      </c>
      <c r="F42" s="7"/>
      <c r="G42" s="8"/>
      <c r="H42" s="18"/>
      <c r="L42" s="7" t="s">
        <v>26</v>
      </c>
      <c r="M42" s="48">
        <v>216.53973775000014</v>
      </c>
      <c r="N42" s="6">
        <v>4421</v>
      </c>
    </row>
    <row r="43" spans="2:18" x14ac:dyDescent="0.25">
      <c r="B43" s="7" t="s">
        <v>27</v>
      </c>
      <c r="C43" s="4">
        <v>24.66526649</v>
      </c>
      <c r="D43" s="6">
        <v>584</v>
      </c>
      <c r="F43" s="7"/>
      <c r="G43" s="8"/>
      <c r="H43" s="18"/>
      <c r="L43" s="7" t="s">
        <v>27</v>
      </c>
      <c r="M43" s="48">
        <v>83.941674460000073</v>
      </c>
      <c r="N43" s="6">
        <v>1695</v>
      </c>
      <c r="P43" s="7"/>
      <c r="Q43" s="8"/>
      <c r="R43" s="18"/>
    </row>
    <row r="44" spans="2:18" x14ac:dyDescent="0.25">
      <c r="B44" s="7" t="s">
        <v>28</v>
      </c>
      <c r="C44" s="4">
        <v>10.263935379999999</v>
      </c>
      <c r="D44" s="6">
        <v>580</v>
      </c>
      <c r="F44" s="7"/>
      <c r="G44" s="8"/>
      <c r="H44" s="18"/>
      <c r="L44" s="7" t="s">
        <v>28</v>
      </c>
      <c r="M44" s="48">
        <v>28.086099309999987</v>
      </c>
      <c r="N44" s="6">
        <v>1853</v>
      </c>
      <c r="P44" s="7"/>
      <c r="Q44" s="8"/>
      <c r="R44" s="18"/>
    </row>
    <row r="45" spans="2:18" x14ac:dyDescent="0.25">
      <c r="B45" s="7" t="s">
        <v>29</v>
      </c>
      <c r="C45" s="4">
        <v>6.9021258600000008</v>
      </c>
      <c r="D45" s="6">
        <v>313</v>
      </c>
      <c r="F45" s="7"/>
      <c r="G45" s="8"/>
      <c r="H45" s="18"/>
      <c r="L45" s="7" t="s">
        <v>29</v>
      </c>
      <c r="M45" s="48">
        <v>27.138737699999975</v>
      </c>
      <c r="N45" s="6">
        <v>1085</v>
      </c>
      <c r="P45" s="7"/>
      <c r="Q45" s="8"/>
      <c r="R45" s="18"/>
    </row>
    <row r="46" spans="2:18" x14ac:dyDescent="0.25">
      <c r="B46" s="7" t="s">
        <v>30</v>
      </c>
      <c r="C46" s="4">
        <v>6.5726496400000007</v>
      </c>
      <c r="D46" s="6">
        <v>302</v>
      </c>
      <c r="F46" s="7"/>
      <c r="G46" s="8"/>
      <c r="H46" s="18"/>
      <c r="L46" s="7" t="s">
        <v>30</v>
      </c>
      <c r="M46" s="48">
        <v>17.175173090000012</v>
      </c>
      <c r="N46" s="6">
        <v>990</v>
      </c>
      <c r="P46" s="7"/>
      <c r="Q46" s="8"/>
      <c r="R46" s="18"/>
    </row>
    <row r="47" spans="2:18" x14ac:dyDescent="0.25">
      <c r="B47" s="7" t="s">
        <v>31</v>
      </c>
      <c r="C47" s="4">
        <v>5.7234465999999937</v>
      </c>
      <c r="D47" s="6">
        <v>532</v>
      </c>
      <c r="F47" s="7"/>
      <c r="G47" s="8"/>
      <c r="H47" s="18"/>
      <c r="L47" s="7" t="s">
        <v>31</v>
      </c>
      <c r="M47" s="48">
        <v>16.956266680000002</v>
      </c>
      <c r="N47" s="6">
        <v>955</v>
      </c>
      <c r="P47" s="7"/>
      <c r="Q47" s="8"/>
      <c r="R47" s="18"/>
    </row>
    <row r="48" spans="2:18" x14ac:dyDescent="0.25">
      <c r="B48" s="7" t="s">
        <v>37</v>
      </c>
      <c r="C48" s="4">
        <v>3.7021047899999999</v>
      </c>
      <c r="D48" s="6">
        <v>539</v>
      </c>
      <c r="F48" s="7"/>
      <c r="G48" s="8"/>
      <c r="H48" s="18"/>
      <c r="L48" s="7" t="s">
        <v>32</v>
      </c>
      <c r="M48" s="48">
        <v>11.582898669999988</v>
      </c>
      <c r="N48" s="6">
        <v>590</v>
      </c>
      <c r="P48" s="7"/>
      <c r="Q48" s="8"/>
      <c r="R48" s="18"/>
    </row>
    <row r="49" spans="2:18" x14ac:dyDescent="0.25">
      <c r="B49" s="7" t="s">
        <v>36</v>
      </c>
      <c r="C49" s="4">
        <v>3.6555335000000002</v>
      </c>
      <c r="D49" s="6">
        <v>223</v>
      </c>
      <c r="F49" s="7"/>
      <c r="G49" s="8"/>
      <c r="H49" s="18"/>
      <c r="L49" s="7" t="s">
        <v>37</v>
      </c>
      <c r="M49" s="48">
        <v>10.934067970000012</v>
      </c>
      <c r="N49" s="6">
        <v>1216</v>
      </c>
      <c r="P49" s="7"/>
      <c r="Q49" s="8"/>
      <c r="R49" s="18"/>
    </row>
    <row r="50" spans="2:18" x14ac:dyDescent="0.25">
      <c r="B50" s="7" t="s">
        <v>32</v>
      </c>
      <c r="C50" s="4">
        <v>3.5521524299999991</v>
      </c>
      <c r="D50" s="6">
        <v>235</v>
      </c>
      <c r="F50" s="7"/>
      <c r="G50" s="8"/>
      <c r="H50" s="18"/>
      <c r="L50" s="7" t="s">
        <v>35</v>
      </c>
      <c r="M50" s="48">
        <v>10.454886049999983</v>
      </c>
      <c r="N50" s="6">
        <v>576</v>
      </c>
      <c r="P50" s="7"/>
      <c r="Q50" s="8"/>
      <c r="R50" s="18"/>
    </row>
    <row r="51" spans="2:18" x14ac:dyDescent="0.25">
      <c r="B51" s="7" t="s">
        <v>34</v>
      </c>
      <c r="C51" s="4">
        <v>3.4350589</v>
      </c>
      <c r="D51" s="6">
        <v>208</v>
      </c>
      <c r="F51" s="7"/>
      <c r="G51" s="8"/>
      <c r="H51" s="18"/>
      <c r="L51" s="7" t="s">
        <v>36</v>
      </c>
      <c r="M51" s="48">
        <v>9.3793532699999904</v>
      </c>
      <c r="N51" s="6">
        <v>587</v>
      </c>
      <c r="P51" s="7"/>
      <c r="Q51" s="8"/>
      <c r="R51" s="18"/>
    </row>
    <row r="52" spans="2:18" x14ac:dyDescent="0.25">
      <c r="B52" s="7" t="s">
        <v>33</v>
      </c>
      <c r="C52" s="4">
        <v>3.3803402299999994</v>
      </c>
      <c r="D52" s="6">
        <v>136</v>
      </c>
      <c r="F52" s="7"/>
      <c r="G52" s="8"/>
      <c r="H52" s="18"/>
      <c r="L52" s="7" t="s">
        <v>33</v>
      </c>
      <c r="M52" s="48">
        <v>8.1053951799999968</v>
      </c>
      <c r="N52" s="6">
        <v>251</v>
      </c>
      <c r="P52" s="7"/>
      <c r="Q52" s="8"/>
      <c r="R52" s="18"/>
    </row>
    <row r="53" spans="2:18" x14ac:dyDescent="0.25">
      <c r="B53" s="7" t="s">
        <v>35</v>
      </c>
      <c r="C53" s="4">
        <v>3.3324130599999999</v>
      </c>
      <c r="D53" s="6">
        <v>253</v>
      </c>
      <c r="F53" s="7"/>
      <c r="G53" s="8"/>
      <c r="H53" s="18"/>
      <c r="L53" s="7" t="s">
        <v>38</v>
      </c>
      <c r="M53" s="48">
        <v>5.8916923300000006</v>
      </c>
      <c r="N53" s="6">
        <v>437</v>
      </c>
      <c r="P53" s="7"/>
      <c r="Q53" s="8"/>
      <c r="R53" s="18"/>
    </row>
    <row r="54" spans="2:18" x14ac:dyDescent="0.25">
      <c r="B54" s="7" t="s">
        <v>38</v>
      </c>
      <c r="C54" s="4">
        <v>2.0335628299999988</v>
      </c>
      <c r="D54" s="6">
        <v>194</v>
      </c>
      <c r="F54" s="7"/>
      <c r="G54" s="8"/>
      <c r="H54" s="18"/>
      <c r="L54" s="7" t="s">
        <v>34</v>
      </c>
      <c r="M54" s="48">
        <v>5.6531532400000035</v>
      </c>
      <c r="N54" s="6">
        <v>457</v>
      </c>
      <c r="P54" s="7"/>
      <c r="Q54" s="8"/>
      <c r="R54" s="18"/>
    </row>
    <row r="55" spans="2:18" x14ac:dyDescent="0.25">
      <c r="B55" s="15" t="s">
        <v>39</v>
      </c>
      <c r="C55" s="4">
        <v>0.49061621999999999</v>
      </c>
      <c r="D55" s="6">
        <v>52</v>
      </c>
      <c r="L55" s="7" t="s">
        <v>39</v>
      </c>
      <c r="M55" s="48">
        <v>3.1447438000000005</v>
      </c>
      <c r="N55" s="6">
        <v>119</v>
      </c>
      <c r="P55" s="7"/>
      <c r="Q55" s="8"/>
      <c r="R55" s="18"/>
    </row>
    <row r="56" spans="2:18" ht="15.75" thickBot="1" x14ac:dyDescent="0.3">
      <c r="B56" s="12" t="s">
        <v>19</v>
      </c>
      <c r="C56" s="13">
        <f>SUM(C42:C55)</f>
        <v>112.90125240999997</v>
      </c>
      <c r="D56" s="14">
        <f>SUM(D42:D55)</f>
        <v>5149</v>
      </c>
      <c r="L56" s="12" t="s">
        <v>19</v>
      </c>
      <c r="M56" s="49">
        <f>SUM(M42:M55)</f>
        <v>454.98387950000011</v>
      </c>
      <c r="N56" s="14">
        <f>SUM(N42:N55)</f>
        <v>15232</v>
      </c>
      <c r="P56" s="7"/>
      <c r="Q56" s="8"/>
      <c r="R56" s="18"/>
    </row>
    <row r="57" spans="2:18" x14ac:dyDescent="0.25">
      <c r="L57" s="28"/>
    </row>
    <row r="58" spans="2:18" x14ac:dyDescent="0.25">
      <c r="M58" s="23"/>
    </row>
  </sheetData>
  <mergeCells count="6">
    <mergeCell ref="M40:N40"/>
    <mergeCell ref="C4:D4"/>
    <mergeCell ref="C25:D25"/>
    <mergeCell ref="C40:D40"/>
    <mergeCell ref="M4:N4"/>
    <mergeCell ref="M24:N24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S54"/>
  <sheetViews>
    <sheetView showGridLines="0" zoomScaleNormal="100" workbookViewId="0"/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4" max="14" width="55.85546875" customWidth="1"/>
    <col min="15" max="16" width="19.7109375" style="3" customWidth="1"/>
    <col min="18" max="18" width="51.85546875" bestFit="1" customWidth="1"/>
  </cols>
  <sheetData>
    <row r="3" spans="2:19" ht="15.75" x14ac:dyDescent="0.25">
      <c r="B3" s="1" t="s">
        <v>48</v>
      </c>
      <c r="C3"/>
      <c r="D3"/>
      <c r="N3" s="1" t="s">
        <v>49</v>
      </c>
      <c r="O3"/>
    </row>
    <row r="4" spans="2:19" ht="16.5" thickBot="1" x14ac:dyDescent="0.3">
      <c r="B4" s="2" t="s">
        <v>0</v>
      </c>
      <c r="N4" s="2" t="s">
        <v>0</v>
      </c>
    </row>
    <row r="5" spans="2:19" x14ac:dyDescent="0.25">
      <c r="C5" s="66" t="s">
        <v>3</v>
      </c>
      <c r="D5" s="67"/>
      <c r="O5" s="66" t="s">
        <v>3</v>
      </c>
      <c r="P5" s="67"/>
    </row>
    <row r="6" spans="2:19" ht="15.75" thickBot="1" x14ac:dyDescent="0.3">
      <c r="B6" s="9" t="s">
        <v>18</v>
      </c>
      <c r="C6" s="10" t="s">
        <v>1</v>
      </c>
      <c r="D6" s="11" t="s">
        <v>2</v>
      </c>
      <c r="N6" s="9" t="s">
        <v>18</v>
      </c>
      <c r="O6" s="10" t="s">
        <v>4</v>
      </c>
      <c r="P6" s="11" t="s">
        <v>2</v>
      </c>
    </row>
    <row r="7" spans="2:19" x14ac:dyDescent="0.25">
      <c r="B7" s="7" t="s">
        <v>14</v>
      </c>
      <c r="C7" s="48">
        <v>2.86954216</v>
      </c>
      <c r="D7" s="33">
        <v>73</v>
      </c>
      <c r="F7" s="7"/>
      <c r="G7" s="8"/>
      <c r="N7" s="7" t="s">
        <v>9</v>
      </c>
      <c r="O7" s="56">
        <v>21.249751580000012</v>
      </c>
      <c r="P7" s="57">
        <v>305</v>
      </c>
      <c r="R7" s="7"/>
      <c r="S7" s="8"/>
    </row>
    <row r="8" spans="2:19" x14ac:dyDescent="0.25">
      <c r="B8" s="7" t="s">
        <v>12</v>
      </c>
      <c r="C8" s="48">
        <v>0.57919100000000001</v>
      </c>
      <c r="D8" s="33">
        <v>8</v>
      </c>
      <c r="F8" s="7"/>
      <c r="G8" s="8"/>
      <c r="N8" s="7" t="s">
        <v>14</v>
      </c>
      <c r="O8" s="48">
        <v>10.406419900000008</v>
      </c>
      <c r="P8" s="58">
        <v>198</v>
      </c>
      <c r="R8" s="7"/>
      <c r="S8" s="8"/>
    </row>
    <row r="9" spans="2:19" x14ac:dyDescent="0.25">
      <c r="B9" s="7" t="s">
        <v>10</v>
      </c>
      <c r="C9" s="48">
        <v>0.42775999999999997</v>
      </c>
      <c r="D9" s="33">
        <v>22</v>
      </c>
      <c r="F9" s="7"/>
      <c r="G9" s="8"/>
      <c r="N9" s="7" t="s">
        <v>13</v>
      </c>
      <c r="O9" s="48">
        <v>4.9794229900000015</v>
      </c>
      <c r="P9" s="58">
        <v>82</v>
      </c>
      <c r="R9" s="7"/>
      <c r="S9" s="8"/>
    </row>
    <row r="10" spans="2:19" x14ac:dyDescent="0.25">
      <c r="B10" s="7" t="s">
        <v>9</v>
      </c>
      <c r="C10" s="48">
        <v>0.41651100000000002</v>
      </c>
      <c r="D10" s="33">
        <v>17</v>
      </c>
      <c r="F10" s="7"/>
      <c r="G10" s="8"/>
      <c r="N10" s="7" t="s">
        <v>12</v>
      </c>
      <c r="O10" s="48">
        <v>4.6759103899999994</v>
      </c>
      <c r="P10" s="58">
        <v>22</v>
      </c>
      <c r="R10" s="7"/>
      <c r="S10" s="8"/>
    </row>
    <row r="11" spans="2:19" x14ac:dyDescent="0.25">
      <c r="B11" s="7" t="s">
        <v>17</v>
      </c>
      <c r="C11" s="48">
        <v>0.26637877000000004</v>
      </c>
      <c r="D11" s="33">
        <v>2</v>
      </c>
      <c r="F11" s="7"/>
      <c r="G11" s="8"/>
      <c r="N11" s="7" t="s">
        <v>10</v>
      </c>
      <c r="O11" s="48">
        <v>4.0824683200000011</v>
      </c>
      <c r="P11" s="58">
        <v>217</v>
      </c>
      <c r="R11" s="7"/>
      <c r="S11" s="8"/>
    </row>
    <row r="12" spans="2:19" ht="15.75" thickBot="1" x14ac:dyDescent="0.3">
      <c r="B12" s="12" t="s">
        <v>19</v>
      </c>
      <c r="C12" s="49">
        <f>SUBTOTAL(109,Tabla2[Monto])</f>
        <v>4.5593829299999999</v>
      </c>
      <c r="D12" s="34">
        <f>SUBTOTAL(109,Tabla2[Créditos])</f>
        <v>122</v>
      </c>
      <c r="N12" s="7" t="s">
        <v>41</v>
      </c>
      <c r="O12" s="48">
        <v>3.2338368000000002</v>
      </c>
      <c r="P12" s="58">
        <v>21</v>
      </c>
      <c r="R12" s="7"/>
      <c r="S12" s="8"/>
    </row>
    <row r="13" spans="2:19" x14ac:dyDescent="0.25">
      <c r="B13" s="5"/>
      <c r="N13" s="7" t="s">
        <v>42</v>
      </c>
      <c r="O13" s="48">
        <v>1.0807021200000002</v>
      </c>
      <c r="P13" s="58">
        <v>5</v>
      </c>
      <c r="R13" s="7"/>
      <c r="S13" s="8"/>
    </row>
    <row r="14" spans="2:19" x14ac:dyDescent="0.25">
      <c r="B14" s="5"/>
      <c r="C14" s="19"/>
      <c r="N14" s="7" t="s">
        <v>17</v>
      </c>
      <c r="O14" s="48">
        <v>1.0615917400000001</v>
      </c>
      <c r="P14" s="58">
        <v>12</v>
      </c>
      <c r="R14" s="7"/>
      <c r="S14" s="8"/>
    </row>
    <row r="15" spans="2:19" ht="15.75" thickBot="1" x14ac:dyDescent="0.3">
      <c r="B15" s="5"/>
      <c r="C15" s="19"/>
      <c r="D15" s="19"/>
      <c r="N15" s="7" t="s">
        <v>15</v>
      </c>
      <c r="O15" s="59">
        <v>9.9968130000000002E-2</v>
      </c>
      <c r="P15" s="60">
        <v>2</v>
      </c>
    </row>
    <row r="16" spans="2:19" ht="15.75" thickBot="1" x14ac:dyDescent="0.3">
      <c r="B16" s="5"/>
      <c r="N16" s="24" t="s">
        <v>19</v>
      </c>
      <c r="O16" s="62">
        <f>SUBTOTAL(109,O7:O15)</f>
        <v>50.870071970000019</v>
      </c>
      <c r="P16" s="61">
        <f>SUBTOTAL(109,P7:P15)</f>
        <v>864</v>
      </c>
    </row>
    <row r="17" spans="2:19" x14ac:dyDescent="0.25">
      <c r="B17" s="5"/>
      <c r="N17" s="5"/>
    </row>
    <row r="18" spans="2:19" ht="15.75" x14ac:dyDescent="0.25">
      <c r="B18" s="1" t="s">
        <v>50</v>
      </c>
      <c r="D18"/>
      <c r="N18" s="5"/>
    </row>
    <row r="19" spans="2:19" ht="16.5" thickBot="1" x14ac:dyDescent="0.3">
      <c r="B19" s="2" t="s">
        <v>0</v>
      </c>
      <c r="D19"/>
      <c r="N19" s="5"/>
    </row>
    <row r="20" spans="2:19" ht="15.75" x14ac:dyDescent="0.25">
      <c r="C20" s="66" t="s">
        <v>3</v>
      </c>
      <c r="D20" s="67"/>
      <c r="N20" s="1" t="s">
        <v>53</v>
      </c>
      <c r="P20"/>
    </row>
    <row r="21" spans="2:19" ht="16.5" thickBot="1" x14ac:dyDescent="0.3">
      <c r="B21" s="16" t="s">
        <v>25</v>
      </c>
      <c r="C21" s="10" t="s">
        <v>1</v>
      </c>
      <c r="D21" s="11" t="s">
        <v>2</v>
      </c>
      <c r="F21" s="7"/>
      <c r="G21" s="8"/>
      <c r="N21" s="2" t="s">
        <v>0</v>
      </c>
      <c r="P21"/>
    </row>
    <row r="22" spans="2:19" x14ac:dyDescent="0.25">
      <c r="B22" s="15" t="s">
        <v>40</v>
      </c>
      <c r="C22" s="48">
        <v>0.21104400000000001</v>
      </c>
      <c r="D22" s="6">
        <v>11</v>
      </c>
      <c r="F22" s="7"/>
      <c r="G22" s="8"/>
      <c r="O22" s="66" t="s">
        <v>3</v>
      </c>
      <c r="P22" s="67"/>
    </row>
    <row r="23" spans="2:19" ht="15.75" thickBot="1" x14ac:dyDescent="0.3">
      <c r="B23" s="15" t="s">
        <v>23</v>
      </c>
      <c r="C23" s="48">
        <v>1.4135101999999999</v>
      </c>
      <c r="D23" s="6">
        <v>78</v>
      </c>
      <c r="F23" s="7"/>
      <c r="G23" s="8"/>
      <c r="N23" s="16" t="s">
        <v>25</v>
      </c>
      <c r="O23" s="10" t="s">
        <v>4</v>
      </c>
      <c r="P23" s="11" t="s">
        <v>2</v>
      </c>
      <c r="R23" s="7"/>
      <c r="S23" s="8"/>
    </row>
    <row r="24" spans="2:19" x14ac:dyDescent="0.25">
      <c r="B24" s="15" t="s">
        <v>43</v>
      </c>
      <c r="C24" s="48">
        <v>2.5348287300000001</v>
      </c>
      <c r="D24" s="6">
        <v>32</v>
      </c>
      <c r="F24" s="7"/>
      <c r="G24" s="8"/>
      <c r="N24" s="15" t="s">
        <v>40</v>
      </c>
      <c r="O24" s="48">
        <v>2.6321123800000001</v>
      </c>
      <c r="P24" s="6">
        <v>206</v>
      </c>
      <c r="R24" s="7"/>
      <c r="S24" s="8"/>
    </row>
    <row r="25" spans="2:19" x14ac:dyDescent="0.25">
      <c r="B25" s="15" t="s">
        <v>44</v>
      </c>
      <c r="C25" s="48">
        <v>0.4</v>
      </c>
      <c r="D25" s="6">
        <v>1</v>
      </c>
      <c r="F25" s="7"/>
      <c r="G25" s="8"/>
      <c r="N25" s="15" t="s">
        <v>23</v>
      </c>
      <c r="O25" s="48">
        <v>10.044750060000004</v>
      </c>
      <c r="P25" s="6">
        <v>408</v>
      </c>
      <c r="R25" s="7"/>
      <c r="S25" s="8"/>
    </row>
    <row r="26" spans="2:19" ht="15.75" thickBot="1" x14ac:dyDescent="0.3">
      <c r="B26" s="17" t="s">
        <v>19</v>
      </c>
      <c r="C26" s="49">
        <f>SUM(C22:C25)</f>
        <v>4.5593829299999999</v>
      </c>
      <c r="D26" s="14">
        <f>SUM(D22:D25)</f>
        <v>122</v>
      </c>
      <c r="N26" s="15" t="s">
        <v>43</v>
      </c>
      <c r="O26" s="48">
        <v>17.855042279999996</v>
      </c>
      <c r="P26" s="6">
        <v>190</v>
      </c>
      <c r="R26" s="7"/>
      <c r="S26" s="8"/>
    </row>
    <row r="27" spans="2:19" x14ac:dyDescent="0.25">
      <c r="B27" s="28"/>
      <c r="N27" s="15" t="s">
        <v>44</v>
      </c>
      <c r="O27" s="48">
        <v>8.6945724900000005</v>
      </c>
      <c r="P27" s="6">
        <v>32</v>
      </c>
    </row>
    <row r="28" spans="2:19" x14ac:dyDescent="0.25">
      <c r="N28" s="15" t="s">
        <v>45</v>
      </c>
      <c r="O28" s="48">
        <v>11.643594759999999</v>
      </c>
      <c r="P28" s="6">
        <v>28</v>
      </c>
    </row>
    <row r="29" spans="2:19" ht="15.75" thickBot="1" x14ac:dyDescent="0.3">
      <c r="N29" s="17" t="s">
        <v>19</v>
      </c>
      <c r="O29" s="49">
        <f>SUBTOTAL(109,Tabla37[Saldo])</f>
        <v>50.870071969999998</v>
      </c>
      <c r="P29" s="14">
        <f>SUBTOTAL(109,Tabla37[Créditos])</f>
        <v>864</v>
      </c>
    </row>
    <row r="30" spans="2:19" x14ac:dyDescent="0.25">
      <c r="N30" s="28"/>
      <c r="O30" s="63"/>
      <c r="P30" s="63"/>
    </row>
    <row r="31" spans="2:19" x14ac:dyDescent="0.25">
      <c r="O31" s="63"/>
      <c r="P31" s="63"/>
    </row>
    <row r="32" spans="2:19" x14ac:dyDescent="0.25">
      <c r="O32" s="63"/>
      <c r="P32" s="63"/>
    </row>
    <row r="33" spans="2:19" x14ac:dyDescent="0.25">
      <c r="O33" s="63"/>
      <c r="P33" s="63"/>
    </row>
    <row r="34" spans="2:19" ht="15.75" x14ac:dyDescent="0.25">
      <c r="B34" s="1" t="s">
        <v>51</v>
      </c>
      <c r="O34" s="63"/>
      <c r="P34" s="63"/>
    </row>
    <row r="35" spans="2:19" ht="15" customHeight="1" thickBot="1" x14ac:dyDescent="0.3">
      <c r="B35" s="2" t="s">
        <v>0</v>
      </c>
      <c r="O35" s="63"/>
      <c r="P35" s="63"/>
    </row>
    <row r="36" spans="2:19" ht="15.75" x14ac:dyDescent="0.25">
      <c r="C36" s="66" t="s">
        <v>3</v>
      </c>
      <c r="D36" s="67"/>
      <c r="N36" s="1" t="s">
        <v>52</v>
      </c>
    </row>
    <row r="37" spans="2:19" ht="16.5" thickBot="1" x14ac:dyDescent="0.3">
      <c r="B37" s="9" t="s">
        <v>47</v>
      </c>
      <c r="C37" s="10" t="s">
        <v>1</v>
      </c>
      <c r="D37" s="11" t="s">
        <v>2</v>
      </c>
      <c r="F37" s="7"/>
      <c r="G37" s="8"/>
      <c r="N37" s="2" t="s">
        <v>0</v>
      </c>
    </row>
    <row r="38" spans="2:19" x14ac:dyDescent="0.25">
      <c r="B38" s="7" t="s">
        <v>26</v>
      </c>
      <c r="C38" s="48">
        <v>2.20316921</v>
      </c>
      <c r="D38" s="6">
        <v>55</v>
      </c>
      <c r="F38" s="7"/>
      <c r="G38" s="8"/>
      <c r="O38" s="66" t="s">
        <v>3</v>
      </c>
      <c r="P38" s="67"/>
    </row>
    <row r="39" spans="2:19" ht="15.75" thickBot="1" x14ac:dyDescent="0.3">
      <c r="B39" s="7" t="s">
        <v>29</v>
      </c>
      <c r="C39" s="48">
        <v>1.2085421999999999</v>
      </c>
      <c r="D39" s="6">
        <v>21</v>
      </c>
      <c r="F39" s="7"/>
      <c r="G39" s="8"/>
      <c r="N39" s="9" t="s">
        <v>47</v>
      </c>
      <c r="O39" s="10" t="s">
        <v>4</v>
      </c>
      <c r="P39" s="11" t="s">
        <v>2</v>
      </c>
      <c r="R39" s="7"/>
      <c r="S39" s="8"/>
    </row>
    <row r="40" spans="2:19" x14ac:dyDescent="0.25">
      <c r="B40" s="7" t="s">
        <v>27</v>
      </c>
      <c r="C40" s="48">
        <v>0.58346352000000001</v>
      </c>
      <c r="D40" s="6">
        <v>24</v>
      </c>
      <c r="F40" s="7"/>
      <c r="G40" s="8"/>
      <c r="N40" s="7" t="s">
        <v>26</v>
      </c>
      <c r="O40" s="48">
        <v>24.832645279999984</v>
      </c>
      <c r="P40" s="6">
        <v>380</v>
      </c>
      <c r="R40" s="7"/>
      <c r="S40" s="8"/>
    </row>
    <row r="41" spans="2:19" x14ac:dyDescent="0.25">
      <c r="B41" s="7" t="s">
        <v>28</v>
      </c>
      <c r="C41" s="48">
        <v>0.39913599999999999</v>
      </c>
      <c r="D41" s="6">
        <v>10</v>
      </c>
      <c r="F41" s="7"/>
      <c r="G41" s="8"/>
      <c r="N41" s="7" t="s">
        <v>27</v>
      </c>
      <c r="O41" s="48">
        <v>17.237969840000009</v>
      </c>
      <c r="P41" s="6">
        <v>172</v>
      </c>
      <c r="R41" s="7"/>
      <c r="S41" s="8"/>
    </row>
    <row r="42" spans="2:19" x14ac:dyDescent="0.25">
      <c r="B42" s="7" t="s">
        <v>31</v>
      </c>
      <c r="C42" s="48">
        <v>7.3582999999999996E-2</v>
      </c>
      <c r="D42" s="6">
        <v>6</v>
      </c>
      <c r="F42" s="7"/>
      <c r="G42" s="8"/>
      <c r="N42" s="7" t="s">
        <v>29</v>
      </c>
      <c r="O42" s="48">
        <v>2.9124900700000018</v>
      </c>
      <c r="P42" s="6">
        <v>49</v>
      </c>
      <c r="R42" s="7"/>
      <c r="S42" s="8"/>
    </row>
    <row r="43" spans="2:19" x14ac:dyDescent="0.25">
      <c r="B43" s="7" t="s">
        <v>38</v>
      </c>
      <c r="C43" s="48">
        <v>2.4400000000000002E-2</v>
      </c>
      <c r="D43" s="6">
        <v>1</v>
      </c>
      <c r="F43" s="7"/>
      <c r="G43" s="8"/>
      <c r="N43" s="7" t="s">
        <v>28</v>
      </c>
      <c r="O43" s="48">
        <v>1.6870537000000003</v>
      </c>
      <c r="P43" s="6">
        <v>75</v>
      </c>
      <c r="R43" s="7"/>
      <c r="S43" s="8"/>
    </row>
    <row r="44" spans="2:19" x14ac:dyDescent="0.25">
      <c r="B44" s="7" t="s">
        <v>35</v>
      </c>
      <c r="C44" s="48">
        <v>2.4389000000000001E-2</v>
      </c>
      <c r="D44" s="6">
        <v>1</v>
      </c>
      <c r="F44" s="7"/>
      <c r="G44" s="8"/>
      <c r="N44" s="7" t="s">
        <v>31</v>
      </c>
      <c r="O44" s="48">
        <v>1.2826619900000003</v>
      </c>
      <c r="P44" s="6">
        <v>31</v>
      </c>
      <c r="R44" s="7"/>
      <c r="S44" s="8"/>
    </row>
    <row r="45" spans="2:19" x14ac:dyDescent="0.25">
      <c r="B45" s="7" t="s">
        <v>37</v>
      </c>
      <c r="C45" s="48">
        <v>1.7000000000000001E-2</v>
      </c>
      <c r="D45" s="6">
        <v>1</v>
      </c>
      <c r="F45" s="7"/>
      <c r="G45" s="8"/>
      <c r="N45" s="7" t="s">
        <v>30</v>
      </c>
      <c r="O45" s="48">
        <v>0.81974751000000001</v>
      </c>
      <c r="P45" s="6">
        <v>46</v>
      </c>
      <c r="R45" s="7"/>
      <c r="S45" s="8"/>
    </row>
    <row r="46" spans="2:19" x14ac:dyDescent="0.25">
      <c r="B46" s="7" t="s">
        <v>30</v>
      </c>
      <c r="C46" s="48">
        <v>1.2E-2</v>
      </c>
      <c r="D46" s="6">
        <v>1</v>
      </c>
      <c r="F46" s="7"/>
      <c r="G46" s="8"/>
      <c r="N46" s="7" t="s">
        <v>35</v>
      </c>
      <c r="O46" s="48">
        <v>0.59189825000000007</v>
      </c>
      <c r="P46" s="6">
        <v>11</v>
      </c>
      <c r="R46" s="7"/>
      <c r="S46" s="8"/>
    </row>
    <row r="47" spans="2:19" x14ac:dyDescent="0.25">
      <c r="B47" s="15" t="s">
        <v>32</v>
      </c>
      <c r="C47" s="48">
        <v>8.2100000000000003E-3</v>
      </c>
      <c r="D47" s="6">
        <v>1</v>
      </c>
      <c r="F47" s="7"/>
      <c r="G47" s="8"/>
      <c r="N47" s="7" t="s">
        <v>33</v>
      </c>
      <c r="O47" s="48">
        <v>0.51455744000000003</v>
      </c>
      <c r="P47" s="6">
        <v>15</v>
      </c>
      <c r="R47" s="7"/>
      <c r="S47" s="8"/>
    </row>
    <row r="48" spans="2:19" x14ac:dyDescent="0.25">
      <c r="B48" s="15" t="s">
        <v>36</v>
      </c>
      <c r="C48" s="48">
        <v>5.4900000000000001E-3</v>
      </c>
      <c r="D48" s="6">
        <v>1</v>
      </c>
      <c r="F48" s="7"/>
      <c r="G48" s="8"/>
      <c r="N48" s="7" t="s">
        <v>36</v>
      </c>
      <c r="O48" s="48">
        <v>0.37795108999999999</v>
      </c>
      <c r="P48" s="6">
        <v>27</v>
      </c>
      <c r="R48" s="7"/>
      <c r="S48" s="8"/>
    </row>
    <row r="49" spans="2:19" ht="15.75" thickBot="1" x14ac:dyDescent="0.3">
      <c r="B49" s="12" t="s">
        <v>19</v>
      </c>
      <c r="C49" s="49">
        <f>SUM(C38:C48)</f>
        <v>4.5593829299999999</v>
      </c>
      <c r="D49" s="14">
        <f>SUM(D38:D48)</f>
        <v>122</v>
      </c>
      <c r="F49" s="7"/>
      <c r="G49" s="8"/>
      <c r="N49" s="7" t="s">
        <v>34</v>
      </c>
      <c r="O49" s="48">
        <v>0.23492901999999999</v>
      </c>
      <c r="P49" s="6">
        <v>14</v>
      </c>
      <c r="R49" s="7"/>
      <c r="S49" s="8"/>
    </row>
    <row r="50" spans="2:19" x14ac:dyDescent="0.25">
      <c r="N50" s="7" t="s">
        <v>38</v>
      </c>
      <c r="O50" s="48">
        <v>0.14734523000000002</v>
      </c>
      <c r="P50" s="6">
        <v>21</v>
      </c>
      <c r="R50" s="7"/>
      <c r="S50" s="8"/>
    </row>
    <row r="51" spans="2:19" x14ac:dyDescent="0.25">
      <c r="N51" s="7" t="s">
        <v>37</v>
      </c>
      <c r="O51" s="48">
        <v>0.14111568999999996</v>
      </c>
      <c r="P51" s="6">
        <v>13</v>
      </c>
      <c r="R51" s="7"/>
      <c r="S51" s="8"/>
    </row>
    <row r="52" spans="2:19" x14ac:dyDescent="0.25">
      <c r="N52" s="7" t="s">
        <v>32</v>
      </c>
      <c r="O52" s="48">
        <v>4.9400890000000003E-2</v>
      </c>
      <c r="P52" s="6">
        <v>5</v>
      </c>
    </row>
    <row r="53" spans="2:19" x14ac:dyDescent="0.25">
      <c r="N53" s="7" t="s">
        <v>39</v>
      </c>
      <c r="O53" s="48">
        <v>4.0305969999999997E-2</v>
      </c>
      <c r="P53" s="6">
        <v>5</v>
      </c>
    </row>
    <row r="54" spans="2:19" ht="15.75" thickBot="1" x14ac:dyDescent="0.3">
      <c r="N54" s="12" t="s">
        <v>19</v>
      </c>
      <c r="O54" s="49">
        <f>SUM(O40:O53)</f>
        <v>50.870071969999998</v>
      </c>
      <c r="P54" s="14">
        <f>SUM(P40:P53)</f>
        <v>864</v>
      </c>
    </row>
  </sheetData>
  <mergeCells count="6">
    <mergeCell ref="O38:P38"/>
    <mergeCell ref="C5:D5"/>
    <mergeCell ref="C20:D20"/>
    <mergeCell ref="C36:D36"/>
    <mergeCell ref="O5:P5"/>
    <mergeCell ref="O22:P22"/>
  </mergeCells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S62"/>
  <sheetViews>
    <sheetView showGridLines="0" zoomScaleNormal="100" workbookViewId="0"/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3" max="13" width="5.7109375" customWidth="1"/>
    <col min="14" max="14" width="55.85546875" customWidth="1"/>
    <col min="15" max="16" width="19.7109375" style="3" customWidth="1"/>
    <col min="18" max="18" width="51.85546875" bestFit="1" customWidth="1"/>
  </cols>
  <sheetData>
    <row r="3" spans="2:19" ht="15.75" x14ac:dyDescent="0.25">
      <c r="B3" s="1" t="s">
        <v>48</v>
      </c>
      <c r="C3"/>
      <c r="D3"/>
      <c r="N3" s="1" t="s">
        <v>49</v>
      </c>
      <c r="O3"/>
      <c r="P3"/>
    </row>
    <row r="4" spans="2:19" ht="16.5" thickBot="1" x14ac:dyDescent="0.3">
      <c r="B4" s="2" t="s">
        <v>0</v>
      </c>
      <c r="N4" s="2" t="s">
        <v>0</v>
      </c>
    </row>
    <row r="5" spans="2:19" x14ac:dyDescent="0.25">
      <c r="C5" s="66" t="s">
        <v>6</v>
      </c>
      <c r="D5" s="67"/>
      <c r="O5" s="66" t="s">
        <v>6</v>
      </c>
      <c r="P5" s="67"/>
    </row>
    <row r="6" spans="2:19" ht="15.75" thickBot="1" x14ac:dyDescent="0.3">
      <c r="B6" s="9" t="s">
        <v>18</v>
      </c>
      <c r="C6" s="10" t="s">
        <v>1</v>
      </c>
      <c r="D6" s="11" t="s">
        <v>2</v>
      </c>
      <c r="N6" s="9" t="s">
        <v>18</v>
      </c>
      <c r="O6" s="10" t="s">
        <v>4</v>
      </c>
      <c r="P6" s="11" t="s">
        <v>2</v>
      </c>
    </row>
    <row r="7" spans="2:19" x14ac:dyDescent="0.25">
      <c r="B7" s="7" t="s">
        <v>41</v>
      </c>
      <c r="C7" s="48">
        <v>9.824249</v>
      </c>
      <c r="D7" s="6">
        <v>9</v>
      </c>
      <c r="F7" s="7"/>
      <c r="G7" s="8"/>
      <c r="N7" s="7" t="s">
        <v>9</v>
      </c>
      <c r="O7" s="48">
        <v>82.241097389999965</v>
      </c>
      <c r="P7" s="30">
        <v>48</v>
      </c>
      <c r="R7" s="7"/>
      <c r="S7" s="8"/>
    </row>
    <row r="8" spans="2:19" x14ac:dyDescent="0.25">
      <c r="B8" s="7" t="s">
        <v>9</v>
      </c>
      <c r="C8" s="48">
        <v>9.7721999999999998</v>
      </c>
      <c r="D8" s="6">
        <v>7</v>
      </c>
      <c r="F8" s="7"/>
      <c r="G8" s="8"/>
      <c r="N8" s="7" t="s">
        <v>41</v>
      </c>
      <c r="O8" s="48">
        <v>47.660182799999994</v>
      </c>
      <c r="P8" s="30">
        <v>16</v>
      </c>
      <c r="R8" s="7"/>
      <c r="S8" s="8"/>
    </row>
    <row r="9" spans="2:19" x14ac:dyDescent="0.25">
      <c r="B9" s="7" t="s">
        <v>12</v>
      </c>
      <c r="C9" s="48">
        <v>2.9993300000000001</v>
      </c>
      <c r="D9" s="6">
        <v>2</v>
      </c>
      <c r="F9" s="7"/>
      <c r="G9" s="8"/>
      <c r="N9" s="7" t="s">
        <v>15</v>
      </c>
      <c r="O9" s="48">
        <v>20.02735595</v>
      </c>
      <c r="P9" s="30">
        <v>2</v>
      </c>
      <c r="R9" s="7"/>
      <c r="S9" s="8"/>
    </row>
    <row r="10" spans="2:19" x14ac:dyDescent="0.25">
      <c r="B10" s="7" t="s">
        <v>14</v>
      </c>
      <c r="C10" s="48">
        <v>2.0801388799999998</v>
      </c>
      <c r="D10" s="6">
        <v>3</v>
      </c>
      <c r="F10" s="7"/>
      <c r="G10" s="8"/>
      <c r="N10" s="7" t="s">
        <v>10</v>
      </c>
      <c r="O10" s="48">
        <v>14.72975946</v>
      </c>
      <c r="P10" s="30">
        <v>20</v>
      </c>
      <c r="R10" s="7"/>
      <c r="S10" s="8"/>
    </row>
    <row r="11" spans="2:19" x14ac:dyDescent="0.25">
      <c r="B11" s="7" t="s">
        <v>10</v>
      </c>
      <c r="C11" s="48">
        <v>0.41661999999999999</v>
      </c>
      <c r="D11" s="6">
        <v>2</v>
      </c>
      <c r="F11" s="7"/>
      <c r="G11" s="8"/>
      <c r="N11" s="7" t="s">
        <v>13</v>
      </c>
      <c r="O11" s="48">
        <v>14.105101220000002</v>
      </c>
      <c r="P11" s="30">
        <v>13</v>
      </c>
      <c r="R11" s="7"/>
      <c r="S11" s="8"/>
    </row>
    <row r="12" spans="2:19" ht="15.75" thickBot="1" x14ac:dyDescent="0.3">
      <c r="B12" s="15" t="s">
        <v>13</v>
      </c>
      <c r="C12" s="48">
        <v>0.30908799999999997</v>
      </c>
      <c r="D12" s="6">
        <v>4</v>
      </c>
      <c r="N12" s="7" t="s">
        <v>14</v>
      </c>
      <c r="O12" s="48">
        <v>13.775316160000001</v>
      </c>
      <c r="P12" s="30">
        <v>14</v>
      </c>
      <c r="R12" s="7"/>
      <c r="S12" s="8"/>
    </row>
    <row r="13" spans="2:19" ht="15.75" thickBot="1" x14ac:dyDescent="0.3">
      <c r="B13" s="31" t="s">
        <v>19</v>
      </c>
      <c r="C13" s="55">
        <f>SUBTOTAL(109,Tabla214[Monto])</f>
        <v>25.401625880000001</v>
      </c>
      <c r="D13" s="64">
        <f>SUBTOTAL(109,D7:D12)</f>
        <v>27</v>
      </c>
      <c r="N13" s="7" t="s">
        <v>12</v>
      </c>
      <c r="O13" s="48">
        <v>3.3019911099999999</v>
      </c>
      <c r="P13" s="30">
        <v>4</v>
      </c>
      <c r="R13" s="7"/>
      <c r="S13" s="8"/>
    </row>
    <row r="14" spans="2:19" ht="15.75" thickBot="1" x14ac:dyDescent="0.3">
      <c r="N14" s="31" t="s">
        <v>19</v>
      </c>
      <c r="O14" s="55">
        <f>SUBTOTAL(109,O7:O13)</f>
        <v>195.84080408999995</v>
      </c>
      <c r="P14" s="32">
        <f>SUBTOTAL(109,P7:P13)</f>
        <v>117</v>
      </c>
      <c r="R14" s="7"/>
      <c r="S14" s="8"/>
    </row>
    <row r="15" spans="2:19" x14ac:dyDescent="0.25">
      <c r="B15" s="5"/>
    </row>
    <row r="16" spans="2:19" x14ac:dyDescent="0.25">
      <c r="B16" s="5"/>
      <c r="C16" s="19"/>
      <c r="N16" s="5"/>
      <c r="O16" s="23"/>
    </row>
    <row r="17" spans="2:19" x14ac:dyDescent="0.25">
      <c r="B17" s="5"/>
      <c r="C17" s="19"/>
      <c r="D17" s="19"/>
      <c r="N17" s="5"/>
    </row>
    <row r="18" spans="2:19" x14ac:dyDescent="0.25">
      <c r="B18" s="5"/>
      <c r="N18" s="5"/>
    </row>
    <row r="19" spans="2:19" ht="15.75" x14ac:dyDescent="0.25">
      <c r="B19" s="5"/>
      <c r="N19" s="1" t="s">
        <v>53</v>
      </c>
      <c r="P19"/>
    </row>
    <row r="20" spans="2:19" ht="15.75" x14ac:dyDescent="0.25">
      <c r="B20" s="1" t="s">
        <v>50</v>
      </c>
      <c r="D20"/>
      <c r="N20" s="2" t="s">
        <v>0</v>
      </c>
      <c r="P20"/>
    </row>
    <row r="21" spans="2:19" ht="16.5" thickBot="1" x14ac:dyDescent="0.3">
      <c r="B21" s="2" t="s">
        <v>0</v>
      </c>
      <c r="D21"/>
      <c r="F21" s="7"/>
      <c r="G21" s="8"/>
      <c r="N21" s="2"/>
      <c r="P21"/>
    </row>
    <row r="22" spans="2:19" ht="15.75" thickBot="1" x14ac:dyDescent="0.3">
      <c r="C22" s="66" t="s">
        <v>6</v>
      </c>
      <c r="D22" s="67"/>
      <c r="F22" s="7"/>
      <c r="G22" s="8"/>
      <c r="O22" s="66" t="s">
        <v>6</v>
      </c>
      <c r="P22" s="67"/>
    </row>
    <row r="23" spans="2:19" ht="15.75" thickBot="1" x14ac:dyDescent="0.3">
      <c r="B23" s="39" t="s">
        <v>25</v>
      </c>
      <c r="C23" s="40" t="s">
        <v>1</v>
      </c>
      <c r="D23" s="40" t="s">
        <v>2</v>
      </c>
      <c r="F23" s="7"/>
      <c r="G23" s="8"/>
      <c r="N23" s="16" t="s">
        <v>25</v>
      </c>
      <c r="O23" s="10" t="s">
        <v>4</v>
      </c>
      <c r="P23" s="11" t="s">
        <v>2</v>
      </c>
      <c r="R23" s="7"/>
      <c r="S23" s="8"/>
    </row>
    <row r="24" spans="2:19" x14ac:dyDescent="0.25">
      <c r="B24" s="43" t="s">
        <v>23</v>
      </c>
      <c r="C24" s="53">
        <v>0.27857488000000002</v>
      </c>
      <c r="D24" s="43">
        <v>2</v>
      </c>
      <c r="F24" s="7"/>
      <c r="G24" s="8"/>
      <c r="N24" s="15" t="s">
        <v>40</v>
      </c>
      <c r="O24" s="48">
        <v>6.1908205199999999</v>
      </c>
      <c r="P24" s="6">
        <v>4</v>
      </c>
      <c r="R24" s="7"/>
      <c r="S24" s="8"/>
    </row>
    <row r="25" spans="2:19" x14ac:dyDescent="0.25">
      <c r="B25" s="35" t="s">
        <v>43</v>
      </c>
      <c r="C25" s="50">
        <v>7.4485279999999996</v>
      </c>
      <c r="D25" s="37">
        <v>8</v>
      </c>
      <c r="F25" s="7"/>
      <c r="G25" s="8"/>
      <c r="N25" s="15" t="s">
        <v>23</v>
      </c>
      <c r="O25" s="48">
        <v>34.496575919999984</v>
      </c>
      <c r="P25" s="6">
        <v>15</v>
      </c>
      <c r="R25" s="7"/>
      <c r="S25" s="8"/>
    </row>
    <row r="26" spans="2:19" x14ac:dyDescent="0.25">
      <c r="B26" s="35" t="s">
        <v>44</v>
      </c>
      <c r="C26" s="50">
        <v>9.3183589999999992</v>
      </c>
      <c r="D26" s="37">
        <v>10</v>
      </c>
      <c r="F26" s="7"/>
      <c r="G26" s="8"/>
      <c r="N26" s="15" t="s">
        <v>43</v>
      </c>
      <c r="O26" s="48">
        <v>38.245786819999992</v>
      </c>
      <c r="P26" s="6">
        <v>39</v>
      </c>
      <c r="R26" s="7"/>
      <c r="S26" s="8"/>
    </row>
    <row r="27" spans="2:19" x14ac:dyDescent="0.25">
      <c r="B27" s="35" t="s">
        <v>45</v>
      </c>
      <c r="C27" s="50">
        <v>8.3561639999999997</v>
      </c>
      <c r="D27" s="37">
        <v>7</v>
      </c>
      <c r="N27" s="15" t="s">
        <v>44</v>
      </c>
      <c r="O27" s="48">
        <v>67.729644359999995</v>
      </c>
      <c r="P27" s="6">
        <v>34</v>
      </c>
      <c r="R27" s="7"/>
      <c r="S27" s="8"/>
    </row>
    <row r="28" spans="2:19" ht="15.75" thickBot="1" x14ac:dyDescent="0.3">
      <c r="B28" s="17" t="s">
        <v>19</v>
      </c>
      <c r="C28" s="54">
        <f>SUM(C24:C27)</f>
        <v>25.401625879999997</v>
      </c>
      <c r="D28" s="44">
        <f>SUM(D24:D27)</f>
        <v>27</v>
      </c>
      <c r="N28" s="15" t="s">
        <v>45</v>
      </c>
      <c r="O28" s="48">
        <v>49.177976469999997</v>
      </c>
      <c r="P28" s="6">
        <v>25</v>
      </c>
    </row>
    <row r="29" spans="2:19" ht="15.75" thickBot="1" x14ac:dyDescent="0.3">
      <c r="B29" s="22"/>
      <c r="N29" s="17" t="s">
        <v>19</v>
      </c>
      <c r="O29" s="49">
        <f>SUM(O24:O28)</f>
        <v>195.84080408999998</v>
      </c>
      <c r="P29" s="14">
        <f>SUM(P24:P28)</f>
        <v>117</v>
      </c>
    </row>
    <row r="30" spans="2:19" x14ac:dyDescent="0.25">
      <c r="C30" s="63"/>
      <c r="N30" s="20"/>
      <c r="O30" s="63"/>
    </row>
    <row r="31" spans="2:19" x14ac:dyDescent="0.25">
      <c r="C31" s="63"/>
      <c r="O31" s="63"/>
    </row>
    <row r="32" spans="2:19" x14ac:dyDescent="0.25">
      <c r="C32" s="63"/>
      <c r="O32" s="63"/>
    </row>
    <row r="33" spans="2:19" x14ac:dyDescent="0.25">
      <c r="C33" s="63"/>
      <c r="O33" s="63"/>
    </row>
    <row r="34" spans="2:19" x14ac:dyDescent="0.25">
      <c r="C34" s="63"/>
      <c r="O34" s="63"/>
    </row>
    <row r="35" spans="2:19" x14ac:dyDescent="0.25">
      <c r="C35" s="63"/>
      <c r="O35" s="63"/>
    </row>
    <row r="36" spans="2:19" ht="15" customHeight="1" x14ac:dyDescent="0.25">
      <c r="B36" s="1" t="s">
        <v>51</v>
      </c>
      <c r="N36" s="1" t="s">
        <v>52</v>
      </c>
    </row>
    <row r="37" spans="2:19" ht="16.5" thickBot="1" x14ac:dyDescent="0.3">
      <c r="B37" s="2" t="s">
        <v>0</v>
      </c>
      <c r="N37" s="2" t="s">
        <v>0</v>
      </c>
    </row>
    <row r="38" spans="2:19" x14ac:dyDescent="0.25">
      <c r="C38" s="66" t="s">
        <v>6</v>
      </c>
      <c r="D38" s="67"/>
      <c r="F38" s="7"/>
      <c r="G38" s="8"/>
      <c r="O38" s="66" t="s">
        <v>6</v>
      </c>
      <c r="P38" s="67"/>
    </row>
    <row r="39" spans="2:19" ht="15.75" thickBot="1" x14ac:dyDescent="0.3">
      <c r="B39" s="9" t="s">
        <v>47</v>
      </c>
      <c r="C39" s="10" t="s">
        <v>1</v>
      </c>
      <c r="D39" s="11" t="s">
        <v>2</v>
      </c>
      <c r="F39" s="7"/>
      <c r="G39" s="8"/>
      <c r="N39" s="9" t="s">
        <v>47</v>
      </c>
      <c r="O39" s="10" t="s">
        <v>4</v>
      </c>
      <c r="P39" s="11" t="s">
        <v>2</v>
      </c>
    </row>
    <row r="40" spans="2:19" x14ac:dyDescent="0.25">
      <c r="B40" s="7" t="s">
        <v>26</v>
      </c>
      <c r="C40" s="48">
        <v>15.382291</v>
      </c>
      <c r="D40" s="6">
        <v>19</v>
      </c>
      <c r="F40" s="7"/>
      <c r="G40" s="8"/>
      <c r="N40" s="7" t="s">
        <v>26</v>
      </c>
      <c r="O40" s="48">
        <v>139.00832364000004</v>
      </c>
      <c r="P40" s="6">
        <v>64</v>
      </c>
      <c r="R40" s="7"/>
      <c r="S40" s="8"/>
    </row>
    <row r="41" spans="2:19" x14ac:dyDescent="0.25">
      <c r="B41" s="7" t="s">
        <v>27</v>
      </c>
      <c r="C41" s="48">
        <v>6.7469948799999999</v>
      </c>
      <c r="D41" s="6">
        <v>4</v>
      </c>
      <c r="F41" s="7"/>
      <c r="G41" s="8"/>
      <c r="N41" s="7" t="s">
        <v>27</v>
      </c>
      <c r="O41" s="48">
        <v>16.207481780000002</v>
      </c>
      <c r="P41" s="6">
        <v>18</v>
      </c>
      <c r="R41" s="7"/>
      <c r="S41" s="8"/>
    </row>
    <row r="42" spans="2:19" x14ac:dyDescent="0.25">
      <c r="B42" s="15" t="s">
        <v>28</v>
      </c>
      <c r="C42" s="48">
        <v>3.1360000000000001</v>
      </c>
      <c r="D42" s="6">
        <v>3</v>
      </c>
      <c r="F42" s="7"/>
      <c r="G42" s="8"/>
      <c r="N42" s="7" t="s">
        <v>32</v>
      </c>
      <c r="O42" s="48">
        <v>15.556849400000001</v>
      </c>
      <c r="P42" s="6">
        <v>2</v>
      </c>
      <c r="R42" s="7"/>
      <c r="S42" s="8"/>
    </row>
    <row r="43" spans="2:19" x14ac:dyDescent="0.25">
      <c r="B43" s="7" t="s">
        <v>35</v>
      </c>
      <c r="C43" s="48">
        <v>0.13633999999999999</v>
      </c>
      <c r="D43" s="6">
        <v>1</v>
      </c>
      <c r="F43" s="7"/>
      <c r="G43" s="8"/>
      <c r="N43" s="7" t="s">
        <v>29</v>
      </c>
      <c r="O43" s="48">
        <v>11.28477459</v>
      </c>
      <c r="P43" s="6">
        <v>5</v>
      </c>
      <c r="R43" s="7"/>
      <c r="S43" s="8"/>
    </row>
    <row r="44" spans="2:19" x14ac:dyDescent="0.25">
      <c r="B44" s="21" t="s">
        <v>19</v>
      </c>
      <c r="C44" s="52">
        <f>SUBTOTAL(109,C40:C43)</f>
        <v>25.401625880000001</v>
      </c>
      <c r="D44" s="29">
        <f>SUBTOTAL(109,D40:D43)</f>
        <v>27</v>
      </c>
      <c r="F44" s="7"/>
      <c r="G44" s="8"/>
      <c r="N44" s="7" t="s">
        <v>28</v>
      </c>
      <c r="O44" s="48">
        <v>5.2313457999999997</v>
      </c>
      <c r="P44" s="6">
        <v>7</v>
      </c>
      <c r="R44" s="7"/>
      <c r="S44" s="8"/>
    </row>
    <row r="45" spans="2:19" x14ac:dyDescent="0.25">
      <c r="C45"/>
      <c r="D45"/>
      <c r="F45" s="7"/>
      <c r="G45" s="8"/>
      <c r="N45" s="7" t="s">
        <v>30</v>
      </c>
      <c r="O45" s="48">
        <v>2.1442447400000004</v>
      </c>
      <c r="P45" s="6">
        <v>5</v>
      </c>
      <c r="R45" s="7"/>
      <c r="S45" s="8"/>
    </row>
    <row r="46" spans="2:19" x14ac:dyDescent="0.25">
      <c r="C46"/>
      <c r="D46"/>
      <c r="F46" s="7"/>
      <c r="G46" s="8"/>
      <c r="N46" s="7" t="s">
        <v>33</v>
      </c>
      <c r="O46" s="48">
        <v>1.94967157</v>
      </c>
      <c r="P46" s="6">
        <v>5</v>
      </c>
      <c r="R46" s="7"/>
      <c r="S46" s="8"/>
    </row>
    <row r="47" spans="2:19" x14ac:dyDescent="0.25">
      <c r="C47"/>
      <c r="D47"/>
      <c r="F47" s="7"/>
      <c r="G47" s="8"/>
      <c r="N47" s="7" t="s">
        <v>34</v>
      </c>
      <c r="O47" s="48">
        <v>1.5198804600000002</v>
      </c>
      <c r="P47" s="6">
        <v>2</v>
      </c>
      <c r="R47" s="7"/>
      <c r="S47" s="8"/>
    </row>
    <row r="48" spans="2:19" x14ac:dyDescent="0.25">
      <c r="C48"/>
      <c r="D48"/>
      <c r="F48" s="7"/>
      <c r="G48" s="8"/>
      <c r="N48" s="7" t="s">
        <v>35</v>
      </c>
      <c r="O48" s="48">
        <v>1.5127246299999999</v>
      </c>
      <c r="P48" s="6">
        <v>2</v>
      </c>
      <c r="R48" s="7"/>
      <c r="S48" s="8"/>
    </row>
    <row r="49" spans="6:19" x14ac:dyDescent="0.25">
      <c r="F49" s="7"/>
      <c r="G49" s="8"/>
      <c r="N49" s="7" t="s">
        <v>36</v>
      </c>
      <c r="O49" s="48">
        <v>0.63763082999999998</v>
      </c>
      <c r="P49" s="6">
        <v>3</v>
      </c>
      <c r="R49" s="7"/>
      <c r="S49" s="8"/>
    </row>
    <row r="50" spans="6:19" x14ac:dyDescent="0.25">
      <c r="F50" s="7"/>
      <c r="G50" s="8"/>
      <c r="N50" s="7" t="s">
        <v>31</v>
      </c>
      <c r="O50" s="48">
        <v>0.60838652000000004</v>
      </c>
      <c r="P50" s="6">
        <v>2</v>
      </c>
      <c r="R50" s="7"/>
      <c r="S50" s="8"/>
    </row>
    <row r="51" spans="6:19" x14ac:dyDescent="0.25">
      <c r="N51" s="7" t="s">
        <v>37</v>
      </c>
      <c r="O51" s="48">
        <v>0.15715984</v>
      </c>
      <c r="P51" s="6">
        <v>1</v>
      </c>
      <c r="R51" s="7"/>
      <c r="S51" s="8"/>
    </row>
    <row r="52" spans="6:19" ht="15.75" thickBot="1" x14ac:dyDescent="0.3">
      <c r="N52" s="15" t="s">
        <v>38</v>
      </c>
      <c r="O52" s="48">
        <v>2.2330289999999999E-2</v>
      </c>
      <c r="P52" s="6">
        <v>1</v>
      </c>
      <c r="R52" s="7"/>
      <c r="S52" s="8"/>
    </row>
    <row r="53" spans="6:19" ht="15.75" thickBot="1" x14ac:dyDescent="0.3">
      <c r="N53" s="31" t="s">
        <v>19</v>
      </c>
      <c r="O53" s="55">
        <f>SUBTOTAL(109,Tabla4819[Saldo])</f>
        <v>195.84080409000006</v>
      </c>
      <c r="P53" s="64">
        <f>SUBTOTAL(109,Tabla4819[Créditos])</f>
        <v>117</v>
      </c>
    </row>
    <row r="54" spans="6:19" x14ac:dyDescent="0.25">
      <c r="O54"/>
      <c r="P54"/>
    </row>
    <row r="55" spans="6:19" x14ac:dyDescent="0.25">
      <c r="O55"/>
      <c r="P55"/>
    </row>
    <row r="56" spans="6:19" x14ac:dyDescent="0.25">
      <c r="O56"/>
      <c r="P56"/>
    </row>
    <row r="57" spans="6:19" x14ac:dyDescent="0.25">
      <c r="O57"/>
      <c r="P57"/>
    </row>
    <row r="58" spans="6:19" x14ac:dyDescent="0.25">
      <c r="O58"/>
      <c r="P58"/>
    </row>
    <row r="59" spans="6:19" x14ac:dyDescent="0.25">
      <c r="O59"/>
      <c r="P59"/>
    </row>
    <row r="60" spans="6:19" x14ac:dyDescent="0.25">
      <c r="O60"/>
      <c r="P60"/>
    </row>
    <row r="61" spans="6:19" x14ac:dyDescent="0.25">
      <c r="O61"/>
      <c r="P61"/>
    </row>
    <row r="62" spans="6:19" x14ac:dyDescent="0.25">
      <c r="O62"/>
      <c r="P62"/>
    </row>
  </sheetData>
  <mergeCells count="6">
    <mergeCell ref="C38:D38"/>
    <mergeCell ref="O38:P38"/>
    <mergeCell ref="C5:D5"/>
    <mergeCell ref="O5:P5"/>
    <mergeCell ref="C22:D22"/>
    <mergeCell ref="O22:P22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3:S57"/>
  <sheetViews>
    <sheetView showGridLines="0" zoomScaleNormal="100" workbookViewId="0"/>
  </sheetViews>
  <sheetFormatPr baseColWidth="10" defaultRowHeight="15" x14ac:dyDescent="0.25"/>
  <cols>
    <col min="1" max="1" width="5.7109375" customWidth="1"/>
    <col min="2" max="2" width="55.85546875" customWidth="1"/>
    <col min="3" max="4" width="19.7109375" style="3" customWidth="1"/>
    <col min="6" max="6" width="34.7109375" bestFit="1" customWidth="1"/>
    <col min="14" max="14" width="55.85546875" customWidth="1"/>
    <col min="15" max="16" width="19.7109375" style="3" customWidth="1"/>
    <col min="18" max="18" width="51.85546875" bestFit="1" customWidth="1"/>
  </cols>
  <sheetData>
    <row r="3" spans="2:19" ht="15.75" x14ac:dyDescent="0.25">
      <c r="B3" s="1" t="s">
        <v>54</v>
      </c>
      <c r="C3"/>
      <c r="D3"/>
      <c r="N3" s="1" t="s">
        <v>58</v>
      </c>
      <c r="O3"/>
      <c r="P3"/>
    </row>
    <row r="4" spans="2:19" ht="16.5" thickBot="1" x14ac:dyDescent="0.3">
      <c r="B4" s="2" t="s">
        <v>0</v>
      </c>
      <c r="N4" s="2" t="s">
        <v>0</v>
      </c>
    </row>
    <row r="5" spans="2:19" x14ac:dyDescent="0.25">
      <c r="C5" s="66" t="s">
        <v>7</v>
      </c>
      <c r="D5" s="67"/>
      <c r="O5" s="66" t="s">
        <v>7</v>
      </c>
      <c r="P5" s="67"/>
    </row>
    <row r="6" spans="2:19" ht="15.75" thickBot="1" x14ac:dyDescent="0.3">
      <c r="B6" s="9" t="s">
        <v>18</v>
      </c>
      <c r="C6" s="10" t="s">
        <v>1</v>
      </c>
      <c r="D6" s="11" t="s">
        <v>2</v>
      </c>
      <c r="N6" s="9" t="s">
        <v>18</v>
      </c>
      <c r="O6" s="10" t="s">
        <v>4</v>
      </c>
      <c r="P6" s="11" t="s">
        <v>2</v>
      </c>
    </row>
    <row r="7" spans="2:19" x14ac:dyDescent="0.25">
      <c r="B7" s="7" t="s">
        <v>10</v>
      </c>
      <c r="C7" s="4">
        <v>14.790994570000001</v>
      </c>
      <c r="D7" s="6">
        <v>3298</v>
      </c>
      <c r="F7" s="7"/>
      <c r="G7" s="8"/>
      <c r="N7" s="7" t="s">
        <v>9</v>
      </c>
      <c r="O7" s="4">
        <v>78.296095070000206</v>
      </c>
      <c r="P7" s="6">
        <v>9304</v>
      </c>
      <c r="R7" s="7"/>
      <c r="S7" s="8"/>
    </row>
    <row r="8" spans="2:19" x14ac:dyDescent="0.25">
      <c r="B8" s="7" t="s">
        <v>9</v>
      </c>
      <c r="C8" s="4">
        <v>14.031756209999994</v>
      </c>
      <c r="D8" s="6">
        <v>1672</v>
      </c>
      <c r="F8" s="7"/>
      <c r="G8" s="8"/>
      <c r="N8" s="7" t="s">
        <v>10</v>
      </c>
      <c r="O8" s="4">
        <v>50.336865909999894</v>
      </c>
      <c r="P8" s="6">
        <v>11362</v>
      </c>
      <c r="R8" s="7"/>
      <c r="S8" s="8"/>
    </row>
    <row r="9" spans="2:19" x14ac:dyDescent="0.25">
      <c r="B9" s="7" t="s">
        <v>46</v>
      </c>
      <c r="C9" s="4">
        <v>2.7618580699999997</v>
      </c>
      <c r="D9" s="6">
        <v>770</v>
      </c>
      <c r="F9" s="7"/>
      <c r="G9" s="8"/>
      <c r="N9" s="7" t="s">
        <v>46</v>
      </c>
      <c r="O9" s="4">
        <v>8.6602879000000001</v>
      </c>
      <c r="P9" s="6">
        <v>2106</v>
      </c>
      <c r="R9" s="7"/>
      <c r="S9" s="8"/>
    </row>
    <row r="10" spans="2:19" x14ac:dyDescent="0.25">
      <c r="B10" s="7" t="s">
        <v>13</v>
      </c>
      <c r="C10" s="4">
        <v>0.22633149999999999</v>
      </c>
      <c r="D10" s="6">
        <v>15</v>
      </c>
      <c r="F10" s="7"/>
      <c r="G10" s="8"/>
      <c r="N10" s="7" t="s">
        <v>13</v>
      </c>
      <c r="O10" s="4">
        <v>0.97158495999999994</v>
      </c>
      <c r="P10" s="6">
        <v>57</v>
      </c>
      <c r="R10" s="7"/>
      <c r="S10" s="8"/>
    </row>
    <row r="11" spans="2:19" x14ac:dyDescent="0.25">
      <c r="B11" s="7" t="s">
        <v>41</v>
      </c>
      <c r="C11" s="4">
        <v>9.4549999999999995E-2</v>
      </c>
      <c r="D11" s="6">
        <v>13</v>
      </c>
      <c r="F11" s="7"/>
      <c r="G11" s="8"/>
      <c r="N11" s="7" t="s">
        <v>41</v>
      </c>
      <c r="O11" s="4">
        <v>0.19875341999999999</v>
      </c>
      <c r="P11" s="6">
        <v>32</v>
      </c>
      <c r="R11" s="7"/>
      <c r="S11" s="8"/>
    </row>
    <row r="12" spans="2:19" x14ac:dyDescent="0.25">
      <c r="B12" s="24" t="s">
        <v>19</v>
      </c>
      <c r="C12" s="25">
        <f>SUBTOTAL(109,C7:C11)</f>
        <v>31.905490349999994</v>
      </c>
      <c r="D12" s="26">
        <f>SUBTOTAL(109,D7:D11)</f>
        <v>5768</v>
      </c>
      <c r="N12" s="21" t="s">
        <v>19</v>
      </c>
      <c r="O12" s="25">
        <f>SUBTOTAL(109,O7:O11)</f>
        <v>138.46358726000008</v>
      </c>
      <c r="P12" s="26">
        <f>SUBTOTAL(109,P7:P11)</f>
        <v>22861</v>
      </c>
      <c r="R12" s="7"/>
      <c r="S12" s="8"/>
    </row>
    <row r="13" spans="2:19" x14ac:dyDescent="0.25">
      <c r="B13" s="45"/>
      <c r="C13"/>
      <c r="D13"/>
      <c r="N13" s="46" t="s">
        <v>8</v>
      </c>
      <c r="O13" s="47"/>
      <c r="P13" s="6"/>
      <c r="R13" s="7"/>
      <c r="S13" s="8"/>
    </row>
    <row r="14" spans="2:19" x14ac:dyDescent="0.25">
      <c r="C14"/>
      <c r="D14"/>
      <c r="O14" s="19"/>
      <c r="R14" s="7"/>
      <c r="S14" s="8"/>
    </row>
    <row r="15" spans="2:19" x14ac:dyDescent="0.25">
      <c r="C15"/>
      <c r="D15"/>
      <c r="N15" s="5"/>
      <c r="O15" s="23"/>
    </row>
    <row r="16" spans="2:19" x14ac:dyDescent="0.25">
      <c r="C16"/>
      <c r="D16"/>
      <c r="N16" s="5"/>
    </row>
    <row r="17" spans="2:19" x14ac:dyDescent="0.25">
      <c r="C17"/>
      <c r="D17"/>
      <c r="N17" s="5"/>
    </row>
    <row r="18" spans="2:19" ht="15.75" x14ac:dyDescent="0.25">
      <c r="B18" s="5"/>
      <c r="N18" s="1" t="s">
        <v>57</v>
      </c>
      <c r="P18"/>
    </row>
    <row r="19" spans="2:19" ht="16.5" thickBot="1" x14ac:dyDescent="0.3">
      <c r="B19" s="5"/>
      <c r="N19" s="2" t="s">
        <v>0</v>
      </c>
      <c r="P19"/>
    </row>
    <row r="20" spans="2:19" ht="15.75" x14ac:dyDescent="0.25">
      <c r="B20" s="1" t="s">
        <v>55</v>
      </c>
      <c r="D20"/>
      <c r="O20" s="66" t="s">
        <v>7</v>
      </c>
      <c r="P20" s="67"/>
    </row>
    <row r="21" spans="2:19" ht="16.5" thickBot="1" x14ac:dyDescent="0.3">
      <c r="B21" s="2" t="s">
        <v>0</v>
      </c>
      <c r="D21"/>
      <c r="F21" s="7"/>
      <c r="G21" s="8"/>
      <c r="N21" s="16" t="s">
        <v>25</v>
      </c>
      <c r="O21" s="10" t="s">
        <v>4</v>
      </c>
      <c r="P21" s="11" t="s">
        <v>2</v>
      </c>
    </row>
    <row r="22" spans="2:19" x14ac:dyDescent="0.25">
      <c r="C22" s="66" t="s">
        <v>7</v>
      </c>
      <c r="D22" s="67"/>
      <c r="F22" s="7"/>
      <c r="G22" s="8"/>
      <c r="N22" s="15" t="s">
        <v>20</v>
      </c>
      <c r="O22" s="4">
        <v>35.495601169999993</v>
      </c>
      <c r="P22" s="6">
        <v>4300</v>
      </c>
    </row>
    <row r="23" spans="2:19" ht="15.75" thickBot="1" x14ac:dyDescent="0.3">
      <c r="B23" s="16" t="s">
        <v>25</v>
      </c>
      <c r="C23" s="10" t="s">
        <v>1</v>
      </c>
      <c r="D23" s="11" t="s">
        <v>2</v>
      </c>
      <c r="F23" s="7"/>
      <c r="G23" s="8"/>
      <c r="N23" s="15" t="s">
        <v>23</v>
      </c>
      <c r="O23" s="4">
        <v>33.773089919999855</v>
      </c>
      <c r="P23" s="6">
        <v>13746</v>
      </c>
      <c r="R23" s="7"/>
      <c r="S23" s="8"/>
    </row>
    <row r="24" spans="2:19" x14ac:dyDescent="0.25">
      <c r="B24" s="15" t="s">
        <v>40</v>
      </c>
      <c r="C24" s="4">
        <v>3.8027982699999989</v>
      </c>
      <c r="D24" s="6">
        <v>446</v>
      </c>
      <c r="F24" s="7"/>
      <c r="G24" s="8"/>
      <c r="N24" s="15" t="s">
        <v>24</v>
      </c>
      <c r="O24" s="4">
        <v>50.380087740000029</v>
      </c>
      <c r="P24" s="6">
        <v>4391</v>
      </c>
      <c r="R24" s="7"/>
      <c r="S24" s="8"/>
    </row>
    <row r="25" spans="2:19" x14ac:dyDescent="0.25">
      <c r="B25" s="15" t="s">
        <v>23</v>
      </c>
      <c r="C25" s="4">
        <v>11.42198943</v>
      </c>
      <c r="D25" s="6">
        <v>4139</v>
      </c>
      <c r="F25" s="7"/>
      <c r="G25" s="8"/>
      <c r="N25" s="15" t="s">
        <v>22</v>
      </c>
      <c r="O25" s="4">
        <v>18.731846049999998</v>
      </c>
      <c r="P25" s="6">
        <v>423</v>
      </c>
      <c r="R25" s="7"/>
      <c r="S25" s="8"/>
    </row>
    <row r="26" spans="2:19" x14ac:dyDescent="0.25">
      <c r="B26" s="15" t="s">
        <v>24</v>
      </c>
      <c r="C26" s="4">
        <v>12.231606150000001</v>
      </c>
      <c r="D26" s="6">
        <v>1091</v>
      </c>
      <c r="N26" s="15" t="s">
        <v>21</v>
      </c>
      <c r="O26" s="4">
        <v>8.2962380000000002E-2</v>
      </c>
      <c r="P26" s="6">
        <v>1</v>
      </c>
      <c r="R26" s="7"/>
      <c r="S26" s="8"/>
    </row>
    <row r="27" spans="2:19" ht="15.75" thickBot="1" x14ac:dyDescent="0.3">
      <c r="B27" s="15" t="s">
        <v>22</v>
      </c>
      <c r="C27" s="4">
        <v>4.4490964999999996</v>
      </c>
      <c r="D27" s="6">
        <v>92</v>
      </c>
      <c r="N27" s="17" t="s">
        <v>19</v>
      </c>
      <c r="O27" s="13">
        <f>SUM(O22:O26)</f>
        <v>138.46358725999988</v>
      </c>
      <c r="P27" s="14">
        <f>SUM(P22:P26)</f>
        <v>22861</v>
      </c>
    </row>
    <row r="28" spans="2:19" ht="15.75" thickBot="1" x14ac:dyDescent="0.3">
      <c r="B28" s="17" t="s">
        <v>19</v>
      </c>
      <c r="C28" s="13">
        <f>SUM(C24:C27)</f>
        <v>31.905490349999997</v>
      </c>
      <c r="D28" s="14">
        <f>SUM(D24:D27)</f>
        <v>5768</v>
      </c>
      <c r="N28" s="46" t="s">
        <v>8</v>
      </c>
      <c r="O28" s="23"/>
    </row>
    <row r="29" spans="2:19" x14ac:dyDescent="0.25">
      <c r="B29" s="45"/>
    </row>
    <row r="30" spans="2:19" x14ac:dyDescent="0.25">
      <c r="C30" s="23"/>
    </row>
    <row r="31" spans="2:19" x14ac:dyDescent="0.25">
      <c r="O31" s="19"/>
    </row>
    <row r="32" spans="2:19" x14ac:dyDescent="0.25">
      <c r="O32" s="19"/>
    </row>
    <row r="33" spans="2:19" ht="15.75" x14ac:dyDescent="0.25">
      <c r="N33" s="1" t="s">
        <v>59</v>
      </c>
    </row>
    <row r="34" spans="2:19" ht="16.5" thickBot="1" x14ac:dyDescent="0.3">
      <c r="N34" s="2" t="s">
        <v>0</v>
      </c>
    </row>
    <row r="35" spans="2:19" ht="15" customHeight="1" x14ac:dyDescent="0.25">
      <c r="O35" s="66" t="s">
        <v>7</v>
      </c>
      <c r="P35" s="67"/>
    </row>
    <row r="36" spans="2:19" ht="16.5" thickBot="1" x14ac:dyDescent="0.3">
      <c r="B36" s="1" t="s">
        <v>56</v>
      </c>
      <c r="N36" s="9" t="s">
        <v>47</v>
      </c>
      <c r="O36" s="10" t="s">
        <v>4</v>
      </c>
      <c r="P36" s="11" t="s">
        <v>2</v>
      </c>
    </row>
    <row r="37" spans="2:19" ht="16.5" thickBot="1" x14ac:dyDescent="0.3">
      <c r="B37" s="2" t="s">
        <v>0</v>
      </c>
      <c r="F37" s="7"/>
      <c r="G37" s="8"/>
      <c r="N37" s="7" t="s">
        <v>26</v>
      </c>
      <c r="O37" s="4">
        <v>64.832078380000112</v>
      </c>
      <c r="P37" s="6">
        <v>7834</v>
      </c>
    </row>
    <row r="38" spans="2:19" x14ac:dyDescent="0.25">
      <c r="C38" s="66" t="s">
        <v>7</v>
      </c>
      <c r="D38" s="67"/>
      <c r="F38" s="7"/>
      <c r="G38" s="8"/>
      <c r="N38" s="7" t="s">
        <v>27</v>
      </c>
      <c r="O38" s="4">
        <v>28.302736749999994</v>
      </c>
      <c r="P38" s="6">
        <v>3593</v>
      </c>
    </row>
    <row r="39" spans="2:19" ht="15.75" thickBot="1" x14ac:dyDescent="0.3">
      <c r="B39" s="9" t="s">
        <v>47</v>
      </c>
      <c r="C39" s="10" t="s">
        <v>1</v>
      </c>
      <c r="D39" s="11" t="s">
        <v>2</v>
      </c>
      <c r="F39" s="7"/>
      <c r="G39" s="8"/>
      <c r="N39" s="7" t="s">
        <v>28</v>
      </c>
      <c r="O39" s="4">
        <v>8.664286360000002</v>
      </c>
      <c r="P39" s="6">
        <v>1489</v>
      </c>
      <c r="R39" s="7"/>
      <c r="S39" s="8"/>
    </row>
    <row r="40" spans="2:19" x14ac:dyDescent="0.25">
      <c r="B40" s="7" t="s">
        <v>26</v>
      </c>
      <c r="C40" s="4">
        <v>13.486981179999992</v>
      </c>
      <c r="D40" s="6">
        <v>1838</v>
      </c>
      <c r="F40" s="7"/>
      <c r="G40" s="8"/>
      <c r="N40" s="7" t="s">
        <v>29</v>
      </c>
      <c r="O40" s="4">
        <v>7.7936136600000046</v>
      </c>
      <c r="P40" s="6">
        <v>1620</v>
      </c>
      <c r="R40" s="7"/>
      <c r="S40" s="8"/>
    </row>
    <row r="41" spans="2:19" x14ac:dyDescent="0.25">
      <c r="B41" s="7" t="s">
        <v>27</v>
      </c>
      <c r="C41" s="4">
        <v>5.8915751300000005</v>
      </c>
      <c r="D41" s="6">
        <v>945</v>
      </c>
      <c r="F41" s="7"/>
      <c r="G41" s="8"/>
      <c r="N41" s="7" t="s">
        <v>31</v>
      </c>
      <c r="O41" s="4">
        <v>5.3357151799999984</v>
      </c>
      <c r="P41" s="6">
        <v>1110</v>
      </c>
      <c r="R41" s="7"/>
      <c r="S41" s="8"/>
    </row>
    <row r="42" spans="2:19" x14ac:dyDescent="0.25">
      <c r="B42" s="7" t="s">
        <v>28</v>
      </c>
      <c r="C42" s="4">
        <v>1.9561490500000001</v>
      </c>
      <c r="D42" s="6">
        <v>323</v>
      </c>
      <c r="F42" s="7"/>
      <c r="G42" s="8"/>
      <c r="N42" s="7" t="s">
        <v>30</v>
      </c>
      <c r="O42" s="4">
        <v>4.5044715100000055</v>
      </c>
      <c r="P42" s="6">
        <v>1409</v>
      </c>
      <c r="R42" s="7"/>
      <c r="S42" s="8"/>
    </row>
    <row r="43" spans="2:19" x14ac:dyDescent="0.25">
      <c r="B43" s="7" t="s">
        <v>29</v>
      </c>
      <c r="C43" s="4">
        <v>1.9305247999999997</v>
      </c>
      <c r="D43" s="6">
        <v>404</v>
      </c>
      <c r="F43" s="7"/>
      <c r="G43" s="8"/>
      <c r="N43" s="7" t="s">
        <v>37</v>
      </c>
      <c r="O43" s="4">
        <v>3.7476207899999991</v>
      </c>
      <c r="P43" s="6">
        <v>1093</v>
      </c>
      <c r="R43" s="7"/>
      <c r="S43" s="8"/>
    </row>
    <row r="44" spans="2:19" x14ac:dyDescent="0.25">
      <c r="B44" s="7" t="s">
        <v>30</v>
      </c>
      <c r="C44" s="4">
        <v>1.5734228000000001</v>
      </c>
      <c r="D44" s="6">
        <v>392</v>
      </c>
      <c r="F44" s="7"/>
      <c r="G44" s="8"/>
      <c r="N44" s="7" t="s">
        <v>35</v>
      </c>
      <c r="O44" s="4">
        <v>3.52617403</v>
      </c>
      <c r="P44" s="6">
        <v>1045</v>
      </c>
      <c r="R44" s="7"/>
      <c r="S44" s="8"/>
    </row>
    <row r="45" spans="2:19" x14ac:dyDescent="0.25">
      <c r="B45" s="7" t="s">
        <v>31</v>
      </c>
      <c r="C45" s="4">
        <v>1.4600946699999999</v>
      </c>
      <c r="D45" s="6">
        <v>319</v>
      </c>
      <c r="F45" s="7"/>
      <c r="G45" s="8"/>
      <c r="N45" s="7" t="s">
        <v>36</v>
      </c>
      <c r="O45" s="4">
        <v>2.6901485400000005</v>
      </c>
      <c r="P45" s="6">
        <v>719</v>
      </c>
      <c r="R45" s="7"/>
      <c r="S45" s="8"/>
    </row>
    <row r="46" spans="2:19" x14ac:dyDescent="0.25">
      <c r="B46" s="7" t="s">
        <v>35</v>
      </c>
      <c r="C46" s="4">
        <v>1.11630794</v>
      </c>
      <c r="D46" s="6">
        <v>314</v>
      </c>
      <c r="F46" s="7"/>
      <c r="G46" s="8"/>
      <c r="N46" s="7" t="s">
        <v>38</v>
      </c>
      <c r="O46" s="4">
        <v>2.4849107300000006</v>
      </c>
      <c r="P46" s="6">
        <v>805</v>
      </c>
      <c r="R46" s="7"/>
      <c r="S46" s="8"/>
    </row>
    <row r="47" spans="2:19" x14ac:dyDescent="0.25">
      <c r="B47" s="7" t="s">
        <v>37</v>
      </c>
      <c r="C47" s="4">
        <v>1.0314695300000001</v>
      </c>
      <c r="D47" s="6">
        <v>248</v>
      </c>
      <c r="F47" s="7"/>
      <c r="G47" s="8"/>
      <c r="N47" s="7" t="s">
        <v>33</v>
      </c>
      <c r="O47" s="4">
        <v>2.1499968299999987</v>
      </c>
      <c r="P47" s="6">
        <v>493</v>
      </c>
      <c r="R47" s="7"/>
      <c r="S47" s="8"/>
    </row>
    <row r="48" spans="2:19" x14ac:dyDescent="0.25">
      <c r="B48" s="7" t="s">
        <v>38</v>
      </c>
      <c r="C48" s="4">
        <v>0.88570965000000001</v>
      </c>
      <c r="D48" s="6">
        <v>234</v>
      </c>
      <c r="F48" s="7"/>
      <c r="G48" s="8"/>
      <c r="N48" s="7" t="s">
        <v>34</v>
      </c>
      <c r="O48" s="4">
        <v>1.7998744100000001</v>
      </c>
      <c r="P48" s="6">
        <v>640</v>
      </c>
      <c r="R48" s="7"/>
      <c r="S48" s="8"/>
    </row>
    <row r="49" spans="2:19" x14ac:dyDescent="0.25">
      <c r="B49" s="7" t="s">
        <v>33</v>
      </c>
      <c r="C49" s="4">
        <v>0.65589375000000005</v>
      </c>
      <c r="D49" s="6">
        <v>138</v>
      </c>
      <c r="F49" s="7"/>
      <c r="G49" s="8"/>
      <c r="N49" s="7" t="s">
        <v>32</v>
      </c>
      <c r="O49" s="4">
        <v>1.5606708399999998</v>
      </c>
      <c r="P49" s="6">
        <v>593</v>
      </c>
      <c r="R49" s="7"/>
      <c r="S49" s="8"/>
    </row>
    <row r="50" spans="2:19" x14ac:dyDescent="0.25">
      <c r="B50" s="7" t="s">
        <v>36</v>
      </c>
      <c r="C50" s="4">
        <v>0.57134622000000002</v>
      </c>
      <c r="D50" s="6">
        <v>180</v>
      </c>
      <c r="N50" s="7" t="s">
        <v>39</v>
      </c>
      <c r="O50" s="4">
        <v>1.0712892500000004</v>
      </c>
      <c r="P50" s="6">
        <v>418</v>
      </c>
      <c r="R50" s="7"/>
      <c r="S50" s="8"/>
    </row>
    <row r="51" spans="2:19" ht="15.75" thickBot="1" x14ac:dyDescent="0.3">
      <c r="B51" s="7" t="s">
        <v>32</v>
      </c>
      <c r="C51" s="4">
        <v>0.54531531000000011</v>
      </c>
      <c r="D51" s="6">
        <v>179</v>
      </c>
      <c r="N51" s="12" t="s">
        <v>19</v>
      </c>
      <c r="O51" s="13">
        <f>SUM(O37:O50)</f>
        <v>138.46358726000011</v>
      </c>
      <c r="P51" s="14">
        <f>SUM(P37:P50)</f>
        <v>22861</v>
      </c>
      <c r="R51" s="7"/>
      <c r="S51" s="8"/>
    </row>
    <row r="52" spans="2:19" x14ac:dyDescent="0.25">
      <c r="B52" s="7" t="s">
        <v>34</v>
      </c>
      <c r="C52" s="4">
        <v>0.52785850000000001</v>
      </c>
      <c r="D52" s="6">
        <v>155</v>
      </c>
      <c r="N52" s="46" t="s">
        <v>8</v>
      </c>
    </row>
    <row r="53" spans="2:19" x14ac:dyDescent="0.25">
      <c r="B53" s="7" t="s">
        <v>39</v>
      </c>
      <c r="C53" s="4">
        <v>0.27284182000000001</v>
      </c>
      <c r="D53" s="6">
        <v>99</v>
      </c>
    </row>
    <row r="54" spans="2:19" ht="15.75" thickBot="1" x14ac:dyDescent="0.3">
      <c r="B54" s="12" t="s">
        <v>19</v>
      </c>
      <c r="C54" s="13">
        <f>SUM(C40:C53)</f>
        <v>31.90549034999999</v>
      </c>
      <c r="D54" s="14">
        <f>SUM(D40:D53)</f>
        <v>5768</v>
      </c>
    </row>
    <row r="55" spans="2:19" x14ac:dyDescent="0.25">
      <c r="B55" s="45"/>
    </row>
    <row r="57" spans="2:19" x14ac:dyDescent="0.25">
      <c r="C57" s="23"/>
    </row>
  </sheetData>
  <mergeCells count="6">
    <mergeCell ref="C38:D38"/>
    <mergeCell ref="O35:P35"/>
    <mergeCell ref="C5:D5"/>
    <mergeCell ref="O5:P5"/>
    <mergeCell ref="C22:D22"/>
    <mergeCell ref="O20:P20"/>
  </mergeCells>
  <pageMargins left="0.7" right="0.7" top="0.75" bottom="0.75" header="0.3" footer="0.3"/>
  <pageSetup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BANDESAL 2DO. PISO</vt:lpstr>
      <vt:lpstr>FONDO DE DESARROLLO ECONÓMICO</vt:lpstr>
      <vt:lpstr>CRÉDITO DIRECTO</vt:lpstr>
      <vt:lpstr>FONDO SALVADOREÑO DE GARANTÍAS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Carlos Angel</cp:lastModifiedBy>
  <dcterms:created xsi:type="dcterms:W3CDTF">2018-05-16T19:09:38Z</dcterms:created>
  <dcterms:modified xsi:type="dcterms:W3CDTF">2023-07-20T19:15:29Z</dcterms:modified>
</cp:coreProperties>
</file>