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I:\1. COORDINACIÓN DE ANÁLISIS Y ESTADÍSTICAS INSTITUCIONALES\3. PORTAL DE TRANSPARENCIA\2022\BANDESAL\"/>
    </mc:Choice>
  </mc:AlternateContent>
  <xr:revisionPtr revIDLastSave="0" documentId="8_{E664A85F-0F44-4C30-B17B-C3EF953C88F4}" xr6:coauthVersionLast="47" xr6:coauthVersionMax="47" xr10:uidLastSave="{00000000-0000-0000-0000-000000000000}"/>
  <bookViews>
    <workbookView xWindow="-110" yWindow="-110" windowWidth="19420" windowHeight="10420" tabRatio="809" xr2:uid="{00000000-000D-0000-FFFF-FFFF00000000}"/>
  </bookViews>
  <sheets>
    <sheet name="BANDESAL 2DO. PISO" sheetId="1" r:id="rId1"/>
    <sheet name="FONDO DE DESARROLLO ECONÓMICO" sheetId="3" r:id="rId2"/>
    <sheet name="CRÉDITO DIRECTO" sheetId="5" r:id="rId3"/>
    <sheet name="FONDO SALVADOREÑO DE GARANTÍ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5" l="1"/>
  <c r="C49" i="5"/>
  <c r="D30" i="3" l="1"/>
  <c r="C30" i="3"/>
  <c r="O16" i="3"/>
  <c r="D29" i="5" l="1"/>
  <c r="C29" i="5"/>
  <c r="D31" i="1" l="1"/>
  <c r="C31" i="1"/>
  <c r="D15" i="1"/>
  <c r="M15" i="1" l="1"/>
  <c r="P29" i="3" l="1"/>
  <c r="O29" i="3"/>
  <c r="P16" i="3"/>
  <c r="O29" i="6" l="1"/>
  <c r="P29" i="6"/>
  <c r="D54" i="6" l="1"/>
  <c r="C54" i="6"/>
  <c r="P29" i="5" l="1"/>
  <c r="O29" i="5"/>
  <c r="P14" i="5"/>
  <c r="O14" i="5"/>
  <c r="D55" i="1" l="1"/>
  <c r="C55" i="1"/>
  <c r="D13" i="5"/>
  <c r="M55" i="1" l="1"/>
  <c r="N55" i="1"/>
  <c r="M30" i="1"/>
  <c r="N30" i="1"/>
  <c r="N15" i="1"/>
  <c r="P12" i="6" l="1"/>
  <c r="O12" i="6"/>
  <c r="D12" i="6" l="1"/>
  <c r="D28" i="6"/>
  <c r="C28" i="6"/>
  <c r="C12" i="6"/>
  <c r="C13" i="5" l="1"/>
  <c r="P53" i="5" l="1"/>
  <c r="O53" i="5"/>
  <c r="P55" i="6" l="1"/>
  <c r="O55" i="6"/>
  <c r="O54" i="3"/>
  <c r="P54" i="3"/>
  <c r="C15" i="3" l="1"/>
  <c r="D55" i="3" l="1"/>
  <c r="C55" i="3"/>
  <c r="C15" i="1" l="1"/>
  <c r="D15" i="3" l="1"/>
</calcChain>
</file>

<file path=xl/sharedStrings.xml><?xml version="1.0" encoding="utf-8"?>
<sst xmlns="http://schemas.openxmlformats.org/spreadsheetml/2006/main" count="377" uniqueCount="74">
  <si>
    <t>Cifras en millones de USD</t>
  </si>
  <si>
    <t>SECTOR ECONÓMICO</t>
  </si>
  <si>
    <t>Monto</t>
  </si>
  <si>
    <t>Créditos</t>
  </si>
  <si>
    <t>TOTAL</t>
  </si>
  <si>
    <t>FDE</t>
  </si>
  <si>
    <t>Saldo</t>
  </si>
  <si>
    <t>2DO. PISO</t>
  </si>
  <si>
    <t>TAMAÑO DE EMPRESA</t>
  </si>
  <si>
    <t>DEPARTAMENTO</t>
  </si>
  <si>
    <t>SECTOR COMERCIO</t>
  </si>
  <si>
    <t>SECTOR AGROPECUARIO</t>
  </si>
  <si>
    <t>SECTOR SERVICIOS</t>
  </si>
  <si>
    <t>SECTOR INDUSTRIA MANUFACTURERA</t>
  </si>
  <si>
    <t>SECTOR TRANSPORTE, ALMACENAJE Y COMUNICACIONES</t>
  </si>
  <si>
    <t>SECTOR ELECTRICIDAD, GAS, AGUA Y SERVICIOS SANITARIOS</t>
  </si>
  <si>
    <t>SECTOR VIVIENDA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</si>
  <si>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</si>
  <si>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</si>
  <si>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</si>
  <si>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</si>
  <si>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</si>
  <si>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</si>
  <si>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</si>
  <si>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SONSONATE</t>
  </si>
  <si>
    <t>SAN MIGUEL</t>
  </si>
  <si>
    <t>LA PAZ</t>
  </si>
  <si>
    <t>SAN VICENTE</t>
  </si>
  <si>
    <t>CABAÑAS</t>
  </si>
  <si>
    <t>CHALATENANGO</t>
  </si>
  <si>
    <t>INSTITUCIONES FINANCIERAS</t>
  </si>
  <si>
    <t>CRÉDITO DIRECTO</t>
  </si>
  <si>
    <t>FSG</t>
  </si>
  <si>
    <t>OTRAS ACTIVIDADES</t>
  </si>
  <si>
    <t>SERVICIOS</t>
  </si>
  <si>
    <t>COMERCIO</t>
  </si>
  <si>
    <t>INDUSTRIA</t>
  </si>
  <si>
    <t>CONSTRUCCIÓN</t>
  </si>
  <si>
    <t>AGROPECUARIO</t>
  </si>
  <si>
    <t>CUENTA PROPIA / AUTÓNOMO</t>
  </si>
  <si>
    <t>PEQUEÑA</t>
  </si>
  <si>
    <t xml:space="preserve">PEQUEÑA </t>
  </si>
  <si>
    <t>LA UNIÓN</t>
  </si>
  <si>
    <t>CUSCATLÁN</t>
  </si>
  <si>
    <t>AHUACHAPÁN</t>
  </si>
  <si>
    <t>MORAZÁN</t>
  </si>
  <si>
    <t>USULUTÁN</t>
  </si>
  <si>
    <t>SECTOR CONSTRUCCIÓN</t>
  </si>
  <si>
    <t>**El detalle de tamaño de empresa de las líneas de apoyo del BID se actualiza en el sistema dentro de 180 días,</t>
  </si>
  <si>
    <t xml:space="preserve"> debido a su modalidad por anticipo.</t>
  </si>
  <si>
    <t>GRAN EMPRESA</t>
  </si>
  <si>
    <t>Nota: Incluye FONEDUCA</t>
  </si>
  <si>
    <t>A) MONTO OTORGADO POR SECTOR ECONÓMICO (ACUMULADO DE ENERO A DICIEMBRE 2022)</t>
  </si>
  <si>
    <t>B) MONTO OTORGADO POR TAMAÑO DE EMPRESA (ACUMULADO DE ENERO A DICIEMBRE 2022)</t>
  </si>
  <si>
    <t>C) MONTO OTORGADO POR DEPARTAMENTO (ACUMULADO DE ENERO A DICIEMBRE 2022)</t>
  </si>
  <si>
    <t>A) SALDO DE CARTERA POR SECTOR ECONÓMICO (AL 31 DE DICIEMBRE 2022)</t>
  </si>
  <si>
    <t>B) SALDO DE CARTERA POR TAMAÑO DE EMPRESA (AL 31 DE DICIEMBRE 2022)</t>
  </si>
  <si>
    <t>C) SALDO DE CARTERA POR DEPARTAMENTO (AL 31 DE DICIEMBRE 2022)</t>
  </si>
  <si>
    <t>A) MONTO GARANTIZADO POR SECTOR ECONÓMICO (ACUMULADO DE ENERO A DICIEMBRE 2022)</t>
  </si>
  <si>
    <t>B) MONTO GARANTIZADO POR TAMAÑO DE EMPRESA (ACUMULADO DE ENERO A DICIEMBRE 2022)</t>
  </si>
  <si>
    <t>C) MONTO GARANTIZADO POR DEPARTAMENTO (ACUMULADO DE ENERO A DICIEMBRE 2022)</t>
  </si>
  <si>
    <t>A) CONTINGENCIA POR SECTOR ECONÓMICO (AL 31 DE DICIEMBRE 2022)</t>
  </si>
  <si>
    <t>B) CONTINGENCIA POR TAMAÑO DE EMPRESA (AL 31 DE DICIEMBRE 2022)</t>
  </si>
  <si>
    <t>C) CONTINGENCIA POR DEPARTAMENTO (AL 31 DE DICIEMBRE 2022)</t>
  </si>
  <si>
    <t xml:space="preserve">CUENTA PROPIA / AUTÓNOMO </t>
  </si>
  <si>
    <t>SECTOR CONSTRUCCION</t>
  </si>
  <si>
    <t>CUENTA PROPIA / AUTÓNOMA</t>
  </si>
  <si>
    <t>MEDIANA EMPRESA</t>
  </si>
  <si>
    <t>AHUACHAPAN</t>
  </si>
  <si>
    <t>LA UNION</t>
  </si>
  <si>
    <t>MORAZAN</t>
  </si>
  <si>
    <t>USULUTAN</t>
  </si>
  <si>
    <t>CUSCATLAN</t>
  </si>
  <si>
    <t>PEQUEÑO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</si>
</sst>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.0_);_(&quot;$&quot;* \(#,##0.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164" fontId="0" fillId="0" borderId="0" xfId="2" applyFont="1" applyAlignment="1">
      <alignment horizontal="center"/>
    </xf>
    <xf numFmtId="0" fontId="6" fillId="0" borderId="0" xfId="0" applyFont="1" applyAlignment="1">
      <alignment vertical="center"/>
    </xf>
    <xf numFmtId="0" fontId="2" fillId="2" borderId="9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2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vertical="center"/>
    </xf>
    <xf numFmtId="166" fontId="0" fillId="0" borderId="0" xfId="1" applyNumberFormat="1" applyFont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166" fontId="1" fillId="0" borderId="4" xfId="1" applyNumberFormat="1" applyFont="1" applyFill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0" fontId="2" fillId="2" borderId="11" xfId="2" applyNumberFormat="1" applyFont="1" applyFill="1" applyBorder="1" applyAlignment="1">
      <alignment horizontal="right"/>
    </xf>
    <xf numFmtId="166" fontId="0" fillId="0" borderId="0" xfId="1" applyNumberFormat="1" applyFont="1" applyBorder="1" applyAlignment="1"/>
    <xf numFmtId="166" fontId="2" fillId="2" borderId="8" xfId="1" applyNumberFormat="1" applyFont="1" applyFill="1" applyBorder="1" applyAlignment="1"/>
    <xf numFmtId="0" fontId="0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166" fontId="0" fillId="0" borderId="9" xfId="1" applyNumberFormat="1" applyFont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2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166" fontId="0" fillId="0" borderId="9" xfId="1" applyNumberFormat="1" applyFont="1" applyBorder="1" applyAlignment="1">
      <alignment horizontal="left"/>
    </xf>
    <xf numFmtId="166" fontId="2" fillId="2" borderId="12" xfId="1" applyNumberFormat="1" applyFont="1" applyFill="1" applyBorder="1" applyAlignment="1">
      <alignment horizontal="left"/>
    </xf>
    <xf numFmtId="0" fontId="0" fillId="0" borderId="9" xfId="0" applyBorder="1"/>
    <xf numFmtId="166" fontId="2" fillId="2" borderId="5" xfId="1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left"/>
    </xf>
    <xf numFmtId="164" fontId="0" fillId="0" borderId="0" xfId="2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7" fontId="0" fillId="0" borderId="3" xfId="2" applyNumberFormat="1" applyFont="1" applyBorder="1" applyAlignment="1">
      <alignment horizontal="center"/>
    </xf>
    <xf numFmtId="167" fontId="2" fillId="2" borderId="7" xfId="2" applyNumberFormat="1" applyFont="1" applyFill="1" applyBorder="1" applyAlignment="1">
      <alignment horizontal="center"/>
    </xf>
    <xf numFmtId="167" fontId="0" fillId="0" borderId="9" xfId="2" applyNumberFormat="1" applyFont="1" applyBorder="1" applyAlignment="1">
      <alignment horizontal="center"/>
    </xf>
    <xf numFmtId="167" fontId="2" fillId="2" borderId="12" xfId="2" applyNumberFormat="1" applyFont="1" applyFill="1" applyBorder="1" applyAlignment="1">
      <alignment horizontal="center"/>
    </xf>
    <xf numFmtId="167" fontId="2" fillId="2" borderId="3" xfId="2" applyNumberFormat="1" applyFont="1" applyFill="1" applyBorder="1" applyAlignment="1">
      <alignment horizontal="center"/>
    </xf>
    <xf numFmtId="167" fontId="0" fillId="0" borderId="9" xfId="2" applyNumberFormat="1" applyFont="1" applyBorder="1"/>
    <xf numFmtId="167" fontId="2" fillId="2" borderId="5" xfId="2" applyNumberFormat="1" applyFont="1" applyFill="1" applyBorder="1" applyAlignment="1">
      <alignment horizontal="center"/>
    </xf>
    <xf numFmtId="167" fontId="1" fillId="0" borderId="3" xfId="2" applyNumberFormat="1" applyFont="1" applyFill="1" applyBorder="1" applyAlignment="1">
      <alignment horizontal="center"/>
    </xf>
    <xf numFmtId="167" fontId="2" fillId="2" borderId="10" xfId="2" applyNumberFormat="1" applyFont="1" applyFill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164" fontId="0" fillId="0" borderId="3" xfId="2" applyFont="1" applyBorder="1" applyAlignment="1">
      <alignment horizontal="left"/>
    </xf>
    <xf numFmtId="0" fontId="0" fillId="0" borderId="4" xfId="0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167" fontId="2" fillId="2" borderId="10" xfId="2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BANDESAL 2DO. PISO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2022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257983672954781E-2"/>
          <c:y val="0.18948320236036015"/>
          <c:w val="0.33677203084340435"/>
          <c:h val="0.7818404981940633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9A-40D0-B006-BEE65A52B17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12D-4FF2-9359-006B0509BE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PISO'!$B$6:$B$14</c:f>
              <c:strCache>
                <c:ptCount val="9"/>
                <c:pt idx="0">
                  <c:v>SECTOR SERVICIOS</c:v>
                </c:pt>
                <c:pt idx="1">
                  <c:v>SECTOR COMERCIO</c:v>
                </c:pt>
                <c:pt idx="2">
                  <c:v>SECTOR CONSTRUCCIÓN</c:v>
                </c:pt>
                <c:pt idx="3">
                  <c:v>SECTOR TRANSPORTE, ALMACENAJE Y COMUNICACIONES</c:v>
                </c:pt>
                <c:pt idx="4">
                  <c:v>SECTOR ELECTRICIDAD, GAS, AGUA Y SERVICIOS SANITARIOS</c:v>
                </c:pt>
                <c:pt idx="5">
                  <c:v>SECTOR VIVIENDA</c:v>
                </c:pt>
                <c:pt idx="6">
                  <c:v>SECTOR INDUSTRIA MANUFACTURERA</c:v>
                </c:pt>
                <c:pt idx="7">
                  <c:v>SECTOR AGROPECUARIO</c:v>
                </c:pt>
                <c:pt idx="8">
                  <c:v>OTRAS ACTIVIDADES</c:v>
                </c:pt>
              </c:strCache>
            </c:strRef>
          </c:cat>
          <c:val>
            <c:numRef>
              <c:f>'BANDESAL 2DO. PISO'!$C$6:$C$14</c:f>
              <c:numCache>
                <c:formatCode>_("$"* #,##0.00_);_("$"* \(#,##0.00\);_("$"* "-"??_);_(@_)</c:formatCode>
                <c:ptCount val="9"/>
                <c:pt idx="0">
                  <c:v>118.31294668000001</c:v>
                </c:pt>
                <c:pt idx="1">
                  <c:v>48.145156049999997</c:v>
                </c:pt>
                <c:pt idx="2">
                  <c:v>31.268498579999999</c:v>
                </c:pt>
                <c:pt idx="3">
                  <c:v>11.313087930000002</c:v>
                </c:pt>
                <c:pt idx="4">
                  <c:v>7.4737022</c:v>
                </c:pt>
                <c:pt idx="5">
                  <c:v>5.4230897300000027</c:v>
                </c:pt>
                <c:pt idx="6">
                  <c:v>4.1779890000000002</c:v>
                </c:pt>
                <c:pt idx="7">
                  <c:v>2.0715839799999998</c:v>
                </c:pt>
                <c:pt idx="8">
                  <c:v>0.27474299999999996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9A-40D0-B006-BEE65A52B17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12D-4FF2-9359-006B0509BE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PISO'!$B$6:$B$14</c:f>
              <c:strCache>
                <c:ptCount val="9"/>
                <c:pt idx="0">
                  <c:v>SECTOR SERVICIOS</c:v>
                </c:pt>
                <c:pt idx="1">
                  <c:v>SECTOR COMERCIO</c:v>
                </c:pt>
                <c:pt idx="2">
                  <c:v>SECTOR CONSTRUCCIÓN</c:v>
                </c:pt>
                <c:pt idx="3">
                  <c:v>SECTOR TRANSPORTE, ALMACENAJE Y COMUNICACIONES</c:v>
                </c:pt>
                <c:pt idx="4">
                  <c:v>SECTOR ELECTRICIDAD, GAS, AGUA Y SERVICIOS SANITARIOS</c:v>
                </c:pt>
                <c:pt idx="5">
                  <c:v>SECTOR VIVIENDA</c:v>
                </c:pt>
                <c:pt idx="6">
                  <c:v>SECTOR INDUSTRIA MANUFACTURERA</c:v>
                </c:pt>
                <c:pt idx="7">
                  <c:v>SECTOR AGROPECUARIO</c:v>
                </c:pt>
                <c:pt idx="8">
                  <c:v>OTRAS ACTIVIDADES</c:v>
                </c:pt>
              </c:strCache>
            </c:strRef>
          </c:cat>
          <c:val>
            <c:numRef>
              <c:f>'BANDESAL 2DO. PISO'!$D$6:$D$14</c:f>
              <c:numCache>
                <c:formatCode>_(* #,##0_);_(* \(#,##0\);_(* "-"??_);_(@_)</c:formatCode>
                <c:ptCount val="9"/>
                <c:pt idx="0">
                  <c:v>2384</c:v>
                </c:pt>
                <c:pt idx="1">
                  <c:v>2594</c:v>
                </c:pt>
                <c:pt idx="2">
                  <c:v>321</c:v>
                </c:pt>
                <c:pt idx="3">
                  <c:v>342</c:v>
                </c:pt>
                <c:pt idx="4">
                  <c:v>26</c:v>
                </c:pt>
                <c:pt idx="5">
                  <c:v>231</c:v>
                </c:pt>
                <c:pt idx="6">
                  <c:v>38</c:v>
                </c:pt>
                <c:pt idx="7">
                  <c:v>74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223307563177459"/>
          <c:y val="0.22292174943946469"/>
          <c:w val="0.4859352304664955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31 de diciembre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0845498011095385E-2"/>
          <c:y val="0.16616105303801859"/>
          <c:w val="0.33484689590052474"/>
          <c:h val="0.81163018600799097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0-4D7B-B3DE-2C2AF5F3A81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444-456A-8E02-C41149538DA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DD-4C7E-AB82-C59D45F10C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ECONÓMICO'!$N$7:$N$15</c:f>
              <c:strCache>
                <c:ptCount val="9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COMERCIO</c:v>
                </c:pt>
                <c:pt idx="4">
                  <c:v>SECTOR CONSTRUCCIÓN</c:v>
                </c:pt>
                <c:pt idx="5">
                  <c:v>SECTOR TRANSPORTE, ALMACENAJE Y COMUNICACIONES</c:v>
                </c:pt>
                <c:pt idx="6">
                  <c:v>OTRAS ACTIVIDADES</c:v>
                </c:pt>
                <c:pt idx="7">
                  <c:v>INSTITUCIONES FINANCIERAS</c:v>
                </c:pt>
                <c:pt idx="8">
                  <c:v>SECTOR ELECTRICIDAD, GAS, AGUA Y SERVICIOS SANITARIOS</c:v>
                </c:pt>
              </c:strCache>
            </c:strRef>
          </c:cat>
          <c:val>
            <c:numRef>
              <c:f>'FONDO DE DESARROLLO ECONÓMICO'!$O$7:$O$15</c:f>
              <c:numCache>
                <c:formatCode>_("$"* #,##0.0_);_("$"* \(#,##0.0\);_("$"* "-"??_);_(@_)</c:formatCode>
                <c:ptCount val="9"/>
                <c:pt idx="0">
                  <c:v>22.183343399999977</c:v>
                </c:pt>
                <c:pt idx="1">
                  <c:v>8.8132048899999962</c:v>
                </c:pt>
                <c:pt idx="2">
                  <c:v>6.6626068999999983</c:v>
                </c:pt>
                <c:pt idx="3">
                  <c:v>4.2496453899999995</c:v>
                </c:pt>
                <c:pt idx="4">
                  <c:v>4.0319406799999991</c:v>
                </c:pt>
                <c:pt idx="5">
                  <c:v>3.1116461600000003</c:v>
                </c:pt>
                <c:pt idx="6">
                  <c:v>2.0686905899999997</c:v>
                </c:pt>
                <c:pt idx="7">
                  <c:v>1.47750223</c:v>
                </c:pt>
                <c:pt idx="8" formatCode="_(&quot;$&quot;* #,##0.00_);_(&quot;$&quot;* \(#,##0.00\);_(&quot;$&quot;* &quot;-&quot;??_);_(@_)">
                  <c:v>0.10035202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20-4D7B-B3DE-2C2AF5F3A814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920-4D7B-B3DE-2C2AF5F3A81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444-456A-8E02-C41149538DA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DD-4C7E-AB82-C59D45F10C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ECONÓMICO'!$N$7:$N$15</c:f>
              <c:strCache>
                <c:ptCount val="9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COMERCIO</c:v>
                </c:pt>
                <c:pt idx="4">
                  <c:v>SECTOR CONSTRUCCIÓN</c:v>
                </c:pt>
                <c:pt idx="5">
                  <c:v>SECTOR TRANSPORTE, ALMACENAJE Y COMUNICACIONES</c:v>
                </c:pt>
                <c:pt idx="6">
                  <c:v>OTRAS ACTIVIDADES</c:v>
                </c:pt>
                <c:pt idx="7">
                  <c:v>INSTITUCIONES FINANCIERAS</c:v>
                </c:pt>
                <c:pt idx="8">
                  <c:v>SECTOR ELECTRICIDAD, GAS, AGUA Y SERVICIOS SANITARIOS</c:v>
                </c:pt>
              </c:strCache>
            </c:strRef>
          </c:cat>
          <c:val>
            <c:numRef>
              <c:f>'FONDO DE DESARROLLO ECONÓMICO'!$P$7:$P$15</c:f>
              <c:numCache>
                <c:formatCode>_(* #,##0_);_(* \(#,##0\);_(* "-"??_);_(@_)</c:formatCode>
                <c:ptCount val="9"/>
                <c:pt idx="0">
                  <c:v>306</c:v>
                </c:pt>
                <c:pt idx="1">
                  <c:v>146</c:v>
                </c:pt>
                <c:pt idx="2">
                  <c:v>93</c:v>
                </c:pt>
                <c:pt idx="3">
                  <c:v>213</c:v>
                </c:pt>
                <c:pt idx="4">
                  <c:v>22</c:v>
                </c:pt>
                <c:pt idx="5">
                  <c:v>14</c:v>
                </c:pt>
                <c:pt idx="6">
                  <c:v>11</c:v>
                </c:pt>
                <c:pt idx="7">
                  <c:v>5</c:v>
                </c:pt>
                <c:pt idx="8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920-4D7B-B3DE-2C2AF5F3A8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344002581074123"/>
          <c:y val="0.22935634464079865"/>
          <c:w val="0.49716886989123937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31 de diciembre 2022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8578042862452753E-2"/>
          <c:y val="0.16993795155826044"/>
          <c:w val="0.34010759477597985"/>
          <c:h val="0.81451469106400154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AE-4DA7-BF2C-A928FC59D6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ECONÓMICO'!$N$24:$N$28</c:f>
              <c:strCache>
                <c:ptCount val="5"/>
                <c:pt idx="0">
                  <c:v>CUENTA PROPIA / AUTÓNOMA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 EMPRESA</c:v>
                </c:pt>
                <c:pt idx="4">
                  <c:v>GRAN EMPRESA</c:v>
                </c:pt>
              </c:strCache>
            </c:strRef>
          </c:cat>
          <c:val>
            <c:numRef>
              <c:f>'FONDO DE DESARROLLO ECONÓMICO'!$O$24:$O$28</c:f>
              <c:numCache>
                <c:formatCode>_("$"* #,##0.0_);_("$"* \(#,##0.0\);_("$"* "-"??_);_(@_)</c:formatCode>
                <c:ptCount val="5"/>
                <c:pt idx="0">
                  <c:v>2.8198499199999998</c:v>
                </c:pt>
                <c:pt idx="1">
                  <c:v>8.1043347899999993</c:v>
                </c:pt>
                <c:pt idx="2">
                  <c:v>17.631374689999994</c:v>
                </c:pt>
                <c:pt idx="3">
                  <c:v>8.3573302599999995</c:v>
                </c:pt>
                <c:pt idx="4">
                  <c:v>15.786042600000004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ED-4F03-8335-3B600A8D1A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9AE-4DA7-BF2C-A928FC59D6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ECONÓMICO'!$N$24:$N$28</c:f>
              <c:strCache>
                <c:ptCount val="5"/>
                <c:pt idx="0">
                  <c:v>CUENTA PROPIA / AUTÓNOMA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 EMPRESA</c:v>
                </c:pt>
                <c:pt idx="4">
                  <c:v>GRAN EMPRESA</c:v>
                </c:pt>
              </c:strCache>
            </c:strRef>
          </c:cat>
          <c:val>
            <c:numRef>
              <c:f>'FONDO DE DESARROLLO ECONÓMICO'!$P$24:$P$28</c:f>
              <c:numCache>
                <c:formatCode>_(* #,##0_);_(* \(#,##0\);_(* "-"??_);_(@_)</c:formatCode>
                <c:ptCount val="5"/>
                <c:pt idx="0">
                  <c:v>209</c:v>
                </c:pt>
                <c:pt idx="1">
                  <c:v>362</c:v>
                </c:pt>
                <c:pt idx="2">
                  <c:v>169</c:v>
                </c:pt>
                <c:pt idx="3">
                  <c:v>39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ED-4F03-8335-3B600A8D1A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56547455518027"/>
          <c:y val="0.37564291114867715"/>
          <c:w val="0.27901800445508274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2022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7015094571225369E-2"/>
          <c:y val="0.17454351507073582"/>
          <c:w val="0.34436172094719247"/>
          <c:h val="0.80932426011403746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AHUACHAPÁN</c:v>
                </c:pt>
                <c:pt idx="7">
                  <c:v>CHALATENANGO</c:v>
                </c:pt>
                <c:pt idx="8">
                  <c:v>LA UNIÓN</c:v>
                </c:pt>
                <c:pt idx="9">
                  <c:v>MORAZÁN</c:v>
                </c:pt>
                <c:pt idx="10">
                  <c:v>USULUTÁN</c:v>
                </c:pt>
                <c:pt idx="11">
                  <c:v>CUSCATLÁN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ECONÓMICO'!$O$40:$O$53</c:f>
              <c:numCache>
                <c:formatCode>_("$"* #,##0.0_);_("$"* \(#,##0.0\);_("$"* "-"??_);_(@_)</c:formatCode>
                <c:ptCount val="14"/>
                <c:pt idx="0">
                  <c:v>28.735775489999977</c:v>
                </c:pt>
                <c:pt idx="1">
                  <c:v>16.021437139999993</c:v>
                </c:pt>
                <c:pt idx="2">
                  <c:v>2.1336530100000002</c:v>
                </c:pt>
                <c:pt idx="3">
                  <c:v>1.3698297399999999</c:v>
                </c:pt>
                <c:pt idx="4">
                  <c:v>1.2432995899999999</c:v>
                </c:pt>
                <c:pt idx="5">
                  <c:v>0.98355990999999976</c:v>
                </c:pt>
                <c:pt idx="6">
                  <c:v>0.61930684999999996</c:v>
                </c:pt>
                <c:pt idx="7">
                  <c:v>0.54576926000000003</c:v>
                </c:pt>
                <c:pt idx="8">
                  <c:v>0.39326428999999996</c:v>
                </c:pt>
                <c:pt idx="9">
                  <c:v>0.27685325999999999</c:v>
                </c:pt>
                <c:pt idx="10">
                  <c:v>0.14739552</c:v>
                </c:pt>
                <c:pt idx="11">
                  <c:v>0.14213269999999997</c:v>
                </c:pt>
                <c:pt idx="12">
                  <c:v>4.4770760000000007E-2</c:v>
                </c:pt>
                <c:pt idx="13">
                  <c:v>4.1884739999999997E-2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3F-48C5-9426-867BD0F2C1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AHUACHAPÁN</c:v>
                </c:pt>
                <c:pt idx="7">
                  <c:v>CHALATENANGO</c:v>
                </c:pt>
                <c:pt idx="8">
                  <c:v>LA UNIÓN</c:v>
                </c:pt>
                <c:pt idx="9">
                  <c:v>MORAZÁN</c:v>
                </c:pt>
                <c:pt idx="10">
                  <c:v>USULUTÁN</c:v>
                </c:pt>
                <c:pt idx="11">
                  <c:v>CUSCATLÁN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ECONÓMICO'!$P$40:$P$53</c:f>
              <c:numCache>
                <c:formatCode>_(* #,##0_);_(* \(#,##0\);_(* "-"??_);_(@_)</c:formatCode>
                <c:ptCount val="14"/>
                <c:pt idx="0">
                  <c:v>370</c:v>
                </c:pt>
                <c:pt idx="1">
                  <c:v>153</c:v>
                </c:pt>
                <c:pt idx="2">
                  <c:v>36</c:v>
                </c:pt>
                <c:pt idx="3">
                  <c:v>65</c:v>
                </c:pt>
                <c:pt idx="4">
                  <c:v>28</c:v>
                </c:pt>
                <c:pt idx="5">
                  <c:v>48</c:v>
                </c:pt>
                <c:pt idx="6">
                  <c:v>12</c:v>
                </c:pt>
                <c:pt idx="7">
                  <c:v>16</c:v>
                </c:pt>
                <c:pt idx="8">
                  <c:v>26</c:v>
                </c:pt>
                <c:pt idx="9">
                  <c:v>15</c:v>
                </c:pt>
                <c:pt idx="10">
                  <c:v>14</c:v>
                </c:pt>
                <c:pt idx="11">
                  <c:v>20</c:v>
                </c:pt>
                <c:pt idx="12">
                  <c:v>4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F3F-48C5-9426-867BD0F2C1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943167007837915"/>
          <c:y val="0.21644311702416505"/>
          <c:w val="0.38781762320975355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CRÉDITO DIRECTO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2022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1416646301071848E-2"/>
          <c:y val="0.20418883457716144"/>
          <c:w val="0.30845368441629539"/>
          <c:h val="0.75576662869680145"/>
        </c:manualLayout>
      </c:layout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0-4CF4-938C-06FC98A80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DIRECTO'!$B$7:$B$12</c:f>
              <c:strCache>
                <c:ptCount val="6"/>
                <c:pt idx="0">
                  <c:v>SECTOR SERVICIOS</c:v>
                </c:pt>
                <c:pt idx="1">
                  <c:v>SECTOR AGROPECUARIO</c:v>
                </c:pt>
                <c:pt idx="2">
                  <c:v>SECTOR CONSTRUCCIÓN</c:v>
                </c:pt>
                <c:pt idx="3">
                  <c:v>SECTOR COMERCIO</c:v>
                </c:pt>
                <c:pt idx="4">
                  <c:v>SECTOR INDUSTRIA MANUFACTURERA</c:v>
                </c:pt>
                <c:pt idx="5">
                  <c:v>SECTOR TRANSPORTE, ALMACENAJE Y COMUNICACIONES</c:v>
                </c:pt>
              </c:strCache>
            </c:strRef>
          </c:cat>
          <c:val>
            <c:numRef>
              <c:f>'CRÉDITO DIRECTO'!$C$7:$C$12</c:f>
              <c:numCache>
                <c:formatCode>_("$"* #,##0.0_);_("$"* \(#,##0.0\);_("$"* "-"??_);_(@_)</c:formatCode>
                <c:ptCount val="6"/>
                <c:pt idx="0">
                  <c:v>28.315534650000004</c:v>
                </c:pt>
                <c:pt idx="1">
                  <c:v>12.428095000000001</c:v>
                </c:pt>
                <c:pt idx="2">
                  <c:v>4.2246860000000002</c:v>
                </c:pt>
                <c:pt idx="3">
                  <c:v>3.6012831099999998</c:v>
                </c:pt>
                <c:pt idx="4">
                  <c:v>2.7688969999999999</c:v>
                </c:pt>
                <c:pt idx="5">
                  <c:v>0.59240000000000004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0-4CF4-938C-06FC98A80B1D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370-4CF4-938C-06FC98A80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DIRECTO'!$B$7:$B$12</c:f>
              <c:strCache>
                <c:ptCount val="6"/>
                <c:pt idx="0">
                  <c:v>SECTOR SERVICIOS</c:v>
                </c:pt>
                <c:pt idx="1">
                  <c:v>SECTOR AGROPECUARIO</c:v>
                </c:pt>
                <c:pt idx="2">
                  <c:v>SECTOR CONSTRUCCIÓN</c:v>
                </c:pt>
                <c:pt idx="3">
                  <c:v>SECTOR COMERCIO</c:v>
                </c:pt>
                <c:pt idx="4">
                  <c:v>SECTOR INDUSTRIA MANUFACTURERA</c:v>
                </c:pt>
                <c:pt idx="5">
                  <c:v>SECTOR TRANSPORTE, ALMACENAJE Y COMUNICACIONES</c:v>
                </c:pt>
              </c:strCache>
            </c:strRef>
          </c:cat>
          <c:val>
            <c:numRef>
              <c:f>'CRÉDITO DIRECTO'!$D$7:$D$12</c:f>
              <c:numCache>
                <c:formatCode>_(* #,##0_);_(* \(#,##0\);_(* "-"??_);_(@_)</c:formatCode>
                <c:ptCount val="6"/>
                <c:pt idx="0">
                  <c:v>10</c:v>
                </c:pt>
                <c:pt idx="1">
                  <c:v>8</c:v>
                </c:pt>
                <c:pt idx="2">
                  <c:v>4</c:v>
                </c:pt>
                <c:pt idx="3">
                  <c:v>9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370-4CF4-938C-06FC98A80B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375986481999848"/>
          <c:y val="0.24684430476986624"/>
          <c:w val="0.53849286641368199"/>
          <c:h val="0.662894288043629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5302273503900651E-2"/>
          <c:y val="0.1977608983908197"/>
          <c:w val="0.32558188955942918"/>
          <c:h val="0.75188127631324619"/>
        </c:manualLayout>
      </c:layout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3-43ED-AADC-67662CC84E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DA-438C-B077-D9A1168CFB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DIRECTO'!$B$24:$B$28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PEQUEÑO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DIRECTO'!$C$24:$C$28</c:f>
              <c:numCache>
                <c:formatCode>_("$"* #,##0.0_);_("$"* \(#,##0.0\);_("$"* "-"??_);_(@_)</c:formatCode>
                <c:ptCount val="5"/>
                <c:pt idx="0">
                  <c:v>0.25190800000000002</c:v>
                </c:pt>
                <c:pt idx="1">
                  <c:v>0.18417114000000001</c:v>
                </c:pt>
                <c:pt idx="2">
                  <c:v>5.5945471099999997</c:v>
                </c:pt>
                <c:pt idx="3">
                  <c:v>35.755169510000009</c:v>
                </c:pt>
                <c:pt idx="4">
                  <c:v>10.145099999999999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63-43ED-AADC-67662CC84ED4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063-43ED-AADC-67662CC84E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5DA-438C-B077-D9A1168CFB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DIRECTO'!$B$24:$B$28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PEQUEÑO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DIRECTO'!$D$24:$D$28</c:f>
              <c:numCache>
                <c:formatCode>_(* #,##0_);_(* \(#,##0\);_(* "-"??_);_(@_)</c:formatCode>
                <c:ptCount val="5"/>
                <c:pt idx="0" formatCode="General">
                  <c:v>1</c:v>
                </c:pt>
                <c:pt idx="1">
                  <c:v>3</c:v>
                </c:pt>
                <c:pt idx="2">
                  <c:v>15</c:v>
                </c:pt>
                <c:pt idx="3">
                  <c:v>11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63-43ED-AADC-67662CC84E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381664007131037"/>
          <c:y val="0.37992252035731394"/>
          <c:w val="0.32599522753833704"/>
          <c:h val="0.403424224665908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2022</a:t>
            </a: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3852669385855848E-2"/>
          <c:y val="0.18517583004531435"/>
          <c:w val="0.32781150372031748"/>
          <c:h val="0.80829561890542623"/>
        </c:manualLayout>
      </c:layout>
      <c:pieChart>
        <c:varyColors val="1"/>
        <c:ser>
          <c:idx val="0"/>
          <c:order val="0"/>
          <c:tx>
            <c:strRef>
              <c:f>'CRÉDITO DIRECTO'!$C$40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C-4478-ADAF-06D8121072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7C-4457-8C97-D0A775A27E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7C-4457-8C97-D0A775A27E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7C-4457-8C97-D0A775A27E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19A-4C73-8163-CF066A024B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DIRECTO'!$B$41:$B$47</c:f>
              <c:strCache>
                <c:ptCount val="7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CHALATENANGO</c:v>
                </c:pt>
                <c:pt idx="4">
                  <c:v>SONSONATE</c:v>
                </c:pt>
                <c:pt idx="5">
                  <c:v>LA PAZ</c:v>
                </c:pt>
                <c:pt idx="6">
                  <c:v>USULUTÁN</c:v>
                </c:pt>
              </c:strCache>
            </c:strRef>
          </c:cat>
          <c:val>
            <c:numRef>
              <c:f>'CRÉDITO DIRECTO'!$C$41:$C$47</c:f>
              <c:numCache>
                <c:formatCode>_("$"* #,##0.0_);_("$"* \(#,##0.0\);_("$"* "-"??_);_(@_)</c:formatCode>
                <c:ptCount val="7"/>
                <c:pt idx="0">
                  <c:v>36.165013510000009</c:v>
                </c:pt>
                <c:pt idx="1">
                  <c:v>10.386765</c:v>
                </c:pt>
                <c:pt idx="2">
                  <c:v>3.25176</c:v>
                </c:pt>
                <c:pt idx="3">
                  <c:v>1.03285011</c:v>
                </c:pt>
                <c:pt idx="4">
                  <c:v>0.49401114000000002</c:v>
                </c:pt>
                <c:pt idx="5">
                  <c:v>0.34449600000000002</c:v>
                </c:pt>
                <c:pt idx="6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EC-4478-ADAF-06D812107202}"/>
            </c:ext>
          </c:extLst>
        </c:ser>
        <c:ser>
          <c:idx val="1"/>
          <c:order val="1"/>
          <c:tx>
            <c:strRef>
              <c:f>'CRÉDITO DIRECTO'!$D$40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EC-4478-ADAF-06D8121072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7C-4457-8C97-D0A775A27E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7C-4457-8C97-D0A775A27E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7C-4457-8C97-D0A775A27E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19A-4C73-8163-CF066A024B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DIRECTO'!$B$41:$B$47</c:f>
              <c:strCache>
                <c:ptCount val="7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CHALATENANGO</c:v>
                </c:pt>
                <c:pt idx="4">
                  <c:v>SONSONATE</c:v>
                </c:pt>
                <c:pt idx="5">
                  <c:v>LA PAZ</c:v>
                </c:pt>
                <c:pt idx="6">
                  <c:v>USULUTÁN</c:v>
                </c:pt>
              </c:strCache>
            </c:strRef>
          </c:cat>
          <c:val>
            <c:numRef>
              <c:f>'CRÉDITO DIRECTO'!$D$41:$D$47</c:f>
              <c:numCache>
                <c:formatCode>_(* #,##0_);_(* \(#,##0\);_(* "-"??_);_(@_)</c:formatCode>
                <c:ptCount val="7"/>
                <c:pt idx="0">
                  <c:v>17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5EC-4478-ADAF-06D8121072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663195939889881"/>
          <c:y val="0.37034247870270087"/>
          <c:w val="0.37355610327102462"/>
          <c:h val="0.33110632098074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</a:t>
            </a:r>
            <a:r>
              <a:rPr lang="es-SV" sz="1200" baseline="0"/>
              <a:t> de diciembre 2022</a:t>
            </a:r>
            <a:endParaRPr lang="es-SV" sz="1200"/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0781352085752617E-2"/>
          <c:y val="0.17060280522881668"/>
          <c:w val="0.32350780209302488"/>
          <c:h val="0.78414553278642651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DIRECTO'!$N$7:$N$13</c:f>
              <c:strCache>
                <c:ptCount val="7"/>
                <c:pt idx="0">
                  <c:v>SECTOR SERVICIOS</c:v>
                </c:pt>
                <c:pt idx="1">
                  <c:v>SECTOR CONSTRUCCIÓN</c:v>
                </c:pt>
                <c:pt idx="2">
                  <c:v>SECTOR ELECTRICIDAD, GAS, AGUA Y SERVICIOS SANITARIOS</c:v>
                </c:pt>
                <c:pt idx="3">
                  <c:v>SECTOR COMERCIO</c:v>
                </c:pt>
                <c:pt idx="4">
                  <c:v>SECTOR AGROPECUARIO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'CRÉDITO DIRECTO'!$O$7:$O$13</c:f>
              <c:numCache>
                <c:formatCode>_("$"* #,##0.0_);_("$"* \(#,##0.0\);_("$"* "-"??_);_(@_)</c:formatCode>
                <c:ptCount val="7"/>
                <c:pt idx="0">
                  <c:v>73.566203560000005</c:v>
                </c:pt>
                <c:pt idx="1">
                  <c:v>42.179448719999989</c:v>
                </c:pt>
                <c:pt idx="2">
                  <c:v>20.762109780000003</c:v>
                </c:pt>
                <c:pt idx="3">
                  <c:v>15.679890420000001</c:v>
                </c:pt>
                <c:pt idx="4">
                  <c:v>14.920319839999999</c:v>
                </c:pt>
                <c:pt idx="5">
                  <c:v>12.758984009999999</c:v>
                </c:pt>
                <c:pt idx="6">
                  <c:v>2.3436512899999999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30-4965-8023-06EBE5225B20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DIRECTO'!$N$7:$N$13</c:f>
              <c:strCache>
                <c:ptCount val="7"/>
                <c:pt idx="0">
                  <c:v>SECTOR SERVICIOS</c:v>
                </c:pt>
                <c:pt idx="1">
                  <c:v>SECTOR CONSTRUCCIÓN</c:v>
                </c:pt>
                <c:pt idx="2">
                  <c:v>SECTOR ELECTRICIDAD, GAS, AGUA Y SERVICIOS SANITARIOS</c:v>
                </c:pt>
                <c:pt idx="3">
                  <c:v>SECTOR COMERCIO</c:v>
                </c:pt>
                <c:pt idx="4">
                  <c:v>SECTOR AGROPECUARIO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'CRÉDITO DIRECTO'!$P$7:$P$13</c:f>
              <c:numCache>
                <c:formatCode>_(* #,##0_);_(* \(#,##0\);_(* "-"??_);_(@_)</c:formatCode>
                <c:ptCount val="7"/>
                <c:pt idx="0">
                  <c:v>43</c:v>
                </c:pt>
                <c:pt idx="1">
                  <c:v>7</c:v>
                </c:pt>
                <c:pt idx="2">
                  <c:v>2</c:v>
                </c:pt>
                <c:pt idx="3">
                  <c:v>19</c:v>
                </c:pt>
                <c:pt idx="4">
                  <c:v>9</c:v>
                </c:pt>
                <c:pt idx="5">
                  <c:v>11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030-4965-8023-06EBE5225B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493775294180114"/>
          <c:y val="0.22491459245000056"/>
          <c:w val="0.52467603825899856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</a:t>
            </a:r>
            <a:r>
              <a:rPr lang="es-SV" sz="1200" baseline="0"/>
              <a:t> diciembre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397325657586413E-2"/>
          <c:y val="0.19909609954695801"/>
          <c:w val="0.3387058056745535"/>
          <c:h val="0.7292877721090345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A8-4AFA-A555-9778B7E1F4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5D-4731-B937-8E568DF656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DIRECTO'!$N$24:$N$28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DIRECTO'!$O$24:$O$28</c:f>
              <c:numCache>
                <c:formatCode>_("$"* #,##0.0_);_("$"* \(#,##0.0\);_("$"* "-"??_);_(@_)</c:formatCode>
                <c:ptCount val="5"/>
                <c:pt idx="0">
                  <c:v>6.2586094699999997</c:v>
                </c:pt>
                <c:pt idx="1">
                  <c:v>34.771303499999995</c:v>
                </c:pt>
                <c:pt idx="2">
                  <c:v>31.092590179999991</c:v>
                </c:pt>
                <c:pt idx="3">
                  <c:v>64.537958509999982</c:v>
                </c:pt>
                <c:pt idx="4">
                  <c:v>45.550145960000002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A8-4AFA-A555-9778B7E1F472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6A8-4AFA-A555-9778B7E1F4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65D-4731-B937-8E568DF656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DIRECTO'!$N$24:$N$28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DIRECTO'!$P$24:$P$28</c:f>
              <c:numCache>
                <c:formatCode>_(* #,##0_);_(* \(#,##0\);_(* "-"??_);_(@_)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30</c:v>
                </c:pt>
                <c:pt idx="3">
                  <c:v>27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A8-4AFA-A555-9778B7E1F4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226226646912312"/>
          <c:y val="0.33799850524847436"/>
          <c:w val="0.28683959769221673"/>
          <c:h val="0.42863185317996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</a:t>
            </a:r>
            <a:r>
              <a:rPr lang="es-SV" sz="1200" baseline="0"/>
              <a:t> diciembre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144914152735869"/>
          <c:y val="0.17405243005938012"/>
          <c:w val="0.32616044446188758"/>
          <c:h val="0.7880294331226867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D65-4507-9A00-451A53665A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D65-4507-9A00-451A53665A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D65-4507-9A00-451A53665AB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D65-4507-9A00-451A53665AB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D65-4507-9A00-451A53665AB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D65-4507-9A00-451A53665AB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CE8-49C6-A159-E82C621DFC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DIRECTO'!$N$40:$N$52</c:f>
              <c:strCache>
                <c:ptCount val="13"/>
                <c:pt idx="0">
                  <c:v>SAN SALVADOR</c:v>
                </c:pt>
                <c:pt idx="1">
                  <c:v>SAN VICENTE</c:v>
                </c:pt>
                <c:pt idx="2">
                  <c:v>SANTA ANA</c:v>
                </c:pt>
                <c:pt idx="3">
                  <c:v>LA LIBERTAD</c:v>
                </c:pt>
                <c:pt idx="4">
                  <c:v>LA PAZ</c:v>
                </c:pt>
                <c:pt idx="5">
                  <c:v>SAN MIGUEL</c:v>
                </c:pt>
                <c:pt idx="6">
                  <c:v>CHALATENANGO</c:v>
                </c:pt>
                <c:pt idx="7">
                  <c:v>MORAZÁN</c:v>
                </c:pt>
                <c:pt idx="8">
                  <c:v>AHUACHAPÁN</c:v>
                </c:pt>
                <c:pt idx="9">
                  <c:v>LA UNIÓN</c:v>
                </c:pt>
                <c:pt idx="10">
                  <c:v>SONSONATE</c:v>
                </c:pt>
                <c:pt idx="11">
                  <c:v>USULUTÁN</c:v>
                </c:pt>
                <c:pt idx="12">
                  <c:v>CUSCATLÁN</c:v>
                </c:pt>
              </c:strCache>
            </c:strRef>
          </c:cat>
          <c:val>
            <c:numRef>
              <c:f>'CRÉDITO DIRECTO'!$O$40:$O$52</c:f>
              <c:numCache>
                <c:formatCode>_("$"* #,##0.0_);_("$"* \(#,##0.0\);_("$"* "-"??_);_(@_)</c:formatCode>
                <c:ptCount val="13"/>
                <c:pt idx="0">
                  <c:v>130.10036618000007</c:v>
                </c:pt>
                <c:pt idx="1">
                  <c:v>16.233982940000001</c:v>
                </c:pt>
                <c:pt idx="2">
                  <c:v>12.734087799999999</c:v>
                </c:pt>
                <c:pt idx="3">
                  <c:v>12.2820944</c:v>
                </c:pt>
                <c:pt idx="4">
                  <c:v>2.2529512200000004</c:v>
                </c:pt>
                <c:pt idx="5">
                  <c:v>2.1268662300000001</c:v>
                </c:pt>
                <c:pt idx="6">
                  <c:v>2.0170115700000002</c:v>
                </c:pt>
                <c:pt idx="7">
                  <c:v>1.5294013</c:v>
                </c:pt>
                <c:pt idx="8">
                  <c:v>1.37638463</c:v>
                </c:pt>
                <c:pt idx="9">
                  <c:v>0.73928631</c:v>
                </c:pt>
                <c:pt idx="10">
                  <c:v>0.63553230000000005</c:v>
                </c:pt>
                <c:pt idx="11">
                  <c:v>0.15952232</c:v>
                </c:pt>
                <c:pt idx="12">
                  <c:v>2.3120420000000003E-2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CA-4E88-B32E-B24740CE581D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D65-4507-9A00-451A53665A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D65-4507-9A00-451A53665A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D65-4507-9A00-451A53665AB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D65-4507-9A00-451A53665AB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D65-4507-9A00-451A53665AB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D65-4507-9A00-451A53665AB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FCE8-49C6-A159-E82C621DFC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DIRECTO'!$N$40:$N$52</c:f>
              <c:strCache>
                <c:ptCount val="13"/>
                <c:pt idx="0">
                  <c:v>SAN SALVADOR</c:v>
                </c:pt>
                <c:pt idx="1">
                  <c:v>SAN VICENTE</c:v>
                </c:pt>
                <c:pt idx="2">
                  <c:v>SANTA ANA</c:v>
                </c:pt>
                <c:pt idx="3">
                  <c:v>LA LIBERTAD</c:v>
                </c:pt>
                <c:pt idx="4">
                  <c:v>LA PAZ</c:v>
                </c:pt>
                <c:pt idx="5">
                  <c:v>SAN MIGUEL</c:v>
                </c:pt>
                <c:pt idx="6">
                  <c:v>CHALATENANGO</c:v>
                </c:pt>
                <c:pt idx="7">
                  <c:v>MORAZÁN</c:v>
                </c:pt>
                <c:pt idx="8">
                  <c:v>AHUACHAPÁN</c:v>
                </c:pt>
                <c:pt idx="9">
                  <c:v>LA UNIÓN</c:v>
                </c:pt>
                <c:pt idx="10">
                  <c:v>SONSONATE</c:v>
                </c:pt>
                <c:pt idx="11">
                  <c:v>USULUTÁN</c:v>
                </c:pt>
                <c:pt idx="12">
                  <c:v>CUSCATLÁN</c:v>
                </c:pt>
              </c:strCache>
            </c:strRef>
          </c:cat>
          <c:val>
            <c:numRef>
              <c:f>'CRÉDITO DIRECTO'!$P$40:$P$52</c:f>
              <c:numCache>
                <c:formatCode>_(* #,##0_);_(* \(#,##0\);_(* "-"??_);_(@_)</c:formatCode>
                <c:ptCount val="13"/>
                <c:pt idx="0">
                  <c:v>48</c:v>
                </c:pt>
                <c:pt idx="1">
                  <c:v>2</c:v>
                </c:pt>
                <c:pt idx="2">
                  <c:v>5</c:v>
                </c:pt>
                <c:pt idx="3">
                  <c:v>13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FCA-4E88-B32E-B24740CE58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688540192495492"/>
          <c:y val="0.23574840794863045"/>
          <c:w val="0.4372796679233435"/>
          <c:h val="0.649372888464194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FSG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2022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7919164464724315E-2"/>
          <c:y val="0.17834867871519788"/>
          <c:w val="0.32230965323772831"/>
          <c:h val="0.78104156316628826"/>
        </c:manualLayout>
      </c:layout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GARANTÍAS'!$C$7:$C$11</c:f>
              <c:numCache>
                <c:formatCode>_("$"* #,##0.00_);_("$"* \(#,##0.00\);_("$"* "-"??_);_(@_)</c:formatCode>
                <c:ptCount val="5"/>
                <c:pt idx="0">
                  <c:v>32.686462500000012</c:v>
                </c:pt>
                <c:pt idx="1">
                  <c:v>31.342251409999999</c:v>
                </c:pt>
                <c:pt idx="2">
                  <c:v>6.1977975399999998</c:v>
                </c:pt>
                <c:pt idx="3">
                  <c:v>0.7151493000000001</c:v>
                </c:pt>
                <c:pt idx="4">
                  <c:v>0.14571000000000001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81-4D32-B4F6-B15CFDCE0CB1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GARANTÍAS'!$D$7:$D$11</c:f>
              <c:numCache>
                <c:formatCode>_(* #,##0_);_(* \(#,##0\);_(* "-"??_);_(@_)</c:formatCode>
                <c:ptCount val="5"/>
                <c:pt idx="0">
                  <c:v>3813</c:v>
                </c:pt>
                <c:pt idx="1">
                  <c:v>7043</c:v>
                </c:pt>
                <c:pt idx="2">
                  <c:v>1412</c:v>
                </c:pt>
                <c:pt idx="3">
                  <c:v>45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881-4D32-B4F6-B15CFDCE0C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804647941426394"/>
          <c:y val="0.29898160916541172"/>
          <c:w val="0.21692837770198703"/>
          <c:h val="0.54401667618076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</a:t>
            </a:r>
            <a:r>
              <a:rPr lang="es-SV" sz="1200" baseline="0"/>
              <a:t> 2022</a:t>
            </a:r>
            <a:endParaRPr lang="es-SV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5967136294370293"/>
          <c:y val="0.19353521396340295"/>
          <c:w val="0.34514695245066124"/>
          <c:h val="0.78849663211823895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explosion val="4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explosion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explosion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explosion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explosion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PISO'!$B$26:$B$30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PISO'!$C$26:$C$30</c:f>
              <c:numCache>
                <c:formatCode>_("$"* #,##0.00_);_("$"* \(#,##0.00\);_("$"* "-"??_);_(@_)</c:formatCode>
                <c:ptCount val="5"/>
                <c:pt idx="0">
                  <c:v>20.128414460000009</c:v>
                </c:pt>
                <c:pt idx="1">
                  <c:v>34.128599810000004</c:v>
                </c:pt>
                <c:pt idx="2">
                  <c:v>81.076967670000002</c:v>
                </c:pt>
                <c:pt idx="3">
                  <c:v>84.530285039999995</c:v>
                </c:pt>
                <c:pt idx="4">
                  <c:v>8.5965301700000012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PISO'!$B$26:$B$30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PISO'!$D$26:$D$30</c:f>
              <c:numCache>
                <c:formatCode>_(* #,##0_);_(* \(#,##0\);_(* "-"??_);_(@_)</c:formatCode>
                <c:ptCount val="5"/>
                <c:pt idx="0">
                  <c:v>1724</c:v>
                </c:pt>
                <c:pt idx="1">
                  <c:v>2185</c:v>
                </c:pt>
                <c:pt idx="2">
                  <c:v>1545</c:v>
                </c:pt>
                <c:pt idx="3">
                  <c:v>527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519055916617576"/>
          <c:y val="0.37516780415157958"/>
          <c:w val="0.45317959178169215"/>
          <c:h val="0.46786681594244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9396017879383997E-2"/>
          <c:y val="0.17233702281837751"/>
          <c:w val="0.33861251440477724"/>
          <c:h val="0.78728365888201923"/>
        </c:manualLayout>
      </c:layout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GARANTÍAS'!$C$24:$C$27</c:f>
              <c:numCache>
                <c:formatCode>_("$"* #,##0.00_);_("$"* \(#,##0.00\);_("$"* "-"??_);_(@_)</c:formatCode>
                <c:ptCount val="4"/>
                <c:pt idx="0">
                  <c:v>8.0882421599999947</c:v>
                </c:pt>
                <c:pt idx="1">
                  <c:v>25.491749690000002</c:v>
                </c:pt>
                <c:pt idx="2">
                  <c:v>28.731268</c:v>
                </c:pt>
                <c:pt idx="3">
                  <c:v>8.776110899999999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E4-42BD-8ACE-11BCF28941DA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GARANTÍAS'!$D$24:$D$27</c:f>
              <c:numCache>
                <c:formatCode>_(* #,##0_);_(* \(#,##0\);_(* "-"??_);_(@_)</c:formatCode>
                <c:ptCount val="4"/>
                <c:pt idx="0">
                  <c:v>945</c:v>
                </c:pt>
                <c:pt idx="1">
                  <c:v>8801</c:v>
                </c:pt>
                <c:pt idx="2">
                  <c:v>2414</c:v>
                </c:pt>
                <c:pt idx="3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E4-42BD-8ACE-11BCF28941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172254944185126"/>
          <c:y val="0.3740679283996613"/>
          <c:w val="0.27987754484396282"/>
          <c:h val="0.35660873076462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2607351965451816E-2"/>
          <c:y val="0.19028485159251898"/>
          <c:w val="0.31861693768988114"/>
          <c:h val="0.76331491304422094"/>
        </c:manualLayout>
      </c:layout>
      <c:pieChart>
        <c:varyColors val="1"/>
        <c:ser>
          <c:idx val="0"/>
          <c:order val="0"/>
          <c:tx>
            <c:strRef>
              <c:f>'FONDO SALVADOREÑO DE GARANTÍAS'!$C$39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CUSCATLAN</c:v>
                </c:pt>
                <c:pt idx="10">
                  <c:v>CHALATENANGO</c:v>
                </c:pt>
                <c:pt idx="11">
                  <c:v>MORAZAN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GARANTÍAS'!$C$40:$C$53</c:f>
              <c:numCache>
                <c:formatCode>_("$"* #,##0.00_);_("$"* \(#,##0.00\);_("$"* "-"??_);_(@_)</c:formatCode>
                <c:ptCount val="14"/>
                <c:pt idx="0">
                  <c:v>30.508300889999997</c:v>
                </c:pt>
                <c:pt idx="1">
                  <c:v>13.54917352</c:v>
                </c:pt>
                <c:pt idx="2">
                  <c:v>4.6103588899999997</c:v>
                </c:pt>
                <c:pt idx="3">
                  <c:v>4.517854739999998</c:v>
                </c:pt>
                <c:pt idx="4">
                  <c:v>3.1771627200000001</c:v>
                </c:pt>
                <c:pt idx="5">
                  <c:v>2.4659717300000006</c:v>
                </c:pt>
                <c:pt idx="6">
                  <c:v>2.4049500199999989</c:v>
                </c:pt>
                <c:pt idx="7">
                  <c:v>2.1855036500000002</c:v>
                </c:pt>
                <c:pt idx="8">
                  <c:v>2.0985545399999999</c:v>
                </c:pt>
                <c:pt idx="9">
                  <c:v>1.4922989099999999</c:v>
                </c:pt>
                <c:pt idx="10">
                  <c:v>1.3546463900000001</c:v>
                </c:pt>
                <c:pt idx="11">
                  <c:v>1.1701242599999997</c:v>
                </c:pt>
                <c:pt idx="12">
                  <c:v>0.92343998999999999</c:v>
                </c:pt>
                <c:pt idx="13">
                  <c:v>0.62903050000000005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8F-461E-920A-EE5EC63D3087}"/>
            </c:ext>
          </c:extLst>
        </c:ser>
        <c:ser>
          <c:idx val="1"/>
          <c:order val="1"/>
          <c:tx>
            <c:strRef>
              <c:f>'FONDO SALVADOREÑO DE GARANTÍAS'!$D$39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CUSCATLAN</c:v>
                </c:pt>
                <c:pt idx="10">
                  <c:v>CHALATENANGO</c:v>
                </c:pt>
                <c:pt idx="11">
                  <c:v>MORAZAN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GARANTÍAS'!$D$40:$D$53</c:f>
              <c:numCache>
                <c:formatCode>_(* #,##0_);_(* \(#,##0\);_(* "-"??_);_(@_)</c:formatCode>
                <c:ptCount val="14"/>
                <c:pt idx="0">
                  <c:v>4038</c:v>
                </c:pt>
                <c:pt idx="1">
                  <c:v>1839</c:v>
                </c:pt>
                <c:pt idx="2">
                  <c:v>907</c:v>
                </c:pt>
                <c:pt idx="3">
                  <c:v>742</c:v>
                </c:pt>
                <c:pt idx="4">
                  <c:v>636</c:v>
                </c:pt>
                <c:pt idx="5">
                  <c:v>766</c:v>
                </c:pt>
                <c:pt idx="6">
                  <c:v>657</c:v>
                </c:pt>
                <c:pt idx="7">
                  <c:v>607</c:v>
                </c:pt>
                <c:pt idx="8">
                  <c:v>470</c:v>
                </c:pt>
                <c:pt idx="9">
                  <c:v>458</c:v>
                </c:pt>
                <c:pt idx="10">
                  <c:v>296</c:v>
                </c:pt>
                <c:pt idx="11">
                  <c:v>348</c:v>
                </c:pt>
                <c:pt idx="12">
                  <c:v>315</c:v>
                </c:pt>
                <c:pt idx="13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E8F-461E-920A-EE5EC63D30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705962122711246"/>
          <c:y val="0.25053010763895306"/>
          <c:w val="0.38291419910539359"/>
          <c:h val="0.638972209915304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2022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30470022058797"/>
          <c:y val="0.20500709370788112"/>
          <c:w val="0.30189763418499782"/>
          <c:h val="0.74148506774491019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GARANTÍAS'!$O$7:$O$11</c:f>
              <c:numCache>
                <c:formatCode>_("$"* #,##0.00_);_("$"* \(#,##0.00\);_("$"* "-"??_);_(@_)</c:formatCode>
                <c:ptCount val="5"/>
                <c:pt idx="0">
                  <c:v>79.585461240000114</c:v>
                </c:pt>
                <c:pt idx="1">
                  <c:v>48.649869070000079</c:v>
                </c:pt>
                <c:pt idx="2">
                  <c:v>8.0780761600000019</c:v>
                </c:pt>
                <c:pt idx="3">
                  <c:v>0.85244878999999996</c:v>
                </c:pt>
                <c:pt idx="4">
                  <c:v>0.13944785000000001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02-47FC-8E79-6295DF990C62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GARANTÍAS'!$P$7:$P$11</c:f>
              <c:numCache>
                <c:formatCode>_(* #,##0_);_(* \(#,##0\);_(* "-"??_);_(@_)</c:formatCode>
                <c:ptCount val="5"/>
                <c:pt idx="0">
                  <c:v>9536</c:v>
                </c:pt>
                <c:pt idx="1">
                  <c:v>11555</c:v>
                </c:pt>
                <c:pt idx="2">
                  <c:v>1943</c:v>
                </c:pt>
                <c:pt idx="3">
                  <c:v>63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002-47FC-8E79-6295DF990C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832006556264365"/>
          <c:y val="0.30092111796836207"/>
          <c:w val="0.18198001052745796"/>
          <c:h val="0.41137764307204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2022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169457050330882"/>
          <c:y val="0.20511785093822657"/>
          <c:w val="0.31636647207269653"/>
          <c:h val="0.75740425421575319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1-4AB9-B334-78681B6D5E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74-4A07-9271-65BD876454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SALVADOREÑO DE GARANTÍAS'!$O$24:$O$28</c:f>
              <c:numCache>
                <c:formatCode>_("$"* #,##0.00_);_("$"* \(#,##0.00\);_("$"* "-"??_);_(@_)</c:formatCode>
                <c:ptCount val="5"/>
                <c:pt idx="0">
                  <c:v>37.731398529999986</c:v>
                </c:pt>
                <c:pt idx="1">
                  <c:v>33.21340098999989</c:v>
                </c:pt>
                <c:pt idx="2">
                  <c:v>48.836896170000202</c:v>
                </c:pt>
                <c:pt idx="3">
                  <c:v>17.43508030000001</c:v>
                </c:pt>
                <c:pt idx="4">
                  <c:v>8.8527120000000001E-2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1-4AB9-B334-78681B6D5EF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101-4AB9-B334-78681B6D5E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A74-4A07-9271-65BD876454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SALVADOREÑO DE GARANTÍAS'!$P$24:$P$28</c:f>
              <c:numCache>
                <c:formatCode>_(* #,##0_);_(* \(#,##0\);_(* "-"??_);_(@_)</c:formatCode>
                <c:ptCount val="5"/>
                <c:pt idx="0">
                  <c:v>4603</c:v>
                </c:pt>
                <c:pt idx="1">
                  <c:v>13892</c:v>
                </c:pt>
                <c:pt idx="2">
                  <c:v>4247</c:v>
                </c:pt>
                <c:pt idx="3">
                  <c:v>376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01-4AB9-B334-78681B6D5E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674947065776998"/>
          <c:y val="0.40190287797904883"/>
          <c:w val="0.31936646846241884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Contingencia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1104205673284043E-2"/>
          <c:y val="0.16671767721149733"/>
          <c:w val="0.32454554164463822"/>
          <c:h val="0.77786619605548413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GARANTÍAS'!$N$41:$N$54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USULUTÁN</c:v>
                </c:pt>
                <c:pt idx="7">
                  <c:v>AHUACHAPÁN</c:v>
                </c:pt>
                <c:pt idx="8">
                  <c:v>LA UNION</c:v>
                </c:pt>
                <c:pt idx="9">
                  <c:v>CUSCATLAN</c:v>
                </c:pt>
                <c:pt idx="10">
                  <c:v>CHALATENANGO</c:v>
                </c:pt>
                <c:pt idx="11">
                  <c:v>MORAZÁN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GARANTÍAS'!$O$41:$O$54</c:f>
              <c:numCache>
                <c:formatCode>_("$"* #,##0.00_);_("$"* \(#,##0.00\);_("$"* "-"??_);_(@_)</c:formatCode>
                <c:ptCount val="14"/>
                <c:pt idx="0">
                  <c:v>64.144706240000005</c:v>
                </c:pt>
                <c:pt idx="1">
                  <c:v>28.477080829999991</c:v>
                </c:pt>
                <c:pt idx="2">
                  <c:v>8.6167129399999993</c:v>
                </c:pt>
                <c:pt idx="3">
                  <c:v>7.6600371900000006</c:v>
                </c:pt>
                <c:pt idx="4">
                  <c:v>5.3698187299999987</c:v>
                </c:pt>
                <c:pt idx="5">
                  <c:v>4.1746402100000015</c:v>
                </c:pt>
                <c:pt idx="6">
                  <c:v>3.7984024199999968</c:v>
                </c:pt>
                <c:pt idx="7">
                  <c:v>3.4091860900000008</c:v>
                </c:pt>
                <c:pt idx="8">
                  <c:v>2.9123410700000028</c:v>
                </c:pt>
                <c:pt idx="9">
                  <c:v>2.3055322500000006</c:v>
                </c:pt>
                <c:pt idx="10">
                  <c:v>2.0536490200000004</c:v>
                </c:pt>
                <c:pt idx="11">
                  <c:v>1.7944156699999994</c:v>
                </c:pt>
                <c:pt idx="12">
                  <c:v>1.52609181</c:v>
                </c:pt>
                <c:pt idx="13">
                  <c:v>1.06268864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12-4F5B-B60C-997D4103385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GARANTÍAS'!$N$41:$N$54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USULUTÁN</c:v>
                </c:pt>
                <c:pt idx="7">
                  <c:v>AHUACHAPÁN</c:v>
                </c:pt>
                <c:pt idx="8">
                  <c:v>LA UNION</c:v>
                </c:pt>
                <c:pt idx="9">
                  <c:v>CUSCATLAN</c:v>
                </c:pt>
                <c:pt idx="10">
                  <c:v>CHALATENANGO</c:v>
                </c:pt>
                <c:pt idx="11">
                  <c:v>MORAZÁN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GARANTÍAS'!$P$41:$P$54</c:f>
              <c:numCache>
                <c:formatCode>_(* #,##0_);_(* \(#,##0\);_(* "-"??_);_(@_)</c:formatCode>
                <c:ptCount val="14"/>
                <c:pt idx="0">
                  <c:v>7888</c:v>
                </c:pt>
                <c:pt idx="1">
                  <c:v>3493</c:v>
                </c:pt>
                <c:pt idx="2">
                  <c:v>1579</c:v>
                </c:pt>
                <c:pt idx="3">
                  <c:v>1669</c:v>
                </c:pt>
                <c:pt idx="4">
                  <c:v>1116</c:v>
                </c:pt>
                <c:pt idx="5">
                  <c:v>1409</c:v>
                </c:pt>
                <c:pt idx="6">
                  <c:v>1150</c:v>
                </c:pt>
                <c:pt idx="7">
                  <c:v>1020</c:v>
                </c:pt>
                <c:pt idx="8">
                  <c:v>769</c:v>
                </c:pt>
                <c:pt idx="9">
                  <c:v>831</c:v>
                </c:pt>
                <c:pt idx="10">
                  <c:v>532</c:v>
                </c:pt>
                <c:pt idx="11">
                  <c:v>641</c:v>
                </c:pt>
                <c:pt idx="12">
                  <c:v>584</c:v>
                </c:pt>
                <c:pt idx="13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812-4F5B-B60C-997D410338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102266981874757"/>
          <c:y val="0.26659943649775086"/>
          <c:w val="0.36947735758382316"/>
          <c:h val="0.6102683707992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6707222868171792"/>
          <c:y val="0.1790456703828677"/>
          <c:w val="0.35289634797648151"/>
          <c:h val="0.749330618105457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603-469D-9EE0-D16C6A88A3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USULUTÁN</c:v>
                </c:pt>
                <c:pt idx="7">
                  <c:v>AHUACHAPÁN</c:v>
                </c:pt>
                <c:pt idx="8">
                  <c:v>SAN VICENTE</c:v>
                </c:pt>
                <c:pt idx="9">
                  <c:v>LA UNIÓN</c:v>
                </c:pt>
                <c:pt idx="10">
                  <c:v>CHALATENANGO</c:v>
                </c:pt>
                <c:pt idx="11">
                  <c:v>CUSCATLÁN</c:v>
                </c:pt>
                <c:pt idx="12">
                  <c:v>MORAZÁN</c:v>
                </c:pt>
                <c:pt idx="13">
                  <c:v>CABAÑAS</c:v>
                </c:pt>
              </c:strCache>
            </c:strRef>
          </c:cat>
          <c:val>
            <c:numRef>
              <c:f>'BANDESAL 2DO. PISO'!$C$41:$C$54</c:f>
              <c:numCache>
                <c:formatCode>_("$"* #,##0.00_);_("$"* \(#,##0.00\);_("$"* "-"??_);_(@_)</c:formatCode>
                <c:ptCount val="14"/>
                <c:pt idx="0">
                  <c:v>99.065912749999995</c:v>
                </c:pt>
                <c:pt idx="1">
                  <c:v>60.184884759999989</c:v>
                </c:pt>
                <c:pt idx="2">
                  <c:v>13.322647739999999</c:v>
                </c:pt>
                <c:pt idx="3">
                  <c:v>10.323028630000001</c:v>
                </c:pt>
                <c:pt idx="4">
                  <c:v>8.1446565600000014</c:v>
                </c:pt>
                <c:pt idx="5">
                  <c:v>7.5602109400000002</c:v>
                </c:pt>
                <c:pt idx="6">
                  <c:v>5.92518178</c:v>
                </c:pt>
                <c:pt idx="7">
                  <c:v>5.785124960000001</c:v>
                </c:pt>
                <c:pt idx="8">
                  <c:v>5.0326676899999994</c:v>
                </c:pt>
                <c:pt idx="9">
                  <c:v>4.9541987499999998</c:v>
                </c:pt>
                <c:pt idx="10">
                  <c:v>2.6897228900000001</c:v>
                </c:pt>
                <c:pt idx="11">
                  <c:v>2.4869949800000004</c:v>
                </c:pt>
                <c:pt idx="12">
                  <c:v>2.1094245699999998</c:v>
                </c:pt>
                <c:pt idx="13">
                  <c:v>0.87614015000000001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2603-469D-9EE0-D16C6A88A3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USULUTÁN</c:v>
                </c:pt>
                <c:pt idx="7">
                  <c:v>AHUACHAPÁN</c:v>
                </c:pt>
                <c:pt idx="8">
                  <c:v>SAN VICENTE</c:v>
                </c:pt>
                <c:pt idx="9">
                  <c:v>LA UNIÓN</c:v>
                </c:pt>
                <c:pt idx="10">
                  <c:v>CHALATENANGO</c:v>
                </c:pt>
                <c:pt idx="11">
                  <c:v>CUSCATLÁN</c:v>
                </c:pt>
                <c:pt idx="12">
                  <c:v>MORAZÁN</c:v>
                </c:pt>
                <c:pt idx="13">
                  <c:v>CABAÑAS</c:v>
                </c:pt>
              </c:strCache>
            </c:strRef>
          </c:cat>
          <c:val>
            <c:numRef>
              <c:f>'BANDESAL 2DO. PISO'!$D$41:$D$54</c:f>
              <c:numCache>
                <c:formatCode>_(* #,##0_);_(* \(#,##0\);_(* "-"??_);_(@_)</c:formatCode>
                <c:ptCount val="14"/>
                <c:pt idx="0">
                  <c:v>1722</c:v>
                </c:pt>
                <c:pt idx="1">
                  <c:v>849</c:v>
                </c:pt>
                <c:pt idx="2">
                  <c:v>391</c:v>
                </c:pt>
                <c:pt idx="3">
                  <c:v>577</c:v>
                </c:pt>
                <c:pt idx="4">
                  <c:v>427</c:v>
                </c:pt>
                <c:pt idx="5">
                  <c:v>348</c:v>
                </c:pt>
                <c:pt idx="6">
                  <c:v>433</c:v>
                </c:pt>
                <c:pt idx="7">
                  <c:v>319</c:v>
                </c:pt>
                <c:pt idx="8">
                  <c:v>209</c:v>
                </c:pt>
                <c:pt idx="9">
                  <c:v>275</c:v>
                </c:pt>
                <c:pt idx="10">
                  <c:v>98</c:v>
                </c:pt>
                <c:pt idx="11">
                  <c:v>219</c:v>
                </c:pt>
                <c:pt idx="12">
                  <c:v>140</c:v>
                </c:pt>
                <c:pt idx="1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531679980950023"/>
          <c:y val="0.26474106850708634"/>
          <c:w val="0.31886495878156074"/>
          <c:h val="0.59861369754643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2022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7853586873622274E-2"/>
          <c:y val="0.13042255592754984"/>
          <c:w val="0.34507836569136485"/>
          <c:h val="0.83773831369857255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C1-4F80-A050-6808B754E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PISO'!$L$6:$L$14</c:f>
              <c:strCache>
                <c:ptCount val="9"/>
                <c:pt idx="0">
                  <c:v>SECTOR SERVICIOS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VIVIENDA</c:v>
                </c:pt>
                <c:pt idx="4">
                  <c:v>SECTOR TRANSPORTE, ALMACENAJE Y COMUNICACIONES</c:v>
                </c:pt>
                <c:pt idx="5">
                  <c:v>SECTOR AGROPECUARIO</c:v>
                </c:pt>
                <c:pt idx="6">
                  <c:v>SECTOR INDUSTRIA MANUFACTURERA</c:v>
                </c:pt>
                <c:pt idx="7">
                  <c:v>SECTOR ELECTRICIDAD, GAS, AGUA Y SERVICIOS SANITARIOS</c:v>
                </c:pt>
                <c:pt idx="8">
                  <c:v>OTRAS ACTIVIDADES</c:v>
                </c:pt>
              </c:strCache>
            </c:strRef>
          </c:cat>
          <c:val>
            <c:numRef>
              <c:f>'BANDESAL 2DO. PISO'!$M$6:$M$14</c:f>
              <c:numCache>
                <c:formatCode>_("$"* #,##0.0_);_("$"* \(#,##0.0\);_("$"* "-"??_);_(@_)</c:formatCode>
                <c:ptCount val="9"/>
                <c:pt idx="0">
                  <c:v>202.73166777000009</c:v>
                </c:pt>
                <c:pt idx="1">
                  <c:v>67.664517469999964</c:v>
                </c:pt>
                <c:pt idx="2">
                  <c:v>59.565663749999999</c:v>
                </c:pt>
                <c:pt idx="3">
                  <c:v>31.077008410000037</c:v>
                </c:pt>
                <c:pt idx="4">
                  <c:v>19.379927160000001</c:v>
                </c:pt>
                <c:pt idx="5">
                  <c:v>17.08510604999999</c:v>
                </c:pt>
                <c:pt idx="6">
                  <c:v>16.136264850000007</c:v>
                </c:pt>
                <c:pt idx="7">
                  <c:v>9.4231391699999953</c:v>
                </c:pt>
                <c:pt idx="8">
                  <c:v>0.26736698000000003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C1-4F80-A050-6808B754EB04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C1-4F80-A050-6808B754E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PISO'!$L$6:$L$14</c:f>
              <c:strCache>
                <c:ptCount val="9"/>
                <c:pt idx="0">
                  <c:v>SECTOR SERVICIOS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VIVIENDA</c:v>
                </c:pt>
                <c:pt idx="4">
                  <c:v>SECTOR TRANSPORTE, ALMACENAJE Y COMUNICACIONES</c:v>
                </c:pt>
                <c:pt idx="5">
                  <c:v>SECTOR AGROPECUARIO</c:v>
                </c:pt>
                <c:pt idx="6">
                  <c:v>SECTOR INDUSTRIA MANUFACTURERA</c:v>
                </c:pt>
                <c:pt idx="7">
                  <c:v>SECTOR ELECTRICIDAD, GAS, AGUA Y SERVICIOS SANITARIOS</c:v>
                </c:pt>
                <c:pt idx="8">
                  <c:v>OTRAS ACTIVIDADES</c:v>
                </c:pt>
              </c:strCache>
            </c:strRef>
          </c:cat>
          <c:val>
            <c:numRef>
              <c:f>'BANDESAL 2DO. PISO'!$N$6:$N$14</c:f>
              <c:numCache>
                <c:formatCode>_(* #,##0_);_(* \(#,##0\);_(* "-"??_);_(@_)</c:formatCode>
                <c:ptCount val="9"/>
                <c:pt idx="0">
                  <c:v>4043</c:v>
                </c:pt>
                <c:pt idx="1">
                  <c:v>3227</c:v>
                </c:pt>
                <c:pt idx="2">
                  <c:v>1626</c:v>
                </c:pt>
                <c:pt idx="3">
                  <c:v>2103</c:v>
                </c:pt>
                <c:pt idx="4">
                  <c:v>959</c:v>
                </c:pt>
                <c:pt idx="5">
                  <c:v>519</c:v>
                </c:pt>
                <c:pt idx="6">
                  <c:v>247</c:v>
                </c:pt>
                <c:pt idx="7">
                  <c:v>34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DC1-4F80-A050-6808B754EB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822374177008413"/>
          <c:y val="0.21885812542899968"/>
          <c:w val="0.50486016013146795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2022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2304279794275362E-2"/>
          <c:y val="0.15680439854152647"/>
          <c:w val="0.3477361158735226"/>
          <c:h val="0.79621139079829917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8E-479B-8E98-A53DED9926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PISO'!$L$25:$L$29</c:f>
              <c:strCache>
                <c:ptCount val="5"/>
                <c:pt idx="0">
                  <c:v>CUENTA PROPIA / AUTÓNOMO 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PISO'!$M$25:$M$29</c:f>
              <c:numCache>
                <c:formatCode>_("$"* #,##0.0_);_("$"* \(#,##0.0\);_("$"* "-"??_);_(@_)</c:formatCode>
                <c:ptCount val="5"/>
                <c:pt idx="0">
                  <c:v>50.503432970000027</c:v>
                </c:pt>
                <c:pt idx="1">
                  <c:v>51.759533589999982</c:v>
                </c:pt>
                <c:pt idx="2">
                  <c:v>117.25024626000008</c:v>
                </c:pt>
                <c:pt idx="3">
                  <c:v>114.78489899000006</c:v>
                </c:pt>
                <c:pt idx="4">
                  <c:v>89.032549799999984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8E-479B-8E98-A53DED992611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38E-479B-8E98-A53DED9926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PISO'!$L$25:$L$29</c:f>
              <c:strCache>
                <c:ptCount val="5"/>
                <c:pt idx="0">
                  <c:v>CUENTA PROPIA / AUTÓNOMO 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PISO'!$N$25:$N$29</c:f>
              <c:numCache>
                <c:formatCode>_(* #,##0_);_(* \(#,##0\);_(* "-"??_);_(@_)</c:formatCode>
                <c:ptCount val="5"/>
                <c:pt idx="0">
                  <c:v>4718</c:v>
                </c:pt>
                <c:pt idx="1">
                  <c:v>4113</c:v>
                </c:pt>
                <c:pt idx="2">
                  <c:v>2456</c:v>
                </c:pt>
                <c:pt idx="3">
                  <c:v>1274</c:v>
                </c:pt>
                <c:pt idx="4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8E-479B-8E98-A53DED9926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473208496203"/>
          <c:y val="0.29234506196266347"/>
          <c:w val="0.44558206445225162"/>
          <c:h val="0.55941357183649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658139286447377"/>
          <c:y val="0.20550063075558042"/>
          <c:w val="0.38505626907586271"/>
          <c:h val="0.7078162285648486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PISO'!$L$41:$L$54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USULUTÁN</c:v>
                </c:pt>
                <c:pt idx="7">
                  <c:v>SAN VICENTE</c:v>
                </c:pt>
                <c:pt idx="8">
                  <c:v>AHUACHAPÁN</c:v>
                </c:pt>
                <c:pt idx="9">
                  <c:v>LA UNIÓN</c:v>
                </c:pt>
                <c:pt idx="10">
                  <c:v>CHALATENANGO</c:v>
                </c:pt>
                <c:pt idx="11">
                  <c:v>CUSCATLÁN</c:v>
                </c:pt>
                <c:pt idx="12">
                  <c:v>CABAÑAS</c:v>
                </c:pt>
                <c:pt idx="13">
                  <c:v>MORAZÁN</c:v>
                </c:pt>
              </c:strCache>
            </c:strRef>
          </c:cat>
          <c:val>
            <c:numRef>
              <c:f>'BANDESAL 2DO. PISO'!$M$41:$M$54</c:f>
              <c:numCache>
                <c:formatCode>_("$"* #,##0.0_);_("$"* \(#,##0.0\);_("$"* "-"??_);_(@_)</c:formatCode>
                <c:ptCount val="14"/>
                <c:pt idx="0">
                  <c:v>218.46290218999997</c:v>
                </c:pt>
                <c:pt idx="1">
                  <c:v>81.345947320000022</c:v>
                </c:pt>
                <c:pt idx="2">
                  <c:v>23.284791939999984</c:v>
                </c:pt>
                <c:pt idx="3">
                  <c:v>22.870807260000007</c:v>
                </c:pt>
                <c:pt idx="4">
                  <c:v>13.496253819999993</c:v>
                </c:pt>
                <c:pt idx="5">
                  <c:v>12.489355790000003</c:v>
                </c:pt>
                <c:pt idx="6">
                  <c:v>9.8236364099999971</c:v>
                </c:pt>
                <c:pt idx="7">
                  <c:v>9.418194920000003</c:v>
                </c:pt>
                <c:pt idx="8">
                  <c:v>8.7698942199999994</c:v>
                </c:pt>
                <c:pt idx="9">
                  <c:v>6.8764452299999999</c:v>
                </c:pt>
                <c:pt idx="10">
                  <c:v>5.9976037200000007</c:v>
                </c:pt>
                <c:pt idx="11">
                  <c:v>4.6813863400000004</c:v>
                </c:pt>
                <c:pt idx="12">
                  <c:v>2.9478114600000001</c:v>
                </c:pt>
                <c:pt idx="13">
                  <c:v>2.8656309899999992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4F-4148-974A-0E73543B63D9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PISO'!$L$41:$L$54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USULUTÁN</c:v>
                </c:pt>
                <c:pt idx="7">
                  <c:v>SAN VICENTE</c:v>
                </c:pt>
                <c:pt idx="8">
                  <c:v>AHUACHAPÁN</c:v>
                </c:pt>
                <c:pt idx="9">
                  <c:v>LA UNIÓN</c:v>
                </c:pt>
                <c:pt idx="10">
                  <c:v>CHALATENANGO</c:v>
                </c:pt>
                <c:pt idx="11">
                  <c:v>CUSCATLÁN</c:v>
                </c:pt>
                <c:pt idx="12">
                  <c:v>CABAÑAS</c:v>
                </c:pt>
                <c:pt idx="13">
                  <c:v>MORAZÁN</c:v>
                </c:pt>
              </c:strCache>
            </c:strRef>
          </c:cat>
          <c:val>
            <c:numRef>
              <c:f>'BANDESAL 2DO. PISO'!$N$41:$N$54</c:f>
              <c:numCache>
                <c:formatCode>_(* #,##0_);_(* \(#,##0\);_(* "-"??_);_(@_)</c:formatCode>
                <c:ptCount val="14"/>
                <c:pt idx="0">
                  <c:v>4340</c:v>
                </c:pt>
                <c:pt idx="1">
                  <c:v>1480</c:v>
                </c:pt>
                <c:pt idx="2">
                  <c:v>918</c:v>
                </c:pt>
                <c:pt idx="3">
                  <c:v>1475</c:v>
                </c:pt>
                <c:pt idx="4">
                  <c:v>673</c:v>
                </c:pt>
                <c:pt idx="5">
                  <c:v>778</c:v>
                </c:pt>
                <c:pt idx="6">
                  <c:v>859</c:v>
                </c:pt>
                <c:pt idx="7">
                  <c:v>483</c:v>
                </c:pt>
                <c:pt idx="8">
                  <c:v>466</c:v>
                </c:pt>
                <c:pt idx="9">
                  <c:v>412</c:v>
                </c:pt>
                <c:pt idx="10">
                  <c:v>158</c:v>
                </c:pt>
                <c:pt idx="11">
                  <c:v>339</c:v>
                </c:pt>
                <c:pt idx="12">
                  <c:v>82</c:v>
                </c:pt>
                <c:pt idx="13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B34F-4148-974A-0E73543B63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101524838542069"/>
          <c:y val="0.29254567194746683"/>
          <c:w val="0.37698909467302505"/>
          <c:h val="0.52946661827618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2022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128689696309318"/>
          <c:y val="0.18607171668251318"/>
          <c:w val="0.31215078584510864"/>
          <c:h val="0.75051837068621796"/>
        </c:manualLayout>
      </c:layout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12-4055-B69E-60235A84862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20-4CE4-827E-3062F9EADC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3FE-4769-8082-A38FE26E47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ECONÓMICO'!$B$7:$B$14</c:f>
              <c:strCache>
                <c:ptCount val="8"/>
                <c:pt idx="0">
                  <c:v>SECTOR INDUSTRIA MANUFACTURERA</c:v>
                </c:pt>
                <c:pt idx="1">
                  <c:v>SECTOR TRANSPORTE, ALMACENAJE Y COMUNICACIONES</c:v>
                </c:pt>
                <c:pt idx="2">
                  <c:v>SECTOR SERVICIOS</c:v>
                </c:pt>
                <c:pt idx="3">
                  <c:v>SECTOR CONSTRUCCIÓN</c:v>
                </c:pt>
                <c:pt idx="4">
                  <c:v>SECTOR AGROPECUARIO</c:v>
                </c:pt>
                <c:pt idx="5">
                  <c:v>OTRAS ACTIVIDADES</c:v>
                </c:pt>
                <c:pt idx="6">
                  <c:v>SECTOR COMERCIO</c:v>
                </c:pt>
                <c:pt idx="7">
                  <c:v>SECTOR ELECTRICIDAD, GAS, AGUA Y SERVICIOS SANITARIOS</c:v>
                </c:pt>
              </c:strCache>
            </c:strRef>
          </c:cat>
          <c:val>
            <c:numRef>
              <c:f>'FONDO DE DESARROLLO ECONÓMICO'!$C$7:$C$14</c:f>
              <c:numCache>
                <c:formatCode>_("$"* #,##0.0_);_("$"* \(#,##0.0\);_("$"* "-"??_);_(@_)</c:formatCode>
                <c:ptCount val="8"/>
                <c:pt idx="0">
                  <c:v>3.4336974000000002</c:v>
                </c:pt>
                <c:pt idx="1">
                  <c:v>2.9762550000000001</c:v>
                </c:pt>
                <c:pt idx="2">
                  <c:v>2.6887456100000002</c:v>
                </c:pt>
                <c:pt idx="3">
                  <c:v>2.0093960000000002</c:v>
                </c:pt>
                <c:pt idx="4">
                  <c:v>1.7208014700000001</c:v>
                </c:pt>
                <c:pt idx="5">
                  <c:v>1.4691772800000003</c:v>
                </c:pt>
                <c:pt idx="6">
                  <c:v>0.99505710000000014</c:v>
                </c:pt>
                <c:pt idx="7">
                  <c:v>0.100415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112-4055-B69E-60235A84862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B20-4CE4-827E-3062F9EADC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3FE-4769-8082-A38FE26E47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ECONÓMICO'!$B$7:$B$14</c:f>
              <c:strCache>
                <c:ptCount val="8"/>
                <c:pt idx="0">
                  <c:v>SECTOR INDUSTRIA MANUFACTURERA</c:v>
                </c:pt>
                <c:pt idx="1">
                  <c:v>SECTOR TRANSPORTE, ALMACENAJE Y COMUNICACIONES</c:v>
                </c:pt>
                <c:pt idx="2">
                  <c:v>SECTOR SERVICIOS</c:v>
                </c:pt>
                <c:pt idx="3">
                  <c:v>SECTOR CONSTRUCCIÓN</c:v>
                </c:pt>
                <c:pt idx="4">
                  <c:v>SECTOR AGROPECUARIO</c:v>
                </c:pt>
                <c:pt idx="5">
                  <c:v>OTRAS ACTIVIDADES</c:v>
                </c:pt>
                <c:pt idx="6">
                  <c:v>SECTOR COMERCIO</c:v>
                </c:pt>
                <c:pt idx="7">
                  <c:v>SECTOR ELECTRICIDAD, GAS, AGUA Y SERVICIOS SANITARIOS</c:v>
                </c:pt>
              </c:strCache>
            </c:strRef>
          </c:cat>
          <c:val>
            <c:numRef>
              <c:f>'FONDO DE DESARROLLO ECONÓMICO'!$D$7:$D$14</c:f>
              <c:numCache>
                <c:formatCode>_(* #,##0_);_(* \(#,##0\);_(* "-"??_);_(@_)</c:formatCode>
                <c:ptCount val="8"/>
                <c:pt idx="0">
                  <c:v>58</c:v>
                </c:pt>
                <c:pt idx="1">
                  <c:v>8</c:v>
                </c:pt>
                <c:pt idx="2">
                  <c:v>80</c:v>
                </c:pt>
                <c:pt idx="3">
                  <c:v>3</c:v>
                </c:pt>
                <c:pt idx="4">
                  <c:v>15</c:v>
                </c:pt>
                <c:pt idx="5">
                  <c:v>5</c:v>
                </c:pt>
                <c:pt idx="6">
                  <c:v>71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953312304492107"/>
          <c:y val="0.18631458592043162"/>
          <c:w val="0.49414642588541574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474019020125948"/>
          <c:y val="0.21587767258787405"/>
          <c:w val="0.32054786385409434"/>
          <c:h val="0.78124917487863133"/>
        </c:manualLayout>
      </c:layout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C9-4A09-AD8B-0512384F88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A3-4EF8-ADD8-B2D4ECB37A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ECONÓMICO'!$B$25:$B$29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 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ECONÓMICO'!$C$25:$C$29</c:f>
              <c:numCache>
                <c:formatCode>_("$"* #,##0.0_);_("$"* \(#,##0.0\);_("$"* "-"??_);_(@_)</c:formatCode>
                <c:ptCount val="5"/>
                <c:pt idx="0">
                  <c:v>0.92798441999999992</c:v>
                </c:pt>
                <c:pt idx="1">
                  <c:v>1.8219353299999999</c:v>
                </c:pt>
                <c:pt idx="2">
                  <c:v>6.7366254700000008</c:v>
                </c:pt>
                <c:pt idx="3">
                  <c:v>3.5869996400000002</c:v>
                </c:pt>
                <c:pt idx="4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1C9-4A09-AD8B-0512384F88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3A3-4EF8-ADD8-B2D4ECB37A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ECONÓMICO'!$B$25:$B$29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 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ECONÓMICO'!$D$25:$D$29</c:f>
              <c:numCache>
                <c:formatCode>_(* #,##0_);_(* \(#,##0\);_(* "-"??_);_(@_)</c:formatCode>
                <c:ptCount val="5"/>
                <c:pt idx="0">
                  <c:v>69</c:v>
                </c:pt>
                <c:pt idx="1">
                  <c:v>114</c:v>
                </c:pt>
                <c:pt idx="2">
                  <c:v>51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187154430851248"/>
          <c:y val="0.40556396655980154"/>
          <c:w val="0.36860326042673058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diciembre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5877760188106023E-2"/>
          <c:y val="0.14931801264083003"/>
          <c:w val="0.3316326181576878"/>
          <c:h val="0.81374350556466901"/>
        </c:manualLayout>
      </c:layout>
      <c:pieChart>
        <c:varyColors val="1"/>
        <c:ser>
          <c:idx val="0"/>
          <c:order val="0"/>
          <c:tx>
            <c:strRef>
              <c:f>'FONDO DE DESARROLLO ECONÓMICO'!$C$41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ECONÓMICO'!$B$42:$B$54</c:f>
              <c:strCache>
                <c:ptCount val="13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CHALATENANGO</c:v>
                </c:pt>
                <c:pt idx="4">
                  <c:v>SAN MIGUEL</c:v>
                </c:pt>
                <c:pt idx="5">
                  <c:v>LA PAZ</c:v>
                </c:pt>
                <c:pt idx="6">
                  <c:v>CUSCATLÁN</c:v>
                </c:pt>
                <c:pt idx="7">
                  <c:v>SONSONATE</c:v>
                </c:pt>
                <c:pt idx="8">
                  <c:v>AHUACHAPÁN</c:v>
                </c:pt>
                <c:pt idx="9">
                  <c:v>LA UNIÓN</c:v>
                </c:pt>
                <c:pt idx="10">
                  <c:v>MORAZÁN</c:v>
                </c:pt>
                <c:pt idx="11">
                  <c:v>USULUTÁN</c:v>
                </c:pt>
                <c:pt idx="12">
                  <c:v>SAN VICENTE</c:v>
                </c:pt>
              </c:strCache>
            </c:strRef>
          </c:cat>
          <c:val>
            <c:numRef>
              <c:f>'FONDO DE DESARROLLO ECONÓMICO'!$C$42:$C$54</c:f>
              <c:numCache>
                <c:formatCode>_("$"* #,##0.0_);_("$"* \(#,##0.0\);_("$"* "-"??_);_(@_)</c:formatCode>
                <c:ptCount val="13"/>
                <c:pt idx="0">
                  <c:v>10.217721370000001</c:v>
                </c:pt>
                <c:pt idx="1">
                  <c:v>2.5377342800000005</c:v>
                </c:pt>
                <c:pt idx="2">
                  <c:v>0.99586461000000004</c:v>
                </c:pt>
                <c:pt idx="3">
                  <c:v>0.35697000000000001</c:v>
                </c:pt>
                <c:pt idx="4">
                  <c:v>0.25330701</c:v>
                </c:pt>
                <c:pt idx="5">
                  <c:v>0.25226011999999998</c:v>
                </c:pt>
                <c:pt idx="6">
                  <c:v>0.218642</c:v>
                </c:pt>
                <c:pt idx="7">
                  <c:v>0.168519</c:v>
                </c:pt>
                <c:pt idx="8">
                  <c:v>0.12249247000000001</c:v>
                </c:pt>
                <c:pt idx="9">
                  <c:v>0.104798</c:v>
                </c:pt>
                <c:pt idx="10">
                  <c:v>8.6224999999999996E-2</c:v>
                </c:pt>
                <c:pt idx="11">
                  <c:v>7.3145000000000002E-2</c:v>
                </c:pt>
                <c:pt idx="12">
                  <c:v>5.8659999999999997E-3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'FONDO DE DESARROLLO ECONÓMICO'!$D$41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ECONÓMICO'!$B$42:$B$54</c:f>
              <c:strCache>
                <c:ptCount val="13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CHALATENANGO</c:v>
                </c:pt>
                <c:pt idx="4">
                  <c:v>SAN MIGUEL</c:v>
                </c:pt>
                <c:pt idx="5">
                  <c:v>LA PAZ</c:v>
                </c:pt>
                <c:pt idx="6">
                  <c:v>CUSCATLÁN</c:v>
                </c:pt>
                <c:pt idx="7">
                  <c:v>SONSONATE</c:v>
                </c:pt>
                <c:pt idx="8">
                  <c:v>AHUACHAPÁN</c:v>
                </c:pt>
                <c:pt idx="9">
                  <c:v>LA UNIÓN</c:v>
                </c:pt>
                <c:pt idx="10">
                  <c:v>MORAZÁN</c:v>
                </c:pt>
                <c:pt idx="11">
                  <c:v>USULUTÁN</c:v>
                </c:pt>
                <c:pt idx="12">
                  <c:v>SAN VICENTE</c:v>
                </c:pt>
              </c:strCache>
            </c:strRef>
          </c:cat>
          <c:val>
            <c:numRef>
              <c:f>'FONDO DE DESARROLLO ECONÓMICO'!$D$42:$D$54</c:f>
              <c:numCache>
                <c:formatCode>_(* #,##0_);_(* \(#,##0\);_(* "-"??_);_(@_)</c:formatCode>
                <c:ptCount val="13"/>
                <c:pt idx="0">
                  <c:v>94</c:v>
                </c:pt>
                <c:pt idx="1">
                  <c:v>26</c:v>
                </c:pt>
                <c:pt idx="2">
                  <c:v>30</c:v>
                </c:pt>
                <c:pt idx="3">
                  <c:v>5</c:v>
                </c:pt>
                <c:pt idx="4">
                  <c:v>23</c:v>
                </c:pt>
                <c:pt idx="5">
                  <c:v>22</c:v>
                </c:pt>
                <c:pt idx="6">
                  <c:v>2</c:v>
                </c:pt>
                <c:pt idx="7">
                  <c:v>12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418160495407933"/>
          <c:y val="0.25445465660780037"/>
          <c:w val="0.41064244123973997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38099</xdr:rowOff>
    </xdr:from>
    <xdr:to>
      <xdr:col>10</xdr:col>
      <xdr:colOff>47625</xdr:colOff>
      <xdr:row>16</xdr:row>
      <xdr:rowOff>172356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713014</xdr:colOff>
      <xdr:row>19</xdr:row>
      <xdr:rowOff>5896</xdr:rowOff>
    </xdr:from>
    <xdr:to>
      <xdr:col>10</xdr:col>
      <xdr:colOff>72571</xdr:colOff>
      <xdr:row>35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736436</xdr:colOff>
      <xdr:row>38</xdr:row>
      <xdr:rowOff>72736</xdr:rowOff>
    </xdr:from>
    <xdr:to>
      <xdr:col>10</xdr:col>
      <xdr:colOff>149514</xdr:colOff>
      <xdr:row>56</xdr:row>
      <xdr:rowOff>31336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615950</xdr:colOff>
      <xdr:row>0</xdr:row>
      <xdr:rowOff>180975</xdr:rowOff>
    </xdr:from>
    <xdr:to>
      <xdr:col>19</xdr:col>
      <xdr:colOff>701675</xdr:colOff>
      <xdr:row>16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628196</xdr:colOff>
      <xdr:row>19</xdr:row>
      <xdr:rowOff>116114</xdr:rowOff>
    </xdr:from>
    <xdr:to>
      <xdr:col>19</xdr:col>
      <xdr:colOff>713921</xdr:colOff>
      <xdr:row>35</xdr:row>
      <xdr:rowOff>72572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586345</xdr:colOff>
      <xdr:row>38</xdr:row>
      <xdr:rowOff>149513</xdr:rowOff>
    </xdr:from>
    <xdr:to>
      <xdr:col>20</xdr:col>
      <xdr:colOff>129599</xdr:colOff>
      <xdr:row>59</xdr:row>
      <xdr:rowOff>137721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3</xdr:row>
      <xdr:rowOff>196850</xdr:rowOff>
    </xdr:from>
    <xdr:to>
      <xdr:col>11</xdr:col>
      <xdr:colOff>288925</xdr:colOff>
      <xdr:row>19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412750</xdr:colOff>
      <xdr:row>21</xdr:row>
      <xdr:rowOff>133350</xdr:rowOff>
    </xdr:from>
    <xdr:to>
      <xdr:col>11</xdr:col>
      <xdr:colOff>288925</xdr:colOff>
      <xdr:row>36</xdr:row>
      <xdr:rowOff>139700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374650</xdr:colOff>
      <xdr:row>39</xdr:row>
      <xdr:rowOff>155575</xdr:rowOff>
    </xdr:from>
    <xdr:to>
      <xdr:col>11</xdr:col>
      <xdr:colOff>250825</xdr:colOff>
      <xdr:row>55</xdr:row>
      <xdr:rowOff>25400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527916</xdr:colOff>
      <xdr:row>3</xdr:row>
      <xdr:rowOff>144896</xdr:rowOff>
    </xdr:from>
    <xdr:to>
      <xdr:col>22</xdr:col>
      <xdr:colOff>23091</xdr:colOff>
      <xdr:row>18</xdr:row>
      <xdr:rowOff>175491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525895</xdr:colOff>
      <xdr:row>21</xdr:row>
      <xdr:rowOff>163946</xdr:rowOff>
    </xdr:from>
    <xdr:to>
      <xdr:col>22</xdr:col>
      <xdr:colOff>21070</xdr:colOff>
      <xdr:row>36</xdr:row>
      <xdr:rowOff>194541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506846</xdr:colOff>
      <xdr:row>39</xdr:row>
      <xdr:rowOff>75622</xdr:rowOff>
    </xdr:from>
    <xdr:to>
      <xdr:col>22</xdr:col>
      <xdr:colOff>2021</xdr:colOff>
      <xdr:row>54</xdr:row>
      <xdr:rowOff>173181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419554</xdr:colOff>
      <xdr:row>17</xdr:row>
      <xdr:rowOff>160564</xdr:rowOff>
    </xdr:from>
    <xdr:to>
      <xdr:col>11</xdr:col>
      <xdr:colOff>295729</xdr:colOff>
      <xdr:row>33</xdr:row>
      <xdr:rowOff>151039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177222</xdr:rowOff>
    </xdr:from>
    <xdr:to>
      <xdr:col>11</xdr:col>
      <xdr:colOff>298450</xdr:colOff>
      <xdr:row>51</xdr:row>
      <xdr:rowOff>182706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514351</xdr:colOff>
      <xdr:row>19</xdr:row>
      <xdr:rowOff>9524</xdr:rowOff>
    </xdr:from>
    <xdr:to>
      <xdr:col>21</xdr:col>
      <xdr:colOff>743859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37</xdr:row>
      <xdr:rowOff>133350</xdr:rowOff>
    </xdr:from>
    <xdr:to>
      <xdr:col>21</xdr:col>
      <xdr:colOff>752475</xdr:colOff>
      <xdr:row>53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424295</xdr:colOff>
      <xdr:row>0</xdr:row>
      <xdr:rowOff>154998</xdr:rowOff>
    </xdr:from>
    <xdr:to>
      <xdr:col>11</xdr:col>
      <xdr:colOff>300470</xdr:colOff>
      <xdr:row>15</xdr:row>
      <xdr:rowOff>174048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417080</xdr:colOff>
      <xdr:row>19</xdr:row>
      <xdr:rowOff>52532</xdr:rowOff>
    </xdr:from>
    <xdr:to>
      <xdr:col>11</xdr:col>
      <xdr:colOff>293255</xdr:colOff>
      <xdr:row>34</xdr:row>
      <xdr:rowOff>43007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341457</xdr:colOff>
      <xdr:row>37</xdr:row>
      <xdr:rowOff>73314</xdr:rowOff>
    </xdr:from>
    <xdr:to>
      <xdr:col>11</xdr:col>
      <xdr:colOff>217632</xdr:colOff>
      <xdr:row>52</xdr:row>
      <xdr:rowOff>124980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2</xdr:row>
      <xdr:rowOff>107950</xdr:rowOff>
    </xdr:from>
    <xdr:to>
      <xdr:col>22</xdr:col>
      <xdr:colOff>0</xdr:colOff>
      <xdr:row>17</xdr:row>
      <xdr:rowOff>127000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20</xdr:row>
      <xdr:rowOff>85725</xdr:rowOff>
    </xdr:from>
    <xdr:to>
      <xdr:col>22</xdr:col>
      <xdr:colOff>9525</xdr:colOff>
      <xdr:row>35</xdr:row>
      <xdr:rowOff>104775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520700</xdr:colOff>
      <xdr:row>38</xdr:row>
      <xdr:rowOff>107950</xdr:rowOff>
    </xdr:from>
    <xdr:to>
      <xdr:col>22</xdr:col>
      <xdr:colOff>15875</xdr:colOff>
      <xdr:row>54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a211" displayName="Tabla211" ref="B5:D14" totalsRowShown="0" headerRowBorderDxfId="121" tableBorderDxfId="120">
  <autoFilter ref="B5:D14" xr:uid="{00000000-0009-0000-0100-00000A000000}"/>
  <tableColumns count="3">
    <tableColumn id="1" xr3:uid="{00000000-0010-0000-0000-000001000000}" name="SECTOR ECONÓMICO" dataDxfId="10"/>
    <tableColumn id="2" xr3:uid="{00000000-0010-0000-0000-000002000000}" name="Monto" dataDxfId="8" dataCellStyle="Moneda"/>
    <tableColumn id="3" xr3:uid="{00000000-0010-0000-0000-000003000000}" name="Créditos" dataDxfId="9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a26" displayName="Tabla26" ref="N6:P16" totalsRowShown="0" headerRowBorderDxfId="85" tableBorderDxfId="84">
  <autoFilter ref="N6:P16" xr:uid="{00000000-0009-0000-0100-000005000000}"/>
  <tableColumns count="3">
    <tableColumn id="1" xr3:uid="{00000000-0010-0000-0900-000001000000}" name="SECTOR ECONÓMICO" dataDxfId="83"/>
    <tableColumn id="2" xr3:uid="{00000000-0010-0000-0900-000002000000}" name="Saldo" dataDxfId="82" dataCellStyle="Moneda"/>
    <tableColumn id="3" xr3:uid="{00000000-0010-0000-0900-000003000000}" name="Créditos" dataDxfId="81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a37" displayName="Tabla37" ref="N23:P28" totalsRowShown="0" headerRowBorderDxfId="80" tableBorderDxfId="79">
  <autoFilter ref="N23:P28" xr:uid="{00000000-0009-0000-0100-000006000000}"/>
  <tableColumns count="3">
    <tableColumn id="1" xr3:uid="{00000000-0010-0000-0A00-000001000000}" name="TAMAÑO DE EMPRESA" dataDxfId="78"/>
    <tableColumn id="2" xr3:uid="{00000000-0010-0000-0A00-000002000000}" name="Saldo" dataDxfId="77" dataCellStyle="Moneda"/>
    <tableColumn id="3" xr3:uid="{00000000-0010-0000-0A00-000003000000}" name="Créditos" dataDxfId="76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la48" displayName="Tabla48" ref="N39:P53" totalsRowShown="0" headerRowBorderDxfId="75" tableBorderDxfId="74">
  <autoFilter ref="N39:P53" xr:uid="{00000000-0009-0000-0100-000007000000}"/>
  <tableColumns count="3">
    <tableColumn id="1" xr3:uid="{00000000-0010-0000-0B00-000001000000}" name="DEPARTAMENTO" dataDxfId="73"/>
    <tableColumn id="2" xr3:uid="{00000000-0010-0000-0B00-000002000000}" name="Saldo" dataDxfId="72" dataCellStyle="Moneda"/>
    <tableColumn id="3" xr3:uid="{00000000-0010-0000-0B00-000003000000}" name="Créditos" dataDxfId="71" dataCellStyle="Millares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a214" displayName="Tabla214" ref="B6:D12" totalsRowShown="0" headerRowBorderDxfId="70" tableBorderDxfId="69">
  <autoFilter ref="B6:D12" xr:uid="{00000000-0009-0000-0100-00000D000000}"/>
  <sortState xmlns:xlrd2="http://schemas.microsoft.com/office/spreadsheetml/2017/richdata2" ref="B7:D12">
    <sortCondition descending="1" ref="C8:C12"/>
  </sortState>
  <tableColumns count="3">
    <tableColumn id="1" xr3:uid="{00000000-0010-0000-0C00-000001000000}" name="SECTOR ECONÓMICO" dataDxfId="68"/>
    <tableColumn id="2" xr3:uid="{00000000-0010-0000-0C00-000002000000}" name="Monto" dataDxfId="67" dataCellStyle="Moneda"/>
    <tableColumn id="3" xr3:uid="{00000000-0010-0000-0C00-000003000000}" name="Créditos" dataDxfId="66" dataCellStyle="Millares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a315" displayName="Tabla315" ref="B23:D28" totalsRowShown="0" headerRowBorderDxfId="65" tableBorderDxfId="64">
  <autoFilter ref="B23:D28" xr:uid="{00000000-0009-0000-0100-00000E000000}"/>
  <tableColumns count="3">
    <tableColumn id="1" xr3:uid="{00000000-0010-0000-0D00-000001000000}" name="TAMAÑO DE EMPRESA" dataDxfId="63"/>
    <tableColumn id="2" xr3:uid="{00000000-0010-0000-0D00-000002000000}" name="Monto" dataDxfId="62" dataCellStyle="Moneda"/>
    <tableColumn id="3" xr3:uid="{00000000-0010-0000-0D00-000003000000}" name="Créditos" dataDxfId="61" dataCellStyle="Millares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a416" displayName="Tabla416" ref="B40:D49" totalsRowShown="0" headerRowBorderDxfId="60" tableBorderDxfId="59">
  <autoFilter ref="B40:D49" xr:uid="{00000000-0009-0000-0100-00000F000000}"/>
  <tableColumns count="3">
    <tableColumn id="1" xr3:uid="{00000000-0010-0000-0E00-000001000000}" name="DEPARTAMENTO" dataDxfId="58"/>
    <tableColumn id="2" xr3:uid="{00000000-0010-0000-0E00-000002000000}" name="Monto" dataDxfId="57" dataCellStyle="Moneda"/>
    <tableColumn id="3" xr3:uid="{00000000-0010-0000-0E00-000003000000}" name="Créditos" dataDxfId="56" dataCellStyle="Millares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2617" displayName="Tabla2617" ref="N6:P13" totalsRowShown="0" headerRowBorderDxfId="55" tableBorderDxfId="54">
  <autoFilter ref="N6:P13" xr:uid="{00000000-0009-0000-0100-000010000000}"/>
  <tableColumns count="3">
    <tableColumn id="1" xr3:uid="{00000000-0010-0000-0F00-000001000000}" name="SECTOR ECONÓMICO" dataDxfId="53"/>
    <tableColumn id="2" xr3:uid="{00000000-0010-0000-0F00-000002000000}" name="Saldo" dataDxfId="52" dataCellStyle="Moneda"/>
    <tableColumn id="3" xr3:uid="{00000000-0010-0000-0F00-000003000000}" name="Créditos" dataDxfId="51" dataCellStyle="Millares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a3718" displayName="Tabla3718" ref="N23:P28" totalsRowShown="0" headerRowBorderDxfId="50" tableBorderDxfId="49">
  <autoFilter ref="N23:P28" xr:uid="{00000000-0009-0000-0100-000011000000}"/>
  <tableColumns count="3">
    <tableColumn id="1" xr3:uid="{00000000-0010-0000-1000-000001000000}" name="TAMAÑO DE EMPRESA" dataDxfId="48"/>
    <tableColumn id="2" xr3:uid="{00000000-0010-0000-1000-000002000000}" name="Saldo" dataDxfId="47" dataCellStyle="Moneda"/>
    <tableColumn id="3" xr3:uid="{00000000-0010-0000-1000-000003000000}" name="Créditos" dataDxfId="46" dataCellStyle="Millares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4819" displayName="Tabla4819" ref="N39:P52" totalsRowShown="0" headerRowBorderDxfId="45" tableBorderDxfId="44">
  <autoFilter ref="N39:P52" xr:uid="{00000000-0009-0000-0100-000012000000}"/>
  <tableColumns count="3">
    <tableColumn id="1" xr3:uid="{00000000-0010-0000-1100-000001000000}" name="DEPARTAMENTO" dataDxfId="43"/>
    <tableColumn id="2" xr3:uid="{00000000-0010-0000-1100-000002000000}" name="Saldo" dataDxfId="42" dataCellStyle="Moneda"/>
    <tableColumn id="3" xr3:uid="{00000000-0010-0000-1100-000003000000}" name="Créditos" dataDxfId="41" dataCellStyle="Millares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21420" displayName="Tabla21420" ref="B6:D12" totalsRowShown="0" headerRowBorderDxfId="40" tableBorderDxfId="39">
  <autoFilter ref="B6:D12" xr:uid="{00000000-0009-0000-0100-000013000000}"/>
  <tableColumns count="3">
    <tableColumn id="1" xr3:uid="{00000000-0010-0000-1200-000001000000}" name="SECTOR ECONÓMICO" dataDxfId="38"/>
    <tableColumn id="2" xr3:uid="{00000000-0010-0000-1200-000002000000}" name="Monto" dataDxfId="37" dataCellStyle="Moneda"/>
    <tableColumn id="3" xr3:uid="{00000000-0010-0000-1200-000003000000}" name="Créditos" dataDxfId="36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a312" displayName="Tabla312" ref="B25:D30" totalsRowShown="0" headerRowBorderDxfId="119" tableBorderDxfId="118">
  <autoFilter ref="B25:D30" xr:uid="{00000000-0009-0000-0100-00000B000000}"/>
  <tableColumns count="3">
    <tableColumn id="1" xr3:uid="{00000000-0010-0000-0100-000001000000}" name="TAMAÑO DE EMPRESA" dataDxfId="7"/>
    <tableColumn id="2" xr3:uid="{00000000-0010-0000-0100-000002000000}" name="Monto" dataDxfId="5" dataCellStyle="Moneda"/>
    <tableColumn id="3" xr3:uid="{00000000-0010-0000-0100-000003000000}" name="Créditos" dataDxfId="6" dataCellStyle="Millares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31521" displayName="Tabla31521" ref="B23:D27" totalsRowShown="0" headerRowBorderDxfId="35" tableBorderDxfId="34">
  <autoFilter ref="B23:D27" xr:uid="{00000000-0009-0000-0100-000014000000}"/>
  <tableColumns count="3">
    <tableColumn id="1" xr3:uid="{00000000-0010-0000-1300-000001000000}" name="TAMAÑO DE EMPRESA" dataDxfId="33"/>
    <tableColumn id="2" xr3:uid="{00000000-0010-0000-1300-000002000000}" name="Monto" dataDxfId="32" dataCellStyle="Moneda"/>
    <tableColumn id="3" xr3:uid="{00000000-0010-0000-1300-000003000000}" name="Créditos" dataDxfId="31" dataCellStyle="Millares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41622" displayName="Tabla41622" ref="B39:D53" totalsRowShown="0" headerRowBorderDxfId="30" tableBorderDxfId="29">
  <autoFilter ref="B39:D53" xr:uid="{00000000-0009-0000-0100-000015000000}"/>
  <tableColumns count="3">
    <tableColumn id="1" xr3:uid="{00000000-0010-0000-1400-000001000000}" name="DEPARTAMENTO" dataDxfId="28"/>
    <tableColumn id="2" xr3:uid="{00000000-0010-0000-1400-000002000000}" name="Monto" dataDxfId="27" dataCellStyle="Moneda"/>
    <tableColumn id="3" xr3:uid="{00000000-0010-0000-1400-000003000000}" name="Créditos" dataDxfId="26" dataCellStyle="Millares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a261723" displayName="Tabla261723" ref="N6:P12" totalsRowShown="0" headerRowBorderDxfId="25" tableBorderDxfId="24">
  <autoFilter ref="N6:P12" xr:uid="{00000000-0009-0000-0100-000016000000}"/>
  <tableColumns count="3">
    <tableColumn id="1" xr3:uid="{00000000-0010-0000-1500-000001000000}" name="SECTOR ECONÓMICO" dataDxfId="23"/>
    <tableColumn id="2" xr3:uid="{00000000-0010-0000-1500-000002000000}" name="Saldo" dataDxfId="22" dataCellStyle="Moneda"/>
    <tableColumn id="3" xr3:uid="{00000000-0010-0000-1500-000003000000}" name="Créditos" dataDxfId="21" dataCellStyle="Millares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a371824" displayName="Tabla371824" ref="N23:P28" totalsRowShown="0" headerRowBorderDxfId="20" tableBorderDxfId="19">
  <autoFilter ref="N23:P28" xr:uid="{00000000-0009-0000-0100-000017000000}"/>
  <tableColumns count="3">
    <tableColumn id="1" xr3:uid="{00000000-0010-0000-1600-000001000000}" name="TAMAÑO DE EMPRESA" dataDxfId="18"/>
    <tableColumn id="2" xr3:uid="{00000000-0010-0000-1600-000002000000}" name="Saldo" dataDxfId="17" dataCellStyle="Moneda"/>
    <tableColumn id="3" xr3:uid="{00000000-0010-0000-1600-000003000000}" name="Créditos" dataDxfId="16" dataCellStyle="Millares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a481925" displayName="Tabla481925" ref="N40:P54" totalsRowShown="0" headerRowBorderDxfId="15" tableBorderDxfId="14">
  <autoFilter ref="N40:P54" xr:uid="{00000000-0009-0000-0100-000018000000}"/>
  <tableColumns count="3">
    <tableColumn id="1" xr3:uid="{00000000-0010-0000-1700-000001000000}" name="DEPARTAMENTO" dataDxfId="13"/>
    <tableColumn id="2" xr3:uid="{00000000-0010-0000-1700-000002000000}" name="Saldo" dataDxfId="12" dataCellStyle="Moneda"/>
    <tableColumn id="3" xr3:uid="{00000000-0010-0000-1700-000003000000}" name="Créditos" dataDxfId="11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Tabla413" displayName="Tabla413" ref="B40:D54" totalsRowShown="0" headerRowBorderDxfId="3" tableBorderDxfId="4">
  <autoFilter ref="B40:D54" xr:uid="{00000000-0009-0000-0100-00000C000000}"/>
  <tableColumns count="3">
    <tableColumn id="1" xr3:uid="{00000000-0010-0000-0200-000001000000}" name="DEPARTAMENTO" dataDxfId="2"/>
    <tableColumn id="2" xr3:uid="{00000000-0010-0000-0200-000002000000}" name="Monto" dataDxfId="1" dataCellStyle="Moneda"/>
    <tableColumn id="3" xr3:uid="{00000000-0010-0000-0200-000003000000}" name="Créditos" dataDxfId="0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a262" displayName="Tabla262" ref="L5:N14" totalsRowShown="0" headerRowDxfId="117" headerRowBorderDxfId="116" tableBorderDxfId="115">
  <autoFilter ref="L5:N14" xr:uid="{00000000-0009-0000-0100-000001000000}"/>
  <tableColumns count="3">
    <tableColumn id="1" xr3:uid="{00000000-0010-0000-0300-000001000000}" name="SECTOR ECONÓMICO" dataDxfId="114"/>
    <tableColumn id="2" xr3:uid="{00000000-0010-0000-0300-000002000000}" name="Saldo" dataDxfId="113" dataCellStyle="Moneda"/>
    <tableColumn id="3" xr3:uid="{00000000-0010-0000-0300-000003000000}" name="Créditos" dataDxfId="112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379" displayName="Tabla379" ref="L24:N29" totalsRowShown="0" headerRowDxfId="111" headerRowBorderDxfId="110" tableBorderDxfId="109">
  <autoFilter ref="L24:N29" xr:uid="{00000000-0009-0000-0100-000008000000}"/>
  <tableColumns count="3">
    <tableColumn id="1" xr3:uid="{00000000-0010-0000-0400-000001000000}" name="TAMAÑO DE EMPRESA" dataDxfId="108"/>
    <tableColumn id="2" xr3:uid="{00000000-0010-0000-0400-000002000000}" name="Saldo" dataDxfId="107" dataCellStyle="Moneda"/>
    <tableColumn id="3" xr3:uid="{00000000-0010-0000-0400-000003000000}" name="Créditos" dataDxfId="106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a4810" displayName="Tabla4810" ref="L40:N54" totalsRowShown="0" headerRowBorderDxfId="105" tableBorderDxfId="104">
  <autoFilter ref="L40:N54" xr:uid="{00000000-0009-0000-0100-000009000000}"/>
  <tableColumns count="3">
    <tableColumn id="1" xr3:uid="{00000000-0010-0000-0500-000001000000}" name="DEPARTAMENTO" dataDxfId="103"/>
    <tableColumn id="2" xr3:uid="{00000000-0010-0000-0500-000002000000}" name="Saldo" dataDxfId="102" dataCellStyle="Moneda"/>
    <tableColumn id="3" xr3:uid="{00000000-0010-0000-0500-000003000000}" name="Créditos" dataDxfId="101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a2" displayName="Tabla2" ref="B6:D14" totalsRowShown="0" headerRowBorderDxfId="100" tableBorderDxfId="99">
  <autoFilter ref="B6:D14" xr:uid="{00000000-0009-0000-0100-000002000000}"/>
  <tableColumns count="3">
    <tableColumn id="1" xr3:uid="{00000000-0010-0000-0600-000001000000}" name="SECTOR ECONÓMICO" dataDxfId="98"/>
    <tableColumn id="2" xr3:uid="{00000000-0010-0000-0600-000002000000}" name="Monto" dataDxfId="97" dataCellStyle="Moneda"/>
    <tableColumn id="3" xr3:uid="{00000000-0010-0000-0600-000003000000}" name="Créditos" dataDxfId="96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a3" displayName="Tabla3" ref="B24:D29" totalsRowShown="0" headerRowBorderDxfId="95" tableBorderDxfId="94">
  <autoFilter ref="B24:D29" xr:uid="{00000000-0009-0000-0100-000003000000}"/>
  <tableColumns count="3">
    <tableColumn id="1" xr3:uid="{00000000-0010-0000-0700-000001000000}" name="TAMAÑO DE EMPRESA" dataDxfId="93"/>
    <tableColumn id="2" xr3:uid="{00000000-0010-0000-0700-000002000000}" name="Monto" dataDxfId="92" dataCellStyle="Moneda"/>
    <tableColumn id="3" xr3:uid="{00000000-0010-0000-0700-000003000000}" name="Créditos" dataDxfId="91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a4" displayName="Tabla4" ref="B41:D54" totalsRowShown="0" headerRowBorderDxfId="90" tableBorderDxfId="89">
  <autoFilter ref="B41:D54" xr:uid="{00000000-0009-0000-0100-000004000000}"/>
  <tableColumns count="3">
    <tableColumn id="1" xr3:uid="{00000000-0010-0000-0800-000001000000}" name="DEPARTAMENTO" dataDxfId="88"/>
    <tableColumn id="2" xr3:uid="{00000000-0010-0000-0800-000002000000}" name="Monto" dataDxfId="87" dataCellStyle="Moneda"/>
    <tableColumn id="3" xr3:uid="{00000000-0010-0000-0800-000003000000}" name="Créditos" dataDxfId="86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drawing" Target="../drawings/drawing2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2:R57"/>
  <sheetViews>
    <sheetView showGridLines="0" tabSelected="1" topLeftCell="A21" zoomScale="55" zoomScaleNormal="55" workbookViewId="0">
      <selection activeCell="C35" sqref="C35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54.453125" bestFit="1" customWidth="1"/>
    <col min="12" max="12" width="71" customWidth="1"/>
    <col min="13" max="14" width="19.7265625" style="3" customWidth="1"/>
    <col min="16" max="16" width="54.453125" bestFit="1" customWidth="1"/>
  </cols>
  <sheetData>
    <row r="2" spans="2:18" ht="15.5" x14ac:dyDescent="0.35">
      <c r="B2" s="1" t="s">
        <v>52</v>
      </c>
      <c r="C2"/>
      <c r="D2"/>
      <c r="L2" s="1" t="s">
        <v>55</v>
      </c>
      <c r="M2"/>
      <c r="N2"/>
    </row>
    <row r="3" spans="2:18" ht="16" thickBot="1" x14ac:dyDescent="0.4">
      <c r="B3" s="2" t="s">
        <v>0</v>
      </c>
      <c r="L3" s="2" t="s">
        <v>0</v>
      </c>
    </row>
    <row r="4" spans="2:18" ht="15" thickBot="1" x14ac:dyDescent="0.4">
      <c r="C4" s="73" t="s">
        <v>7</v>
      </c>
      <c r="D4" s="74"/>
      <c r="M4" s="73" t="s">
        <v>7</v>
      </c>
      <c r="N4" s="74"/>
    </row>
    <row r="5" spans="2:18" ht="15" thickBot="1" x14ac:dyDescent="0.4">
      <c r="B5" s="12" t="s">
        <v>1</v>
      </c>
      <c r="C5" s="13" t="s">
        <v>2</v>
      </c>
      <c r="D5" s="14" t="s">
        <v>3</v>
      </c>
      <c r="L5" s="45" t="s">
        <v>1</v>
      </c>
      <c r="M5" s="46" t="s">
        <v>6</v>
      </c>
      <c r="N5" s="46" t="s">
        <v>3</v>
      </c>
    </row>
    <row r="6" spans="2:18" x14ac:dyDescent="0.35">
      <c r="B6" s="11" t="s">
        <v>12</v>
      </c>
      <c r="C6" s="75">
        <v>118.31294668000001</v>
      </c>
      <c r="D6" s="39">
        <v>2384</v>
      </c>
      <c r="F6" s="8"/>
      <c r="G6" s="9"/>
      <c r="H6" s="21"/>
      <c r="L6" s="41" t="s">
        <v>12</v>
      </c>
      <c r="M6" s="59">
        <v>202.73166777000009</v>
      </c>
      <c r="N6" s="48">
        <v>4043</v>
      </c>
      <c r="P6" s="8"/>
      <c r="Q6" s="9"/>
      <c r="R6" s="21"/>
    </row>
    <row r="7" spans="2:18" x14ac:dyDescent="0.35">
      <c r="B7" s="11" t="s">
        <v>10</v>
      </c>
      <c r="C7" s="75">
        <v>48.145156049999997</v>
      </c>
      <c r="D7" s="39">
        <v>2594</v>
      </c>
      <c r="F7" s="8"/>
      <c r="G7" s="9"/>
      <c r="H7" s="21"/>
      <c r="L7" s="41" t="s">
        <v>10</v>
      </c>
      <c r="M7" s="59">
        <v>67.664517469999964</v>
      </c>
      <c r="N7" s="48">
        <v>3227</v>
      </c>
      <c r="P7" s="8"/>
      <c r="Q7" s="9"/>
      <c r="R7" s="21"/>
    </row>
    <row r="8" spans="2:18" x14ac:dyDescent="0.35">
      <c r="B8" s="11" t="s">
        <v>47</v>
      </c>
      <c r="C8" s="75">
        <v>31.268498579999999</v>
      </c>
      <c r="D8" s="39">
        <v>321</v>
      </c>
      <c r="F8" s="8"/>
      <c r="G8" s="9"/>
      <c r="H8" s="21"/>
      <c r="L8" s="41" t="s">
        <v>65</v>
      </c>
      <c r="M8" s="59">
        <v>59.565663749999999</v>
      </c>
      <c r="N8" s="48">
        <v>1626</v>
      </c>
      <c r="P8" s="8"/>
      <c r="Q8" s="9"/>
      <c r="R8" s="21"/>
    </row>
    <row r="9" spans="2:18" x14ac:dyDescent="0.35">
      <c r="B9" s="11" t="s">
        <v>14</v>
      </c>
      <c r="C9" s="75">
        <v>11.313087930000002</v>
      </c>
      <c r="D9" s="39">
        <v>342</v>
      </c>
      <c r="F9" s="8"/>
      <c r="G9" s="9"/>
      <c r="H9" s="21"/>
      <c r="L9" s="41" t="s">
        <v>16</v>
      </c>
      <c r="M9" s="59">
        <v>31.077008410000037</v>
      </c>
      <c r="N9" s="48">
        <v>2103</v>
      </c>
      <c r="P9" s="8"/>
      <c r="Q9" s="9"/>
      <c r="R9" s="21"/>
    </row>
    <row r="10" spans="2:18" x14ac:dyDescent="0.35">
      <c r="B10" s="11" t="s">
        <v>15</v>
      </c>
      <c r="C10" s="75">
        <v>7.4737022</v>
      </c>
      <c r="D10" s="39">
        <v>26</v>
      </c>
      <c r="F10" s="8"/>
      <c r="G10" s="9"/>
      <c r="H10" s="21"/>
      <c r="L10" s="41" t="s">
        <v>14</v>
      </c>
      <c r="M10" s="59">
        <v>19.379927160000001</v>
      </c>
      <c r="N10" s="48">
        <v>959</v>
      </c>
      <c r="P10" s="8"/>
      <c r="Q10" s="9"/>
      <c r="R10" s="21"/>
    </row>
    <row r="11" spans="2:18" x14ac:dyDescent="0.35">
      <c r="B11" s="11" t="s">
        <v>16</v>
      </c>
      <c r="C11" s="75">
        <v>5.4230897300000027</v>
      </c>
      <c r="D11" s="39">
        <v>231</v>
      </c>
      <c r="F11" s="8"/>
      <c r="G11" s="9"/>
      <c r="H11" s="21"/>
      <c r="L11" s="41" t="s">
        <v>11</v>
      </c>
      <c r="M11" s="59">
        <v>17.08510604999999</v>
      </c>
      <c r="N11" s="48">
        <v>519</v>
      </c>
      <c r="P11" s="8"/>
      <c r="Q11" s="9"/>
      <c r="R11" s="21"/>
    </row>
    <row r="12" spans="2:18" x14ac:dyDescent="0.35">
      <c r="B12" s="11" t="s">
        <v>13</v>
      </c>
      <c r="C12" s="75">
        <v>4.1779890000000002</v>
      </c>
      <c r="D12" s="39">
        <v>38</v>
      </c>
      <c r="F12" s="8"/>
      <c r="G12" s="9"/>
      <c r="H12" s="21"/>
      <c r="L12" s="41" t="s">
        <v>13</v>
      </c>
      <c r="M12" s="59">
        <v>16.136264850000007</v>
      </c>
      <c r="N12" s="48">
        <v>247</v>
      </c>
      <c r="P12" s="8"/>
      <c r="Q12" s="9"/>
      <c r="R12" s="21"/>
    </row>
    <row r="13" spans="2:18" x14ac:dyDescent="0.35">
      <c r="B13" s="18" t="s">
        <v>11</v>
      </c>
      <c r="C13" s="75">
        <v>2.0715839799999998</v>
      </c>
      <c r="D13" s="39">
        <v>74</v>
      </c>
      <c r="F13" s="8"/>
      <c r="G13" s="9"/>
      <c r="H13" s="21"/>
      <c r="L13" s="41" t="s">
        <v>15</v>
      </c>
      <c r="M13" s="59">
        <v>9.4231391699999953</v>
      </c>
      <c r="N13" s="48">
        <v>34</v>
      </c>
      <c r="P13" s="8"/>
      <c r="Q13" s="9"/>
      <c r="R13" s="21"/>
    </row>
    <row r="14" spans="2:18" ht="15" thickBot="1" x14ac:dyDescent="0.4">
      <c r="B14" s="18" t="s">
        <v>33</v>
      </c>
      <c r="C14" s="75">
        <v>0.27474299999999996</v>
      </c>
      <c r="D14" s="39">
        <v>14</v>
      </c>
      <c r="G14" s="9"/>
      <c r="H14" s="21"/>
      <c r="L14" s="41" t="s">
        <v>33</v>
      </c>
      <c r="M14" s="59">
        <v>0.26736698000000003</v>
      </c>
      <c r="N14" s="48">
        <v>14</v>
      </c>
      <c r="P14" s="8"/>
      <c r="Q14" s="9"/>
      <c r="R14" s="21"/>
    </row>
    <row r="15" spans="2:18" ht="15" thickBot="1" x14ac:dyDescent="0.4">
      <c r="B15" s="15" t="s">
        <v>4</v>
      </c>
      <c r="C15" s="76">
        <f>SUBTOTAL(109,Tabla211[Monto])</f>
        <v>228.46079715000002</v>
      </c>
      <c r="D15" s="40">
        <f>SUBTOTAL(109,Tabla211[Créditos])</f>
        <v>6024</v>
      </c>
      <c r="L15" s="42" t="s">
        <v>4</v>
      </c>
      <c r="M15" s="60">
        <f>SUBTOTAL(109,Tabla262[Saldo])</f>
        <v>423.33066161000011</v>
      </c>
      <c r="N15" s="49">
        <f>SUBTOTAL(109,Tabla262[Créditos])</f>
        <v>12772</v>
      </c>
      <c r="P15" s="8"/>
      <c r="Q15" s="9"/>
      <c r="R15" s="21"/>
    </row>
    <row r="16" spans="2:18" x14ac:dyDescent="0.35">
      <c r="B16" s="5"/>
      <c r="L16" s="31"/>
      <c r="M16" s="25"/>
      <c r="N16" s="25"/>
    </row>
    <row r="17" spans="2:18" x14ac:dyDescent="0.35">
      <c r="B17" s="5"/>
      <c r="L17" s="30"/>
      <c r="M17" s="30"/>
      <c r="N17" s="30"/>
    </row>
    <row r="18" spans="2:18" ht="14.5" customHeight="1" x14ac:dyDescent="0.35">
      <c r="B18" s="5"/>
      <c r="L18" s="5"/>
    </row>
    <row r="19" spans="2:18" x14ac:dyDescent="0.35">
      <c r="B19" s="5"/>
      <c r="L19" s="5"/>
    </row>
    <row r="20" spans="2:18" x14ac:dyDescent="0.35">
      <c r="B20" s="5"/>
      <c r="L20" s="5"/>
    </row>
    <row r="21" spans="2:18" ht="15.5" x14ac:dyDescent="0.35">
      <c r="B21" s="5"/>
      <c r="L21" s="1" t="s">
        <v>56</v>
      </c>
      <c r="N21" s="6"/>
    </row>
    <row r="22" spans="2:18" ht="16" thickBot="1" x14ac:dyDescent="0.4">
      <c r="B22" s="1" t="s">
        <v>53</v>
      </c>
      <c r="D22" s="6"/>
      <c r="L22" s="2" t="s">
        <v>0</v>
      </c>
      <c r="N22" s="6"/>
    </row>
    <row r="23" spans="2:18" ht="16" thickBot="1" x14ac:dyDescent="0.4">
      <c r="B23" s="2" t="s">
        <v>0</v>
      </c>
      <c r="D23" s="6"/>
      <c r="M23" s="73" t="s">
        <v>7</v>
      </c>
      <c r="N23" s="74"/>
    </row>
    <row r="24" spans="2:18" ht="15" thickBot="1" x14ac:dyDescent="0.4">
      <c r="C24" s="73" t="s">
        <v>7</v>
      </c>
      <c r="D24" s="74"/>
      <c r="L24" s="45" t="s">
        <v>8</v>
      </c>
      <c r="M24" s="46" t="s">
        <v>6</v>
      </c>
      <c r="N24" s="46" t="s">
        <v>3</v>
      </c>
    </row>
    <row r="25" spans="2:18" ht="15" thickBot="1" x14ac:dyDescent="0.4">
      <c r="B25" s="19" t="s">
        <v>8</v>
      </c>
      <c r="C25" s="13" t="s">
        <v>2</v>
      </c>
      <c r="D25" s="14" t="s">
        <v>3</v>
      </c>
      <c r="F25" s="8"/>
      <c r="G25" s="9"/>
      <c r="H25" s="21"/>
      <c r="L25" s="18" t="s">
        <v>64</v>
      </c>
      <c r="M25" s="59">
        <v>50.503432970000027</v>
      </c>
      <c r="N25" s="43">
        <v>4718</v>
      </c>
      <c r="P25" s="8"/>
      <c r="Q25" s="9"/>
      <c r="R25" s="21"/>
    </row>
    <row r="26" spans="2:18" x14ac:dyDescent="0.35">
      <c r="B26" s="18" t="s">
        <v>39</v>
      </c>
      <c r="C26" s="75">
        <v>20.128414460000009</v>
      </c>
      <c r="D26" s="7">
        <v>1724</v>
      </c>
      <c r="F26" s="8"/>
      <c r="G26" s="9"/>
      <c r="H26" s="21"/>
      <c r="L26" s="47" t="s">
        <v>17</v>
      </c>
      <c r="M26" s="59">
        <v>51.759533589999982</v>
      </c>
      <c r="N26" s="43">
        <v>4113</v>
      </c>
      <c r="P26" s="8"/>
      <c r="Q26" s="9"/>
      <c r="R26" s="21"/>
    </row>
    <row r="27" spans="2:18" x14ac:dyDescent="0.35">
      <c r="B27" s="18" t="s">
        <v>17</v>
      </c>
      <c r="C27" s="75">
        <v>34.128599810000004</v>
      </c>
      <c r="D27" s="7">
        <v>2185</v>
      </c>
      <c r="F27" s="8"/>
      <c r="G27" s="9"/>
      <c r="H27" s="21"/>
      <c r="L27" s="47" t="s">
        <v>40</v>
      </c>
      <c r="M27" s="59">
        <v>117.25024626000008</v>
      </c>
      <c r="N27" s="43">
        <v>2456</v>
      </c>
      <c r="P27" s="8"/>
      <c r="Q27" s="9"/>
      <c r="R27" s="21"/>
    </row>
    <row r="28" spans="2:18" x14ac:dyDescent="0.35">
      <c r="B28" s="18" t="s">
        <v>18</v>
      </c>
      <c r="C28" s="75">
        <v>81.076967670000002</v>
      </c>
      <c r="D28" s="7">
        <v>1545</v>
      </c>
      <c r="F28" s="8"/>
      <c r="G28" s="9"/>
      <c r="H28" s="21"/>
      <c r="L28" s="47" t="s">
        <v>19</v>
      </c>
      <c r="M28" s="59">
        <v>114.78489899000006</v>
      </c>
      <c r="N28" s="43">
        <v>1274</v>
      </c>
      <c r="P28" s="8"/>
      <c r="Q28" s="9"/>
      <c r="R28" s="21"/>
    </row>
    <row r="29" spans="2:18" ht="15" thickBot="1" x14ac:dyDescent="0.4">
      <c r="B29" s="18" t="s">
        <v>19</v>
      </c>
      <c r="C29" s="75">
        <v>84.530285039999995</v>
      </c>
      <c r="D29" s="7">
        <v>527</v>
      </c>
      <c r="F29" s="8"/>
      <c r="G29" s="9"/>
      <c r="H29" s="21"/>
      <c r="L29" s="47" t="s">
        <v>20</v>
      </c>
      <c r="M29" s="59">
        <v>89.032549799999984</v>
      </c>
      <c r="N29" s="43">
        <v>211</v>
      </c>
      <c r="P29" s="8"/>
      <c r="Q29" s="9"/>
      <c r="R29" s="21"/>
    </row>
    <row r="30" spans="2:18" ht="15" thickBot="1" x14ac:dyDescent="0.4">
      <c r="B30" s="18" t="s">
        <v>20</v>
      </c>
      <c r="C30" s="75">
        <v>8.5965301700000012</v>
      </c>
      <c r="D30" s="7">
        <v>43</v>
      </c>
      <c r="L30" s="42" t="s">
        <v>4</v>
      </c>
      <c r="M30" s="60">
        <f>SUM(M25:M29)</f>
        <v>423.33066161000011</v>
      </c>
      <c r="N30" s="44">
        <f>SUM(N25:N29)</f>
        <v>12772</v>
      </c>
    </row>
    <row r="31" spans="2:18" ht="15" thickBot="1" x14ac:dyDescent="0.4">
      <c r="B31" s="20" t="s">
        <v>4</v>
      </c>
      <c r="C31" s="76">
        <f>SUM(C26:C30)</f>
        <v>228.46079714999999</v>
      </c>
      <c r="D31" s="17">
        <f>SUM(D26:D30)</f>
        <v>6024</v>
      </c>
      <c r="L31" s="31"/>
      <c r="O31" s="9"/>
    </row>
    <row r="32" spans="2:18" x14ac:dyDescent="0.35">
      <c r="B32" t="s">
        <v>48</v>
      </c>
      <c r="L32" s="31"/>
      <c r="M32" s="25"/>
      <c r="N32" s="25"/>
    </row>
    <row r="33" spans="2:18" x14ac:dyDescent="0.35">
      <c r="B33" t="s">
        <v>49</v>
      </c>
      <c r="L33" s="25"/>
      <c r="M33" s="25"/>
      <c r="N33" s="25"/>
    </row>
    <row r="34" spans="2:18" x14ac:dyDescent="0.35">
      <c r="O34" s="9"/>
    </row>
    <row r="37" spans="2:18" ht="15.5" x14ac:dyDescent="0.35">
      <c r="B37" s="1" t="s">
        <v>54</v>
      </c>
      <c r="L37" s="1" t="s">
        <v>57</v>
      </c>
    </row>
    <row r="38" spans="2:18" ht="16" thickBot="1" x14ac:dyDescent="0.4">
      <c r="B38" s="2" t="s">
        <v>0</v>
      </c>
      <c r="L38" s="2" t="s">
        <v>0</v>
      </c>
    </row>
    <row r="39" spans="2:18" x14ac:dyDescent="0.35">
      <c r="C39" s="73" t="s">
        <v>7</v>
      </c>
      <c r="D39" s="74"/>
      <c r="M39" s="73" t="s">
        <v>7</v>
      </c>
      <c r="N39" s="74"/>
    </row>
    <row r="40" spans="2:18" ht="15" thickBot="1" x14ac:dyDescent="0.4">
      <c r="B40" s="12" t="s">
        <v>9</v>
      </c>
      <c r="C40" s="13" t="s">
        <v>2</v>
      </c>
      <c r="D40" s="14" t="s">
        <v>3</v>
      </c>
      <c r="L40" s="12" t="s">
        <v>9</v>
      </c>
      <c r="M40" s="13" t="s">
        <v>6</v>
      </c>
      <c r="N40" s="14" t="s">
        <v>3</v>
      </c>
    </row>
    <row r="41" spans="2:18" x14ac:dyDescent="0.35">
      <c r="B41" s="11" t="s">
        <v>21</v>
      </c>
      <c r="C41" s="75">
        <v>99.065912749999995</v>
      </c>
      <c r="D41" s="7">
        <v>1722</v>
      </c>
      <c r="F41" s="8"/>
      <c r="G41" s="9"/>
      <c r="H41" s="21"/>
      <c r="L41" s="11" t="s">
        <v>21</v>
      </c>
      <c r="M41" s="57">
        <v>218.46290218999997</v>
      </c>
      <c r="N41" s="7">
        <v>4340</v>
      </c>
    </row>
    <row r="42" spans="2:18" x14ac:dyDescent="0.35">
      <c r="B42" s="11" t="s">
        <v>22</v>
      </c>
      <c r="C42" s="75">
        <v>60.184884759999989</v>
      </c>
      <c r="D42" s="7">
        <v>849</v>
      </c>
      <c r="F42" s="8"/>
      <c r="G42" s="9"/>
      <c r="H42" s="21"/>
      <c r="L42" s="11" t="s">
        <v>22</v>
      </c>
      <c r="M42" s="57">
        <v>81.345947320000022</v>
      </c>
      <c r="N42" s="7">
        <v>1480</v>
      </c>
    </row>
    <row r="43" spans="2:18" x14ac:dyDescent="0.35">
      <c r="B43" s="11" t="s">
        <v>23</v>
      </c>
      <c r="C43" s="75">
        <v>13.322647739999999</v>
      </c>
      <c r="D43" s="7">
        <v>391</v>
      </c>
      <c r="F43" s="8"/>
      <c r="G43" s="9"/>
      <c r="H43" s="21"/>
      <c r="L43" s="11" t="s">
        <v>23</v>
      </c>
      <c r="M43" s="57">
        <v>23.284791939999984</v>
      </c>
      <c r="N43" s="7">
        <v>918</v>
      </c>
      <c r="P43" s="8"/>
      <c r="Q43" s="9"/>
      <c r="R43" s="21"/>
    </row>
    <row r="44" spans="2:18" x14ac:dyDescent="0.35">
      <c r="B44" s="11" t="s">
        <v>25</v>
      </c>
      <c r="C44" s="75">
        <v>10.323028630000001</v>
      </c>
      <c r="D44" s="7">
        <v>577</v>
      </c>
      <c r="F44" s="8"/>
      <c r="G44" s="9"/>
      <c r="H44" s="21"/>
      <c r="L44" s="11" t="s">
        <v>25</v>
      </c>
      <c r="M44" s="57">
        <v>22.870807260000007</v>
      </c>
      <c r="N44" s="7">
        <v>1475</v>
      </c>
      <c r="P44" s="8"/>
      <c r="Q44" s="9"/>
      <c r="R44" s="21"/>
    </row>
    <row r="45" spans="2:18" x14ac:dyDescent="0.35">
      <c r="B45" s="11" t="s">
        <v>24</v>
      </c>
      <c r="C45" s="75">
        <v>8.1446565600000014</v>
      </c>
      <c r="D45" s="7">
        <v>427</v>
      </c>
      <c r="F45" s="8"/>
      <c r="G45" s="9"/>
      <c r="H45" s="21"/>
      <c r="L45" s="11" t="s">
        <v>24</v>
      </c>
      <c r="M45" s="57">
        <v>13.496253819999993</v>
      </c>
      <c r="N45" s="7">
        <v>673</v>
      </c>
      <c r="P45" s="8"/>
      <c r="Q45" s="9"/>
      <c r="R45" s="21"/>
    </row>
    <row r="46" spans="2:18" x14ac:dyDescent="0.35">
      <c r="B46" s="11" t="s">
        <v>26</v>
      </c>
      <c r="C46" s="75">
        <v>7.5602109400000002</v>
      </c>
      <c r="D46" s="7">
        <v>348</v>
      </c>
      <c r="F46" s="8"/>
      <c r="G46" s="9"/>
      <c r="H46" s="21"/>
      <c r="L46" s="11" t="s">
        <v>26</v>
      </c>
      <c r="M46" s="57">
        <v>12.489355790000003</v>
      </c>
      <c r="N46" s="7">
        <v>778</v>
      </c>
      <c r="P46" s="8"/>
      <c r="Q46" s="9"/>
      <c r="R46" s="21"/>
    </row>
    <row r="47" spans="2:18" x14ac:dyDescent="0.35">
      <c r="B47" s="11" t="s">
        <v>46</v>
      </c>
      <c r="C47" s="75">
        <v>5.92518178</v>
      </c>
      <c r="D47" s="7">
        <v>433</v>
      </c>
      <c r="F47" s="8"/>
      <c r="G47" s="9"/>
      <c r="H47" s="21"/>
      <c r="L47" s="11" t="s">
        <v>46</v>
      </c>
      <c r="M47" s="57">
        <v>9.8236364099999971</v>
      </c>
      <c r="N47" s="7">
        <v>859</v>
      </c>
      <c r="P47" s="8"/>
      <c r="Q47" s="9"/>
      <c r="R47" s="21"/>
    </row>
    <row r="48" spans="2:18" x14ac:dyDescent="0.35">
      <c r="B48" s="11" t="s">
        <v>44</v>
      </c>
      <c r="C48" s="75">
        <v>5.785124960000001</v>
      </c>
      <c r="D48" s="7">
        <v>319</v>
      </c>
      <c r="F48" s="8"/>
      <c r="G48" s="9"/>
      <c r="H48" s="21"/>
      <c r="L48" s="11" t="s">
        <v>27</v>
      </c>
      <c r="M48" s="57">
        <v>9.418194920000003</v>
      </c>
      <c r="N48" s="7">
        <v>483</v>
      </c>
      <c r="P48" s="8"/>
      <c r="Q48" s="9"/>
      <c r="R48" s="21"/>
    </row>
    <row r="49" spans="2:18" x14ac:dyDescent="0.35">
      <c r="B49" s="11" t="s">
        <v>27</v>
      </c>
      <c r="C49" s="75">
        <v>5.0326676899999994</v>
      </c>
      <c r="D49" s="7">
        <v>209</v>
      </c>
      <c r="F49" s="8"/>
      <c r="G49" s="9"/>
      <c r="H49" s="21"/>
      <c r="L49" s="11" t="s">
        <v>44</v>
      </c>
      <c r="M49" s="57">
        <v>8.7698942199999994</v>
      </c>
      <c r="N49" s="7">
        <v>466</v>
      </c>
      <c r="P49" s="8"/>
      <c r="Q49" s="9"/>
      <c r="R49" s="21"/>
    </row>
    <row r="50" spans="2:18" x14ac:dyDescent="0.35">
      <c r="B50" s="11" t="s">
        <v>42</v>
      </c>
      <c r="C50" s="75">
        <v>4.9541987499999998</v>
      </c>
      <c r="D50" s="7">
        <v>275</v>
      </c>
      <c r="F50" s="8"/>
      <c r="G50" s="9"/>
      <c r="H50" s="21"/>
      <c r="L50" s="11" t="s">
        <v>42</v>
      </c>
      <c r="M50" s="57">
        <v>6.8764452299999999</v>
      </c>
      <c r="N50" s="7">
        <v>412</v>
      </c>
      <c r="P50" s="8"/>
      <c r="Q50" s="9"/>
      <c r="R50" s="21"/>
    </row>
    <row r="51" spans="2:18" x14ac:dyDescent="0.35">
      <c r="B51" s="11" t="s">
        <v>29</v>
      </c>
      <c r="C51" s="75">
        <v>2.6897228900000001</v>
      </c>
      <c r="D51" s="7">
        <v>98</v>
      </c>
      <c r="F51" s="8"/>
      <c r="G51" s="9"/>
      <c r="H51" s="21"/>
      <c r="L51" s="11" t="s">
        <v>29</v>
      </c>
      <c r="M51" s="57">
        <v>5.9976037200000007</v>
      </c>
      <c r="N51" s="7">
        <v>158</v>
      </c>
      <c r="P51" s="8"/>
      <c r="Q51" s="9"/>
      <c r="R51" s="21"/>
    </row>
    <row r="52" spans="2:18" x14ac:dyDescent="0.35">
      <c r="B52" s="11" t="s">
        <v>43</v>
      </c>
      <c r="C52" s="75">
        <v>2.4869949800000004</v>
      </c>
      <c r="D52" s="7">
        <v>219</v>
      </c>
      <c r="F52" s="8"/>
      <c r="G52" s="9"/>
      <c r="H52" s="21"/>
      <c r="L52" s="11" t="s">
        <v>43</v>
      </c>
      <c r="M52" s="57">
        <v>4.6813863400000004</v>
      </c>
      <c r="N52" s="7">
        <v>339</v>
      </c>
      <c r="P52" s="8"/>
      <c r="Q52" s="9"/>
      <c r="R52" s="21"/>
    </row>
    <row r="53" spans="2:18" x14ac:dyDescent="0.35">
      <c r="B53" s="11" t="s">
        <v>45</v>
      </c>
      <c r="C53" s="75">
        <v>2.1094245699999998</v>
      </c>
      <c r="D53" s="7">
        <v>140</v>
      </c>
      <c r="F53" s="8"/>
      <c r="G53" s="9"/>
      <c r="H53" s="21"/>
      <c r="L53" s="11" t="s">
        <v>28</v>
      </c>
      <c r="M53" s="57">
        <v>2.9478114600000001</v>
      </c>
      <c r="N53" s="7">
        <v>82</v>
      </c>
      <c r="P53" s="8"/>
      <c r="Q53" s="9"/>
      <c r="R53" s="21"/>
    </row>
    <row r="54" spans="2:18" x14ac:dyDescent="0.35">
      <c r="B54" s="18" t="s">
        <v>28</v>
      </c>
      <c r="C54" s="75">
        <v>0.87614015000000001</v>
      </c>
      <c r="D54" s="7">
        <v>17</v>
      </c>
      <c r="F54" s="8"/>
      <c r="G54" s="9"/>
      <c r="H54" s="21"/>
      <c r="L54" s="11" t="s">
        <v>45</v>
      </c>
      <c r="M54" s="57">
        <v>2.8656309899999992</v>
      </c>
      <c r="N54" s="7">
        <v>309</v>
      </c>
      <c r="P54" s="8"/>
      <c r="Q54" s="9"/>
      <c r="R54" s="21"/>
    </row>
    <row r="55" spans="2:18" ht="15" thickBot="1" x14ac:dyDescent="0.4">
      <c r="B55" s="15" t="s">
        <v>4</v>
      </c>
      <c r="C55" s="76">
        <f>SUM(C41:C54)</f>
        <v>228.46079714999999</v>
      </c>
      <c r="D55" s="17">
        <f>SUM(D41:D54)</f>
        <v>6024</v>
      </c>
      <c r="L55" s="15" t="s">
        <v>4</v>
      </c>
      <c r="M55" s="58">
        <f>SUM(M41:M54)</f>
        <v>423.33066160999999</v>
      </c>
      <c r="N55" s="17">
        <f>SUM(N41:N54)</f>
        <v>12772</v>
      </c>
      <c r="P55" s="8"/>
      <c r="Q55" s="9"/>
      <c r="R55" s="21"/>
    </row>
    <row r="56" spans="2:18" x14ac:dyDescent="0.35">
      <c r="L56" s="31"/>
      <c r="P56" s="8"/>
      <c r="Q56" s="9"/>
      <c r="R56" s="21"/>
    </row>
    <row r="57" spans="2:18" x14ac:dyDescent="0.35">
      <c r="M57" s="26"/>
    </row>
  </sheetData>
  <mergeCells count="6">
    <mergeCell ref="M39:N39"/>
    <mergeCell ref="C4:D4"/>
    <mergeCell ref="C24:D24"/>
    <mergeCell ref="C39:D39"/>
    <mergeCell ref="M4:N4"/>
    <mergeCell ref="M23:N23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B3:T55"/>
  <sheetViews>
    <sheetView showGridLines="0" zoomScale="40" zoomScaleNormal="40" workbookViewId="0">
      <selection activeCell="H2" sqref="H2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52</v>
      </c>
      <c r="C3"/>
      <c r="D3"/>
      <c r="N3" s="1" t="s">
        <v>55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73" t="s">
        <v>5</v>
      </c>
      <c r="D5" s="74"/>
      <c r="O5" s="73" t="s">
        <v>5</v>
      </c>
      <c r="P5" s="74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13</v>
      </c>
      <c r="C7" s="57">
        <v>3.4336974000000002</v>
      </c>
      <c r="D7" s="39">
        <v>58</v>
      </c>
      <c r="F7" s="8"/>
      <c r="G7" s="9"/>
      <c r="H7" s="10"/>
      <c r="N7" s="11" t="s">
        <v>12</v>
      </c>
      <c r="O7" s="66">
        <v>22.183343399999977</v>
      </c>
      <c r="P7" s="67">
        <v>306</v>
      </c>
      <c r="R7" s="8"/>
      <c r="S7" s="9"/>
      <c r="T7" s="10"/>
    </row>
    <row r="8" spans="2:20" x14ac:dyDescent="0.35">
      <c r="B8" s="11" t="s">
        <v>14</v>
      </c>
      <c r="C8" s="57">
        <v>2.9762550000000001</v>
      </c>
      <c r="D8" s="39">
        <v>8</v>
      </c>
      <c r="F8" s="8"/>
      <c r="G8" s="9"/>
      <c r="H8" s="10"/>
      <c r="N8" s="11" t="s">
        <v>13</v>
      </c>
      <c r="O8" s="57">
        <v>8.8132048899999962</v>
      </c>
      <c r="P8" s="68">
        <v>146</v>
      </c>
      <c r="R8" s="8"/>
      <c r="S8" s="9"/>
      <c r="T8" s="10"/>
    </row>
    <row r="9" spans="2:20" x14ac:dyDescent="0.35">
      <c r="B9" s="11" t="s">
        <v>12</v>
      </c>
      <c r="C9" s="57">
        <v>2.6887456100000002</v>
      </c>
      <c r="D9" s="39">
        <v>80</v>
      </c>
      <c r="F9" s="8"/>
      <c r="G9" s="9"/>
      <c r="H9" s="10"/>
      <c r="N9" s="11" t="s">
        <v>11</v>
      </c>
      <c r="O9" s="57">
        <v>6.6626068999999983</v>
      </c>
      <c r="P9" s="68">
        <v>93</v>
      </c>
      <c r="R9" s="8"/>
      <c r="S9" s="9"/>
      <c r="T9" s="10"/>
    </row>
    <row r="10" spans="2:20" x14ac:dyDescent="0.35">
      <c r="B10" s="11" t="s">
        <v>47</v>
      </c>
      <c r="C10" s="57">
        <v>2.0093960000000002</v>
      </c>
      <c r="D10" s="39">
        <v>3</v>
      </c>
      <c r="F10" s="8"/>
      <c r="G10" s="9"/>
      <c r="H10" s="10"/>
      <c r="N10" s="11" t="s">
        <v>10</v>
      </c>
      <c r="O10" s="57">
        <v>4.2496453899999995</v>
      </c>
      <c r="P10" s="68">
        <v>213</v>
      </c>
      <c r="R10" s="8"/>
      <c r="S10" s="9"/>
      <c r="T10" s="10"/>
    </row>
    <row r="11" spans="2:20" x14ac:dyDescent="0.35">
      <c r="B11" s="11" t="s">
        <v>11</v>
      </c>
      <c r="C11" s="57">
        <v>1.7208014700000001</v>
      </c>
      <c r="D11" s="39">
        <v>15</v>
      </c>
      <c r="F11" s="8"/>
      <c r="G11" s="9"/>
      <c r="H11" s="10"/>
      <c r="N11" s="11" t="s">
        <v>47</v>
      </c>
      <c r="O11" s="57">
        <v>4.0319406799999991</v>
      </c>
      <c r="P11" s="68">
        <v>22</v>
      </c>
      <c r="R11" s="8"/>
      <c r="S11" s="9"/>
      <c r="T11" s="10"/>
    </row>
    <row r="12" spans="2:20" x14ac:dyDescent="0.35">
      <c r="B12" s="11" t="s">
        <v>33</v>
      </c>
      <c r="C12" s="57">
        <v>1.4691772800000003</v>
      </c>
      <c r="D12" s="39">
        <v>5</v>
      </c>
      <c r="N12" s="11" t="s">
        <v>14</v>
      </c>
      <c r="O12" s="57">
        <v>3.1116461600000003</v>
      </c>
      <c r="P12" s="68">
        <v>14</v>
      </c>
      <c r="R12" s="8"/>
      <c r="S12" s="9"/>
      <c r="T12" s="10"/>
    </row>
    <row r="13" spans="2:20" x14ac:dyDescent="0.35">
      <c r="B13" s="11" t="s">
        <v>10</v>
      </c>
      <c r="C13" s="57">
        <v>0.99505710000000014</v>
      </c>
      <c r="D13" s="39">
        <v>71</v>
      </c>
      <c r="N13" s="11" t="s">
        <v>33</v>
      </c>
      <c r="O13" s="57">
        <v>2.0686905899999997</v>
      </c>
      <c r="P13" s="68">
        <v>11</v>
      </c>
      <c r="R13" s="8"/>
      <c r="S13" s="9"/>
      <c r="T13" s="10"/>
    </row>
    <row r="14" spans="2:20" x14ac:dyDescent="0.35">
      <c r="B14" s="18" t="s">
        <v>15</v>
      </c>
      <c r="C14" s="57">
        <v>0.100415</v>
      </c>
      <c r="D14" s="39">
        <v>2</v>
      </c>
      <c r="N14" s="11" t="s">
        <v>30</v>
      </c>
      <c r="O14" s="57">
        <v>1.47750223</v>
      </c>
      <c r="P14" s="68">
        <v>5</v>
      </c>
      <c r="R14" s="8"/>
      <c r="S14" s="9"/>
      <c r="T14" s="10"/>
    </row>
    <row r="15" spans="2:20" ht="15" thickBot="1" x14ac:dyDescent="0.4">
      <c r="B15" s="15" t="s">
        <v>4</v>
      </c>
      <c r="C15" s="58">
        <f>SUBTOTAL(109,Tabla2[Monto])</f>
        <v>15.39354486</v>
      </c>
      <c r="D15" s="40">
        <f>SUBTOTAL(109,Tabla2[Créditos])</f>
        <v>242</v>
      </c>
      <c r="N15" s="11" t="s">
        <v>15</v>
      </c>
      <c r="O15" s="69">
        <v>0.10035202</v>
      </c>
      <c r="P15" s="70">
        <v>2</v>
      </c>
    </row>
    <row r="16" spans="2:20" ht="15" thickBot="1" x14ac:dyDescent="0.4">
      <c r="B16" s="5"/>
      <c r="N16" s="27" t="s">
        <v>4</v>
      </c>
      <c r="O16" s="72">
        <f>SUBTOTAL(109,O7:O15)</f>
        <v>52.698932259999971</v>
      </c>
      <c r="P16" s="71">
        <f>SUBTOTAL(109,P7:P15)</f>
        <v>812</v>
      </c>
    </row>
    <row r="17" spans="2:20" x14ac:dyDescent="0.35">
      <c r="B17" s="5"/>
      <c r="C17" s="22"/>
      <c r="N17" s="5"/>
    </row>
    <row r="18" spans="2:20" x14ac:dyDescent="0.35">
      <c r="B18" s="5"/>
      <c r="C18" s="22"/>
      <c r="D18" s="22"/>
      <c r="N18" s="5"/>
    </row>
    <row r="19" spans="2:20" x14ac:dyDescent="0.35">
      <c r="B19" s="5"/>
      <c r="N19" s="5"/>
    </row>
    <row r="20" spans="2:20" ht="15.5" x14ac:dyDescent="0.35">
      <c r="B20" s="5"/>
      <c r="N20" s="1" t="s">
        <v>56</v>
      </c>
      <c r="P20" s="6"/>
    </row>
    <row r="21" spans="2:20" ht="16" thickBot="1" x14ac:dyDescent="0.4">
      <c r="B21" s="1" t="s">
        <v>53</v>
      </c>
      <c r="D21" s="6"/>
      <c r="F21" s="8"/>
      <c r="G21" s="9"/>
      <c r="H21" s="10"/>
      <c r="N21" s="2" t="s">
        <v>0</v>
      </c>
      <c r="P21" s="6"/>
    </row>
    <row r="22" spans="2:20" ht="16" thickBot="1" x14ac:dyDescent="0.4">
      <c r="B22" s="2" t="s">
        <v>0</v>
      </c>
      <c r="D22" s="6"/>
      <c r="F22" s="8"/>
      <c r="G22" s="9"/>
      <c r="H22" s="10"/>
      <c r="O22" s="73" t="s">
        <v>5</v>
      </c>
      <c r="P22" s="74"/>
    </row>
    <row r="23" spans="2:20" ht="15" thickBot="1" x14ac:dyDescent="0.4">
      <c r="C23" s="73" t="s">
        <v>5</v>
      </c>
      <c r="D23" s="74"/>
      <c r="F23" s="8"/>
      <c r="G23" s="9"/>
      <c r="H23" s="10"/>
      <c r="N23" s="19" t="s">
        <v>8</v>
      </c>
      <c r="O23" s="13" t="s">
        <v>6</v>
      </c>
      <c r="P23" s="14" t="s">
        <v>3</v>
      </c>
      <c r="R23" s="8"/>
      <c r="S23" s="9"/>
      <c r="T23" s="10"/>
    </row>
    <row r="24" spans="2:20" ht="15" thickBot="1" x14ac:dyDescent="0.4">
      <c r="B24" s="19" t="s">
        <v>8</v>
      </c>
      <c r="C24" s="13" t="s">
        <v>2</v>
      </c>
      <c r="D24" s="14" t="s">
        <v>3</v>
      </c>
      <c r="F24" s="8"/>
      <c r="G24" s="9"/>
      <c r="H24" s="10"/>
      <c r="N24" s="18" t="s">
        <v>66</v>
      </c>
      <c r="O24" s="57">
        <v>2.8198499199999998</v>
      </c>
      <c r="P24" s="7">
        <v>209</v>
      </c>
      <c r="R24" s="8"/>
      <c r="S24" s="9"/>
      <c r="T24" s="10"/>
    </row>
    <row r="25" spans="2:20" x14ac:dyDescent="0.35">
      <c r="B25" s="18" t="s">
        <v>39</v>
      </c>
      <c r="C25" s="57">
        <v>0.92798441999999992</v>
      </c>
      <c r="D25" s="7">
        <v>69</v>
      </c>
      <c r="F25" s="8"/>
      <c r="G25" s="9"/>
      <c r="H25" s="10"/>
      <c r="N25" s="18" t="s">
        <v>17</v>
      </c>
      <c r="O25" s="57">
        <v>8.1043347899999993</v>
      </c>
      <c r="P25" s="7">
        <v>362</v>
      </c>
      <c r="R25" s="8"/>
      <c r="S25" s="9"/>
      <c r="T25" s="10"/>
    </row>
    <row r="26" spans="2:20" x14ac:dyDescent="0.35">
      <c r="B26" s="18" t="s">
        <v>17</v>
      </c>
      <c r="C26" s="57">
        <v>1.8219353299999999</v>
      </c>
      <c r="D26" s="7">
        <v>114</v>
      </c>
      <c r="N26" s="18" t="s">
        <v>40</v>
      </c>
      <c r="O26" s="57">
        <v>17.631374689999994</v>
      </c>
      <c r="P26" s="7">
        <v>169</v>
      </c>
      <c r="R26" s="8"/>
      <c r="S26" s="9"/>
      <c r="T26" s="10"/>
    </row>
    <row r="27" spans="2:20" x14ac:dyDescent="0.35">
      <c r="B27" s="18" t="s">
        <v>41</v>
      </c>
      <c r="C27" s="57">
        <v>6.7366254700000008</v>
      </c>
      <c r="D27" s="7">
        <v>51</v>
      </c>
      <c r="N27" s="18" t="s">
        <v>67</v>
      </c>
      <c r="O27" s="57">
        <v>8.3573302599999995</v>
      </c>
      <c r="P27" s="7">
        <v>39</v>
      </c>
    </row>
    <row r="28" spans="2:20" x14ac:dyDescent="0.35">
      <c r="B28" s="18" t="s">
        <v>19</v>
      </c>
      <c r="C28" s="57">
        <v>3.5869996400000002</v>
      </c>
      <c r="D28" s="7">
        <v>6</v>
      </c>
      <c r="N28" s="18" t="s">
        <v>50</v>
      </c>
      <c r="O28" s="57">
        <v>15.786042600000004</v>
      </c>
      <c r="P28" s="7">
        <v>33</v>
      </c>
    </row>
    <row r="29" spans="2:20" ht="15" thickBot="1" x14ac:dyDescent="0.4">
      <c r="B29" s="18" t="s">
        <v>20</v>
      </c>
      <c r="C29" s="57">
        <v>2.3199999999999998</v>
      </c>
      <c r="D29" s="7">
        <v>2</v>
      </c>
      <c r="N29" s="20" t="s">
        <v>4</v>
      </c>
      <c r="O29" s="58">
        <f>SUBTOTAL(109,Tabla37[Saldo])</f>
        <v>52.698932259999992</v>
      </c>
      <c r="P29" s="17">
        <f>SUBTOTAL(109,Tabla37[Créditos])</f>
        <v>812</v>
      </c>
    </row>
    <row r="30" spans="2:20" ht="15" thickBot="1" x14ac:dyDescent="0.4">
      <c r="B30" s="20" t="s">
        <v>4</v>
      </c>
      <c r="C30" s="58">
        <f>SUM(C25:C29)</f>
        <v>15.39354486</v>
      </c>
      <c r="D30" s="17">
        <f>SUM(D25:D29)</f>
        <v>242</v>
      </c>
      <c r="N30" s="31"/>
    </row>
    <row r="31" spans="2:20" x14ac:dyDescent="0.35">
      <c r="B31" s="31"/>
    </row>
    <row r="35" spans="2:20" ht="15" customHeight="1" x14ac:dyDescent="0.35"/>
    <row r="36" spans="2:20" ht="15.5" x14ac:dyDescent="0.35">
      <c r="N36" s="1" t="s">
        <v>57</v>
      </c>
    </row>
    <row r="37" spans="2:20" ht="16" thickBot="1" x14ac:dyDescent="0.4">
      <c r="F37" s="8"/>
      <c r="G37" s="9"/>
      <c r="H37" s="10"/>
      <c r="N37" s="2" t="s">
        <v>0</v>
      </c>
    </row>
    <row r="38" spans="2:20" ht="15.5" x14ac:dyDescent="0.35">
      <c r="B38" s="1" t="s">
        <v>54</v>
      </c>
      <c r="F38" s="8"/>
      <c r="G38" s="9"/>
      <c r="H38" s="10"/>
      <c r="O38" s="73" t="s">
        <v>5</v>
      </c>
      <c r="P38" s="74"/>
    </row>
    <row r="39" spans="2:20" ht="16" thickBot="1" x14ac:dyDescent="0.4">
      <c r="B39" s="2" t="s">
        <v>0</v>
      </c>
      <c r="F39" s="8"/>
      <c r="G39" s="9"/>
      <c r="H39" s="10"/>
      <c r="N39" s="12" t="s">
        <v>9</v>
      </c>
      <c r="O39" s="13" t="s">
        <v>6</v>
      </c>
      <c r="P39" s="14" t="s">
        <v>3</v>
      </c>
      <c r="R39" s="8"/>
      <c r="S39" s="9"/>
      <c r="T39" s="10"/>
    </row>
    <row r="40" spans="2:20" x14ac:dyDescent="0.35">
      <c r="C40" s="73" t="s">
        <v>5</v>
      </c>
      <c r="D40" s="74"/>
      <c r="F40" s="8"/>
      <c r="G40" s="9"/>
      <c r="H40" s="10"/>
      <c r="N40" s="11" t="s">
        <v>21</v>
      </c>
      <c r="O40" s="57">
        <v>28.735775489999977</v>
      </c>
      <c r="P40" s="7">
        <v>370</v>
      </c>
      <c r="R40" s="8"/>
      <c r="S40" s="9"/>
      <c r="T40" s="10"/>
    </row>
    <row r="41" spans="2:20" ht="15" thickBot="1" x14ac:dyDescent="0.4">
      <c r="B41" s="12" t="s">
        <v>9</v>
      </c>
      <c r="C41" s="13" t="s">
        <v>2</v>
      </c>
      <c r="D41" s="14" t="s">
        <v>3</v>
      </c>
      <c r="F41" s="8"/>
      <c r="G41" s="9"/>
      <c r="H41" s="10"/>
      <c r="N41" s="11" t="s">
        <v>22</v>
      </c>
      <c r="O41" s="57">
        <v>16.021437139999993</v>
      </c>
      <c r="P41" s="7">
        <v>153</v>
      </c>
      <c r="R41" s="8"/>
      <c r="S41" s="9"/>
      <c r="T41" s="10"/>
    </row>
    <row r="42" spans="2:20" x14ac:dyDescent="0.35">
      <c r="B42" s="11" t="s">
        <v>21</v>
      </c>
      <c r="C42" s="57">
        <v>10.217721370000001</v>
      </c>
      <c r="D42" s="7">
        <v>94</v>
      </c>
      <c r="F42" s="8"/>
      <c r="G42" s="9"/>
      <c r="H42" s="10"/>
      <c r="N42" s="11" t="s">
        <v>23</v>
      </c>
      <c r="O42" s="57">
        <v>2.1336530100000002</v>
      </c>
      <c r="P42" s="7">
        <v>36</v>
      </c>
      <c r="R42" s="8"/>
      <c r="S42" s="9"/>
      <c r="T42" s="10"/>
    </row>
    <row r="43" spans="2:20" x14ac:dyDescent="0.35">
      <c r="B43" s="11" t="s">
        <v>23</v>
      </c>
      <c r="C43" s="57">
        <v>2.5377342800000005</v>
      </c>
      <c r="D43" s="7">
        <v>26</v>
      </c>
      <c r="F43" s="8"/>
      <c r="G43" s="9"/>
      <c r="H43" s="10"/>
      <c r="N43" s="11" t="s">
        <v>25</v>
      </c>
      <c r="O43" s="57">
        <v>1.3698297399999999</v>
      </c>
      <c r="P43" s="7">
        <v>65</v>
      </c>
      <c r="R43" s="8"/>
      <c r="S43" s="9"/>
      <c r="T43" s="10"/>
    </row>
    <row r="44" spans="2:20" x14ac:dyDescent="0.35">
      <c r="B44" s="11" t="s">
        <v>22</v>
      </c>
      <c r="C44" s="57">
        <v>0.99586461000000004</v>
      </c>
      <c r="D44" s="7">
        <v>30</v>
      </c>
      <c r="F44" s="8"/>
      <c r="G44" s="9"/>
      <c r="H44" s="10"/>
      <c r="N44" s="11" t="s">
        <v>24</v>
      </c>
      <c r="O44" s="57">
        <v>1.2432995899999999</v>
      </c>
      <c r="P44" s="7">
        <v>28</v>
      </c>
      <c r="R44" s="8"/>
      <c r="S44" s="9"/>
      <c r="T44" s="10"/>
    </row>
    <row r="45" spans="2:20" x14ac:dyDescent="0.35">
      <c r="B45" s="11" t="s">
        <v>29</v>
      </c>
      <c r="C45" s="57">
        <v>0.35697000000000001</v>
      </c>
      <c r="D45" s="7">
        <v>5</v>
      </c>
      <c r="F45" s="8"/>
      <c r="G45" s="9"/>
      <c r="H45" s="10"/>
      <c r="N45" s="11" t="s">
        <v>26</v>
      </c>
      <c r="O45" s="57">
        <v>0.98355990999999976</v>
      </c>
      <c r="P45" s="7">
        <v>48</v>
      </c>
      <c r="R45" s="8"/>
      <c r="S45" s="9"/>
      <c r="T45" s="10"/>
    </row>
    <row r="46" spans="2:20" x14ac:dyDescent="0.35">
      <c r="B46" s="11" t="s">
        <v>25</v>
      </c>
      <c r="C46" s="57">
        <v>0.25330701</v>
      </c>
      <c r="D46" s="7">
        <v>23</v>
      </c>
      <c r="F46" s="8"/>
      <c r="G46" s="9"/>
      <c r="H46" s="10"/>
      <c r="N46" s="11" t="s">
        <v>44</v>
      </c>
      <c r="O46" s="57">
        <v>0.61930684999999996</v>
      </c>
      <c r="P46" s="7">
        <v>12</v>
      </c>
      <c r="R46" s="8"/>
      <c r="S46" s="9"/>
      <c r="T46" s="10"/>
    </row>
    <row r="47" spans="2:20" x14ac:dyDescent="0.35">
      <c r="B47" s="11" t="s">
        <v>26</v>
      </c>
      <c r="C47" s="57">
        <v>0.25226011999999998</v>
      </c>
      <c r="D47" s="7">
        <v>22</v>
      </c>
      <c r="F47" s="8"/>
      <c r="G47" s="9"/>
      <c r="H47" s="10"/>
      <c r="N47" s="11" t="s">
        <v>29</v>
      </c>
      <c r="O47" s="57">
        <v>0.54576926000000003</v>
      </c>
      <c r="P47" s="7">
        <v>16</v>
      </c>
      <c r="R47" s="8"/>
      <c r="S47" s="9"/>
      <c r="T47" s="10"/>
    </row>
    <row r="48" spans="2:20" x14ac:dyDescent="0.35">
      <c r="B48" s="11" t="s">
        <v>43</v>
      </c>
      <c r="C48" s="57">
        <v>0.218642</v>
      </c>
      <c r="D48" s="7">
        <v>2</v>
      </c>
      <c r="F48" s="8"/>
      <c r="G48" s="9"/>
      <c r="H48" s="10"/>
      <c r="N48" s="11" t="s">
        <v>42</v>
      </c>
      <c r="O48" s="57">
        <v>0.39326428999999996</v>
      </c>
      <c r="P48" s="7">
        <v>26</v>
      </c>
      <c r="R48" s="8"/>
      <c r="S48" s="9"/>
      <c r="T48" s="10"/>
    </row>
    <row r="49" spans="2:20" x14ac:dyDescent="0.35">
      <c r="B49" s="11" t="s">
        <v>24</v>
      </c>
      <c r="C49" s="57">
        <v>0.168519</v>
      </c>
      <c r="D49" s="7">
        <v>12</v>
      </c>
      <c r="F49" s="8"/>
      <c r="G49" s="9"/>
      <c r="H49" s="10"/>
      <c r="N49" s="11" t="s">
        <v>45</v>
      </c>
      <c r="O49" s="57">
        <v>0.27685325999999999</v>
      </c>
      <c r="P49" s="7">
        <v>15</v>
      </c>
      <c r="R49" s="8"/>
      <c r="S49" s="9"/>
      <c r="T49" s="10"/>
    </row>
    <row r="50" spans="2:20" x14ac:dyDescent="0.35">
      <c r="B50" s="11" t="s">
        <v>44</v>
      </c>
      <c r="C50" s="57">
        <v>0.12249247000000001</v>
      </c>
      <c r="D50" s="7">
        <v>5</v>
      </c>
      <c r="N50" s="11" t="s">
        <v>46</v>
      </c>
      <c r="O50" s="57">
        <v>0.14739552</v>
      </c>
      <c r="P50" s="7">
        <v>14</v>
      </c>
      <c r="R50" s="8"/>
      <c r="S50" s="9"/>
      <c r="T50" s="10"/>
    </row>
    <row r="51" spans="2:20" x14ac:dyDescent="0.35">
      <c r="B51" s="11" t="s">
        <v>42</v>
      </c>
      <c r="C51" s="57">
        <v>0.104798</v>
      </c>
      <c r="D51" s="7">
        <v>8</v>
      </c>
      <c r="N51" s="11" t="s">
        <v>43</v>
      </c>
      <c r="O51" s="57">
        <v>0.14213269999999997</v>
      </c>
      <c r="P51" s="7">
        <v>20</v>
      </c>
      <c r="R51" s="8"/>
      <c r="S51" s="9"/>
      <c r="T51" s="10"/>
    </row>
    <row r="52" spans="2:20" x14ac:dyDescent="0.35">
      <c r="B52" s="11" t="s">
        <v>45</v>
      </c>
      <c r="C52" s="57">
        <v>8.6224999999999996E-2</v>
      </c>
      <c r="D52" s="7">
        <v>6</v>
      </c>
      <c r="N52" s="11" t="s">
        <v>27</v>
      </c>
      <c r="O52" s="57">
        <v>4.4770760000000007E-2</v>
      </c>
      <c r="P52" s="7">
        <v>4</v>
      </c>
    </row>
    <row r="53" spans="2:20" x14ac:dyDescent="0.35">
      <c r="B53" s="11" t="s">
        <v>46</v>
      </c>
      <c r="C53" s="57">
        <v>7.3145000000000002E-2</v>
      </c>
      <c r="D53" s="7">
        <v>8</v>
      </c>
      <c r="N53" s="11" t="s">
        <v>28</v>
      </c>
      <c r="O53" s="57">
        <v>4.1884739999999997E-2</v>
      </c>
      <c r="P53" s="7">
        <v>5</v>
      </c>
    </row>
    <row r="54" spans="2:20" ht="15" thickBot="1" x14ac:dyDescent="0.4">
      <c r="B54" s="11" t="s">
        <v>27</v>
      </c>
      <c r="C54" s="57">
        <v>5.8659999999999997E-3</v>
      </c>
      <c r="D54" s="7">
        <v>1</v>
      </c>
      <c r="N54" s="15" t="s">
        <v>4</v>
      </c>
      <c r="O54" s="58">
        <f>SUM(O40:O53)</f>
        <v>52.698932259999971</v>
      </c>
      <c r="P54" s="17">
        <f>SUM(P40:P53)</f>
        <v>812</v>
      </c>
    </row>
    <row r="55" spans="2:20" ht="15" thickBot="1" x14ac:dyDescent="0.4">
      <c r="B55" s="15" t="s">
        <v>4</v>
      </c>
      <c r="C55" s="58">
        <f>SUM(C42:C54)</f>
        <v>15.393544860000002</v>
      </c>
      <c r="D55" s="17">
        <f>SUM(D42:D54)</f>
        <v>242</v>
      </c>
    </row>
  </sheetData>
  <mergeCells count="6">
    <mergeCell ref="O38:P38"/>
    <mergeCell ref="C5:D5"/>
    <mergeCell ref="C23:D23"/>
    <mergeCell ref="C40:D40"/>
    <mergeCell ref="O5:P5"/>
    <mergeCell ref="O22:P22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B3:T62"/>
  <sheetViews>
    <sheetView showGridLines="0" zoomScale="25" zoomScaleNormal="25" workbookViewId="0">
      <selection activeCell="T55" sqref="T55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52</v>
      </c>
      <c r="C3"/>
      <c r="D3"/>
      <c r="N3" s="1" t="s">
        <v>55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73" t="s">
        <v>31</v>
      </c>
      <c r="D5" s="74"/>
      <c r="O5" s="73" t="s">
        <v>31</v>
      </c>
      <c r="P5" s="74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12</v>
      </c>
      <c r="C7" s="57">
        <v>28.315534650000004</v>
      </c>
      <c r="D7" s="7">
        <v>10</v>
      </c>
      <c r="F7" s="8"/>
      <c r="G7" s="9"/>
      <c r="H7" s="10"/>
      <c r="N7" s="11" t="s">
        <v>12</v>
      </c>
      <c r="O7" s="57">
        <v>73.566203560000005</v>
      </c>
      <c r="P7" s="36">
        <v>43</v>
      </c>
      <c r="R7" s="8"/>
      <c r="S7" s="9"/>
      <c r="T7" s="10"/>
    </row>
    <row r="8" spans="2:20" x14ac:dyDescent="0.35">
      <c r="B8" s="11" t="s">
        <v>11</v>
      </c>
      <c r="C8" s="57">
        <v>12.428095000000001</v>
      </c>
      <c r="D8" s="7">
        <v>8</v>
      </c>
      <c r="F8" s="8"/>
      <c r="G8" s="9"/>
      <c r="H8" s="10"/>
      <c r="N8" s="11" t="s">
        <v>47</v>
      </c>
      <c r="O8" s="57">
        <v>42.179448719999989</v>
      </c>
      <c r="P8" s="36">
        <v>7</v>
      </c>
      <c r="R8" s="8"/>
      <c r="S8" s="9"/>
      <c r="T8" s="10"/>
    </row>
    <row r="9" spans="2:20" x14ac:dyDescent="0.35">
      <c r="B9" s="11" t="s">
        <v>47</v>
      </c>
      <c r="C9" s="57">
        <v>4.2246860000000002</v>
      </c>
      <c r="D9" s="7">
        <v>4</v>
      </c>
      <c r="F9" s="8"/>
      <c r="G9" s="9"/>
      <c r="H9" s="10"/>
      <c r="N9" s="11" t="s">
        <v>15</v>
      </c>
      <c r="O9" s="57">
        <v>20.762109780000003</v>
      </c>
      <c r="P9" s="36">
        <v>2</v>
      </c>
      <c r="R9" s="8"/>
      <c r="S9" s="9"/>
      <c r="T9" s="10"/>
    </row>
    <row r="10" spans="2:20" x14ac:dyDescent="0.35">
      <c r="B10" s="11" t="s">
        <v>10</v>
      </c>
      <c r="C10" s="57">
        <v>3.6012831099999998</v>
      </c>
      <c r="D10" s="7">
        <v>9</v>
      </c>
      <c r="F10" s="8"/>
      <c r="G10" s="9"/>
      <c r="H10" s="10"/>
      <c r="N10" s="11" t="s">
        <v>10</v>
      </c>
      <c r="O10" s="57">
        <v>15.679890420000001</v>
      </c>
      <c r="P10" s="36">
        <v>19</v>
      </c>
      <c r="R10" s="8"/>
      <c r="S10" s="9"/>
      <c r="T10" s="10"/>
    </row>
    <row r="11" spans="2:20" x14ac:dyDescent="0.35">
      <c r="B11" s="11" t="s">
        <v>13</v>
      </c>
      <c r="C11" s="57">
        <v>2.7688969999999999</v>
      </c>
      <c r="D11" s="7">
        <v>3</v>
      </c>
      <c r="F11" s="8"/>
      <c r="G11" s="9"/>
      <c r="H11" s="10"/>
      <c r="N11" s="11" t="s">
        <v>11</v>
      </c>
      <c r="O11" s="57">
        <v>14.920319839999999</v>
      </c>
      <c r="P11" s="36">
        <v>9</v>
      </c>
      <c r="R11" s="8"/>
      <c r="S11" s="9"/>
      <c r="T11" s="10"/>
    </row>
    <row r="12" spans="2:20" x14ac:dyDescent="0.35">
      <c r="B12" s="11" t="s">
        <v>14</v>
      </c>
      <c r="C12" s="57">
        <v>0.59240000000000004</v>
      </c>
      <c r="D12" s="7">
        <v>2</v>
      </c>
      <c r="N12" s="11" t="s">
        <v>13</v>
      </c>
      <c r="O12" s="57">
        <v>12.758984009999999</v>
      </c>
      <c r="P12" s="36">
        <v>11</v>
      </c>
      <c r="R12" s="8"/>
      <c r="S12" s="9"/>
      <c r="T12" s="10"/>
    </row>
    <row r="13" spans="2:20" ht="15" thickBot="1" x14ac:dyDescent="0.4">
      <c r="B13" s="27" t="s">
        <v>4</v>
      </c>
      <c r="C13" s="61">
        <f>SUBTOTAL(109,Tabla214[Monto])</f>
        <v>51.930895759999999</v>
      </c>
      <c r="D13" s="29">
        <f>SUBTOTAL(109,D7:D12)</f>
        <v>36</v>
      </c>
      <c r="N13" s="11" t="s">
        <v>14</v>
      </c>
      <c r="O13" s="57">
        <v>2.3436512899999999</v>
      </c>
      <c r="P13" s="36">
        <v>2</v>
      </c>
      <c r="R13" s="8"/>
      <c r="S13" s="9"/>
      <c r="T13" s="10"/>
    </row>
    <row r="14" spans="2:20" ht="15" thickBot="1" x14ac:dyDescent="0.4">
      <c r="N14" s="37" t="s">
        <v>4</v>
      </c>
      <c r="O14" s="65">
        <f>SUBTOTAL(109,O7:O13)</f>
        <v>182.21060761999999</v>
      </c>
      <c r="P14" s="38">
        <f>SUBTOTAL(109,P7:P13)</f>
        <v>93</v>
      </c>
      <c r="R14" s="8"/>
      <c r="S14" s="9"/>
      <c r="T14" s="10"/>
    </row>
    <row r="15" spans="2:20" x14ac:dyDescent="0.35">
      <c r="B15" s="5"/>
    </row>
    <row r="16" spans="2:20" x14ac:dyDescent="0.35">
      <c r="B16" s="5"/>
      <c r="C16" s="22"/>
      <c r="N16" s="5"/>
      <c r="O16" s="26"/>
    </row>
    <row r="17" spans="2:20" x14ac:dyDescent="0.35">
      <c r="B17" s="5"/>
      <c r="C17" s="22"/>
      <c r="D17" s="22"/>
      <c r="N17" s="5"/>
    </row>
    <row r="18" spans="2:20" x14ac:dyDescent="0.35">
      <c r="B18" s="5"/>
      <c r="N18" s="5"/>
    </row>
    <row r="19" spans="2:20" ht="15.5" x14ac:dyDescent="0.35">
      <c r="B19" s="5"/>
      <c r="N19" s="1" t="s">
        <v>56</v>
      </c>
      <c r="P19" s="6"/>
    </row>
    <row r="20" spans="2:20" ht="15.5" x14ac:dyDescent="0.35">
      <c r="B20" s="1" t="s">
        <v>53</v>
      </c>
      <c r="D20" s="6"/>
      <c r="N20" s="2" t="s">
        <v>0</v>
      </c>
      <c r="P20" s="6"/>
    </row>
    <row r="21" spans="2:20" ht="16" thickBot="1" x14ac:dyDescent="0.4">
      <c r="B21" s="2" t="s">
        <v>0</v>
      </c>
      <c r="D21" s="6"/>
      <c r="F21" s="8"/>
      <c r="G21" s="9"/>
      <c r="H21" s="10"/>
      <c r="N21" s="2"/>
      <c r="P21" s="6"/>
    </row>
    <row r="22" spans="2:20" ht="15" thickBot="1" x14ac:dyDescent="0.4">
      <c r="C22" s="73" t="s">
        <v>31</v>
      </c>
      <c r="D22" s="74"/>
      <c r="F22" s="8"/>
      <c r="G22" s="9"/>
      <c r="H22" s="10"/>
      <c r="O22" s="73" t="s">
        <v>31</v>
      </c>
      <c r="P22" s="74"/>
    </row>
    <row r="23" spans="2:20" ht="15" thickBot="1" x14ac:dyDescent="0.4">
      <c r="B23" s="45" t="s">
        <v>8</v>
      </c>
      <c r="C23" s="46" t="s">
        <v>2</v>
      </c>
      <c r="D23" s="46" t="s">
        <v>3</v>
      </c>
      <c r="F23" s="8"/>
      <c r="G23" s="9"/>
      <c r="H23" s="10"/>
      <c r="N23" s="19" t="s">
        <v>8</v>
      </c>
      <c r="O23" s="13" t="s">
        <v>6</v>
      </c>
      <c r="P23" s="14" t="s">
        <v>3</v>
      </c>
      <c r="R23" s="8"/>
      <c r="S23" s="9"/>
      <c r="T23" s="10"/>
    </row>
    <row r="24" spans="2:20" x14ac:dyDescent="0.35">
      <c r="B24" s="50" t="s">
        <v>39</v>
      </c>
      <c r="C24" s="62">
        <v>0.25190800000000002</v>
      </c>
      <c r="D24" s="50">
        <v>1</v>
      </c>
      <c r="F24" s="8"/>
      <c r="G24" s="9"/>
      <c r="H24" s="10"/>
      <c r="N24" s="18" t="s">
        <v>39</v>
      </c>
      <c r="O24" s="57">
        <v>6.2586094699999997</v>
      </c>
      <c r="P24" s="7">
        <v>4</v>
      </c>
      <c r="R24" s="8"/>
      <c r="S24" s="9"/>
      <c r="T24" s="10"/>
    </row>
    <row r="25" spans="2:20" x14ac:dyDescent="0.35">
      <c r="B25" s="47" t="s">
        <v>17</v>
      </c>
      <c r="C25" s="59">
        <v>0.18417114000000001</v>
      </c>
      <c r="D25" s="43">
        <v>3</v>
      </c>
      <c r="F25" s="8"/>
      <c r="G25" s="9"/>
      <c r="H25" s="10"/>
      <c r="N25" s="18" t="s">
        <v>17</v>
      </c>
      <c r="O25" s="57">
        <v>34.771303499999995</v>
      </c>
      <c r="P25" s="7">
        <v>15</v>
      </c>
      <c r="R25" s="8"/>
      <c r="S25" s="9"/>
      <c r="T25" s="10"/>
    </row>
    <row r="26" spans="2:20" x14ac:dyDescent="0.35">
      <c r="B26" s="47" t="s">
        <v>73</v>
      </c>
      <c r="C26" s="59">
        <v>5.5945471099999997</v>
      </c>
      <c r="D26" s="43">
        <v>15</v>
      </c>
      <c r="F26" s="8"/>
      <c r="G26" s="9"/>
      <c r="H26" s="10"/>
      <c r="N26" s="18" t="s">
        <v>40</v>
      </c>
      <c r="O26" s="57">
        <v>31.092590179999991</v>
      </c>
      <c r="P26" s="7">
        <v>30</v>
      </c>
      <c r="R26" s="8"/>
      <c r="S26" s="9"/>
      <c r="T26" s="10"/>
    </row>
    <row r="27" spans="2:20" x14ac:dyDescent="0.35">
      <c r="B27" s="47" t="s">
        <v>19</v>
      </c>
      <c r="C27" s="59">
        <v>35.755169510000009</v>
      </c>
      <c r="D27" s="43">
        <v>11</v>
      </c>
      <c r="N27" s="18" t="s">
        <v>19</v>
      </c>
      <c r="O27" s="57">
        <v>64.537958509999982</v>
      </c>
      <c r="P27" s="7">
        <v>27</v>
      </c>
      <c r="R27" s="8"/>
      <c r="S27" s="9"/>
      <c r="T27" s="10"/>
    </row>
    <row r="28" spans="2:20" x14ac:dyDescent="0.35">
      <c r="B28" s="47" t="s">
        <v>20</v>
      </c>
      <c r="C28" s="59">
        <v>10.145099999999999</v>
      </c>
      <c r="D28" s="43">
        <v>6</v>
      </c>
      <c r="N28" s="18" t="s">
        <v>20</v>
      </c>
      <c r="O28" s="57">
        <v>45.550145960000002</v>
      </c>
      <c r="P28" s="7">
        <v>17</v>
      </c>
    </row>
    <row r="29" spans="2:20" ht="15" thickBot="1" x14ac:dyDescent="0.4">
      <c r="B29" s="20" t="s">
        <v>4</v>
      </c>
      <c r="C29" s="63">
        <f>SUM(C24:C28)</f>
        <v>51.930895760000006</v>
      </c>
      <c r="D29" s="51">
        <f>SUM(D24:D28)</f>
        <v>36</v>
      </c>
      <c r="N29" s="20" t="s">
        <v>4</v>
      </c>
      <c r="O29" s="58">
        <f>SUM(O24:O28)</f>
        <v>182.21060761999996</v>
      </c>
      <c r="P29" s="17">
        <f>SUM(P24:P28)</f>
        <v>93</v>
      </c>
    </row>
    <row r="30" spans="2:20" x14ac:dyDescent="0.35">
      <c r="B30" s="25"/>
      <c r="N30" s="23"/>
    </row>
    <row r="36" spans="2:20" ht="15" customHeight="1" x14ac:dyDescent="0.35">
      <c r="N36" s="1" t="s">
        <v>57</v>
      </c>
    </row>
    <row r="37" spans="2:20" ht="16" thickBot="1" x14ac:dyDescent="0.4">
      <c r="B37" s="1" t="s">
        <v>54</v>
      </c>
      <c r="N37" s="2" t="s">
        <v>0</v>
      </c>
    </row>
    <row r="38" spans="2:20" ht="16" thickBot="1" x14ac:dyDescent="0.4">
      <c r="B38" s="2" t="s">
        <v>0</v>
      </c>
      <c r="F38" s="8"/>
      <c r="G38" s="9"/>
      <c r="H38" s="10"/>
      <c r="O38" s="73" t="s">
        <v>31</v>
      </c>
      <c r="P38" s="74"/>
    </row>
    <row r="39" spans="2:20" ht="15" thickBot="1" x14ac:dyDescent="0.4">
      <c r="C39" s="73" t="s">
        <v>31</v>
      </c>
      <c r="D39" s="74"/>
      <c r="F39" s="8"/>
      <c r="G39" s="9"/>
      <c r="H39" s="10"/>
      <c r="N39" s="12" t="s">
        <v>9</v>
      </c>
      <c r="O39" s="13" t="s">
        <v>6</v>
      </c>
      <c r="P39" s="14" t="s">
        <v>3</v>
      </c>
    </row>
    <row r="40" spans="2:20" ht="15" thickBot="1" x14ac:dyDescent="0.4">
      <c r="B40" s="12" t="s">
        <v>9</v>
      </c>
      <c r="C40" s="13" t="s">
        <v>2</v>
      </c>
      <c r="D40" s="14" t="s">
        <v>3</v>
      </c>
      <c r="F40" s="8"/>
      <c r="G40" s="9"/>
      <c r="H40" s="10"/>
      <c r="N40" s="11" t="s">
        <v>21</v>
      </c>
      <c r="O40" s="57">
        <v>130.10036618000007</v>
      </c>
      <c r="P40" s="7">
        <v>48</v>
      </c>
      <c r="R40" s="8"/>
      <c r="S40" s="9"/>
      <c r="T40" s="10"/>
    </row>
    <row r="41" spans="2:20" x14ac:dyDescent="0.35">
      <c r="B41" s="11" t="s">
        <v>21</v>
      </c>
      <c r="C41" s="57">
        <v>36.165013510000009</v>
      </c>
      <c r="D41" s="7">
        <v>17</v>
      </c>
      <c r="F41" s="8"/>
      <c r="G41" s="9"/>
      <c r="H41" s="10"/>
      <c r="N41" s="11" t="s">
        <v>27</v>
      </c>
      <c r="O41" s="57">
        <v>16.233982940000001</v>
      </c>
      <c r="P41" s="7">
        <v>2</v>
      </c>
      <c r="R41" s="8"/>
      <c r="S41" s="9"/>
      <c r="T41" s="10"/>
    </row>
    <row r="42" spans="2:20" x14ac:dyDescent="0.35">
      <c r="B42" s="11" t="s">
        <v>23</v>
      </c>
      <c r="C42" s="57">
        <v>10.386765</v>
      </c>
      <c r="D42" s="7">
        <v>7</v>
      </c>
      <c r="F42" s="8"/>
      <c r="G42" s="9"/>
      <c r="H42" s="10"/>
      <c r="N42" s="11" t="s">
        <v>23</v>
      </c>
      <c r="O42" s="57">
        <v>12.734087799999999</v>
      </c>
      <c r="P42" s="7">
        <v>5</v>
      </c>
      <c r="R42" s="8"/>
      <c r="S42" s="9"/>
      <c r="T42" s="10"/>
    </row>
    <row r="43" spans="2:20" x14ac:dyDescent="0.35">
      <c r="B43" s="11" t="s">
        <v>22</v>
      </c>
      <c r="C43" s="57">
        <v>3.25176</v>
      </c>
      <c r="D43" s="7">
        <v>2</v>
      </c>
      <c r="F43" s="8"/>
      <c r="G43" s="9"/>
      <c r="H43" s="10"/>
      <c r="N43" s="11" t="s">
        <v>22</v>
      </c>
      <c r="O43" s="57">
        <v>12.2820944</v>
      </c>
      <c r="P43" s="7">
        <v>13</v>
      </c>
      <c r="R43" s="8"/>
      <c r="S43" s="9"/>
      <c r="T43" s="10"/>
    </row>
    <row r="44" spans="2:20" x14ac:dyDescent="0.35">
      <c r="B44" s="34" t="s">
        <v>29</v>
      </c>
      <c r="C44" s="64">
        <v>1.03285011</v>
      </c>
      <c r="D44" s="35">
        <v>4</v>
      </c>
      <c r="F44" s="8"/>
      <c r="G44" s="9"/>
      <c r="H44" s="10"/>
      <c r="N44" s="11" t="s">
        <v>26</v>
      </c>
      <c r="O44" s="57">
        <v>2.2529512200000004</v>
      </c>
      <c r="P44" s="7">
        <v>5</v>
      </c>
      <c r="R44" s="8"/>
      <c r="S44" s="9"/>
      <c r="T44" s="10"/>
    </row>
    <row r="45" spans="2:20" x14ac:dyDescent="0.35">
      <c r="B45" s="8" t="s">
        <v>24</v>
      </c>
      <c r="C45" s="57">
        <v>0.49401114000000002</v>
      </c>
      <c r="D45" s="32">
        <v>2</v>
      </c>
      <c r="F45" s="8"/>
      <c r="G45" s="9"/>
      <c r="H45" s="10"/>
      <c r="N45" s="11" t="s">
        <v>25</v>
      </c>
      <c r="O45" s="57">
        <v>2.1268662300000001</v>
      </c>
      <c r="P45" s="7">
        <v>4</v>
      </c>
      <c r="R45" s="8"/>
      <c r="S45" s="9"/>
      <c r="T45" s="10"/>
    </row>
    <row r="46" spans="2:20" x14ac:dyDescent="0.35">
      <c r="B46" s="8" t="s">
        <v>26</v>
      </c>
      <c r="C46" s="57">
        <v>0.34449600000000002</v>
      </c>
      <c r="D46" s="32">
        <v>2</v>
      </c>
      <c r="F46" s="8"/>
      <c r="G46" s="9"/>
      <c r="H46" s="10"/>
      <c r="N46" s="11" t="s">
        <v>29</v>
      </c>
      <c r="O46" s="57">
        <v>2.0170115700000002</v>
      </c>
      <c r="P46" s="7">
        <v>5</v>
      </c>
      <c r="R46" s="8"/>
      <c r="S46" s="9"/>
      <c r="T46" s="10"/>
    </row>
    <row r="47" spans="2:20" x14ac:dyDescent="0.35">
      <c r="B47" s="8" t="s">
        <v>46</v>
      </c>
      <c r="C47" s="57">
        <v>0.16</v>
      </c>
      <c r="D47" s="32">
        <v>1</v>
      </c>
      <c r="F47" s="8"/>
      <c r="G47" s="9"/>
      <c r="H47" s="10"/>
      <c r="N47" s="11" t="s">
        <v>45</v>
      </c>
      <c r="O47" s="57">
        <v>1.5294013</v>
      </c>
      <c r="P47" s="7">
        <v>2</v>
      </c>
      <c r="R47" s="8"/>
      <c r="S47" s="9"/>
      <c r="T47" s="10"/>
    </row>
    <row r="48" spans="2:20" x14ac:dyDescent="0.35">
      <c r="B48" s="18" t="s">
        <v>25</v>
      </c>
      <c r="C48" s="57">
        <v>9.6000000000000002E-2</v>
      </c>
      <c r="D48" s="32">
        <v>1</v>
      </c>
      <c r="F48" s="8"/>
      <c r="G48" s="9"/>
      <c r="H48" s="10"/>
      <c r="N48" s="11" t="s">
        <v>44</v>
      </c>
      <c r="O48" s="57">
        <v>1.37638463</v>
      </c>
      <c r="P48" s="7">
        <v>1</v>
      </c>
      <c r="R48" s="8"/>
      <c r="S48" s="9"/>
      <c r="T48" s="10"/>
    </row>
    <row r="49" spans="2:20" x14ac:dyDescent="0.35">
      <c r="B49" s="24" t="s">
        <v>4</v>
      </c>
      <c r="C49" s="61">
        <f>SUBTOTAL(109,C41:C48)</f>
        <v>51.930895759999991</v>
      </c>
      <c r="D49" s="33">
        <f>SUBTOTAL(109,D41:D48)</f>
        <v>36</v>
      </c>
      <c r="F49" s="8"/>
      <c r="G49" s="9"/>
      <c r="H49" s="10"/>
      <c r="N49" s="11" t="s">
        <v>42</v>
      </c>
      <c r="O49" s="57">
        <v>0.73928631</v>
      </c>
      <c r="P49" s="7">
        <v>3</v>
      </c>
      <c r="R49" s="8"/>
      <c r="S49" s="9"/>
      <c r="T49" s="10"/>
    </row>
    <row r="50" spans="2:20" x14ac:dyDescent="0.35">
      <c r="C50"/>
      <c r="D50"/>
      <c r="F50" s="8"/>
      <c r="G50" s="9"/>
      <c r="H50" s="10"/>
      <c r="N50" s="11" t="s">
        <v>24</v>
      </c>
      <c r="O50" s="57">
        <v>0.63553230000000005</v>
      </c>
      <c r="P50" s="7">
        <v>3</v>
      </c>
      <c r="R50" s="8"/>
      <c r="S50" s="9"/>
      <c r="T50" s="10"/>
    </row>
    <row r="51" spans="2:20" x14ac:dyDescent="0.35">
      <c r="C51"/>
      <c r="D51"/>
      <c r="N51" s="11" t="s">
        <v>46</v>
      </c>
      <c r="O51" s="57">
        <v>0.15952232</v>
      </c>
      <c r="P51" s="7">
        <v>1</v>
      </c>
      <c r="R51" s="8"/>
      <c r="S51" s="9"/>
      <c r="T51" s="10"/>
    </row>
    <row r="52" spans="2:20" x14ac:dyDescent="0.35">
      <c r="C52"/>
      <c r="D52"/>
      <c r="N52" s="18" t="s">
        <v>43</v>
      </c>
      <c r="O52" s="57">
        <v>2.3120420000000003E-2</v>
      </c>
      <c r="P52" s="7">
        <v>1</v>
      </c>
      <c r="R52" s="8"/>
      <c r="S52" s="9"/>
      <c r="T52" s="10"/>
    </row>
    <row r="53" spans="2:20" x14ac:dyDescent="0.35">
      <c r="C53"/>
      <c r="D53"/>
      <c r="N53" s="27" t="s">
        <v>4</v>
      </c>
      <c r="O53" s="61">
        <f>SUBTOTAL(109,Tabla4819[Saldo])</f>
        <v>182.21060762000005</v>
      </c>
      <c r="P53" s="29">
        <f>SUBTOTAL(109,Tabla4819[Créditos])</f>
        <v>93</v>
      </c>
    </row>
    <row r="54" spans="2:20" x14ac:dyDescent="0.35">
      <c r="O54"/>
      <c r="P54"/>
    </row>
    <row r="55" spans="2:20" x14ac:dyDescent="0.35">
      <c r="O55"/>
      <c r="P55"/>
    </row>
    <row r="56" spans="2:20" x14ac:dyDescent="0.35">
      <c r="O56"/>
      <c r="P56"/>
    </row>
    <row r="57" spans="2:20" x14ac:dyDescent="0.35">
      <c r="O57"/>
      <c r="P57"/>
    </row>
    <row r="58" spans="2:20" x14ac:dyDescent="0.35">
      <c r="O58"/>
      <c r="P58"/>
    </row>
    <row r="59" spans="2:20" x14ac:dyDescent="0.35">
      <c r="O59"/>
      <c r="P59"/>
    </row>
    <row r="60" spans="2:20" x14ac:dyDescent="0.35">
      <c r="O60"/>
      <c r="P60"/>
    </row>
    <row r="61" spans="2:20" x14ac:dyDescent="0.35">
      <c r="O61"/>
      <c r="P61"/>
    </row>
    <row r="62" spans="2:20" x14ac:dyDescent="0.35">
      <c r="O62"/>
      <c r="P62"/>
    </row>
  </sheetData>
  <mergeCells count="6">
    <mergeCell ref="C39:D39"/>
    <mergeCell ref="O38:P38"/>
    <mergeCell ref="C5:D5"/>
    <mergeCell ref="O5:P5"/>
    <mergeCell ref="C22:D22"/>
    <mergeCell ref="O22:P22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B3:T57"/>
  <sheetViews>
    <sheetView showGridLines="0" zoomScale="25" zoomScaleNormal="25" workbookViewId="0">
      <selection activeCell="AE28" sqref="AE28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58</v>
      </c>
      <c r="C3"/>
      <c r="D3"/>
      <c r="N3" s="1" t="s">
        <v>61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73" t="s">
        <v>32</v>
      </c>
      <c r="D5" s="74"/>
      <c r="O5" s="73" t="s">
        <v>32</v>
      </c>
      <c r="P5" s="74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34</v>
      </c>
      <c r="C7" s="4">
        <v>32.686462500000012</v>
      </c>
      <c r="D7" s="7">
        <v>3813</v>
      </c>
      <c r="F7" s="8"/>
      <c r="G7" s="9"/>
      <c r="H7" s="10"/>
      <c r="N7" s="11" t="s">
        <v>34</v>
      </c>
      <c r="O7" s="4">
        <v>79.585461240000114</v>
      </c>
      <c r="P7" s="7">
        <v>9536</v>
      </c>
      <c r="R7" s="8"/>
      <c r="S7" s="9"/>
      <c r="T7" s="10"/>
    </row>
    <row r="8" spans="2:20" x14ac:dyDescent="0.35">
      <c r="B8" s="11" t="s">
        <v>35</v>
      </c>
      <c r="C8" s="4">
        <v>31.342251409999999</v>
      </c>
      <c r="D8" s="7">
        <v>7043</v>
      </c>
      <c r="F8" s="8"/>
      <c r="G8" s="9"/>
      <c r="H8" s="10"/>
      <c r="N8" s="11" t="s">
        <v>35</v>
      </c>
      <c r="O8" s="4">
        <v>48.649869070000079</v>
      </c>
      <c r="P8" s="7">
        <v>11555</v>
      </c>
      <c r="R8" s="8"/>
      <c r="S8" s="9"/>
      <c r="T8" s="10"/>
    </row>
    <row r="9" spans="2:20" x14ac:dyDescent="0.35">
      <c r="B9" s="11" t="s">
        <v>36</v>
      </c>
      <c r="C9" s="4">
        <v>6.1977975399999998</v>
      </c>
      <c r="D9" s="7">
        <v>1412</v>
      </c>
      <c r="F9" s="8"/>
      <c r="G9" s="9"/>
      <c r="H9" s="10"/>
      <c r="N9" s="11" t="s">
        <v>36</v>
      </c>
      <c r="O9" s="4">
        <v>8.0780761600000019</v>
      </c>
      <c r="P9" s="7">
        <v>1943</v>
      </c>
      <c r="R9" s="8"/>
      <c r="S9" s="9"/>
      <c r="T9" s="10"/>
    </row>
    <row r="10" spans="2:20" x14ac:dyDescent="0.35">
      <c r="B10" s="11" t="s">
        <v>38</v>
      </c>
      <c r="C10" s="4">
        <v>0.7151493000000001</v>
      </c>
      <c r="D10" s="7">
        <v>45</v>
      </c>
      <c r="F10" s="8"/>
      <c r="G10" s="9"/>
      <c r="H10" s="10"/>
      <c r="N10" s="11" t="s">
        <v>38</v>
      </c>
      <c r="O10" s="4">
        <v>0.85244878999999996</v>
      </c>
      <c r="P10" s="7">
        <v>63</v>
      </c>
      <c r="R10" s="8"/>
      <c r="S10" s="9"/>
      <c r="T10" s="10"/>
    </row>
    <row r="11" spans="2:20" x14ac:dyDescent="0.35">
      <c r="B11" s="11" t="s">
        <v>37</v>
      </c>
      <c r="C11" s="4">
        <v>0.14571000000000001</v>
      </c>
      <c r="D11" s="7">
        <v>14</v>
      </c>
      <c r="F11" s="8"/>
      <c r="G11" s="9"/>
      <c r="H11" s="10"/>
      <c r="N11" s="11" t="s">
        <v>37</v>
      </c>
      <c r="O11" s="4">
        <v>0.13944785000000001</v>
      </c>
      <c r="P11" s="7">
        <v>22</v>
      </c>
      <c r="R11" s="8"/>
      <c r="S11" s="9"/>
      <c r="T11" s="10"/>
    </row>
    <row r="12" spans="2:20" x14ac:dyDescent="0.35">
      <c r="B12" s="27" t="s">
        <v>4</v>
      </c>
      <c r="C12" s="28">
        <f>SUBTOTAL(109,C7:C11)</f>
        <v>71.087370749999991</v>
      </c>
      <c r="D12" s="29">
        <f>SUBTOTAL(109,D7:D11)</f>
        <v>12327</v>
      </c>
      <c r="N12" s="24" t="s">
        <v>4</v>
      </c>
      <c r="O12" s="28">
        <f>SUBTOTAL(109,O7:O11)</f>
        <v>137.30530311000021</v>
      </c>
      <c r="P12" s="29">
        <f>SUBTOTAL(109,P7:P11)</f>
        <v>23119</v>
      </c>
      <c r="R12" s="8"/>
      <c r="S12" s="9"/>
      <c r="T12" s="10"/>
    </row>
    <row r="13" spans="2:20" x14ac:dyDescent="0.35">
      <c r="B13" s="52" t="s">
        <v>51</v>
      </c>
      <c r="C13"/>
      <c r="D13"/>
      <c r="N13" s="53" t="s">
        <v>51</v>
      </c>
      <c r="O13" s="54"/>
      <c r="P13" s="7"/>
      <c r="R13" s="8"/>
      <c r="S13" s="9"/>
      <c r="T13" s="10"/>
    </row>
    <row r="14" spans="2:20" x14ac:dyDescent="0.35">
      <c r="C14"/>
      <c r="D14"/>
      <c r="N14" s="55"/>
      <c r="O14" s="56"/>
      <c r="P14" s="56"/>
      <c r="R14" s="8"/>
      <c r="S14" s="9"/>
      <c r="T14" s="10"/>
    </row>
    <row r="15" spans="2:20" x14ac:dyDescent="0.35">
      <c r="C15"/>
      <c r="D15"/>
      <c r="N15" s="5"/>
      <c r="O15" s="26"/>
    </row>
    <row r="16" spans="2:20" x14ac:dyDescent="0.35">
      <c r="C16"/>
      <c r="D16"/>
      <c r="N16" s="5"/>
    </row>
    <row r="17" spans="2:20" x14ac:dyDescent="0.35">
      <c r="C17"/>
      <c r="D17"/>
      <c r="N17" s="5"/>
    </row>
    <row r="18" spans="2:20" x14ac:dyDescent="0.35">
      <c r="B18" s="5"/>
      <c r="N18" s="5"/>
    </row>
    <row r="19" spans="2:20" x14ac:dyDescent="0.35">
      <c r="B19" s="5"/>
      <c r="N19" s="5"/>
    </row>
    <row r="20" spans="2:20" ht="15.5" x14ac:dyDescent="0.35">
      <c r="B20" s="1" t="s">
        <v>59</v>
      </c>
      <c r="D20" s="6"/>
      <c r="N20" s="1" t="s">
        <v>62</v>
      </c>
      <c r="P20" s="6"/>
    </row>
    <row r="21" spans="2:20" ht="16" thickBot="1" x14ac:dyDescent="0.4">
      <c r="B21" s="2" t="s">
        <v>0</v>
      </c>
      <c r="D21" s="6"/>
      <c r="F21" s="8"/>
      <c r="G21" s="9"/>
      <c r="H21" s="10"/>
      <c r="N21" s="2" t="s">
        <v>0</v>
      </c>
      <c r="P21" s="6"/>
    </row>
    <row r="22" spans="2:20" x14ac:dyDescent="0.35">
      <c r="C22" s="73" t="s">
        <v>32</v>
      </c>
      <c r="D22" s="74"/>
      <c r="F22" s="8"/>
      <c r="G22" s="9"/>
      <c r="H22" s="10"/>
      <c r="O22" s="73" t="s">
        <v>32</v>
      </c>
      <c r="P22" s="74"/>
    </row>
    <row r="23" spans="2:20" ht="15" thickBot="1" x14ac:dyDescent="0.4">
      <c r="B23" s="19" t="s">
        <v>8</v>
      </c>
      <c r="C23" s="13" t="s">
        <v>2</v>
      </c>
      <c r="D23" s="14" t="s">
        <v>3</v>
      </c>
      <c r="F23" s="8"/>
      <c r="G23" s="9"/>
      <c r="H23" s="10"/>
      <c r="N23" s="19" t="s">
        <v>8</v>
      </c>
      <c r="O23" s="13" t="s">
        <v>6</v>
      </c>
      <c r="P23" s="14" t="s">
        <v>3</v>
      </c>
      <c r="R23" s="8"/>
      <c r="S23" s="9"/>
      <c r="T23" s="10"/>
    </row>
    <row r="24" spans="2:20" x14ac:dyDescent="0.35">
      <c r="B24" s="18" t="s">
        <v>39</v>
      </c>
      <c r="C24" s="4">
        <v>8.0882421599999947</v>
      </c>
      <c r="D24" s="7">
        <v>945</v>
      </c>
      <c r="F24" s="8"/>
      <c r="G24" s="9"/>
      <c r="H24" s="10"/>
      <c r="N24" s="18" t="s">
        <v>39</v>
      </c>
      <c r="O24" s="4">
        <v>37.731398529999986</v>
      </c>
      <c r="P24" s="7">
        <v>4603</v>
      </c>
      <c r="R24" s="8"/>
      <c r="S24" s="9"/>
      <c r="T24" s="10"/>
    </row>
    <row r="25" spans="2:20" x14ac:dyDescent="0.35">
      <c r="B25" s="18" t="s">
        <v>17</v>
      </c>
      <c r="C25" s="4">
        <v>25.491749690000002</v>
      </c>
      <c r="D25" s="7">
        <v>8801</v>
      </c>
      <c r="F25" s="8"/>
      <c r="G25" s="9"/>
      <c r="H25" s="10"/>
      <c r="N25" s="18" t="s">
        <v>17</v>
      </c>
      <c r="O25" s="4">
        <v>33.21340098999989</v>
      </c>
      <c r="P25" s="7">
        <v>13892</v>
      </c>
      <c r="R25" s="8"/>
      <c r="S25" s="9"/>
      <c r="T25" s="10"/>
    </row>
    <row r="26" spans="2:20" x14ac:dyDescent="0.35">
      <c r="B26" s="18" t="s">
        <v>40</v>
      </c>
      <c r="C26" s="4">
        <v>28.731268</v>
      </c>
      <c r="D26" s="7">
        <v>2414</v>
      </c>
      <c r="N26" s="18" t="s">
        <v>18</v>
      </c>
      <c r="O26" s="4">
        <v>48.836896170000202</v>
      </c>
      <c r="P26" s="7">
        <v>4247</v>
      </c>
      <c r="R26" s="8"/>
      <c r="S26" s="9"/>
      <c r="T26" s="10"/>
    </row>
    <row r="27" spans="2:20" x14ac:dyDescent="0.35">
      <c r="B27" s="18" t="s">
        <v>19</v>
      </c>
      <c r="C27" s="4">
        <v>8.776110899999999</v>
      </c>
      <c r="D27" s="7">
        <v>167</v>
      </c>
      <c r="N27" s="18" t="s">
        <v>19</v>
      </c>
      <c r="O27" s="4">
        <v>17.43508030000001</v>
      </c>
      <c r="P27" s="7">
        <v>376</v>
      </c>
    </row>
    <row r="28" spans="2:20" ht="15" thickBot="1" x14ac:dyDescent="0.4">
      <c r="B28" s="20" t="s">
        <v>4</v>
      </c>
      <c r="C28" s="16">
        <f>SUM(C24:C27)</f>
        <v>71.087370749999991</v>
      </c>
      <c r="D28" s="17">
        <f>SUM(D24:D27)</f>
        <v>12327</v>
      </c>
      <c r="N28" s="18" t="s">
        <v>20</v>
      </c>
      <c r="O28" s="4">
        <v>8.8527120000000001E-2</v>
      </c>
      <c r="P28" s="7">
        <v>1</v>
      </c>
    </row>
    <row r="29" spans="2:20" ht="15" thickBot="1" x14ac:dyDescent="0.4">
      <c r="B29" s="52" t="s">
        <v>51</v>
      </c>
      <c r="N29" s="20" t="s">
        <v>4</v>
      </c>
      <c r="O29" s="16">
        <f>SUM(O24:O28)</f>
        <v>137.3053031100001</v>
      </c>
      <c r="P29" s="17">
        <f>SUM(P24:P28)</f>
        <v>23119</v>
      </c>
    </row>
    <row r="30" spans="2:20" x14ac:dyDescent="0.35">
      <c r="C30" s="26"/>
      <c r="N30" s="53" t="s">
        <v>51</v>
      </c>
      <c r="O30" s="26"/>
    </row>
    <row r="32" spans="2:20" x14ac:dyDescent="0.35">
      <c r="O32" s="22"/>
    </row>
    <row r="33" spans="2:20" x14ac:dyDescent="0.35">
      <c r="O33" s="22"/>
    </row>
    <row r="34" spans="2:20" x14ac:dyDescent="0.35">
      <c r="O34" s="22"/>
    </row>
    <row r="35" spans="2:20" ht="15" customHeight="1" x14ac:dyDescent="0.35"/>
    <row r="36" spans="2:20" ht="15.5" x14ac:dyDescent="0.35">
      <c r="B36" s="1" t="s">
        <v>60</v>
      </c>
    </row>
    <row r="37" spans="2:20" ht="16" thickBot="1" x14ac:dyDescent="0.4">
      <c r="B37" s="2" t="s">
        <v>0</v>
      </c>
      <c r="F37" s="8"/>
      <c r="G37" s="9"/>
      <c r="H37" s="10"/>
      <c r="N37" s="1" t="s">
        <v>63</v>
      </c>
    </row>
    <row r="38" spans="2:20" ht="16" thickBot="1" x14ac:dyDescent="0.4">
      <c r="C38" s="73" t="s">
        <v>32</v>
      </c>
      <c r="D38" s="74"/>
      <c r="F38" s="8"/>
      <c r="G38" s="9"/>
      <c r="H38" s="10"/>
      <c r="N38" s="2" t="s">
        <v>0</v>
      </c>
    </row>
    <row r="39" spans="2:20" ht="15" thickBot="1" x14ac:dyDescent="0.4">
      <c r="B39" s="12" t="s">
        <v>9</v>
      </c>
      <c r="C39" s="13" t="s">
        <v>2</v>
      </c>
      <c r="D39" s="14" t="s">
        <v>3</v>
      </c>
      <c r="F39" s="8"/>
      <c r="G39" s="9"/>
      <c r="H39" s="10"/>
      <c r="O39" s="73" t="s">
        <v>32</v>
      </c>
      <c r="P39" s="74"/>
      <c r="R39" s="8"/>
      <c r="S39" s="9"/>
      <c r="T39" s="10"/>
    </row>
    <row r="40" spans="2:20" ht="15" thickBot="1" x14ac:dyDescent="0.4">
      <c r="B40" s="11" t="s">
        <v>21</v>
      </c>
      <c r="C40" s="4">
        <v>30.508300889999997</v>
      </c>
      <c r="D40" s="7">
        <v>4038</v>
      </c>
      <c r="F40" s="8"/>
      <c r="G40" s="9"/>
      <c r="H40" s="10"/>
      <c r="N40" s="12" t="s">
        <v>9</v>
      </c>
      <c r="O40" s="13" t="s">
        <v>6</v>
      </c>
      <c r="P40" s="14" t="s">
        <v>3</v>
      </c>
      <c r="R40" s="8"/>
      <c r="S40" s="9"/>
      <c r="T40" s="10"/>
    </row>
    <row r="41" spans="2:20" x14ac:dyDescent="0.35">
      <c r="B41" s="11" t="s">
        <v>22</v>
      </c>
      <c r="C41" s="4">
        <v>13.54917352</v>
      </c>
      <c r="D41" s="7">
        <v>1839</v>
      </c>
      <c r="F41" s="8"/>
      <c r="G41" s="9"/>
      <c r="H41" s="10"/>
      <c r="N41" s="11" t="s">
        <v>21</v>
      </c>
      <c r="O41" s="4">
        <v>64.144706240000005</v>
      </c>
      <c r="P41" s="7">
        <v>7888</v>
      </c>
      <c r="R41" s="8"/>
      <c r="S41" s="9"/>
      <c r="T41" s="10"/>
    </row>
    <row r="42" spans="2:20" x14ac:dyDescent="0.35">
      <c r="B42" s="11" t="s">
        <v>23</v>
      </c>
      <c r="C42" s="4">
        <v>4.6103588899999997</v>
      </c>
      <c r="D42" s="7">
        <v>907</v>
      </c>
      <c r="F42" s="8"/>
      <c r="G42" s="9"/>
      <c r="H42" s="10"/>
      <c r="N42" s="11" t="s">
        <v>22</v>
      </c>
      <c r="O42" s="4">
        <v>28.477080829999991</v>
      </c>
      <c r="P42" s="7">
        <v>3493</v>
      </c>
      <c r="R42" s="8"/>
      <c r="S42" s="9"/>
      <c r="T42" s="10"/>
    </row>
    <row r="43" spans="2:20" x14ac:dyDescent="0.35">
      <c r="B43" s="11" t="s">
        <v>25</v>
      </c>
      <c r="C43" s="4">
        <v>4.517854739999998</v>
      </c>
      <c r="D43" s="7">
        <v>742</v>
      </c>
      <c r="F43" s="8"/>
      <c r="G43" s="9"/>
      <c r="H43" s="10"/>
      <c r="N43" s="11" t="s">
        <v>25</v>
      </c>
      <c r="O43" s="4">
        <v>8.6167129399999993</v>
      </c>
      <c r="P43" s="7">
        <v>1579</v>
      </c>
      <c r="R43" s="8"/>
      <c r="S43" s="9"/>
      <c r="T43" s="10"/>
    </row>
    <row r="44" spans="2:20" x14ac:dyDescent="0.35">
      <c r="B44" s="11" t="s">
        <v>24</v>
      </c>
      <c r="C44" s="4">
        <v>3.1771627200000001</v>
      </c>
      <c r="D44" s="7">
        <v>636</v>
      </c>
      <c r="F44" s="8"/>
      <c r="G44" s="9"/>
      <c r="H44" s="10"/>
      <c r="N44" s="11" t="s">
        <v>23</v>
      </c>
      <c r="O44" s="4">
        <v>7.6600371900000006</v>
      </c>
      <c r="P44" s="7">
        <v>1669</v>
      </c>
      <c r="R44" s="8"/>
      <c r="S44" s="9"/>
      <c r="T44" s="10"/>
    </row>
    <row r="45" spans="2:20" x14ac:dyDescent="0.35">
      <c r="B45" s="11" t="s">
        <v>26</v>
      </c>
      <c r="C45" s="4">
        <v>2.4659717300000006</v>
      </c>
      <c r="D45" s="7">
        <v>766</v>
      </c>
      <c r="F45" s="8"/>
      <c r="G45" s="9"/>
      <c r="H45" s="10"/>
      <c r="N45" s="11" t="s">
        <v>24</v>
      </c>
      <c r="O45" s="4">
        <v>5.3698187299999987</v>
      </c>
      <c r="P45" s="7">
        <v>1116</v>
      </c>
      <c r="R45" s="8"/>
      <c r="S45" s="9"/>
      <c r="T45" s="10"/>
    </row>
    <row r="46" spans="2:20" x14ac:dyDescent="0.35">
      <c r="B46" s="11" t="s">
        <v>71</v>
      </c>
      <c r="C46" s="4">
        <v>2.4049500199999989</v>
      </c>
      <c r="D46" s="7">
        <v>657</v>
      </c>
      <c r="F46" s="8"/>
      <c r="G46" s="9"/>
      <c r="H46" s="10"/>
      <c r="N46" s="11" t="s">
        <v>26</v>
      </c>
      <c r="O46" s="4">
        <v>4.1746402100000015</v>
      </c>
      <c r="P46" s="7">
        <v>1409</v>
      </c>
      <c r="R46" s="8"/>
      <c r="S46" s="9"/>
      <c r="T46" s="10"/>
    </row>
    <row r="47" spans="2:20" x14ac:dyDescent="0.35">
      <c r="B47" s="11" t="s">
        <v>68</v>
      </c>
      <c r="C47" s="4">
        <v>2.1855036500000002</v>
      </c>
      <c r="D47" s="7">
        <v>607</v>
      </c>
      <c r="F47" s="8"/>
      <c r="G47" s="9"/>
      <c r="H47" s="10"/>
      <c r="N47" s="11" t="s">
        <v>46</v>
      </c>
      <c r="O47" s="4">
        <v>3.7984024199999968</v>
      </c>
      <c r="P47" s="7">
        <v>1150</v>
      </c>
      <c r="R47" s="8"/>
      <c r="S47" s="9"/>
      <c r="T47" s="10"/>
    </row>
    <row r="48" spans="2:20" x14ac:dyDescent="0.35">
      <c r="B48" s="11" t="s">
        <v>69</v>
      </c>
      <c r="C48" s="4">
        <v>2.0985545399999999</v>
      </c>
      <c r="D48" s="7">
        <v>470</v>
      </c>
      <c r="F48" s="8"/>
      <c r="G48" s="9"/>
      <c r="H48" s="10"/>
      <c r="N48" s="11" t="s">
        <v>44</v>
      </c>
      <c r="O48" s="4">
        <v>3.4091860900000008</v>
      </c>
      <c r="P48" s="7">
        <v>1020</v>
      </c>
      <c r="R48" s="8"/>
      <c r="S48" s="9"/>
      <c r="T48" s="10"/>
    </row>
    <row r="49" spans="2:20" x14ac:dyDescent="0.35">
      <c r="B49" s="11" t="s">
        <v>72</v>
      </c>
      <c r="C49" s="4">
        <v>1.4922989099999999</v>
      </c>
      <c r="D49" s="7">
        <v>458</v>
      </c>
      <c r="F49" s="8"/>
      <c r="G49" s="9"/>
      <c r="H49" s="10"/>
      <c r="N49" s="11" t="s">
        <v>69</v>
      </c>
      <c r="O49" s="4">
        <v>2.9123410700000028</v>
      </c>
      <c r="P49" s="7">
        <v>769</v>
      </c>
      <c r="R49" s="8"/>
      <c r="S49" s="9"/>
      <c r="T49" s="10"/>
    </row>
    <row r="50" spans="2:20" x14ac:dyDescent="0.35">
      <c r="B50" s="11" t="s">
        <v>29</v>
      </c>
      <c r="C50" s="4">
        <v>1.3546463900000001</v>
      </c>
      <c r="D50" s="7">
        <v>296</v>
      </c>
      <c r="N50" s="11" t="s">
        <v>72</v>
      </c>
      <c r="O50" s="4">
        <v>2.3055322500000006</v>
      </c>
      <c r="P50" s="7">
        <v>831</v>
      </c>
      <c r="R50" s="8"/>
      <c r="S50" s="9"/>
      <c r="T50" s="10"/>
    </row>
    <row r="51" spans="2:20" x14ac:dyDescent="0.35">
      <c r="B51" s="11" t="s">
        <v>70</v>
      </c>
      <c r="C51" s="4">
        <v>1.1701242599999997</v>
      </c>
      <c r="D51" s="7">
        <v>348</v>
      </c>
      <c r="N51" s="11" t="s">
        <v>29</v>
      </c>
      <c r="O51" s="4">
        <v>2.0536490200000004</v>
      </c>
      <c r="P51" s="7">
        <v>532</v>
      </c>
      <c r="R51" s="8"/>
      <c r="S51" s="9"/>
      <c r="T51" s="10"/>
    </row>
    <row r="52" spans="2:20" x14ac:dyDescent="0.35">
      <c r="B52" s="11" t="s">
        <v>27</v>
      </c>
      <c r="C52" s="4">
        <v>0.92343998999999999</v>
      </c>
      <c r="D52" s="7">
        <v>315</v>
      </c>
      <c r="N52" s="11" t="s">
        <v>45</v>
      </c>
      <c r="O52" s="4">
        <v>1.7944156699999994</v>
      </c>
      <c r="P52" s="7">
        <v>641</v>
      </c>
    </row>
    <row r="53" spans="2:20" x14ac:dyDescent="0.35">
      <c r="B53" s="11" t="s">
        <v>28</v>
      </c>
      <c r="C53" s="4">
        <v>0.62903050000000005</v>
      </c>
      <c r="D53" s="7">
        <v>248</v>
      </c>
      <c r="N53" s="11" t="s">
        <v>27</v>
      </c>
      <c r="O53" s="4">
        <v>1.52609181</v>
      </c>
      <c r="P53" s="7">
        <v>584</v>
      </c>
    </row>
    <row r="54" spans="2:20" ht="15" thickBot="1" x14ac:dyDescent="0.4">
      <c r="B54" s="15" t="s">
        <v>4</v>
      </c>
      <c r="C54" s="16">
        <f>SUM(C40:C53)</f>
        <v>71.087370749999991</v>
      </c>
      <c r="D54" s="17">
        <f>SUM(D40:D53)</f>
        <v>12327</v>
      </c>
      <c r="N54" s="11" t="s">
        <v>28</v>
      </c>
      <c r="O54" s="4">
        <v>1.06268864</v>
      </c>
      <c r="P54" s="7">
        <v>438</v>
      </c>
    </row>
    <row r="55" spans="2:20" ht="15" thickBot="1" x14ac:dyDescent="0.4">
      <c r="B55" s="52" t="s">
        <v>51</v>
      </c>
      <c r="N55" s="15" t="s">
        <v>4</v>
      </c>
      <c r="O55" s="16">
        <f>SUM(O41:O54)</f>
        <v>137.30530311000001</v>
      </c>
      <c r="P55" s="17">
        <f>SUM(P41:P54)</f>
        <v>23119</v>
      </c>
    </row>
    <row r="56" spans="2:20" x14ac:dyDescent="0.35">
      <c r="N56" s="53" t="s">
        <v>51</v>
      </c>
    </row>
    <row r="57" spans="2:20" x14ac:dyDescent="0.35">
      <c r="C57" s="26"/>
    </row>
  </sheetData>
  <mergeCells count="6">
    <mergeCell ref="O39:P39"/>
    <mergeCell ref="C5:D5"/>
    <mergeCell ref="O5:P5"/>
    <mergeCell ref="C22:D22"/>
    <mergeCell ref="O22:P22"/>
    <mergeCell ref="C38:D38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BANDESAL 2DO. PISO</vt:lpstr>
      <vt:lpstr>FONDO DE DESARROLLO ECONÓMICO</vt:lpstr>
      <vt:lpstr>CRÉDITO DIRECTO</vt:lpstr>
      <vt:lpstr>FONDO SALVADOREÑO DE GARANTÍAS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Oscar Martinez</cp:lastModifiedBy>
  <dcterms:created xsi:type="dcterms:W3CDTF">2018-05-16T19:09:38Z</dcterms:created>
  <dcterms:modified xsi:type="dcterms:W3CDTF">2023-01-30T02:03:07Z</dcterms:modified>
</cp:coreProperties>
</file>