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martinez\AppData\Local\Microsoft\Windows\INetCache\Content.Outlook\X19F7VJJ\"/>
    </mc:Choice>
  </mc:AlternateContent>
  <xr:revisionPtr revIDLastSave="0" documentId="13_ncr:1_{71569ED2-4019-4162-BBF6-79F6859D31DE}" xr6:coauthVersionLast="47" xr6:coauthVersionMax="47" xr10:uidLastSave="{00000000-0000-0000-0000-000000000000}"/>
  <bookViews>
    <workbookView xWindow="-110" yWindow="-110" windowWidth="19420" windowHeight="10420" tabRatio="809" xr2:uid="{00000000-000D-0000-FFFF-FFFF00000000}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3" l="1"/>
  <c r="O30" i="3"/>
  <c r="P15" i="3"/>
  <c r="O29" i="6" l="1"/>
  <c r="P29" i="6"/>
  <c r="D54" i="6" l="1"/>
  <c r="C54" i="6"/>
  <c r="O15" i="3"/>
  <c r="P31" i="5" l="1"/>
  <c r="O31" i="5"/>
  <c r="P15" i="5"/>
  <c r="O15" i="5"/>
  <c r="D46" i="5"/>
  <c r="C46" i="5"/>
  <c r="D26" i="3"/>
  <c r="C26" i="3"/>
  <c r="D55" i="1" l="1"/>
  <c r="C55" i="1"/>
  <c r="D13" i="5"/>
  <c r="M58" i="1" l="1"/>
  <c r="N58" i="1"/>
  <c r="M32" i="1"/>
  <c r="N32" i="1"/>
  <c r="M16" i="1"/>
  <c r="N16" i="1"/>
  <c r="P12" i="6" l="1"/>
  <c r="O12" i="6"/>
  <c r="D12" i="6" l="1"/>
  <c r="D28" i="6"/>
  <c r="C28" i="6"/>
  <c r="C12" i="6"/>
  <c r="C13" i="5" l="1"/>
  <c r="D28" i="5"/>
  <c r="C28" i="5"/>
  <c r="P55" i="5" l="1"/>
  <c r="O55" i="5"/>
  <c r="P55" i="6" l="1"/>
  <c r="O55" i="6"/>
  <c r="O56" i="3"/>
  <c r="P56" i="3"/>
  <c r="C13" i="3" l="1"/>
  <c r="D51" i="3" l="1"/>
  <c r="C51" i="3"/>
  <c r="D14" i="1" l="1"/>
  <c r="C14" i="1"/>
  <c r="D30" i="1" l="1"/>
  <c r="C30" i="1"/>
  <c r="D13" i="3" l="1"/>
</calcChain>
</file>

<file path=xl/sharedStrings.xml><?xml version="1.0" encoding="utf-8"?>
<sst xmlns="http://schemas.openxmlformats.org/spreadsheetml/2006/main" count="368" uniqueCount="69">
  <si>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</si>
  <si>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</si>
  <si>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</si>
  <si>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</si>
  <si>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</si>
  <si>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</si>
  <si>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</si>
  <si>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</si>
  <si>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*Incluye Persona Natural.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</si>
  <si>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</si>
  <si>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</si>
  <si>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</si>
  <si>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</si>
  <si>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</si>
  <si>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</si>
  <si>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</si>
  <si>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</si>
  <si>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</si>
  <si>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</si>
  <si>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</si>
  <si>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</si>
  <si>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</si>
  <si>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</si>
  <si>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</si>
  <si>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</si>
  <si>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</si>
  <si>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</si>
  <si>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</si>
  <si>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</si>
  <si>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</si>
  <si>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</si>
  <si>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</si>
  <si>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</si>
  <si>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</si>
  <si>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</si>
  <si>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</si>
  <si>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</si>
  <si>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</si>
  <si>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</si>
  <si>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</si>
  <si>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</si>
  <si>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</si>
  <si>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SECTOR MINERIA Y CANTERAS</t>
  </si>
  <si>
    <t>*Incluye negocios de cuenta propio o autónomos.</t>
  </si>
  <si>
    <t>OTRAS ACTIVIDADES</t>
  </si>
  <si>
    <t>SERVICIOS</t>
  </si>
  <si>
    <t>COMERCIO</t>
  </si>
  <si>
    <t>INDUSTRIA</t>
  </si>
  <si>
    <t>CONSTRUCCIÓN</t>
  </si>
  <si>
    <t>AGROPECUARIO</t>
  </si>
  <si>
    <t>CUENTA PROPIA / AUTÓNOMO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</si>
  <si>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>El detalle de sector económico de las líneas de apoyo del BID se actualiza en el sistema dentro de 180 días, debido a su modalidad por anticipo.</t>
    </r>
  </si>
  <si>
    <t>COMPLEMENTO DE LÍNEAS EN MODALIDAD DE ANTICIPO</t>
  </si>
  <si>
    <t>PEQUEÑA</t>
  </si>
  <si>
    <t>**El detalle de tamaño de empresa de las líneas de apoyo del BID se actualiza en el sistema dentro de 180 días, debido a su modalidad por anticipo.</t>
  </si>
  <si>
    <t>*El detalle de departamento de las líneas de apoyo del BID se actualiza en el sistema dentro de 180 días, debido a su modalidad por anticipo.</t>
  </si>
  <si>
    <t xml:space="preserve">PEQUEÑA </t>
  </si>
  <si>
    <t>A) SALDO DE CARTERA POR SECTOR ECONÓMICO (AL 30 DE JUNIO 2022)</t>
  </si>
  <si>
    <t>B) SALDO DE CARTERA POR TAMAÑO DE EMPRESA (AL 30 DE JUNIO 2022)</t>
  </si>
  <si>
    <t>C) SALDO DE CARTERA POR DEPARTAMENTO (AL 30 DE JUNIO 2022)</t>
  </si>
  <si>
    <t>A) CONTINGENCIA POR SECTOR ECONÓMICO (AL 30 DE JUNIO 2022)</t>
  </si>
  <si>
    <t>B) CONTINGENCIA POR TAMAÑO DE EMPRESA (AL 30 DE JUNIO 2022)</t>
  </si>
  <si>
    <t>A) MONTO GARANTIZADO POR SECTOR ECONÓMICO (ACUMULADO DE ENERO A JUNIO 2022)</t>
  </si>
  <si>
    <t>B) MONTO GARANTIZADO POR TAMAÑO DE EMPRESA (ACUMULADO DE ENERO A JUNIO 2022)</t>
  </si>
  <si>
    <t>C) MONTO GARANTIZADO POR DEPARTAMENTO (ACUMULADO DE ENERO A JUNIO 2022)</t>
  </si>
  <si>
    <t>C) CONTINGENCIA POR DEPARTAMENTO (AL 30 DE JUNIO 2022)</t>
  </si>
  <si>
    <t>A) MONTO OTORGADO POR SECTOR ECONÓMICO (ACUMULADO DE ENERO A JUNIO 2022)</t>
  </si>
  <si>
    <t>B) MONTO OTORGADO POR TAMAÑO DE EMPRESA (ACUMULADO DE ENERO A JUNIO 2022)</t>
  </si>
  <si>
    <t>C) MONTO OTORGADO POR DEPARTAMENTO (ACUMULADO DE ENERO A JUNIO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</si>
</sst>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11" xfId="2" applyFont="1" applyFill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0" fillId="0" borderId="11" xfId="0" applyFont="1" applyBorder="1" applyAlignment="1">
      <alignment horizontal="left"/>
    </xf>
    <xf numFmtId="166" fontId="0" fillId="0" borderId="12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64" fontId="1" fillId="0" borderId="3" xfId="2" applyFont="1" applyFill="1" applyBorder="1" applyAlignment="1">
      <alignment horizontal="center"/>
    </xf>
    <xf numFmtId="166" fontId="1" fillId="0" borderId="4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2" fillId="2" borderId="11" xfId="0" applyFont="1" applyFill="1" applyBorder="1" applyAlignment="1">
      <alignment horizontal="left"/>
    </xf>
    <xf numFmtId="0" fontId="2" fillId="2" borderId="12" xfId="2" applyNumberFormat="1" applyFont="1" applyFill="1" applyBorder="1" applyAlignment="1">
      <alignment horizontal="right"/>
    </xf>
    <xf numFmtId="166" fontId="0" fillId="0" borderId="0" xfId="1" applyNumberFormat="1" applyFont="1" applyBorder="1" applyAlignment="1"/>
    <xf numFmtId="166" fontId="2" fillId="2" borderId="8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junio 2022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COMERCIO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ELECTRICIDAD, GAS, AGUA Y SERVICIOS SANITARIOS</c:v>
                </c:pt>
                <c:pt idx="6">
                  <c:v>SECTOR INDUSTRIA MANUFACTURERA</c:v>
                </c:pt>
                <c:pt idx="7">
                  <c:v>SECTOR AGROPECUARIO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40.13302711</c:v>
                </c:pt>
                <c:pt idx="1">
                  <c:v>16.8369955</c:v>
                </c:pt>
                <c:pt idx="2">
                  <c:v>16.433628909999999</c:v>
                </c:pt>
                <c:pt idx="3">
                  <c:v>5.3220897300000036</c:v>
                </c:pt>
                <c:pt idx="4">
                  <c:v>3.7869000000000002</c:v>
                </c:pt>
                <c:pt idx="5">
                  <c:v>4.2488450000000002</c:v>
                </c:pt>
                <c:pt idx="6">
                  <c:v>0.16269</c:v>
                </c:pt>
                <c:pt idx="7">
                  <c:v>0.70228679000000005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9A-40D0-B006-BEE65A52B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COMERCIO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ELECTRICIDAD, GAS, AGUA Y SERVICIOS SANITARIOS</c:v>
                </c:pt>
                <c:pt idx="6">
                  <c:v>SECTOR INDUSTRIA MANUFACTURERA</c:v>
                </c:pt>
                <c:pt idx="7">
                  <c:v>SECTOR AGROPECUARIO</c:v>
                </c:pt>
              </c:strCache>
            </c:strRef>
          </c:cat>
          <c:val>
            <c:numRef>
              <c:f>'BANDESAL 2DO. PISO'!$D$6:$D$13</c:f>
              <c:numCache>
                <c:formatCode>_(* #,##0_);_(* \(#,##0\);_(* "-"??_);_(@_)</c:formatCode>
                <c:ptCount val="8"/>
                <c:pt idx="0">
                  <c:v>871</c:v>
                </c:pt>
                <c:pt idx="1">
                  <c:v>162</c:v>
                </c:pt>
                <c:pt idx="2">
                  <c:v>1051</c:v>
                </c:pt>
                <c:pt idx="3">
                  <c:v>229</c:v>
                </c:pt>
                <c:pt idx="4">
                  <c:v>26</c:v>
                </c:pt>
                <c:pt idx="5">
                  <c:v>12</c:v>
                </c:pt>
                <c:pt idx="6">
                  <c:v>11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44-456A-8E02-C41149538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ECONÓMICO'!$O$7:$O$14</c:f>
              <c:numCache>
                <c:formatCode>_("$"* #,##0.00_);_("$"* \(#,##0.00\);_("$"* "-"??_);_(@_)</c:formatCode>
                <c:ptCount val="8"/>
                <c:pt idx="0">
                  <c:v>16.50247628</c:v>
                </c:pt>
                <c:pt idx="1">
                  <c:v>11.043480419999998</c:v>
                </c:pt>
                <c:pt idx="2">
                  <c:v>8.0757709099999992</c:v>
                </c:pt>
                <c:pt idx="3">
                  <c:v>3.3621660300000005</c:v>
                </c:pt>
                <c:pt idx="4">
                  <c:v>2.6498239899999998</c:v>
                </c:pt>
                <c:pt idx="5">
                  <c:v>1.4335052999999998</c:v>
                </c:pt>
                <c:pt idx="6">
                  <c:v>1.2752631299999999</c:v>
                </c:pt>
                <c:pt idx="7">
                  <c:v>0.21843726000000002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44-456A-8E02-C41149538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ECONÓMICO'!$N$7:$N$14</c:f>
              <c:strCache>
                <c:ptCount val="8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COMERCIO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INSTITUCIONES FINANCIERAS</c:v>
                </c:pt>
                <c:pt idx="7">
                  <c:v>OTRAS ACTIVIDADES</c:v>
                </c:pt>
              </c:strCache>
            </c:strRef>
          </c:cat>
          <c:val>
            <c:numRef>
              <c:f>'FONDO DE DESARROLLO ECONÓMICO'!$P$7:$P$14</c:f>
              <c:numCache>
                <c:formatCode>_(* #,##0_);_(* \(#,##0\);_(* "-"??_);_(@_)</c:formatCode>
                <c:ptCount val="8"/>
                <c:pt idx="0">
                  <c:v>302</c:v>
                </c:pt>
                <c:pt idx="1">
                  <c:v>191</c:v>
                </c:pt>
                <c:pt idx="2">
                  <c:v>90</c:v>
                </c:pt>
                <c:pt idx="3">
                  <c:v>226</c:v>
                </c:pt>
                <c:pt idx="4">
                  <c:v>20</c:v>
                </c:pt>
                <c:pt idx="5">
                  <c:v>10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ECONÓMICO'!$O$25:$O$29</c:f>
              <c:numCache>
                <c:formatCode>_("$"* #,##0.00_);_("$"* \(#,##0.00\);_("$"* "-"??_);_(@_)</c:formatCode>
                <c:ptCount val="5"/>
                <c:pt idx="0">
                  <c:v>2.3132727599999994</c:v>
                </c:pt>
                <c:pt idx="1">
                  <c:v>6.4209625999999949</c:v>
                </c:pt>
                <c:pt idx="2">
                  <c:v>13.107697269999999</c:v>
                </c:pt>
                <c:pt idx="3">
                  <c:v>11.394136950000004</c:v>
                </c:pt>
                <c:pt idx="4">
                  <c:v>11.32485374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9AE-4DA7-BF2C-A928FC59D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ECONÓMICO'!$P$25:$P$29</c:f>
              <c:numCache>
                <c:formatCode>_(* #,##0_);_(* \(#,##0\);_(* "-"??_);_(@_)</c:formatCode>
                <c:ptCount val="5"/>
                <c:pt idx="0">
                  <c:v>141</c:v>
                </c:pt>
                <c:pt idx="1">
                  <c:v>409</c:v>
                </c:pt>
                <c:pt idx="2">
                  <c:v>228</c:v>
                </c:pt>
                <c:pt idx="3">
                  <c:v>48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junio 2022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UNION</c:v>
                </c:pt>
                <c:pt idx="10">
                  <c:v>MORAZAN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ECONÓMICO'!$O$42:$O$55</c:f>
              <c:numCache>
                <c:formatCode>_("$"* #,##0.00_);_("$"* \(#,##0.00\);_("$"* "-"??_);_(@_)</c:formatCode>
                <c:ptCount val="14"/>
                <c:pt idx="0">
                  <c:v>21.991346540000006</c:v>
                </c:pt>
                <c:pt idx="1">
                  <c:v>13.123839830000001</c:v>
                </c:pt>
                <c:pt idx="2">
                  <c:v>2.7372409000000002</c:v>
                </c:pt>
                <c:pt idx="3">
                  <c:v>2.3515073499999999</c:v>
                </c:pt>
                <c:pt idx="4">
                  <c:v>1.1561088100000001</c:v>
                </c:pt>
                <c:pt idx="5">
                  <c:v>0.77938824000000018</c:v>
                </c:pt>
                <c:pt idx="6">
                  <c:v>0.58139268999999993</c:v>
                </c:pt>
                <c:pt idx="7">
                  <c:v>0.54415900999999989</c:v>
                </c:pt>
                <c:pt idx="8">
                  <c:v>0.37360059999999995</c:v>
                </c:pt>
                <c:pt idx="9">
                  <c:v>0.34760034000000001</c:v>
                </c:pt>
                <c:pt idx="10">
                  <c:v>0.31261604999999998</c:v>
                </c:pt>
                <c:pt idx="11">
                  <c:v>0.16182071000000006</c:v>
                </c:pt>
                <c:pt idx="12">
                  <c:v>5.4786500000000002E-2</c:v>
                </c:pt>
                <c:pt idx="13">
                  <c:v>4.5515750000000001E-2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AHUACHAPAN</c:v>
                </c:pt>
                <c:pt idx="7">
                  <c:v>CHALATENANGO</c:v>
                </c:pt>
                <c:pt idx="8">
                  <c:v>CUSCATLAN</c:v>
                </c:pt>
                <c:pt idx="9">
                  <c:v>LA UNION</c:v>
                </c:pt>
                <c:pt idx="10">
                  <c:v>MORAZAN</c:v>
                </c:pt>
                <c:pt idx="11">
                  <c:v>USULUTAN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ECONÓMICO'!$P$42:$P$55</c:f>
              <c:numCache>
                <c:formatCode>_(* #,##0_);_(* \(#,##0\);_(* "-"??_);_(@_)</c:formatCode>
                <c:ptCount val="14"/>
                <c:pt idx="0">
                  <c:v>394</c:v>
                </c:pt>
                <c:pt idx="1">
                  <c:v>159</c:v>
                </c:pt>
                <c:pt idx="2">
                  <c:v>62</c:v>
                </c:pt>
                <c:pt idx="3">
                  <c:v>38</c:v>
                </c:pt>
                <c:pt idx="4">
                  <c:v>45</c:v>
                </c:pt>
                <c:pt idx="5">
                  <c:v>30</c:v>
                </c:pt>
                <c:pt idx="6">
                  <c:v>9</c:v>
                </c:pt>
                <c:pt idx="7">
                  <c:v>17</c:v>
                </c:pt>
                <c:pt idx="8">
                  <c:v>29</c:v>
                </c:pt>
                <c:pt idx="9">
                  <c:v>25</c:v>
                </c:pt>
                <c:pt idx="10">
                  <c:v>14</c:v>
                </c:pt>
                <c:pt idx="11">
                  <c:v>16</c:v>
                </c:pt>
                <c:pt idx="12">
                  <c:v>5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junio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DIRECTO'!$C$7:$C$12</c:f>
              <c:numCache>
                <c:formatCode>_("$"* #,##0.00_);_("$"* \(#,##0.00\);_("$"* "-"??_);_(@_)</c:formatCode>
                <c:ptCount val="6"/>
                <c:pt idx="0">
                  <c:v>25.359650650000003</c:v>
                </c:pt>
                <c:pt idx="1">
                  <c:v>5.6114350000000002</c:v>
                </c:pt>
                <c:pt idx="2">
                  <c:v>3.4412831100000001</c:v>
                </c:pt>
                <c:pt idx="3">
                  <c:v>1.4688969999999999</c:v>
                </c:pt>
                <c:pt idx="4">
                  <c:v>1.1846859999999999</c:v>
                </c:pt>
                <c:pt idx="5">
                  <c:v>7.6999999999999999E-2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SERVICIOS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'CRÉDITO DIRECTO'!$D$7:$D$12</c:f>
              <c:numCache>
                <c:formatCode>_(* #,##0_);_(* \(#,##0\);_(* "-"??_);_(@_)</c:formatCode>
                <c:ptCount val="6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DIRECTO'!$C$24:$C$27</c:f>
              <c:numCache>
                <c:formatCode>_("$"* #,##0.00_);_("$"* \(#,##0.00\);_("$"* "-"??_);_(@_)</c:formatCode>
                <c:ptCount val="4"/>
                <c:pt idx="0">
                  <c:v>9.9281140000000004E-2</c:v>
                </c:pt>
                <c:pt idx="1">
                  <c:v>2.5710991100000005</c:v>
                </c:pt>
                <c:pt idx="2">
                  <c:v>32.427471510000004</c:v>
                </c:pt>
                <c:pt idx="3">
                  <c:v>2.0451000000000001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DIRECTO'!$D$24:$D$27</c:f>
              <c:numCache>
                <c:formatCode>_(* #,##0_);_(* \(#,##0\);_(* "-"??_);_(@_)</c:formatCode>
                <c:ptCount val="4"/>
                <c:pt idx="0">
                  <c:v>2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7C-4457-8C97-D0A775A27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DIRECTO'!$B$40:$B$45</c:f>
              <c:strCache>
                <c:ptCount val="6"/>
                <c:pt idx="0">
                  <c:v>SAN SALVADOR</c:v>
                </c:pt>
                <c:pt idx="1">
                  <c:v>SANTA ANA</c:v>
                </c:pt>
                <c:pt idx="2">
                  <c:v>CHALATENANGO</c:v>
                </c:pt>
                <c:pt idx="3">
                  <c:v>SONSONATE</c:v>
                </c:pt>
                <c:pt idx="4">
                  <c:v>LA PAZ</c:v>
                </c:pt>
                <c:pt idx="5">
                  <c:v>SAN MIGUEL</c:v>
                </c:pt>
              </c:strCache>
            </c:strRef>
          </c:cat>
          <c:val>
            <c:numRef>
              <c:f>'CRÉDITO DIRECTO'!$C$40:$C$45</c:f>
              <c:numCache>
                <c:formatCode>_("$"* #,##0.00_);_("$"* \(#,##0.00\);_("$"* "-"??_);_(@_)</c:formatCode>
                <c:ptCount val="6"/>
                <c:pt idx="0">
                  <c:v>31.58882951</c:v>
                </c:pt>
                <c:pt idx="1">
                  <c:v>3.5867650000000002</c:v>
                </c:pt>
                <c:pt idx="2">
                  <c:v>1.03285011</c:v>
                </c:pt>
                <c:pt idx="3">
                  <c:v>0.49401114000000002</c:v>
                </c:pt>
                <c:pt idx="4">
                  <c:v>0.34449600000000002</c:v>
                </c:pt>
                <c:pt idx="5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7C-4457-8C97-D0A775A27E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7C-4457-8C97-D0A775A27E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7C-4457-8C97-D0A775A27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DIRECTO'!$B$40:$B$45</c:f>
              <c:strCache>
                <c:ptCount val="6"/>
                <c:pt idx="0">
                  <c:v>SAN SALVADOR</c:v>
                </c:pt>
                <c:pt idx="1">
                  <c:v>SANTA ANA</c:v>
                </c:pt>
                <c:pt idx="2">
                  <c:v>CHALATENANGO</c:v>
                </c:pt>
                <c:pt idx="3">
                  <c:v>SONSONATE</c:v>
                </c:pt>
                <c:pt idx="4">
                  <c:v>LA PAZ</c:v>
                </c:pt>
                <c:pt idx="5">
                  <c:v>SAN MIGUEL</c:v>
                </c:pt>
              </c:strCache>
            </c:strRef>
          </c:cat>
          <c:val>
            <c:numRef>
              <c:f>'CRÉDITO DIRECTO'!$D$40:$D$45</c:f>
              <c:numCache>
                <c:formatCode>_(* #,##0_);_(* \(#,##0\);_(* "-"??_);_(@_)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junio 2022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77.12336366000001</c:v>
                </c:pt>
                <c:pt idx="1">
                  <c:v>38.341532720000004</c:v>
                </c:pt>
                <c:pt idx="2">
                  <c:v>21.521846719999999</c:v>
                </c:pt>
                <c:pt idx="3">
                  <c:v>19.072277079999996</c:v>
                </c:pt>
                <c:pt idx="4">
                  <c:v>13.49839446</c:v>
                </c:pt>
                <c:pt idx="5">
                  <c:v>9.6228752999999987</c:v>
                </c:pt>
                <c:pt idx="6">
                  <c:v>2.3499370100000001</c:v>
                </c:pt>
                <c:pt idx="7">
                  <c:v>0.57298335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SERVICIOS</c:v>
                </c:pt>
                <c:pt idx="1">
                  <c:v>SECTOR CONSTRUCCION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  <c:pt idx="6">
                  <c:v>SECTOR TRANSPORTE, ALMACENAJE Y COMUNICACIONES</c:v>
                </c:pt>
                <c:pt idx="7">
                  <c:v>OTRAS ACTIVIDADES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51</c:v>
                </c:pt>
                <c:pt idx="1">
                  <c:v>8</c:v>
                </c:pt>
                <c:pt idx="2">
                  <c:v>2</c:v>
                </c:pt>
                <c:pt idx="3">
                  <c:v>24</c:v>
                </c:pt>
                <c:pt idx="4">
                  <c:v>11</c:v>
                </c:pt>
                <c:pt idx="5">
                  <c:v>11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DIRECTO'!$O$26:$O$30</c:f>
              <c:numCache>
                <c:formatCode>_("$"* #,##0.00_);_("$"* \(#,##0.00\);_("$"* "-"??_);_(@_)</c:formatCode>
                <c:ptCount val="5"/>
                <c:pt idx="0">
                  <c:v>1.4004253299999998</c:v>
                </c:pt>
                <c:pt idx="1">
                  <c:v>24.61054867</c:v>
                </c:pt>
                <c:pt idx="2">
                  <c:v>44.731229419999991</c:v>
                </c:pt>
                <c:pt idx="3">
                  <c:v>75.333582850000013</c:v>
                </c:pt>
                <c:pt idx="4">
                  <c:v>36.027424029999992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'CRÉDITO DIRECTO'!$P$26:$P$30</c:f>
              <c:numCache>
                <c:formatCode>_(* #,##0_);_(* \(#,##0\);_(* "-"??_);_(@_)</c:formatCode>
                <c:ptCount val="5"/>
                <c:pt idx="0">
                  <c:v>2</c:v>
                </c:pt>
                <c:pt idx="1">
                  <c:v>14</c:v>
                </c:pt>
                <c:pt idx="2">
                  <c:v>37</c:v>
                </c:pt>
                <c:pt idx="3">
                  <c:v>42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20581895801773756"/>
          <c:h val="0.47220811214750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junio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5-4507-9A00-451A53665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DIRECTO'!$N$43:$N$54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CHALATENANGO</c:v>
                </c:pt>
                <c:pt idx="6">
                  <c:v>SAN MIGUEL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DIRECTO'!$O$43:$O$54</c:f>
              <c:numCache>
                <c:formatCode>_("$"* #,##0.00_);_("$"* \(#,##0.00\);_("$"* "-"??_);_(@_)</c:formatCode>
                <c:ptCount val="12"/>
                <c:pt idx="0">
                  <c:v>116.89951863000002</c:v>
                </c:pt>
                <c:pt idx="1">
                  <c:v>30.407372840000001</c:v>
                </c:pt>
                <c:pt idx="2">
                  <c:v>16.93160451</c:v>
                </c:pt>
                <c:pt idx="3">
                  <c:v>6.8786375500000005</c:v>
                </c:pt>
                <c:pt idx="4">
                  <c:v>2.3736160399999999</c:v>
                </c:pt>
                <c:pt idx="5">
                  <c:v>2.0779603</c:v>
                </c:pt>
                <c:pt idx="6">
                  <c:v>2.1996713200000002</c:v>
                </c:pt>
                <c:pt idx="7">
                  <c:v>1.5411692100000003</c:v>
                </c:pt>
                <c:pt idx="8">
                  <c:v>1.37638463</c:v>
                </c:pt>
                <c:pt idx="9">
                  <c:v>1.30469985</c:v>
                </c:pt>
                <c:pt idx="10">
                  <c:v>8.8534719999999997E-2</c:v>
                </c:pt>
                <c:pt idx="11">
                  <c:v>2.4040700000000002E-2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D65-4507-9A00-451A53665A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D65-4507-9A00-451A53665A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D65-4507-9A00-451A53665A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D65-4507-9A00-451A53665AB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D65-4507-9A00-451A53665AB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D65-4507-9A00-451A53665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DIRECTO'!$N$43:$N$54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LA PAZ</c:v>
                </c:pt>
                <c:pt idx="5">
                  <c:v>CHALATENANGO</c:v>
                </c:pt>
                <c:pt idx="6">
                  <c:v>SAN MIGUEL</c:v>
                </c:pt>
                <c:pt idx="7">
                  <c:v>MORAZAN</c:v>
                </c:pt>
                <c:pt idx="8">
                  <c:v>AHUACHAPAN</c:v>
                </c:pt>
                <c:pt idx="9">
                  <c:v>SONSONATE</c:v>
                </c:pt>
                <c:pt idx="10">
                  <c:v>LA UNION</c:v>
                </c:pt>
                <c:pt idx="11">
                  <c:v>CUSCATLAN</c:v>
                </c:pt>
              </c:strCache>
            </c:strRef>
          </c:cat>
          <c:val>
            <c:numRef>
              <c:f>'CRÉDITO DIRECTO'!$P$43:$P$54</c:f>
              <c:numCache>
                <c:formatCode>_(* #,##0_);_(* \(#,##0\);_(* "-"??_);_(@_)</c:formatCode>
                <c:ptCount val="12"/>
                <c:pt idx="0">
                  <c:v>58</c:v>
                </c:pt>
                <c:pt idx="1">
                  <c:v>22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junio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15.343371529999999</c:v>
                </c:pt>
                <c:pt idx="1">
                  <c:v>14.536602350000001</c:v>
                </c:pt>
                <c:pt idx="2">
                  <c:v>3.7601150199999998</c:v>
                </c:pt>
                <c:pt idx="3">
                  <c:v>0.62777550000000004</c:v>
                </c:pt>
                <c:pt idx="4">
                  <c:v>0.11752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1814</c:v>
                </c:pt>
                <c:pt idx="1">
                  <c:v>3098</c:v>
                </c:pt>
                <c:pt idx="2">
                  <c:v>821</c:v>
                </c:pt>
                <c:pt idx="3">
                  <c:v>27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junio</a:t>
            </a:r>
            <a:r>
              <a:rPr lang="es-SV" sz="1200" baseline="0"/>
              <a:t> 2022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PISO'!$C$25:$C$29</c:f>
              <c:numCache>
                <c:formatCode>_("$"* #,##0.00_);_("$"* \(#,##0.00\);_("$"* "-"??_);_(@_)</c:formatCode>
                <c:ptCount val="5"/>
                <c:pt idx="0">
                  <c:v>16.452237190000002</c:v>
                </c:pt>
                <c:pt idx="1">
                  <c:v>7.6604875099999994</c:v>
                </c:pt>
                <c:pt idx="2">
                  <c:v>22.169800300000002</c:v>
                </c:pt>
                <c:pt idx="3">
                  <c:v>31.088413270000011</c:v>
                </c:pt>
                <c:pt idx="4">
                  <c:v>10.255524769999999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PISO'!$B$25:$B$29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PISO'!$D$25:$D$29</c:f>
              <c:numCache>
                <c:formatCode>_(* #,##0_);_(* \(#,##0\);_(* "-"??_);_(@_)</c:formatCode>
                <c:ptCount val="5"/>
                <c:pt idx="0">
                  <c:v>942</c:v>
                </c:pt>
                <c:pt idx="1">
                  <c:v>619</c:v>
                </c:pt>
                <c:pt idx="2">
                  <c:v>571</c:v>
                </c:pt>
                <c:pt idx="3">
                  <c:v>224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4.1079654699999999</c:v>
                </c:pt>
                <c:pt idx="1">
                  <c:v>12.365672020000003</c:v>
                </c:pt>
                <c:pt idx="2">
                  <c:v>12.991167809999999</c:v>
                </c:pt>
                <c:pt idx="3">
                  <c:v>4.9205790999999994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462</c:v>
                </c:pt>
                <c:pt idx="1">
                  <c:v>4206</c:v>
                </c:pt>
                <c:pt idx="2">
                  <c:v>1012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LA UNION</c:v>
                </c:pt>
                <c:pt idx="8">
                  <c:v>AHUACHAPAN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15.29887772</c:v>
                </c:pt>
                <c:pt idx="1">
                  <c:v>6.3957330099999998</c:v>
                </c:pt>
                <c:pt idx="2">
                  <c:v>2.2789006700000001</c:v>
                </c:pt>
                <c:pt idx="3">
                  <c:v>2.3445120099999999</c:v>
                </c:pt>
                <c:pt idx="4">
                  <c:v>1.2424294000000002</c:v>
                </c:pt>
                <c:pt idx="5">
                  <c:v>1.1579217399999997</c:v>
                </c:pt>
                <c:pt idx="6">
                  <c:v>1.1247108100000001</c:v>
                </c:pt>
                <c:pt idx="7">
                  <c:v>1.1067033500000001</c:v>
                </c:pt>
                <c:pt idx="8">
                  <c:v>0.94023310000000004</c:v>
                </c:pt>
                <c:pt idx="9">
                  <c:v>0.60283041000000004</c:v>
                </c:pt>
                <c:pt idx="10">
                  <c:v>0.69702799999999998</c:v>
                </c:pt>
                <c:pt idx="11">
                  <c:v>0.55491618999999992</c:v>
                </c:pt>
                <c:pt idx="12">
                  <c:v>0.38318248999999999</c:v>
                </c:pt>
                <c:pt idx="13">
                  <c:v>0.25740550000000001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USULUTAN</c:v>
                </c:pt>
                <c:pt idx="6">
                  <c:v>LA PAZ</c:v>
                </c:pt>
                <c:pt idx="7">
                  <c:v>LA UNION</c:v>
                </c:pt>
                <c:pt idx="8">
                  <c:v>AHUACHAPAN</c:v>
                </c:pt>
                <c:pt idx="9">
                  <c:v>CUSCATLAN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1849</c:v>
                </c:pt>
                <c:pt idx="1">
                  <c:v>872</c:v>
                </c:pt>
                <c:pt idx="2">
                  <c:v>424</c:v>
                </c:pt>
                <c:pt idx="3">
                  <c:v>389</c:v>
                </c:pt>
                <c:pt idx="4">
                  <c:v>255</c:v>
                </c:pt>
                <c:pt idx="5">
                  <c:v>331</c:v>
                </c:pt>
                <c:pt idx="6">
                  <c:v>360</c:v>
                </c:pt>
                <c:pt idx="7">
                  <c:v>290</c:v>
                </c:pt>
                <c:pt idx="8">
                  <c:v>260</c:v>
                </c:pt>
                <c:pt idx="9">
                  <c:v>177</c:v>
                </c:pt>
                <c:pt idx="10">
                  <c:v>159</c:v>
                </c:pt>
                <c:pt idx="11">
                  <c:v>168</c:v>
                </c:pt>
                <c:pt idx="12">
                  <c:v>121</c:v>
                </c:pt>
                <c:pt idx="1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junio 2022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75.770862801999982</c:v>
                </c:pt>
                <c:pt idx="1">
                  <c:v>44.176508460000029</c:v>
                </c:pt>
                <c:pt idx="2">
                  <c:v>8.0826406400000028</c:v>
                </c:pt>
                <c:pt idx="3">
                  <c:v>0.95026495999999994</c:v>
                </c:pt>
                <c:pt idx="4">
                  <c:v>0.25057164000000004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9268</c:v>
                </c:pt>
                <c:pt idx="1">
                  <c:v>11101</c:v>
                </c:pt>
                <c:pt idx="2">
                  <c:v>2120</c:v>
                </c:pt>
                <c:pt idx="3">
                  <c:v>74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GARANTÍAS'!$O$24:$O$28</c:f>
              <c:numCache>
                <c:formatCode>_("$"* #,##0.00_);_("$"* \(#,##0.00\);_("$"* "-"??_);_(@_)</c:formatCode>
                <c:ptCount val="5"/>
                <c:pt idx="0">
                  <c:v>38.959945802</c:v>
                </c:pt>
                <c:pt idx="1">
                  <c:v>30.470780900000037</c:v>
                </c:pt>
                <c:pt idx="2">
                  <c:v>43.630918730000012</c:v>
                </c:pt>
                <c:pt idx="3">
                  <c:v>16.075265090000006</c:v>
                </c:pt>
                <c:pt idx="4">
                  <c:v>9.393797999999999E-2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74-4A07-9271-65BD876454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GARANTÍAS'!$N$24:$N$28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GARANTÍAS'!$P$24:$P$28</c:f>
              <c:numCache>
                <c:formatCode>_(* #,##0_);_(* \(#,##0\);_(* "-"??_);_(@_)</c:formatCode>
                <c:ptCount val="5"/>
                <c:pt idx="0">
                  <c:v>4676</c:v>
                </c:pt>
                <c:pt idx="1">
                  <c:v>13740</c:v>
                </c:pt>
                <c:pt idx="2">
                  <c:v>3824</c:v>
                </c:pt>
                <c:pt idx="3">
                  <c:v>347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CHALATENANGO</c:v>
                </c:pt>
                <c:pt idx="10">
                  <c:v>CUSCATLAN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GARANTÍAS'!$O$41:$O$54</c:f>
              <c:numCache>
                <c:formatCode>_("$"* #,##0.00_);_("$"* \(#,##0.00\);_("$"* "-"??_);_(@_)</c:formatCode>
                <c:ptCount val="14"/>
                <c:pt idx="0">
                  <c:v>60.864998881999902</c:v>
                </c:pt>
                <c:pt idx="1">
                  <c:v>26.819788679999998</c:v>
                </c:pt>
                <c:pt idx="2">
                  <c:v>8.3545525999999999</c:v>
                </c:pt>
                <c:pt idx="3">
                  <c:v>7.1352651299999996</c:v>
                </c:pt>
                <c:pt idx="4">
                  <c:v>4.8328615100000007</c:v>
                </c:pt>
                <c:pt idx="5">
                  <c:v>3.83477457</c:v>
                </c:pt>
                <c:pt idx="6">
                  <c:v>3.6850250499999997</c:v>
                </c:pt>
                <c:pt idx="7">
                  <c:v>2.94014394</c:v>
                </c:pt>
                <c:pt idx="8">
                  <c:v>2.6215743300000001</c:v>
                </c:pt>
                <c:pt idx="9">
                  <c:v>2.0319449299999999</c:v>
                </c:pt>
                <c:pt idx="10">
                  <c:v>2.0070768699999997</c:v>
                </c:pt>
                <c:pt idx="11">
                  <c:v>1.5854219599999999</c:v>
                </c:pt>
                <c:pt idx="12">
                  <c:v>1.4606946599999999</c:v>
                </c:pt>
                <c:pt idx="13">
                  <c:v>1.0567253900000002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LA UNION</c:v>
                </c:pt>
                <c:pt idx="9">
                  <c:v>CHALATENANGO</c:v>
                </c:pt>
                <c:pt idx="10">
                  <c:v>CUSCATLAN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GARANTÍAS'!$P$41:$P$54</c:f>
              <c:numCache>
                <c:formatCode>_(* #,##0_);_(* \(#,##0\);_(* "-"??_);_(@_)</c:formatCode>
                <c:ptCount val="14"/>
                <c:pt idx="0">
                  <c:v>7611</c:v>
                </c:pt>
                <c:pt idx="1">
                  <c:v>3207</c:v>
                </c:pt>
                <c:pt idx="2">
                  <c:v>1610</c:v>
                </c:pt>
                <c:pt idx="3">
                  <c:v>1653</c:v>
                </c:pt>
                <c:pt idx="4">
                  <c:v>1039</c:v>
                </c:pt>
                <c:pt idx="5">
                  <c:v>1392</c:v>
                </c:pt>
                <c:pt idx="6">
                  <c:v>1188</c:v>
                </c:pt>
                <c:pt idx="7">
                  <c:v>1001</c:v>
                </c:pt>
                <c:pt idx="8">
                  <c:v>778</c:v>
                </c:pt>
                <c:pt idx="9">
                  <c:v>596</c:v>
                </c:pt>
                <c:pt idx="10">
                  <c:v>839</c:v>
                </c:pt>
                <c:pt idx="11">
                  <c:v>652</c:v>
                </c:pt>
                <c:pt idx="12">
                  <c:v>576</c:v>
                </c:pt>
                <c:pt idx="13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CHALATENANGO</c:v>
                </c:pt>
                <c:pt idx="9">
                  <c:v>USULUTAN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</c:strCache>
            </c:strRef>
          </c:cat>
          <c:val>
            <c:numRef>
              <c:f>'BANDESAL 2DO. PISO'!$C$41:$C$54</c:f>
              <c:numCache>
                <c:formatCode>_("$"* #,##0.00_);_("$"* \(#,##0.00\);_("$"* "-"??_);_(@_)</c:formatCode>
                <c:ptCount val="14"/>
                <c:pt idx="0">
                  <c:v>28.055586849999997</c:v>
                </c:pt>
                <c:pt idx="1">
                  <c:v>33.847190859999998</c:v>
                </c:pt>
                <c:pt idx="2">
                  <c:v>6.7897394599999998</c:v>
                </c:pt>
                <c:pt idx="3">
                  <c:v>3.7216444399999995</c:v>
                </c:pt>
                <c:pt idx="4">
                  <c:v>3.5616397100000001</c:v>
                </c:pt>
                <c:pt idx="5">
                  <c:v>2.4673151400000002</c:v>
                </c:pt>
                <c:pt idx="6">
                  <c:v>1.1919043399999998</c:v>
                </c:pt>
                <c:pt idx="7">
                  <c:v>1.8158240599999997</c:v>
                </c:pt>
                <c:pt idx="8">
                  <c:v>1.4176510500000001</c:v>
                </c:pt>
                <c:pt idx="9">
                  <c:v>1.8228559399999997</c:v>
                </c:pt>
                <c:pt idx="10">
                  <c:v>1.09864619</c:v>
                </c:pt>
                <c:pt idx="11">
                  <c:v>1.0945499999999999</c:v>
                </c:pt>
                <c:pt idx="12">
                  <c:v>0.28591499999999997</c:v>
                </c:pt>
                <c:pt idx="13">
                  <c:v>0.45600000000000002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603-469D-9EE0-D16C6A88A3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PISO'!$B$41:$B$54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SAN VICENTE</c:v>
                </c:pt>
                <c:pt idx="7">
                  <c:v>AHUACHAPAN</c:v>
                </c:pt>
                <c:pt idx="8">
                  <c:v>CHALATENANGO</c:v>
                </c:pt>
                <c:pt idx="9">
                  <c:v>USULUTAN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</c:strCache>
            </c:strRef>
          </c:cat>
          <c:val>
            <c:numRef>
              <c:f>'BANDESAL 2DO. PISO'!$D$41:$D$54</c:f>
              <c:numCache>
                <c:formatCode>_(* #,##0_);_(* \(#,##0\);_(* "-"??_);_(@_)</c:formatCode>
                <c:ptCount val="14"/>
                <c:pt idx="0">
                  <c:v>355</c:v>
                </c:pt>
                <c:pt idx="1">
                  <c:v>682</c:v>
                </c:pt>
                <c:pt idx="2">
                  <c:v>157</c:v>
                </c:pt>
                <c:pt idx="3">
                  <c:v>162</c:v>
                </c:pt>
                <c:pt idx="4">
                  <c:v>253</c:v>
                </c:pt>
                <c:pt idx="5">
                  <c:v>153</c:v>
                </c:pt>
                <c:pt idx="6">
                  <c:v>76</c:v>
                </c:pt>
                <c:pt idx="7">
                  <c:v>109</c:v>
                </c:pt>
                <c:pt idx="8">
                  <c:v>54</c:v>
                </c:pt>
                <c:pt idx="9">
                  <c:v>150</c:v>
                </c:pt>
                <c:pt idx="10">
                  <c:v>106</c:v>
                </c:pt>
                <c:pt idx="11">
                  <c:v>65</c:v>
                </c:pt>
                <c:pt idx="12">
                  <c:v>5</c:v>
                </c:pt>
                <c:pt idx="1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junio 2022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COMPLEMENTO DE LÍNEAS EN MODALIDAD DE ANTICIPO</c:v>
                </c:pt>
              </c:strCache>
            </c:strRef>
          </c:cat>
          <c:val>
            <c:numRef>
              <c:f>'BANDESAL 2DO. PISO'!$M$6:$M$15</c:f>
              <c:numCache>
                <c:formatCode>_("$"* #,##0.00_);_("$"* \(#,##0.00\);_("$"* "-"??_);_(@_)</c:formatCode>
                <c:ptCount val="10"/>
                <c:pt idx="0">
                  <c:v>52.913286820000096</c:v>
                </c:pt>
                <c:pt idx="1">
                  <c:v>53.231847320000398</c:v>
                </c:pt>
                <c:pt idx="2">
                  <c:v>33.211097599999988</c:v>
                </c:pt>
                <c:pt idx="3">
                  <c:v>34.141928320000034</c:v>
                </c:pt>
                <c:pt idx="4">
                  <c:v>20.78402681999999</c:v>
                </c:pt>
                <c:pt idx="5">
                  <c:v>14.91875525</c:v>
                </c:pt>
                <c:pt idx="6">
                  <c:v>13.935399020000004</c:v>
                </c:pt>
                <c:pt idx="7">
                  <c:v>6.9325923600000001</c:v>
                </c:pt>
                <c:pt idx="8">
                  <c:v>2.6122000000000005E-4</c:v>
                </c:pt>
                <c:pt idx="9">
                  <c:v>121.85795975000005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VIVIENDA</c:v>
                </c:pt>
                <c:pt idx="4">
                  <c:v>SECTOR AGROPECUARIO</c:v>
                </c:pt>
                <c:pt idx="5">
                  <c:v>SECTOR TRANSPORTE, ALMACENAJE Y COMUNICACIONES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  <c:pt idx="9">
                  <c:v>COMPLEMENTO DE LÍNEAS EN MODALIDAD DE ANTICIPO</c:v>
                </c:pt>
              </c:strCache>
            </c:strRef>
          </c:cat>
          <c:val>
            <c:numRef>
              <c:f>'BANDESAL 2DO. PISO'!$N$6:$N$15</c:f>
              <c:numCache>
                <c:formatCode>_(* #,##0_);_(* \(#,##0\);_(* "-"??_);_(@_)</c:formatCode>
                <c:ptCount val="10"/>
                <c:pt idx="0">
                  <c:v>1975</c:v>
                </c:pt>
                <c:pt idx="1">
                  <c:v>2796</c:v>
                </c:pt>
                <c:pt idx="2">
                  <c:v>1606</c:v>
                </c:pt>
                <c:pt idx="3">
                  <c:v>2198</c:v>
                </c:pt>
                <c:pt idx="4">
                  <c:v>691</c:v>
                </c:pt>
                <c:pt idx="5">
                  <c:v>785</c:v>
                </c:pt>
                <c:pt idx="6">
                  <c:v>273</c:v>
                </c:pt>
                <c:pt idx="7">
                  <c:v>20</c:v>
                </c:pt>
                <c:pt idx="8">
                  <c:v>1</c:v>
                </c:pt>
                <c:pt idx="9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COMPLEMENTO DE LÍNEAS EN MODALIDAD DE ANTICIPO</c:v>
                </c:pt>
              </c:strCache>
            </c:strRef>
          </c:cat>
          <c:val>
            <c:numRef>
              <c:f>'BANDESAL 2DO. PISO'!$M$26:$M$31</c:f>
              <c:numCache>
                <c:formatCode>_("$"* #,##0.00_);_("$"* \(#,##0.00\);_("$"* "-"??_);_(@_)</c:formatCode>
                <c:ptCount val="6"/>
                <c:pt idx="0">
                  <c:v>52.26113662999996</c:v>
                </c:pt>
                <c:pt idx="1">
                  <c:v>26.465200119999917</c:v>
                </c:pt>
                <c:pt idx="2">
                  <c:v>57.497282470000023</c:v>
                </c:pt>
                <c:pt idx="3">
                  <c:v>55.170216780000018</c:v>
                </c:pt>
                <c:pt idx="4">
                  <c:v>38.675358730000021</c:v>
                </c:pt>
                <c:pt idx="5">
                  <c:v>121.85795975000005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PISO'!$L$26:$L$31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COMPLEMENTO DE LÍNEAS EN MODALIDAD DE ANTICIPO</c:v>
                </c:pt>
              </c:strCache>
            </c:strRef>
          </c:cat>
          <c:val>
            <c:numRef>
              <c:f>'BANDESAL 2DO. PISO'!$N$26:$N$31</c:f>
              <c:numCache>
                <c:formatCode>_(* #,##0_);_(* \(#,##0\);_(* "-"??_);_(@_)</c:formatCode>
                <c:ptCount val="6"/>
                <c:pt idx="0">
                  <c:v>4850</c:v>
                </c:pt>
                <c:pt idx="1">
                  <c:v>3030</c:v>
                </c:pt>
                <c:pt idx="2">
                  <c:v>1241</c:v>
                </c:pt>
                <c:pt idx="3">
                  <c:v>1029</c:v>
                </c:pt>
                <c:pt idx="4">
                  <c:v>195</c:v>
                </c:pt>
                <c:pt idx="5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111456873805479"/>
          <c:y val="0.18747475267947766"/>
          <c:w val="0.36683256447936502"/>
          <c:h val="0.76915419040286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PISO'!$L$43:$L$57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USULUTAN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  <c:pt idx="14">
                  <c:v>COMPLEMENTO DE LÍNEAS EN MODALIDAD DE ANTICIPO</c:v>
                </c:pt>
              </c:strCache>
            </c:strRef>
          </c:cat>
          <c:val>
            <c:numRef>
              <c:f>'BANDESAL 2DO. PISO'!$M$43:$M$57</c:f>
              <c:numCache>
                <c:formatCode>_("$"* #,##0.00_);_("$"* \(#,##0.00\);_("$"* "-"??_);_(@_)</c:formatCode>
                <c:ptCount val="15"/>
                <c:pt idx="0">
                  <c:v>101.12173214999996</c:v>
                </c:pt>
                <c:pt idx="1">
                  <c:v>47.32480432000002</c:v>
                </c:pt>
                <c:pt idx="2">
                  <c:v>16.839892800000005</c:v>
                </c:pt>
                <c:pt idx="3">
                  <c:v>17.345623340000017</c:v>
                </c:pt>
                <c:pt idx="4">
                  <c:v>8.9556314300000057</c:v>
                </c:pt>
                <c:pt idx="5">
                  <c:v>7.6303692800000009</c:v>
                </c:pt>
                <c:pt idx="6">
                  <c:v>6.4434951899999957</c:v>
                </c:pt>
                <c:pt idx="7">
                  <c:v>5.6861300499999992</c:v>
                </c:pt>
                <c:pt idx="8">
                  <c:v>3.9734161200000004</c:v>
                </c:pt>
                <c:pt idx="9">
                  <c:v>4.8380243600000012</c:v>
                </c:pt>
                <c:pt idx="10">
                  <c:v>3.4645527699999996</c:v>
                </c:pt>
                <c:pt idx="11">
                  <c:v>2.7019678300000005</c:v>
                </c:pt>
                <c:pt idx="12">
                  <c:v>2.3722233900000003</c:v>
                </c:pt>
                <c:pt idx="13">
                  <c:v>1.3713316999999996</c:v>
                </c:pt>
                <c:pt idx="14">
                  <c:v>121.85795975000005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PISO'!$L$43:$L$57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SAN VICENTE</c:v>
                </c:pt>
                <c:pt idx="7">
                  <c:v>USULUTAN</c:v>
                </c:pt>
                <c:pt idx="8">
                  <c:v>AHUACHAPAN</c:v>
                </c:pt>
                <c:pt idx="9">
                  <c:v>CHALATENANGO</c:v>
                </c:pt>
                <c:pt idx="10">
                  <c:v>CUSCATLAN</c:v>
                </c:pt>
                <c:pt idx="11">
                  <c:v>LA UNION</c:v>
                </c:pt>
                <c:pt idx="12">
                  <c:v>CABAÑAS</c:v>
                </c:pt>
                <c:pt idx="13">
                  <c:v>MORAZAN</c:v>
                </c:pt>
                <c:pt idx="14">
                  <c:v>COMPLEMENTO DE LÍNEAS EN MODALIDAD DE ANTICIPO</c:v>
                </c:pt>
              </c:strCache>
            </c:strRef>
          </c:cat>
          <c:val>
            <c:numRef>
              <c:f>'BANDESAL 2DO. PISO'!$N$43:$N$57</c:f>
              <c:numCache>
                <c:formatCode>_(* #,##0_);_(* \(#,##0\);_(* "-"??_);_(@_)</c:formatCode>
                <c:ptCount val="15"/>
                <c:pt idx="0">
                  <c:v>3828</c:v>
                </c:pt>
                <c:pt idx="1">
                  <c:v>1075</c:v>
                </c:pt>
                <c:pt idx="2">
                  <c:v>701</c:v>
                </c:pt>
                <c:pt idx="3">
                  <c:v>1275</c:v>
                </c:pt>
                <c:pt idx="4">
                  <c:v>568</c:v>
                </c:pt>
                <c:pt idx="5">
                  <c:v>660</c:v>
                </c:pt>
                <c:pt idx="6">
                  <c:v>397</c:v>
                </c:pt>
                <c:pt idx="7">
                  <c:v>627</c:v>
                </c:pt>
                <c:pt idx="8">
                  <c:v>257</c:v>
                </c:pt>
                <c:pt idx="9">
                  <c:v>103</c:v>
                </c:pt>
                <c:pt idx="10">
                  <c:v>279</c:v>
                </c:pt>
                <c:pt idx="11">
                  <c:v>202</c:v>
                </c:pt>
                <c:pt idx="12">
                  <c:v>81</c:v>
                </c:pt>
                <c:pt idx="13">
                  <c:v>292</c:v>
                </c:pt>
                <c:pt idx="14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junio 2022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12-4055-B69E-60235A8486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ECONÓMICO'!$B$7:$B$12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OTRAS ACTIVIDADES</c:v>
                </c:pt>
                <c:pt idx="4">
                  <c:v>SECTOR COMERCIO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'FONDO DE DESARROLLO ECONÓMICO'!$C$7:$C$12</c:f>
              <c:numCache>
                <c:formatCode>_("$"* #,##0.00_);_("$"* \(#,##0.00\);_("$"* "-"??_);_(@_)</c:formatCode>
                <c:ptCount val="6"/>
                <c:pt idx="0">
                  <c:v>3.0124124000000005</c:v>
                </c:pt>
                <c:pt idx="1">
                  <c:v>2.2019582800000008</c:v>
                </c:pt>
                <c:pt idx="2">
                  <c:v>0.38520900000000002</c:v>
                </c:pt>
                <c:pt idx="3">
                  <c:v>0.14699999999999999</c:v>
                </c:pt>
                <c:pt idx="4">
                  <c:v>0.32178200000000001</c:v>
                </c:pt>
                <c:pt idx="5">
                  <c:v>2.3689999999999999E-2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112-4055-B69E-60235A8486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ECONÓMICO'!$B$7:$B$12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OTRAS ACTIVIDADES</c:v>
                </c:pt>
                <c:pt idx="4">
                  <c:v>SECTOR COMERCIO</c:v>
                </c:pt>
                <c:pt idx="5">
                  <c:v>SECTOR TRANSPORTE, ALMACENAJE Y COMUNICACIONES</c:v>
                </c:pt>
              </c:strCache>
            </c:strRef>
          </c:cat>
          <c:val>
            <c:numRef>
              <c:f>'FONDO DE DESARROLLO ECONÓMICO'!$D$7:$D$12</c:f>
              <c:numCache>
                <c:formatCode>_(* #,##0_);_(* \(#,##0\);_(* "-"??_);_(@_)</c:formatCode>
                <c:ptCount val="6"/>
                <c:pt idx="0">
                  <c:v>42</c:v>
                </c:pt>
                <c:pt idx="1">
                  <c:v>45</c:v>
                </c:pt>
                <c:pt idx="2">
                  <c:v>6</c:v>
                </c:pt>
                <c:pt idx="3">
                  <c:v>2</c:v>
                </c:pt>
                <c:pt idx="4">
                  <c:v>34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ECONÓMICO'!$B$23:$B$25</c:f>
              <c:strCache>
                <c:ptCount val="3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</c:strCache>
            </c:strRef>
          </c:cat>
          <c:val>
            <c:numRef>
              <c:f>'FONDO DE DESARROLLO ECONÓMICO'!$C$23:$C$25</c:f>
              <c:numCache>
                <c:formatCode>_("$"* #,##0.00_);_("$"* \(#,##0.00\);_("$"* "-"??_);_(@_)</c:formatCode>
                <c:ptCount val="3"/>
                <c:pt idx="0">
                  <c:v>0.67277799999999999</c:v>
                </c:pt>
                <c:pt idx="1">
                  <c:v>0.97096316000000005</c:v>
                </c:pt>
                <c:pt idx="2">
                  <c:v>4.4483105199999997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ECONÓMICO'!$B$23:$B$25</c:f>
              <c:strCache>
                <c:ptCount val="3"/>
                <c:pt idx="0">
                  <c:v>CUENTA PROPIA / AUTÓNOMO</c:v>
                </c:pt>
                <c:pt idx="1">
                  <c:v>MICROEMPRESA</c:v>
                </c:pt>
                <c:pt idx="2">
                  <c:v>PEQUEÑA </c:v>
                </c:pt>
              </c:strCache>
            </c:strRef>
          </c:cat>
          <c:val>
            <c:numRef>
              <c:f>'FONDO DE DESARROLLO ECONÓMICO'!$D$23:$D$25</c:f>
              <c:numCache>
                <c:formatCode>_(* #,##0_);_(* \(#,##0\);_(* "-"??_);_(@_)</c:formatCode>
                <c:ptCount val="3"/>
                <c:pt idx="0">
                  <c:v>36</c:v>
                </c:pt>
                <c:pt idx="1">
                  <c:v>59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2022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ECONÓMICO'!$B$38:$B$50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CHALATENANGO</c:v>
                </c:pt>
                <c:pt idx="4">
                  <c:v>CUSCATLAN</c:v>
                </c:pt>
                <c:pt idx="5">
                  <c:v>SAN MIGUEL</c:v>
                </c:pt>
                <c:pt idx="6">
                  <c:v>LA PAZ</c:v>
                </c:pt>
                <c:pt idx="7">
                  <c:v>USULUTAN</c:v>
                </c:pt>
                <c:pt idx="8">
                  <c:v>MORAZAN</c:v>
                </c:pt>
                <c:pt idx="9">
                  <c:v>SONSONATE</c:v>
                </c:pt>
                <c:pt idx="10">
                  <c:v>LA UNION</c:v>
                </c:pt>
                <c:pt idx="11">
                  <c:v>AHUACHAPAN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ECONÓMICO'!$C$38:$C$50</c:f>
              <c:numCache>
                <c:formatCode>_("$"* #,##0.00_);_("$"* \(#,##0.00\);_("$"* "-"??_);_(@_)</c:formatCode>
                <c:ptCount val="13"/>
                <c:pt idx="0">
                  <c:v>1.9368426600000004</c:v>
                </c:pt>
                <c:pt idx="1">
                  <c:v>1.7027676099999998</c:v>
                </c:pt>
                <c:pt idx="2">
                  <c:v>1.3801872800000001</c:v>
                </c:pt>
                <c:pt idx="3">
                  <c:v>0.2722</c:v>
                </c:pt>
                <c:pt idx="4">
                  <c:v>0.218642</c:v>
                </c:pt>
                <c:pt idx="5">
                  <c:v>0.17660701000000001</c:v>
                </c:pt>
                <c:pt idx="6">
                  <c:v>0.17349012</c:v>
                </c:pt>
                <c:pt idx="7">
                  <c:v>5.8799999999999998E-2</c:v>
                </c:pt>
                <c:pt idx="8">
                  <c:v>7.7524999999999997E-2</c:v>
                </c:pt>
                <c:pt idx="9">
                  <c:v>5.1258999999999999E-2</c:v>
                </c:pt>
                <c:pt idx="10">
                  <c:v>2.5364999999999999E-2</c:v>
                </c:pt>
                <c:pt idx="11">
                  <c:v>1.2500000000000001E-2</c:v>
                </c:pt>
                <c:pt idx="12">
                  <c:v>5.8659999999999997E-3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ECONÓMICO'!$B$38:$B$50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CHALATENANGO</c:v>
                </c:pt>
                <c:pt idx="4">
                  <c:v>CUSCATLAN</c:v>
                </c:pt>
                <c:pt idx="5">
                  <c:v>SAN MIGUEL</c:v>
                </c:pt>
                <c:pt idx="6">
                  <c:v>LA PAZ</c:v>
                </c:pt>
                <c:pt idx="7">
                  <c:v>USULUTAN</c:v>
                </c:pt>
                <c:pt idx="8">
                  <c:v>MORAZAN</c:v>
                </c:pt>
                <c:pt idx="9">
                  <c:v>SONSONATE</c:v>
                </c:pt>
                <c:pt idx="10">
                  <c:v>LA UNION</c:v>
                </c:pt>
                <c:pt idx="11">
                  <c:v>AHUACHAPAN</c:v>
                </c:pt>
                <c:pt idx="12">
                  <c:v>SAN VICENTE</c:v>
                </c:pt>
              </c:strCache>
            </c:strRef>
          </c:cat>
          <c:val>
            <c:numRef>
              <c:f>'FONDO DE DESARROLLO ECONÓMICO'!$D$38:$D$50</c:f>
              <c:numCache>
                <c:formatCode>_(* #,##0_);_(* \(#,##0\);_(* "-"??_);_(@_)</c:formatCode>
                <c:ptCount val="13"/>
                <c:pt idx="0">
                  <c:v>40</c:v>
                </c:pt>
                <c:pt idx="1">
                  <c:v>18</c:v>
                </c:pt>
                <c:pt idx="2">
                  <c:v>17</c:v>
                </c:pt>
                <c:pt idx="3">
                  <c:v>3</c:v>
                </c:pt>
                <c:pt idx="4">
                  <c:v>2</c:v>
                </c:pt>
                <c:pt idx="5">
                  <c:v>13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47625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72571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644072</xdr:colOff>
      <xdr:row>39</xdr:row>
      <xdr:rowOff>38099</xdr:rowOff>
    </xdr:from>
    <xdr:to>
      <xdr:col>10</xdr:col>
      <xdr:colOff>57150</xdr:colOff>
      <xdr:row>56</xdr:row>
      <xdr:rowOff>181427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35</xdr:row>
      <xdr:rowOff>72572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390072</xdr:colOff>
      <xdr:row>38</xdr:row>
      <xdr:rowOff>184150</xdr:rowOff>
    </xdr:from>
    <xdr:to>
      <xdr:col>19</xdr:col>
      <xdr:colOff>695326</xdr:colOff>
      <xdr:row>59</xdr:row>
      <xdr:rowOff>172358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514351</xdr:colOff>
      <xdr:row>19</xdr:row>
      <xdr:rowOff>9524</xdr:rowOff>
    </xdr:from>
    <xdr:to>
      <xdr:col>21</xdr:col>
      <xdr:colOff>743859</xdr:colOff>
      <xdr:row>34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211" displayName="Tabla211" ref="B5:D13" totalsRowShown="0" headerRowBorderDxfId="119" tableBorderDxfId="118">
  <autoFilter ref="B5:D13" xr:uid="{00000000-0009-0000-0100-00000A000000}"/>
  <tableColumns count="3">
    <tableColumn id="1" xr3:uid="{00000000-0010-0000-0000-000001000000}" name="SECTOR ECONÓMICO" dataDxfId="117"/>
    <tableColumn id="2" xr3:uid="{00000000-0010-0000-0000-000002000000}" name="Monto" dataDxfId="116" dataCellStyle="Moneda"/>
    <tableColumn id="3" xr3:uid="{00000000-0010-0000-0000-000003000000}" name="Créditos" dataDxfId="11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a26" displayName="Tabla26" ref="N6:P15" totalsRowShown="0" headerRowBorderDxfId="74" tableBorderDxfId="73">
  <autoFilter ref="N6:P15" xr:uid="{00000000-0009-0000-0100-000005000000}"/>
  <tableColumns count="3">
    <tableColumn id="1" xr3:uid="{00000000-0010-0000-0900-000001000000}" name="SECTOR ECONÓMICO" dataDxfId="72"/>
    <tableColumn id="2" xr3:uid="{00000000-0010-0000-0900-000002000000}" name="Saldo" dataDxfId="71" dataCellStyle="Moneda"/>
    <tableColumn id="3" xr3:uid="{00000000-0010-0000-0900-000003000000}" name="Créditos" dataDxfId="7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a37" displayName="Tabla37" ref="N24:P29" totalsRowShown="0" headerRowBorderDxfId="69" tableBorderDxfId="68">
  <autoFilter ref="N24:P29" xr:uid="{00000000-0009-0000-0100-000006000000}"/>
  <tableColumns count="3">
    <tableColumn id="1" xr3:uid="{00000000-0010-0000-0A00-000001000000}" name="TAMAÑO DE EMPRESA" dataDxfId="67"/>
    <tableColumn id="2" xr3:uid="{00000000-0010-0000-0A00-000002000000}" name="Saldo" dataDxfId="66" dataCellStyle="Moneda"/>
    <tableColumn id="3" xr3:uid="{00000000-0010-0000-0A00-000003000000}" name="Créditos" dataDxfId="6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a48" displayName="Tabla48" ref="N41:P55" totalsRowShown="0" headerRowBorderDxfId="64" tableBorderDxfId="63">
  <autoFilter ref="N41:P55" xr:uid="{00000000-0009-0000-0100-000007000000}"/>
  <tableColumns count="3">
    <tableColumn id="1" xr3:uid="{00000000-0010-0000-0B00-000001000000}" name="DEPARTAMENTO" dataDxfId="62"/>
    <tableColumn id="2" xr3:uid="{00000000-0010-0000-0B00-000002000000}" name="Saldo" dataDxfId="61" dataCellStyle="Moneda"/>
    <tableColumn id="3" xr3:uid="{00000000-0010-0000-0B00-000003000000}" name="Créditos" dataDxfId="60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214" displayName="Tabla214" ref="B6:D12" totalsRowShown="0" headerRowBorderDxfId="59" tableBorderDxfId="58">
  <autoFilter ref="B6:D12" xr:uid="{00000000-0009-0000-0100-00000D000000}"/>
  <sortState xmlns:xlrd2="http://schemas.microsoft.com/office/spreadsheetml/2017/richdata2" ref="B7:D12">
    <sortCondition descending="1" ref="C8:C12"/>
  </sortState>
  <tableColumns count="3">
    <tableColumn id="1" xr3:uid="{00000000-0010-0000-0C00-000001000000}" name="SECTOR ECONÓMICO" dataDxfId="57"/>
    <tableColumn id="2" xr3:uid="{00000000-0010-0000-0C00-000002000000}" name="Monto" dataDxfId="56" dataCellStyle="Moneda"/>
    <tableColumn id="3" xr3:uid="{00000000-0010-0000-0C00-000003000000}" name="Créditos" dataDxfId="55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315" displayName="Tabla315" ref="B23:D27" totalsRowShown="0" headerRowBorderDxfId="54" tableBorderDxfId="53">
  <autoFilter ref="B23:D27" xr:uid="{00000000-0009-0000-0100-00000E000000}"/>
  <tableColumns count="3">
    <tableColumn id="1" xr3:uid="{00000000-0010-0000-0D00-000001000000}" name="TAMAÑO DE EMPRESA" dataDxfId="52"/>
    <tableColumn id="2" xr3:uid="{00000000-0010-0000-0D00-000002000000}" name="Monto" dataDxfId="51" dataCellStyle="Moneda"/>
    <tableColumn id="3" xr3:uid="{00000000-0010-0000-0D00-000003000000}" name="Créditos" dataDxfId="50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416" displayName="Tabla416" ref="B39:D46" totalsRowShown="0" headerRowBorderDxfId="49" tableBorderDxfId="48">
  <autoFilter ref="B39:D46" xr:uid="{00000000-0009-0000-0100-00000F000000}"/>
  <tableColumns count="3">
    <tableColumn id="1" xr3:uid="{00000000-0010-0000-0E00-000001000000}" name="DEPARTAMENTO" dataDxfId="47"/>
    <tableColumn id="2" xr3:uid="{00000000-0010-0000-0E00-000002000000}" name="Monto" dataDxfId="46" dataCellStyle="Moneda"/>
    <tableColumn id="3" xr3:uid="{00000000-0010-0000-0E00-000003000000}" name="Créditos" dataDxfId="45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2617" displayName="Tabla2617" ref="N6:P14" totalsRowShown="0" headerRowBorderDxfId="44" tableBorderDxfId="43">
  <autoFilter ref="N6:P14" xr:uid="{00000000-0009-0000-0100-000010000000}"/>
  <tableColumns count="3">
    <tableColumn id="1" xr3:uid="{00000000-0010-0000-0F00-000001000000}" name="SECTOR ECONÓMICO" dataDxfId="42"/>
    <tableColumn id="2" xr3:uid="{00000000-0010-0000-0F00-000002000000}" name="Saldo" dataDxfId="41" dataCellStyle="Moneda"/>
    <tableColumn id="3" xr3:uid="{00000000-0010-0000-0F00-000003000000}" name="Créditos" dataDxfId="40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3718" displayName="Tabla3718" ref="N25:P30" totalsRowShown="0" headerRowBorderDxfId="39" tableBorderDxfId="38">
  <autoFilter ref="N25:P30" xr:uid="{00000000-0009-0000-0100-000011000000}"/>
  <tableColumns count="3">
    <tableColumn id="1" xr3:uid="{00000000-0010-0000-1000-000001000000}" name="TAMAÑO DE EMPRESA" dataDxfId="37"/>
    <tableColumn id="2" xr3:uid="{00000000-0010-0000-1000-000002000000}" name="Saldo" dataDxfId="36" dataCellStyle="Moneda"/>
    <tableColumn id="3" xr3:uid="{00000000-0010-0000-1000-000003000000}" name="Créditos" dataDxfId="35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4819" displayName="Tabla4819" ref="N42:P54" totalsRowShown="0" headerRowBorderDxfId="34" tableBorderDxfId="33">
  <autoFilter ref="N42:P54" xr:uid="{00000000-0009-0000-0100-000012000000}"/>
  <tableColumns count="3">
    <tableColumn id="1" xr3:uid="{00000000-0010-0000-1100-000001000000}" name="DEPARTAMENTO" dataDxfId="32"/>
    <tableColumn id="2" xr3:uid="{00000000-0010-0000-1100-000002000000}" name="Saldo" dataDxfId="31" dataCellStyle="Moneda"/>
    <tableColumn id="3" xr3:uid="{00000000-0010-0000-1100-000003000000}" name="Créditos" dataDxfId="30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21420" displayName="Tabla21420" ref="B6:D12" totalsRowShown="0" headerRowBorderDxfId="29" tableBorderDxfId="28">
  <autoFilter ref="B6:D12" xr:uid="{00000000-0009-0000-0100-000013000000}"/>
  <tableColumns count="3">
    <tableColumn id="1" xr3:uid="{00000000-0010-0000-1200-000001000000}" name="SECTOR ECONÓMICO" dataDxfId="27"/>
    <tableColumn id="2" xr3:uid="{00000000-0010-0000-1200-000002000000}" name="Monto" dataDxfId="26" dataCellStyle="Moneda"/>
    <tableColumn id="3" xr3:uid="{00000000-0010-0000-1200-000003000000}" name="Créditos" dataDxfId="25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312" displayName="Tabla312" ref="B24:D29" totalsRowShown="0" headerRowBorderDxfId="114" tableBorderDxfId="113">
  <autoFilter ref="B24:D29" xr:uid="{00000000-0009-0000-0100-00000B000000}"/>
  <tableColumns count="3">
    <tableColumn id="1" xr3:uid="{00000000-0010-0000-0100-000001000000}" name="TAMAÑO DE EMPRESA" dataDxfId="112"/>
    <tableColumn id="2" xr3:uid="{00000000-0010-0000-0100-000002000000}" name="Monto" dataDxfId="111" dataCellStyle="Moneda"/>
    <tableColumn id="3" xr3:uid="{00000000-0010-0000-0100-000003000000}" name="Créditos" dataDxfId="110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31521" displayName="Tabla31521" ref="B23:D27" totalsRowShown="0" headerRowBorderDxfId="24" tableBorderDxfId="23">
  <autoFilter ref="B23:D27" xr:uid="{00000000-0009-0000-0100-000014000000}"/>
  <tableColumns count="3">
    <tableColumn id="1" xr3:uid="{00000000-0010-0000-1300-000001000000}" name="TAMAÑO DE EMPRESA" dataDxfId="22"/>
    <tableColumn id="2" xr3:uid="{00000000-0010-0000-1300-000002000000}" name="Monto" dataDxfId="21" dataCellStyle="Moneda"/>
    <tableColumn id="3" xr3:uid="{00000000-0010-0000-1300-000003000000}" name="Créditos" dataDxfId="20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41622" displayName="Tabla41622" ref="B39:D53" totalsRowShown="0" headerRowBorderDxfId="19" tableBorderDxfId="18">
  <autoFilter ref="B39:D53" xr:uid="{00000000-0009-0000-0100-000015000000}"/>
  <tableColumns count="3">
    <tableColumn id="1" xr3:uid="{00000000-0010-0000-1400-000001000000}" name="DEPARTAMENTO" dataDxfId="17"/>
    <tableColumn id="2" xr3:uid="{00000000-0010-0000-1400-000002000000}" name="Monto" dataDxfId="16" dataCellStyle="Moneda"/>
    <tableColumn id="3" xr3:uid="{00000000-0010-0000-1400-000003000000}" name="Créditos" dataDxfId="15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61723" displayName="Tabla261723" ref="N6:P12" totalsRowShown="0" headerRowBorderDxfId="14" tableBorderDxfId="13">
  <autoFilter ref="N6:P12" xr:uid="{00000000-0009-0000-0100-000016000000}"/>
  <tableColumns count="3">
    <tableColumn id="1" xr3:uid="{00000000-0010-0000-1500-000001000000}" name="SECTOR ECONÓMICO" dataDxfId="12"/>
    <tableColumn id="2" xr3:uid="{00000000-0010-0000-1500-000002000000}" name="Saldo" dataDxfId="11" dataCellStyle="Moneda"/>
    <tableColumn id="3" xr3:uid="{00000000-0010-0000-1500-000003000000}" name="Créditos" dataDxfId="10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371824" displayName="Tabla371824" ref="N23:P28" totalsRowShown="0" headerRowBorderDxfId="9" tableBorderDxfId="8">
  <autoFilter ref="N23:P28" xr:uid="{00000000-0009-0000-0100-000017000000}"/>
  <tableColumns count="3">
    <tableColumn id="1" xr3:uid="{00000000-0010-0000-1600-000001000000}" name="TAMAÑO DE EMPRESA" dataDxfId="7"/>
    <tableColumn id="2" xr3:uid="{00000000-0010-0000-1600-000002000000}" name="Saldo" dataDxfId="6" dataCellStyle="Moneda"/>
    <tableColumn id="3" xr3:uid="{00000000-0010-0000-1600-000003000000}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481925" displayName="Tabla481925" ref="N40:P54" totalsRowShown="0" headerRowBorderDxfId="4" tableBorderDxfId="3">
  <autoFilter ref="N40:P54" xr:uid="{00000000-0009-0000-0100-000018000000}"/>
  <tableColumns count="3">
    <tableColumn id="1" xr3:uid="{00000000-0010-0000-1700-000001000000}" name="DEPARTAMENTO" dataDxfId="2"/>
    <tableColumn id="2" xr3:uid="{00000000-0010-0000-1700-000002000000}" name="Saldo" dataDxfId="1" dataCellStyle="Moneda"/>
    <tableColumn id="3" xr3:uid="{00000000-0010-0000-1700-000003000000}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a413" displayName="Tabla413" ref="B40:D54" totalsRowShown="0" headerRowBorderDxfId="109" tableBorderDxfId="108">
  <autoFilter ref="B40:D54" xr:uid="{00000000-0009-0000-0100-00000C000000}"/>
  <tableColumns count="3">
    <tableColumn id="1" xr3:uid="{00000000-0010-0000-0200-000001000000}" name="DEPARTAMENTO" dataDxfId="107"/>
    <tableColumn id="2" xr3:uid="{00000000-0010-0000-0200-000002000000}" name="Monto" dataDxfId="106" dataCellStyle="Moneda"/>
    <tableColumn id="3" xr3:uid="{00000000-0010-0000-0200-000003000000}" name="Créditos" dataDxfId="10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262" displayName="Tabla262" ref="L5:N15" totalsRowShown="0" headerRowBorderDxfId="104" tableBorderDxfId="103">
  <autoFilter ref="L5:N15" xr:uid="{00000000-0009-0000-0100-000001000000}"/>
  <tableColumns count="3">
    <tableColumn id="1" xr3:uid="{00000000-0010-0000-0300-000001000000}" name="SECTOR ECONÓMICO" dataDxfId="102"/>
    <tableColumn id="2" xr3:uid="{00000000-0010-0000-0300-000002000000}" name="Saldo" dataDxfId="101" dataCellStyle="Moneda"/>
    <tableColumn id="3" xr3:uid="{00000000-0010-0000-0300-000003000000}" name="Créditos" dataDxfId="10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379" displayName="Tabla379" ref="L25:N31" totalsRowShown="0" headerRowBorderDxfId="99" tableBorderDxfId="98">
  <autoFilter ref="L25:N31" xr:uid="{00000000-0009-0000-0100-000008000000}"/>
  <tableColumns count="3">
    <tableColumn id="1" xr3:uid="{00000000-0010-0000-0400-000001000000}" name="TAMAÑO DE EMPRESA" dataDxfId="97"/>
    <tableColumn id="2" xr3:uid="{00000000-0010-0000-0400-000002000000}" name="Saldo" dataDxfId="96" dataCellStyle="Moneda"/>
    <tableColumn id="3" xr3:uid="{00000000-0010-0000-0400-000003000000}" name="Créditos" dataDxfId="9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a4810" displayName="Tabla4810" ref="L42:N57" totalsRowShown="0" headerRowBorderDxfId="94" tableBorderDxfId="93">
  <autoFilter ref="L42:N57" xr:uid="{00000000-0009-0000-0100-000009000000}"/>
  <tableColumns count="3">
    <tableColumn id="1" xr3:uid="{00000000-0010-0000-0500-000001000000}" name="DEPARTAMENTO" dataDxfId="92"/>
    <tableColumn id="2" xr3:uid="{00000000-0010-0000-0500-000002000000}" name="Saldo" dataDxfId="91" dataCellStyle="Moneda"/>
    <tableColumn id="3" xr3:uid="{00000000-0010-0000-0500-000003000000}" name="Créditos" dataDxfId="9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B6:D12" totalsRowShown="0" headerRowBorderDxfId="89" tableBorderDxfId="88">
  <autoFilter ref="B6:D12" xr:uid="{00000000-0009-0000-0100-000002000000}"/>
  <tableColumns count="3">
    <tableColumn id="1" xr3:uid="{00000000-0010-0000-0600-000001000000}" name="SECTOR ECONÓMICO" dataDxfId="87"/>
    <tableColumn id="2" xr3:uid="{00000000-0010-0000-0600-000002000000}" name="Monto" dataDxfId="86" dataCellStyle="Moneda"/>
    <tableColumn id="3" xr3:uid="{00000000-0010-0000-0600-000003000000}" name="Créditos" dataDxfId="8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B22:D25" totalsRowShown="0" headerRowBorderDxfId="84" tableBorderDxfId="83">
  <autoFilter ref="B22:D25" xr:uid="{00000000-0009-0000-0100-000003000000}"/>
  <tableColumns count="3">
    <tableColumn id="1" xr3:uid="{00000000-0010-0000-0700-000001000000}" name="TAMAÑO DE EMPRESA" dataDxfId="82"/>
    <tableColumn id="2" xr3:uid="{00000000-0010-0000-0700-000002000000}" name="Monto" dataDxfId="81" dataCellStyle="Moneda"/>
    <tableColumn id="3" xr3:uid="{00000000-0010-0000-0700-000003000000}" name="Créditos" dataDxfId="8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4" displayName="Tabla4" ref="B37:D50" totalsRowShown="0" headerRowBorderDxfId="79" tableBorderDxfId="78">
  <autoFilter ref="B37:D50" xr:uid="{00000000-0009-0000-0100-000004000000}"/>
  <tableColumns count="3">
    <tableColumn id="1" xr3:uid="{00000000-0010-0000-0800-000001000000}" name="DEPARTAMENTO" dataDxfId="77"/>
    <tableColumn id="2" xr3:uid="{00000000-0010-0000-0800-000002000000}" name="Monto" dataDxfId="76" dataCellStyle="Moneda"/>
    <tableColumn id="3" xr3:uid="{00000000-0010-0000-0800-000003000000}" name="Créditos" dataDxfId="7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2:R59"/>
  <sheetViews>
    <sheetView showGridLines="0" tabSelected="1" zoomScale="85" zoomScaleNormal="85" workbookViewId="0"/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71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66</v>
      </c>
      <c r="C2"/>
      <c r="D2"/>
      <c r="L2" s="1" t="s">
        <v>57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x14ac:dyDescent="0.35">
      <c r="C4" s="51" t="s">
        <v>7</v>
      </c>
      <c r="D4" s="52"/>
      <c r="M4" s="51" t="s">
        <v>7</v>
      </c>
      <c r="N4" s="52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35">
      <c r="B6" s="11" t="s">
        <v>14</v>
      </c>
      <c r="C6" s="24">
        <v>40.13302711</v>
      </c>
      <c r="D6" s="7">
        <v>871</v>
      </c>
      <c r="F6" s="8"/>
      <c r="G6" s="9"/>
      <c r="H6" s="21"/>
      <c r="L6" s="22" t="s">
        <v>14</v>
      </c>
      <c r="M6" s="24">
        <v>52.913286820000096</v>
      </c>
      <c r="N6" s="7">
        <v>1975</v>
      </c>
      <c r="P6" s="8"/>
      <c r="Q6" s="9"/>
      <c r="R6" s="21"/>
    </row>
    <row r="7" spans="2:18" x14ac:dyDescent="0.35">
      <c r="B7" s="11" t="s">
        <v>16</v>
      </c>
      <c r="C7" s="24">
        <v>16.8369955</v>
      </c>
      <c r="D7" s="7">
        <v>162</v>
      </c>
      <c r="F7" s="8"/>
      <c r="G7" s="9"/>
      <c r="H7" s="21"/>
      <c r="L7" s="22" t="s">
        <v>12</v>
      </c>
      <c r="M7" s="24">
        <v>53.231847320000398</v>
      </c>
      <c r="N7" s="7">
        <v>2796</v>
      </c>
      <c r="P7" s="8"/>
      <c r="Q7" s="9"/>
      <c r="R7" s="21"/>
    </row>
    <row r="8" spans="2:18" x14ac:dyDescent="0.35">
      <c r="B8" s="11" t="s">
        <v>12</v>
      </c>
      <c r="C8" s="24">
        <v>16.433628909999999</v>
      </c>
      <c r="D8" s="7">
        <v>1051</v>
      </c>
      <c r="F8" s="8"/>
      <c r="G8" s="9"/>
      <c r="H8" s="21"/>
      <c r="L8" s="22" t="s">
        <v>16</v>
      </c>
      <c r="M8" s="24">
        <v>33.211097599999988</v>
      </c>
      <c r="N8" s="7">
        <v>1606</v>
      </c>
      <c r="P8" s="8"/>
      <c r="Q8" s="9"/>
      <c r="R8" s="21"/>
    </row>
    <row r="9" spans="2:18" x14ac:dyDescent="0.35">
      <c r="B9" s="11" t="s">
        <v>19</v>
      </c>
      <c r="C9" s="24">
        <v>5.3220897300000036</v>
      </c>
      <c r="D9" s="7">
        <v>229</v>
      </c>
      <c r="F9" s="8"/>
      <c r="G9" s="9"/>
      <c r="H9" s="21"/>
      <c r="L9" s="22" t="s">
        <v>19</v>
      </c>
      <c r="M9" s="24">
        <v>34.141928320000034</v>
      </c>
      <c r="N9" s="7">
        <v>2198</v>
      </c>
      <c r="P9" s="8"/>
      <c r="Q9" s="9"/>
      <c r="R9" s="21"/>
    </row>
    <row r="10" spans="2:18" x14ac:dyDescent="0.35">
      <c r="B10" s="11" t="s">
        <v>17</v>
      </c>
      <c r="C10" s="24">
        <v>3.7869000000000002</v>
      </c>
      <c r="D10" s="7">
        <v>26</v>
      </c>
      <c r="F10" s="8"/>
      <c r="G10" s="9"/>
      <c r="H10" s="21"/>
      <c r="L10" s="22" t="s">
        <v>13</v>
      </c>
      <c r="M10" s="24">
        <v>20.78402681999999</v>
      </c>
      <c r="N10" s="7">
        <v>691</v>
      </c>
      <c r="P10" s="8"/>
      <c r="Q10" s="9"/>
      <c r="R10" s="21"/>
    </row>
    <row r="11" spans="2:18" x14ac:dyDescent="0.35">
      <c r="B11" s="11" t="s">
        <v>18</v>
      </c>
      <c r="C11" s="24">
        <v>4.2488450000000002</v>
      </c>
      <c r="D11" s="7">
        <v>12</v>
      </c>
      <c r="F11" s="8"/>
      <c r="G11" s="9"/>
      <c r="H11" s="21"/>
      <c r="L11" s="22" t="s">
        <v>17</v>
      </c>
      <c r="M11" s="24">
        <v>14.91875525</v>
      </c>
      <c r="N11" s="7">
        <v>785</v>
      </c>
      <c r="P11" s="8"/>
      <c r="Q11" s="9"/>
      <c r="R11" s="21"/>
    </row>
    <row r="12" spans="2:18" x14ac:dyDescent="0.35">
      <c r="B12" s="11" t="s">
        <v>15</v>
      </c>
      <c r="C12" s="24">
        <v>0.16269</v>
      </c>
      <c r="D12" s="7">
        <v>11</v>
      </c>
      <c r="F12" s="8"/>
      <c r="G12" s="9"/>
      <c r="H12" s="21"/>
      <c r="L12" s="22" t="s">
        <v>15</v>
      </c>
      <c r="M12" s="24">
        <v>13.935399020000004</v>
      </c>
      <c r="N12" s="7">
        <v>273</v>
      </c>
      <c r="P12" s="8"/>
      <c r="Q12" s="9"/>
      <c r="R12" s="21"/>
    </row>
    <row r="13" spans="2:18" x14ac:dyDescent="0.35">
      <c r="B13" s="18" t="s">
        <v>13</v>
      </c>
      <c r="C13" s="24">
        <v>0.70228679000000005</v>
      </c>
      <c r="D13" s="7">
        <v>30</v>
      </c>
      <c r="F13" s="8"/>
      <c r="G13" s="9"/>
      <c r="H13" s="21"/>
      <c r="L13" s="22" t="s">
        <v>18</v>
      </c>
      <c r="M13" s="24">
        <v>6.9325923600000001</v>
      </c>
      <c r="N13" s="7">
        <v>20</v>
      </c>
      <c r="P13" s="8"/>
      <c r="Q13" s="9"/>
      <c r="R13" s="21"/>
    </row>
    <row r="14" spans="2:18" ht="15" thickBot="1" x14ac:dyDescent="0.4">
      <c r="B14" s="15" t="s">
        <v>4</v>
      </c>
      <c r="C14" s="25">
        <f>SUBTOTAL(109,Tabla211[Monto])</f>
        <v>87.626463040000004</v>
      </c>
      <c r="D14" s="17">
        <f>SUBTOTAL(109,Tabla211[Créditos])</f>
        <v>2392</v>
      </c>
      <c r="G14" s="9"/>
      <c r="H14" s="21"/>
      <c r="L14" s="22" t="s">
        <v>42</v>
      </c>
      <c r="M14" s="24">
        <v>2.6122000000000005E-4</v>
      </c>
      <c r="N14" s="7">
        <v>1</v>
      </c>
      <c r="P14" s="8"/>
      <c r="Q14" s="9"/>
      <c r="R14" s="21"/>
    </row>
    <row r="15" spans="2:18" ht="15" thickBot="1" x14ac:dyDescent="0.4">
      <c r="B15" s="5"/>
      <c r="L15" s="39" t="s">
        <v>52</v>
      </c>
      <c r="M15" s="35">
        <v>121.85795975000005</v>
      </c>
      <c r="N15" s="40">
        <v>1142</v>
      </c>
      <c r="P15" s="8"/>
      <c r="Q15" s="9"/>
      <c r="R15" s="21"/>
    </row>
    <row r="16" spans="2:18" ht="15" thickBot="1" x14ac:dyDescent="0.4">
      <c r="B16" s="5"/>
      <c r="L16" s="15" t="s">
        <v>4</v>
      </c>
      <c r="M16" s="25">
        <f>SUBTOTAL(109,Tabla262[Saldo])</f>
        <v>351.92715448000058</v>
      </c>
      <c r="N16" s="17">
        <f>SUBTOTAL(109,Tabla262[Créditos])</f>
        <v>11487</v>
      </c>
    </row>
    <row r="17" spans="2:18" x14ac:dyDescent="0.35">
      <c r="B17" s="5"/>
      <c r="L17" s="38" t="s">
        <v>51</v>
      </c>
      <c r="M17" s="28"/>
      <c r="N17" s="28"/>
    </row>
    <row r="18" spans="2:18" ht="14.5" customHeight="1" x14ac:dyDescent="0.35">
      <c r="B18" s="5"/>
      <c r="L18" s="36"/>
      <c r="M18" s="36"/>
      <c r="N18" s="36"/>
    </row>
    <row r="19" spans="2:18" x14ac:dyDescent="0.35">
      <c r="B19" s="5"/>
      <c r="L19" s="5"/>
    </row>
    <row r="20" spans="2:18" x14ac:dyDescent="0.35">
      <c r="B20" s="5"/>
      <c r="L20" s="5"/>
    </row>
    <row r="21" spans="2:18" ht="15.5" x14ac:dyDescent="0.35">
      <c r="B21" s="1" t="s">
        <v>67</v>
      </c>
      <c r="D21" s="6"/>
      <c r="L21" s="5"/>
    </row>
    <row r="22" spans="2:18" ht="16" thickBot="1" x14ac:dyDescent="0.4">
      <c r="B22" s="2" t="s">
        <v>0</v>
      </c>
      <c r="D22" s="6"/>
      <c r="L22" s="1" t="s">
        <v>58</v>
      </c>
      <c r="N22" s="6"/>
    </row>
    <row r="23" spans="2:18" ht="16" thickBot="1" x14ac:dyDescent="0.4">
      <c r="C23" s="51" t="s">
        <v>7</v>
      </c>
      <c r="D23" s="52"/>
      <c r="L23" s="2" t="s">
        <v>0</v>
      </c>
      <c r="N23" s="6"/>
    </row>
    <row r="24" spans="2:18" ht="15" thickBot="1" x14ac:dyDescent="0.4">
      <c r="B24" s="19" t="s">
        <v>9</v>
      </c>
      <c r="C24" s="13" t="s">
        <v>2</v>
      </c>
      <c r="D24" s="14" t="s">
        <v>3</v>
      </c>
      <c r="M24" s="51" t="s">
        <v>7</v>
      </c>
      <c r="N24" s="52"/>
    </row>
    <row r="25" spans="2:18" ht="15" thickBot="1" x14ac:dyDescent="0.4">
      <c r="B25" s="18" t="s">
        <v>50</v>
      </c>
      <c r="C25" s="24">
        <v>16.452237190000002</v>
      </c>
      <c r="D25" s="7">
        <v>942</v>
      </c>
      <c r="F25" s="8"/>
      <c r="G25" s="9"/>
      <c r="H25" s="21"/>
      <c r="L25" s="19" t="s">
        <v>9</v>
      </c>
      <c r="M25" s="13" t="s">
        <v>6</v>
      </c>
      <c r="N25" s="14" t="s">
        <v>3</v>
      </c>
      <c r="P25" s="8"/>
      <c r="Q25" s="9"/>
      <c r="R25" s="21"/>
    </row>
    <row r="26" spans="2:18" x14ac:dyDescent="0.35">
      <c r="B26" s="18" t="s">
        <v>21</v>
      </c>
      <c r="C26" s="24">
        <v>7.6604875099999994</v>
      </c>
      <c r="D26" s="7">
        <v>619</v>
      </c>
      <c r="F26" s="8"/>
      <c r="G26" s="9"/>
      <c r="H26" s="21"/>
      <c r="L26" s="18" t="s">
        <v>50</v>
      </c>
      <c r="M26" s="24">
        <v>52.26113662999996</v>
      </c>
      <c r="N26" s="7">
        <v>4850</v>
      </c>
      <c r="P26" s="8"/>
      <c r="Q26" s="9"/>
      <c r="R26" s="21"/>
    </row>
    <row r="27" spans="2:18" x14ac:dyDescent="0.35">
      <c r="B27" s="18" t="s">
        <v>22</v>
      </c>
      <c r="C27" s="24">
        <v>22.169800300000002</v>
      </c>
      <c r="D27" s="7">
        <v>571</v>
      </c>
      <c r="F27" s="8"/>
      <c r="G27" s="9"/>
      <c r="H27" s="21"/>
      <c r="L27" s="18" t="s">
        <v>21</v>
      </c>
      <c r="M27" s="24">
        <v>26.465200119999917</v>
      </c>
      <c r="N27" s="7">
        <v>3030</v>
      </c>
      <c r="P27" s="8"/>
      <c r="Q27" s="9"/>
      <c r="R27" s="21"/>
    </row>
    <row r="28" spans="2:18" x14ac:dyDescent="0.35">
      <c r="B28" s="18" t="s">
        <v>23</v>
      </c>
      <c r="C28" s="24">
        <v>31.088413270000011</v>
      </c>
      <c r="D28" s="7">
        <v>224</v>
      </c>
      <c r="F28" s="8"/>
      <c r="G28" s="9"/>
      <c r="H28" s="21"/>
      <c r="L28" s="18" t="s">
        <v>53</v>
      </c>
      <c r="M28" s="24">
        <v>57.497282470000023</v>
      </c>
      <c r="N28" s="7">
        <v>1241</v>
      </c>
      <c r="P28" s="8"/>
      <c r="Q28" s="9"/>
      <c r="R28" s="21"/>
    </row>
    <row r="29" spans="2:18" x14ac:dyDescent="0.35">
      <c r="B29" s="18" t="s">
        <v>24</v>
      </c>
      <c r="C29" s="24">
        <v>10.255524769999999</v>
      </c>
      <c r="D29" s="7">
        <v>36</v>
      </c>
      <c r="F29" s="8"/>
      <c r="G29" s="9"/>
      <c r="H29" s="21"/>
      <c r="L29" s="18" t="s">
        <v>23</v>
      </c>
      <c r="M29" s="24">
        <v>55.170216780000018</v>
      </c>
      <c r="N29" s="7">
        <v>1029</v>
      </c>
      <c r="P29" s="8"/>
      <c r="Q29" s="9"/>
      <c r="R29" s="21"/>
    </row>
    <row r="30" spans="2:18" ht="15" thickBot="1" x14ac:dyDescent="0.4">
      <c r="B30" s="20" t="s">
        <v>4</v>
      </c>
      <c r="C30" s="25">
        <f>SUM(C25:C29)</f>
        <v>87.626463040000004</v>
      </c>
      <c r="D30" s="17">
        <f t="shared" ref="D30" si="0">SUM(D25:D29)</f>
        <v>2392</v>
      </c>
      <c r="L30" s="18" t="s">
        <v>24</v>
      </c>
      <c r="M30" s="24">
        <v>38.675358730000021</v>
      </c>
      <c r="N30" s="7">
        <v>195</v>
      </c>
    </row>
    <row r="31" spans="2:18" ht="15" thickBot="1" x14ac:dyDescent="0.4">
      <c r="B31" s="38"/>
      <c r="L31" s="39" t="s">
        <v>52</v>
      </c>
      <c r="M31" s="35">
        <v>121.85795975000005</v>
      </c>
      <c r="N31" s="40">
        <v>1142</v>
      </c>
      <c r="O31" s="9"/>
    </row>
    <row r="32" spans="2:18" ht="15" thickBot="1" x14ac:dyDescent="0.4">
      <c r="L32" s="20" t="s">
        <v>4</v>
      </c>
      <c r="M32" s="25">
        <f>SUM(M26:M31)</f>
        <v>351.92715448000001</v>
      </c>
      <c r="N32" s="17">
        <f>SUM(N26:N31)</f>
        <v>11487</v>
      </c>
    </row>
    <row r="33" spans="2:18" x14ac:dyDescent="0.35">
      <c r="L33" s="38" t="s">
        <v>43</v>
      </c>
    </row>
    <row r="34" spans="2:18" x14ac:dyDescent="0.35">
      <c r="L34" s="38" t="s">
        <v>54</v>
      </c>
      <c r="M34" s="28"/>
      <c r="N34" s="28"/>
      <c r="O34" s="9"/>
    </row>
    <row r="35" spans="2:18" x14ac:dyDescent="0.35">
      <c r="L35" s="28"/>
      <c r="M35" s="28"/>
      <c r="N35" s="28"/>
    </row>
    <row r="37" spans="2:18" ht="15.5" x14ac:dyDescent="0.35">
      <c r="B37" s="1" t="s">
        <v>68</v>
      </c>
    </row>
    <row r="38" spans="2:18" ht="16" thickBot="1" x14ac:dyDescent="0.4">
      <c r="B38" s="2" t="s">
        <v>0</v>
      </c>
    </row>
    <row r="39" spans="2:18" ht="15.5" x14ac:dyDescent="0.35">
      <c r="C39" s="51" t="s">
        <v>7</v>
      </c>
      <c r="D39" s="52"/>
      <c r="L39" s="1" t="s">
        <v>59</v>
      </c>
    </row>
    <row r="40" spans="2:18" ht="16" thickBot="1" x14ac:dyDescent="0.4">
      <c r="B40" s="12" t="s">
        <v>10</v>
      </c>
      <c r="C40" s="13" t="s">
        <v>2</v>
      </c>
      <c r="D40" s="14" t="s">
        <v>3</v>
      </c>
      <c r="L40" s="2" t="s">
        <v>0</v>
      </c>
    </row>
    <row r="41" spans="2:18" x14ac:dyDescent="0.35">
      <c r="B41" s="11" t="s">
        <v>26</v>
      </c>
      <c r="C41" s="24">
        <v>28.055586849999997</v>
      </c>
      <c r="D41" s="7">
        <v>355</v>
      </c>
      <c r="F41" s="8"/>
      <c r="G41" s="9"/>
      <c r="H41" s="21"/>
      <c r="M41" s="51" t="s">
        <v>7</v>
      </c>
      <c r="N41" s="52"/>
    </row>
    <row r="42" spans="2:18" ht="15" thickBot="1" x14ac:dyDescent="0.4">
      <c r="B42" s="11" t="s">
        <v>25</v>
      </c>
      <c r="C42" s="24">
        <v>33.847190859999998</v>
      </c>
      <c r="D42" s="7">
        <v>682</v>
      </c>
      <c r="F42" s="8"/>
      <c r="G42" s="9"/>
      <c r="H42" s="21"/>
      <c r="L42" s="12" t="s">
        <v>10</v>
      </c>
      <c r="M42" s="13" t="s">
        <v>6</v>
      </c>
      <c r="N42" s="14" t="s">
        <v>3</v>
      </c>
    </row>
    <row r="43" spans="2:18" x14ac:dyDescent="0.35">
      <c r="B43" s="11" t="s">
        <v>27</v>
      </c>
      <c r="C43" s="24">
        <v>6.7897394599999998</v>
      </c>
      <c r="D43" s="7">
        <v>157</v>
      </c>
      <c r="F43" s="8"/>
      <c r="G43" s="9"/>
      <c r="H43" s="21"/>
      <c r="L43" s="11" t="s">
        <v>25</v>
      </c>
      <c r="M43" s="24">
        <v>101.12173214999996</v>
      </c>
      <c r="N43" s="7">
        <v>3828</v>
      </c>
      <c r="P43" s="8"/>
      <c r="Q43" s="9"/>
      <c r="R43" s="21"/>
    </row>
    <row r="44" spans="2:18" x14ac:dyDescent="0.35">
      <c r="B44" s="11" t="s">
        <v>28</v>
      </c>
      <c r="C44" s="24">
        <v>3.7216444399999995</v>
      </c>
      <c r="D44" s="7">
        <v>162</v>
      </c>
      <c r="F44" s="8"/>
      <c r="G44" s="9"/>
      <c r="H44" s="21"/>
      <c r="L44" s="11" t="s">
        <v>26</v>
      </c>
      <c r="M44" s="24">
        <v>47.32480432000002</v>
      </c>
      <c r="N44" s="7">
        <v>1075</v>
      </c>
      <c r="P44" s="8"/>
      <c r="Q44" s="9"/>
      <c r="R44" s="21"/>
    </row>
    <row r="45" spans="2:18" x14ac:dyDescent="0.35">
      <c r="B45" s="11" t="s">
        <v>29</v>
      </c>
      <c r="C45" s="24">
        <v>3.5616397100000001</v>
      </c>
      <c r="D45" s="7">
        <v>253</v>
      </c>
      <c r="F45" s="8"/>
      <c r="G45" s="9"/>
      <c r="H45" s="21"/>
      <c r="L45" s="11" t="s">
        <v>27</v>
      </c>
      <c r="M45" s="24">
        <v>16.839892800000005</v>
      </c>
      <c r="N45" s="7">
        <v>701</v>
      </c>
      <c r="P45" s="8"/>
      <c r="Q45" s="9"/>
      <c r="R45" s="21"/>
    </row>
    <row r="46" spans="2:18" x14ac:dyDescent="0.35">
      <c r="B46" s="11" t="s">
        <v>30</v>
      </c>
      <c r="C46" s="24">
        <v>2.4673151400000002</v>
      </c>
      <c r="D46" s="7">
        <v>153</v>
      </c>
      <c r="F46" s="8"/>
      <c r="G46" s="9"/>
      <c r="H46" s="21"/>
      <c r="L46" s="11" t="s">
        <v>29</v>
      </c>
      <c r="M46" s="24">
        <v>17.345623340000017</v>
      </c>
      <c r="N46" s="7">
        <v>1275</v>
      </c>
      <c r="P46" s="8"/>
      <c r="Q46" s="9"/>
      <c r="R46" s="21"/>
    </row>
    <row r="47" spans="2:18" x14ac:dyDescent="0.35">
      <c r="B47" s="11" t="s">
        <v>34</v>
      </c>
      <c r="C47" s="24">
        <v>1.1919043399999998</v>
      </c>
      <c r="D47" s="7">
        <v>76</v>
      </c>
      <c r="F47" s="8"/>
      <c r="G47" s="9"/>
      <c r="H47" s="21"/>
      <c r="L47" s="11" t="s">
        <v>28</v>
      </c>
      <c r="M47" s="24">
        <v>8.9556314300000057</v>
      </c>
      <c r="N47" s="7">
        <v>568</v>
      </c>
      <c r="P47" s="8"/>
      <c r="Q47" s="9"/>
      <c r="R47" s="21"/>
    </row>
    <row r="48" spans="2:18" x14ac:dyDescent="0.35">
      <c r="B48" s="11" t="s">
        <v>31</v>
      </c>
      <c r="C48" s="24">
        <v>1.8158240599999997</v>
      </c>
      <c r="D48" s="7">
        <v>109</v>
      </c>
      <c r="F48" s="8"/>
      <c r="G48" s="9"/>
      <c r="H48" s="21"/>
      <c r="L48" s="11" t="s">
        <v>30</v>
      </c>
      <c r="M48" s="24">
        <v>7.6303692800000009</v>
      </c>
      <c r="N48" s="7">
        <v>660</v>
      </c>
      <c r="P48" s="8"/>
      <c r="Q48" s="9"/>
      <c r="R48" s="21"/>
    </row>
    <row r="49" spans="2:18" x14ac:dyDescent="0.35">
      <c r="B49" s="11" t="s">
        <v>38</v>
      </c>
      <c r="C49" s="24">
        <v>1.4176510500000001</v>
      </c>
      <c r="D49" s="7">
        <v>54</v>
      </c>
      <c r="F49" s="8"/>
      <c r="G49" s="9"/>
      <c r="H49" s="21"/>
      <c r="L49" s="11" t="s">
        <v>34</v>
      </c>
      <c r="M49" s="24">
        <v>6.4434951899999957</v>
      </c>
      <c r="N49" s="7">
        <v>397</v>
      </c>
      <c r="P49" s="8"/>
      <c r="Q49" s="9"/>
      <c r="R49" s="21"/>
    </row>
    <row r="50" spans="2:18" x14ac:dyDescent="0.35">
      <c r="B50" s="11" t="s">
        <v>32</v>
      </c>
      <c r="C50" s="24">
        <v>1.8228559399999997</v>
      </c>
      <c r="D50" s="7">
        <v>150</v>
      </c>
      <c r="F50" s="8"/>
      <c r="G50" s="9"/>
      <c r="H50" s="21"/>
      <c r="L50" s="11" t="s">
        <v>32</v>
      </c>
      <c r="M50" s="24">
        <v>5.6861300499999992</v>
      </c>
      <c r="N50" s="7">
        <v>627</v>
      </c>
      <c r="P50" s="8"/>
      <c r="Q50" s="9"/>
      <c r="R50" s="21"/>
    </row>
    <row r="51" spans="2:18" x14ac:dyDescent="0.35">
      <c r="B51" s="11" t="s">
        <v>37</v>
      </c>
      <c r="C51" s="24">
        <v>1.09864619</v>
      </c>
      <c r="D51" s="7">
        <v>106</v>
      </c>
      <c r="F51" s="8"/>
      <c r="G51" s="9"/>
      <c r="H51" s="21"/>
      <c r="L51" s="11" t="s">
        <v>31</v>
      </c>
      <c r="M51" s="24">
        <v>3.9734161200000004</v>
      </c>
      <c r="N51" s="7">
        <v>257</v>
      </c>
      <c r="P51" s="8"/>
      <c r="Q51" s="9"/>
      <c r="R51" s="21"/>
    </row>
    <row r="52" spans="2:18" x14ac:dyDescent="0.35">
      <c r="B52" s="11" t="s">
        <v>33</v>
      </c>
      <c r="C52" s="24">
        <v>1.0945499999999999</v>
      </c>
      <c r="D52" s="7">
        <v>65</v>
      </c>
      <c r="F52" s="8"/>
      <c r="G52" s="9"/>
      <c r="H52" s="21"/>
      <c r="L52" s="11" t="s">
        <v>38</v>
      </c>
      <c r="M52" s="24">
        <v>4.8380243600000012</v>
      </c>
      <c r="N52" s="7">
        <v>103</v>
      </c>
      <c r="P52" s="8"/>
      <c r="Q52" s="9"/>
      <c r="R52" s="21"/>
    </row>
    <row r="53" spans="2:18" x14ac:dyDescent="0.35">
      <c r="B53" s="11" t="s">
        <v>36</v>
      </c>
      <c r="C53" s="24">
        <v>0.28591499999999997</v>
      </c>
      <c r="D53" s="7">
        <v>5</v>
      </c>
      <c r="F53" s="8"/>
      <c r="G53" s="9"/>
      <c r="H53" s="21"/>
      <c r="L53" s="11" t="s">
        <v>37</v>
      </c>
      <c r="M53" s="24">
        <v>3.4645527699999996</v>
      </c>
      <c r="N53" s="7">
        <v>279</v>
      </c>
      <c r="P53" s="8"/>
      <c r="Q53" s="9"/>
      <c r="R53" s="21"/>
    </row>
    <row r="54" spans="2:18" x14ac:dyDescent="0.35">
      <c r="B54" s="18" t="s">
        <v>35</v>
      </c>
      <c r="C54" s="24">
        <v>0.45600000000000002</v>
      </c>
      <c r="D54" s="7">
        <v>65</v>
      </c>
      <c r="F54" s="8"/>
      <c r="G54" s="9"/>
      <c r="H54" s="21"/>
      <c r="L54" s="11" t="s">
        <v>33</v>
      </c>
      <c r="M54" s="24">
        <v>2.7019678300000005</v>
      </c>
      <c r="N54" s="7">
        <v>202</v>
      </c>
      <c r="P54" s="8"/>
      <c r="Q54" s="9"/>
      <c r="R54" s="21"/>
    </row>
    <row r="55" spans="2:18" ht="15" thickBot="1" x14ac:dyDescent="0.4">
      <c r="B55" s="15" t="s">
        <v>4</v>
      </c>
      <c r="C55" s="25">
        <f>SUM(C41:C54)</f>
        <v>87.62646303999999</v>
      </c>
      <c r="D55" s="17">
        <f>SUM(D41:D54)</f>
        <v>2392</v>
      </c>
      <c r="L55" s="11" t="s">
        <v>36</v>
      </c>
      <c r="M55" s="24">
        <v>2.3722233900000003</v>
      </c>
      <c r="N55" s="7">
        <v>81</v>
      </c>
      <c r="P55" s="8"/>
      <c r="Q55" s="9"/>
      <c r="R55" s="21"/>
    </row>
    <row r="56" spans="2:18" ht="15" thickBot="1" x14ac:dyDescent="0.4">
      <c r="L56" s="11" t="s">
        <v>35</v>
      </c>
      <c r="M56" s="24">
        <v>1.3713316999999996</v>
      </c>
      <c r="N56" s="7">
        <v>292</v>
      </c>
      <c r="P56" s="8"/>
      <c r="Q56" s="9"/>
      <c r="R56" s="21"/>
    </row>
    <row r="57" spans="2:18" ht="15" thickBot="1" x14ac:dyDescent="0.4">
      <c r="L57" s="39" t="s">
        <v>52</v>
      </c>
      <c r="M57" s="35">
        <v>121.85795975000005</v>
      </c>
      <c r="N57" s="37">
        <v>1142</v>
      </c>
    </row>
    <row r="58" spans="2:18" ht="15" thickBot="1" x14ac:dyDescent="0.4">
      <c r="L58" s="15" t="s">
        <v>4</v>
      </c>
      <c r="M58" s="25">
        <f>SUM(M43:M57)</f>
        <v>351.92715448000007</v>
      </c>
      <c r="N58" s="17">
        <f>SUM(N43:N57)</f>
        <v>11487</v>
      </c>
    </row>
    <row r="59" spans="2:18" x14ac:dyDescent="0.35">
      <c r="L59" s="38" t="s">
        <v>55</v>
      </c>
    </row>
  </sheetData>
  <mergeCells count="6">
    <mergeCell ref="M41:N41"/>
    <mergeCell ref="C4:D4"/>
    <mergeCell ref="C23:D23"/>
    <mergeCell ref="C39:D39"/>
    <mergeCell ref="M4:N4"/>
    <mergeCell ref="M24:N2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3:T56"/>
  <sheetViews>
    <sheetView showGridLines="0" topLeftCell="J13" zoomScale="60" zoomScaleNormal="60" workbookViewId="0">
      <selection activeCell="R57" sqref="R57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66</v>
      </c>
      <c r="C3"/>
      <c r="D3"/>
      <c r="N3" s="1" t="s">
        <v>57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5</v>
      </c>
      <c r="D5" s="52"/>
      <c r="O5" s="51" t="s">
        <v>5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15</v>
      </c>
      <c r="C7" s="4">
        <v>3.0124124000000005</v>
      </c>
      <c r="D7" s="49">
        <v>42</v>
      </c>
      <c r="F7" s="8"/>
      <c r="G7" s="9"/>
      <c r="H7" s="10"/>
      <c r="N7" s="11" t="s">
        <v>14</v>
      </c>
      <c r="O7" s="4">
        <v>16.50247628</v>
      </c>
      <c r="P7" s="7">
        <v>302</v>
      </c>
      <c r="R7" s="8"/>
      <c r="S7" s="9"/>
      <c r="T7" s="10"/>
    </row>
    <row r="8" spans="2:20" x14ac:dyDescent="0.35">
      <c r="B8" s="11" t="s">
        <v>14</v>
      </c>
      <c r="C8" s="4">
        <v>2.2019582800000008</v>
      </c>
      <c r="D8" s="49">
        <v>45</v>
      </c>
      <c r="F8" s="8"/>
      <c r="G8" s="9"/>
      <c r="H8" s="10"/>
      <c r="N8" s="11" t="s">
        <v>15</v>
      </c>
      <c r="O8" s="4">
        <v>11.043480419999998</v>
      </c>
      <c r="P8" s="7">
        <v>191</v>
      </c>
      <c r="R8" s="8"/>
      <c r="S8" s="9"/>
      <c r="T8" s="10"/>
    </row>
    <row r="9" spans="2:20" x14ac:dyDescent="0.35">
      <c r="B9" s="11" t="s">
        <v>13</v>
      </c>
      <c r="C9" s="4">
        <v>0.38520900000000002</v>
      </c>
      <c r="D9" s="49">
        <v>6</v>
      </c>
      <c r="F9" s="8"/>
      <c r="G9" s="9"/>
      <c r="H9" s="10"/>
      <c r="N9" s="11" t="s">
        <v>13</v>
      </c>
      <c r="O9" s="4">
        <v>8.0757709099999992</v>
      </c>
      <c r="P9" s="7">
        <v>90</v>
      </c>
      <c r="R9" s="8"/>
      <c r="S9" s="9"/>
      <c r="T9" s="10"/>
    </row>
    <row r="10" spans="2:20" x14ac:dyDescent="0.35">
      <c r="B10" s="11" t="s">
        <v>44</v>
      </c>
      <c r="C10" s="4">
        <v>0.14699999999999999</v>
      </c>
      <c r="D10" s="49">
        <v>2</v>
      </c>
      <c r="F10" s="8"/>
      <c r="G10" s="9"/>
      <c r="H10" s="10"/>
      <c r="N10" s="11" t="s">
        <v>12</v>
      </c>
      <c r="O10" s="4">
        <v>3.3621660300000005</v>
      </c>
      <c r="P10" s="7">
        <v>226</v>
      </c>
      <c r="R10" s="8"/>
      <c r="S10" s="9"/>
      <c r="T10" s="10"/>
    </row>
    <row r="11" spans="2:20" x14ac:dyDescent="0.35">
      <c r="B11" s="11" t="s">
        <v>12</v>
      </c>
      <c r="C11" s="4">
        <v>0.32178200000000001</v>
      </c>
      <c r="D11" s="49">
        <v>34</v>
      </c>
      <c r="F11" s="8"/>
      <c r="G11" s="9"/>
      <c r="H11" s="10"/>
      <c r="N11" s="11" t="s">
        <v>16</v>
      </c>
      <c r="O11" s="4">
        <v>2.6498239899999998</v>
      </c>
      <c r="P11" s="7">
        <v>20</v>
      </c>
      <c r="R11" s="8"/>
      <c r="S11" s="9"/>
      <c r="T11" s="10"/>
    </row>
    <row r="12" spans="2:20" x14ac:dyDescent="0.35">
      <c r="B12" s="11" t="s">
        <v>17</v>
      </c>
      <c r="C12" s="4">
        <v>2.3689999999999999E-2</v>
      </c>
      <c r="D12" s="49">
        <v>1</v>
      </c>
      <c r="N12" s="11" t="s">
        <v>17</v>
      </c>
      <c r="O12" s="4">
        <v>1.4335052999999998</v>
      </c>
      <c r="P12" s="7">
        <v>10</v>
      </c>
      <c r="R12" s="8"/>
      <c r="S12" s="9"/>
      <c r="T12" s="10"/>
    </row>
    <row r="13" spans="2:20" ht="15" thickBot="1" x14ac:dyDescent="0.4">
      <c r="B13" s="15" t="s">
        <v>4</v>
      </c>
      <c r="C13" s="16">
        <f>SUBTOTAL(109,Tabla2[Monto])</f>
        <v>6.0920516800000017</v>
      </c>
      <c r="D13" s="50">
        <f>SUBTOTAL(109,Tabla2[Créditos])</f>
        <v>130</v>
      </c>
      <c r="N13" s="11" t="s">
        <v>39</v>
      </c>
      <c r="O13" s="4">
        <v>1.2752631299999999</v>
      </c>
      <c r="P13" s="7">
        <v>4</v>
      </c>
      <c r="R13" s="8"/>
      <c r="S13" s="9"/>
      <c r="T13" s="10"/>
    </row>
    <row r="14" spans="2:20" x14ac:dyDescent="0.35">
      <c r="B14" s="5"/>
      <c r="N14" s="11" t="s">
        <v>44</v>
      </c>
      <c r="O14" s="4">
        <v>0.21843726000000002</v>
      </c>
      <c r="P14" s="7">
        <v>7</v>
      </c>
      <c r="R14" s="8"/>
      <c r="S14" s="9"/>
      <c r="T14" s="10"/>
    </row>
    <row r="15" spans="2:20" ht="15" thickBot="1" x14ac:dyDescent="0.4">
      <c r="B15" s="5"/>
      <c r="C15" s="23"/>
      <c r="N15" s="27" t="s">
        <v>11</v>
      </c>
      <c r="O15" s="16">
        <f>SUBTOTAL(109,O7:O14)</f>
        <v>44.560923319999993</v>
      </c>
      <c r="P15" s="17">
        <f>SUBTOTAL(109,P7:P14)</f>
        <v>850</v>
      </c>
    </row>
    <row r="16" spans="2:20" x14ac:dyDescent="0.35">
      <c r="B16" s="5"/>
      <c r="C16" s="23"/>
      <c r="D16" s="23"/>
      <c r="N16" s="5"/>
      <c r="O16" s="29"/>
    </row>
    <row r="17" spans="2:20" x14ac:dyDescent="0.35">
      <c r="B17" s="5"/>
      <c r="N17" s="5"/>
    </row>
    <row r="18" spans="2:20" x14ac:dyDescent="0.35">
      <c r="B18" s="5"/>
      <c r="N18" s="5"/>
    </row>
    <row r="19" spans="2:20" ht="15.5" x14ac:dyDescent="0.35">
      <c r="B19" s="1" t="s">
        <v>67</v>
      </c>
      <c r="D19" s="6"/>
      <c r="N19" s="5"/>
    </row>
    <row r="20" spans="2:20" ht="16" thickBot="1" x14ac:dyDescent="0.4">
      <c r="B20" s="2" t="s">
        <v>0</v>
      </c>
      <c r="D20" s="6"/>
      <c r="N20" s="5"/>
    </row>
    <row r="21" spans="2:20" ht="15.5" x14ac:dyDescent="0.35">
      <c r="C21" s="51" t="s">
        <v>5</v>
      </c>
      <c r="D21" s="52"/>
      <c r="F21" s="8"/>
      <c r="G21" s="9"/>
      <c r="H21" s="10"/>
      <c r="N21" s="1" t="s">
        <v>58</v>
      </c>
      <c r="P21" s="6"/>
    </row>
    <row r="22" spans="2:20" ht="16" thickBot="1" x14ac:dyDescent="0.4">
      <c r="B22" s="19" t="s">
        <v>9</v>
      </c>
      <c r="C22" s="13" t="s">
        <v>2</v>
      </c>
      <c r="D22" s="14" t="s">
        <v>3</v>
      </c>
      <c r="F22" s="8"/>
      <c r="G22" s="9"/>
      <c r="H22" s="10"/>
      <c r="N22" s="2" t="s">
        <v>0</v>
      </c>
      <c r="P22" s="6"/>
    </row>
    <row r="23" spans="2:20" x14ac:dyDescent="0.35">
      <c r="B23" s="18" t="s">
        <v>50</v>
      </c>
      <c r="C23" s="4">
        <v>0.67277799999999999</v>
      </c>
      <c r="D23" s="7">
        <v>36</v>
      </c>
      <c r="F23" s="8"/>
      <c r="G23" s="9"/>
      <c r="H23" s="10"/>
      <c r="O23" s="51" t="s">
        <v>5</v>
      </c>
      <c r="P23" s="52"/>
      <c r="R23" s="8"/>
      <c r="S23" s="9"/>
      <c r="T23" s="10"/>
    </row>
    <row r="24" spans="2:20" ht="15" thickBot="1" x14ac:dyDescent="0.4">
      <c r="B24" s="18" t="s">
        <v>21</v>
      </c>
      <c r="C24" s="4">
        <v>0.97096316000000005</v>
      </c>
      <c r="D24" s="7">
        <v>59</v>
      </c>
      <c r="F24" s="8"/>
      <c r="G24" s="9"/>
      <c r="H24" s="10"/>
      <c r="N24" s="19" t="s">
        <v>9</v>
      </c>
      <c r="O24" s="13" t="s">
        <v>6</v>
      </c>
      <c r="P24" s="14" t="s">
        <v>3</v>
      </c>
      <c r="R24" s="8"/>
      <c r="S24" s="9"/>
      <c r="T24" s="10"/>
    </row>
    <row r="25" spans="2:20" x14ac:dyDescent="0.35">
      <c r="B25" s="18" t="s">
        <v>56</v>
      </c>
      <c r="C25" s="4">
        <v>4.4483105199999997</v>
      </c>
      <c r="D25" s="7">
        <v>35</v>
      </c>
      <c r="F25" s="8"/>
      <c r="G25" s="9"/>
      <c r="H25" s="10"/>
      <c r="N25" s="18" t="s">
        <v>50</v>
      </c>
      <c r="O25" s="4">
        <v>2.3132727599999994</v>
      </c>
      <c r="P25" s="7">
        <v>141</v>
      </c>
      <c r="R25" s="8"/>
      <c r="S25" s="9"/>
      <c r="T25" s="10"/>
    </row>
    <row r="26" spans="2:20" ht="15" thickBot="1" x14ac:dyDescent="0.4">
      <c r="B26" s="20" t="s">
        <v>4</v>
      </c>
      <c r="C26" s="16">
        <f>SUM(C23:C25)</f>
        <v>6.09205168</v>
      </c>
      <c r="D26" s="17">
        <f>SUM(D23:D25)</f>
        <v>130</v>
      </c>
      <c r="N26" s="18" t="s">
        <v>21</v>
      </c>
      <c r="O26" s="4">
        <v>6.4209625999999949</v>
      </c>
      <c r="P26" s="7">
        <v>409</v>
      </c>
      <c r="R26" s="8"/>
      <c r="S26" s="9"/>
      <c r="T26" s="10"/>
    </row>
    <row r="27" spans="2:20" x14ac:dyDescent="0.35">
      <c r="B27" s="38" t="s">
        <v>8</v>
      </c>
      <c r="N27" s="18" t="s">
        <v>53</v>
      </c>
      <c r="O27" s="4">
        <v>13.107697269999999</v>
      </c>
      <c r="P27" s="7">
        <v>228</v>
      </c>
    </row>
    <row r="28" spans="2:20" x14ac:dyDescent="0.35">
      <c r="N28" s="18" t="s">
        <v>23</v>
      </c>
      <c r="O28" s="4">
        <v>11.394136950000004</v>
      </c>
      <c r="P28" s="7">
        <v>48</v>
      </c>
    </row>
    <row r="29" spans="2:20" x14ac:dyDescent="0.35">
      <c r="N29" s="18" t="s">
        <v>24</v>
      </c>
      <c r="O29" s="4">
        <v>11.32485374</v>
      </c>
      <c r="P29" s="7">
        <v>24</v>
      </c>
    </row>
    <row r="30" spans="2:20" ht="15" thickBot="1" x14ac:dyDescent="0.4">
      <c r="N30" s="20" t="s">
        <v>4</v>
      </c>
      <c r="O30" s="16">
        <f>SUBTOTAL(109,Tabla37[Saldo])</f>
        <v>44.560923320000001</v>
      </c>
      <c r="P30" s="17">
        <f>SUBTOTAL(109,Tabla37[Créditos])</f>
        <v>850</v>
      </c>
    </row>
    <row r="31" spans="2:20" x14ac:dyDescent="0.35">
      <c r="N31" s="38"/>
    </row>
    <row r="34" spans="2:20" ht="15.5" x14ac:dyDescent="0.35">
      <c r="B34" s="1" t="s">
        <v>68</v>
      </c>
    </row>
    <row r="35" spans="2:20" ht="15" customHeight="1" thickBot="1" x14ac:dyDescent="0.4">
      <c r="B35" s="2" t="s">
        <v>0</v>
      </c>
    </row>
    <row r="36" spans="2:20" x14ac:dyDescent="0.35">
      <c r="C36" s="51" t="s">
        <v>5</v>
      </c>
      <c r="D36" s="52"/>
    </row>
    <row r="37" spans="2:20" ht="15" thickBot="1" x14ac:dyDescent="0.4">
      <c r="B37" s="12" t="s">
        <v>10</v>
      </c>
      <c r="C37" s="13" t="s">
        <v>2</v>
      </c>
      <c r="D37" s="14" t="s">
        <v>3</v>
      </c>
      <c r="F37" s="8"/>
      <c r="G37" s="9"/>
      <c r="H37" s="10"/>
    </row>
    <row r="38" spans="2:20" ht="15.5" x14ac:dyDescent="0.35">
      <c r="B38" s="11" t="s">
        <v>25</v>
      </c>
      <c r="C38" s="4">
        <v>1.9368426600000004</v>
      </c>
      <c r="D38" s="7">
        <v>40</v>
      </c>
      <c r="F38" s="8"/>
      <c r="G38" s="9"/>
      <c r="H38" s="10"/>
      <c r="N38" s="1" t="s">
        <v>59</v>
      </c>
    </row>
    <row r="39" spans="2:20" ht="16" thickBot="1" x14ac:dyDescent="0.4">
      <c r="B39" s="11" t="s">
        <v>26</v>
      </c>
      <c r="C39" s="4">
        <v>1.7027676099999998</v>
      </c>
      <c r="D39" s="7">
        <v>18</v>
      </c>
      <c r="F39" s="8"/>
      <c r="G39" s="9"/>
      <c r="H39" s="10"/>
      <c r="N39" s="2" t="s">
        <v>0</v>
      </c>
      <c r="R39" s="8"/>
      <c r="S39" s="9"/>
      <c r="T39" s="10"/>
    </row>
    <row r="40" spans="2:20" x14ac:dyDescent="0.35">
      <c r="B40" s="11" t="s">
        <v>27</v>
      </c>
      <c r="C40" s="4">
        <v>1.3801872800000001</v>
      </c>
      <c r="D40" s="7">
        <v>17</v>
      </c>
      <c r="F40" s="8"/>
      <c r="G40" s="9"/>
      <c r="H40" s="10"/>
      <c r="O40" s="51" t="s">
        <v>5</v>
      </c>
      <c r="P40" s="52"/>
      <c r="R40" s="8"/>
      <c r="S40" s="9"/>
      <c r="T40" s="10"/>
    </row>
    <row r="41" spans="2:20" ht="15" thickBot="1" x14ac:dyDescent="0.4">
      <c r="B41" s="11" t="s">
        <v>38</v>
      </c>
      <c r="C41" s="4">
        <v>0.2722</v>
      </c>
      <c r="D41" s="7">
        <v>3</v>
      </c>
      <c r="F41" s="8"/>
      <c r="G41" s="9"/>
      <c r="H41" s="10"/>
      <c r="N41" s="12" t="s">
        <v>10</v>
      </c>
      <c r="O41" s="13" t="s">
        <v>6</v>
      </c>
      <c r="P41" s="14" t="s">
        <v>3</v>
      </c>
      <c r="R41" s="8"/>
      <c r="S41" s="9"/>
      <c r="T41" s="10"/>
    </row>
    <row r="42" spans="2:20" x14ac:dyDescent="0.35">
      <c r="B42" s="11" t="s">
        <v>37</v>
      </c>
      <c r="C42" s="4">
        <v>0.218642</v>
      </c>
      <c r="D42" s="7">
        <v>2</v>
      </c>
      <c r="F42" s="8"/>
      <c r="G42" s="9"/>
      <c r="H42" s="10"/>
      <c r="N42" s="11" t="s">
        <v>25</v>
      </c>
      <c r="O42" s="4">
        <v>21.991346540000006</v>
      </c>
      <c r="P42" s="7">
        <v>394</v>
      </c>
      <c r="R42" s="8"/>
      <c r="S42" s="9"/>
      <c r="T42" s="10"/>
    </row>
    <row r="43" spans="2:20" x14ac:dyDescent="0.35">
      <c r="B43" s="11" t="s">
        <v>29</v>
      </c>
      <c r="C43" s="4">
        <v>0.17660701000000001</v>
      </c>
      <c r="D43" s="7">
        <v>13</v>
      </c>
      <c r="F43" s="8"/>
      <c r="G43" s="9"/>
      <c r="H43" s="10"/>
      <c r="N43" s="11" t="s">
        <v>26</v>
      </c>
      <c r="O43" s="4">
        <v>13.123839830000001</v>
      </c>
      <c r="P43" s="7">
        <v>159</v>
      </c>
      <c r="R43" s="8"/>
      <c r="S43" s="9"/>
      <c r="T43" s="10"/>
    </row>
    <row r="44" spans="2:20" x14ac:dyDescent="0.35">
      <c r="B44" s="11" t="s">
        <v>30</v>
      </c>
      <c r="C44" s="4">
        <v>0.17349012</v>
      </c>
      <c r="D44" s="7">
        <v>14</v>
      </c>
      <c r="F44" s="8"/>
      <c r="G44" s="9"/>
      <c r="H44" s="10"/>
      <c r="N44" s="11" t="s">
        <v>29</v>
      </c>
      <c r="O44" s="4">
        <v>2.7372409000000002</v>
      </c>
      <c r="P44" s="7">
        <v>62</v>
      </c>
      <c r="R44" s="8"/>
      <c r="S44" s="9"/>
      <c r="T44" s="10"/>
    </row>
    <row r="45" spans="2:20" x14ac:dyDescent="0.35">
      <c r="B45" s="11" t="s">
        <v>32</v>
      </c>
      <c r="C45" s="4">
        <v>5.8799999999999998E-2</v>
      </c>
      <c r="D45" s="7">
        <v>6</v>
      </c>
      <c r="F45" s="8"/>
      <c r="G45" s="9"/>
      <c r="H45" s="10"/>
      <c r="N45" s="11" t="s">
        <v>27</v>
      </c>
      <c r="O45" s="4">
        <v>2.3515073499999999</v>
      </c>
      <c r="P45" s="7">
        <v>38</v>
      </c>
      <c r="R45" s="8"/>
      <c r="S45" s="9"/>
      <c r="T45" s="10"/>
    </row>
    <row r="46" spans="2:20" x14ac:dyDescent="0.35">
      <c r="B46" s="11" t="s">
        <v>35</v>
      </c>
      <c r="C46" s="4">
        <v>7.7524999999999997E-2</v>
      </c>
      <c r="D46" s="7">
        <v>4</v>
      </c>
      <c r="F46" s="8"/>
      <c r="G46" s="9"/>
      <c r="H46" s="10"/>
      <c r="N46" s="11" t="s">
        <v>30</v>
      </c>
      <c r="O46" s="4">
        <v>1.1561088100000001</v>
      </c>
      <c r="P46" s="7">
        <v>45</v>
      </c>
      <c r="R46" s="8"/>
      <c r="S46" s="9"/>
      <c r="T46" s="10"/>
    </row>
    <row r="47" spans="2:20" x14ac:dyDescent="0.35">
      <c r="B47" s="11" t="s">
        <v>28</v>
      </c>
      <c r="C47" s="4">
        <v>5.1258999999999999E-2</v>
      </c>
      <c r="D47" s="7">
        <v>6</v>
      </c>
      <c r="F47" s="8"/>
      <c r="G47" s="9"/>
      <c r="H47" s="10"/>
      <c r="N47" s="11" t="s">
        <v>28</v>
      </c>
      <c r="O47" s="4">
        <v>0.77938824000000018</v>
      </c>
      <c r="P47" s="7">
        <v>30</v>
      </c>
      <c r="R47" s="8"/>
      <c r="S47" s="9"/>
      <c r="T47" s="10"/>
    </row>
    <row r="48" spans="2:20" x14ac:dyDescent="0.35">
      <c r="B48" s="11" t="s">
        <v>33</v>
      </c>
      <c r="C48" s="4">
        <v>2.5364999999999999E-2</v>
      </c>
      <c r="D48" s="7">
        <v>5</v>
      </c>
      <c r="F48" s="8"/>
      <c r="G48" s="9"/>
      <c r="H48" s="10"/>
      <c r="N48" s="11" t="s">
        <v>31</v>
      </c>
      <c r="O48" s="4">
        <v>0.58139268999999993</v>
      </c>
      <c r="P48" s="7">
        <v>9</v>
      </c>
      <c r="R48" s="8"/>
      <c r="S48" s="9"/>
      <c r="T48" s="10"/>
    </row>
    <row r="49" spans="2:20" x14ac:dyDescent="0.35">
      <c r="B49" s="11" t="s">
        <v>31</v>
      </c>
      <c r="C49" s="4">
        <v>1.2500000000000001E-2</v>
      </c>
      <c r="D49" s="7">
        <v>1</v>
      </c>
      <c r="F49" s="8"/>
      <c r="G49" s="9"/>
      <c r="H49" s="10"/>
      <c r="N49" s="11" t="s">
        <v>38</v>
      </c>
      <c r="O49" s="4">
        <v>0.54415900999999989</v>
      </c>
      <c r="P49" s="7">
        <v>17</v>
      </c>
      <c r="R49" s="8"/>
      <c r="S49" s="9"/>
      <c r="T49" s="10"/>
    </row>
    <row r="50" spans="2:20" x14ac:dyDescent="0.35">
      <c r="B50" s="11" t="s">
        <v>34</v>
      </c>
      <c r="C50" s="4">
        <v>5.8659999999999997E-3</v>
      </c>
      <c r="D50" s="7">
        <v>1</v>
      </c>
      <c r="N50" s="11" t="s">
        <v>37</v>
      </c>
      <c r="O50" s="4">
        <v>0.37360059999999995</v>
      </c>
      <c r="P50" s="7">
        <v>29</v>
      </c>
      <c r="R50" s="8"/>
      <c r="S50" s="9"/>
      <c r="T50" s="10"/>
    </row>
    <row r="51" spans="2:20" ht="15" thickBot="1" x14ac:dyDescent="0.4">
      <c r="B51" s="15" t="s">
        <v>4</v>
      </c>
      <c r="C51" s="16">
        <f>SUM(C38:C50)</f>
        <v>6.09205168</v>
      </c>
      <c r="D51" s="17">
        <f>SUM(D38:D50)</f>
        <v>130</v>
      </c>
      <c r="N51" s="11" t="s">
        <v>33</v>
      </c>
      <c r="O51" s="4">
        <v>0.34760034000000001</v>
      </c>
      <c r="P51" s="7">
        <v>25</v>
      </c>
      <c r="R51" s="8"/>
      <c r="S51" s="9"/>
      <c r="T51" s="10"/>
    </row>
    <row r="52" spans="2:20" x14ac:dyDescent="0.35">
      <c r="N52" s="11" t="s">
        <v>35</v>
      </c>
      <c r="O52" s="4">
        <v>0.31261604999999998</v>
      </c>
      <c r="P52" s="7">
        <v>14</v>
      </c>
    </row>
    <row r="53" spans="2:20" x14ac:dyDescent="0.35">
      <c r="N53" s="11" t="s">
        <v>32</v>
      </c>
      <c r="O53" s="4">
        <v>0.16182071000000006</v>
      </c>
      <c r="P53" s="7">
        <v>16</v>
      </c>
    </row>
    <row r="54" spans="2:20" x14ac:dyDescent="0.35">
      <c r="N54" s="11" t="s">
        <v>34</v>
      </c>
      <c r="O54" s="4">
        <v>5.4786500000000002E-2</v>
      </c>
      <c r="P54" s="7">
        <v>5</v>
      </c>
    </row>
    <row r="55" spans="2:20" x14ac:dyDescent="0.35">
      <c r="N55" s="11" t="s">
        <v>36</v>
      </c>
      <c r="O55" s="4">
        <v>4.5515750000000001E-2</v>
      </c>
      <c r="P55" s="7">
        <v>7</v>
      </c>
    </row>
    <row r="56" spans="2:20" ht="15" thickBot="1" x14ac:dyDescent="0.4">
      <c r="N56" s="15" t="s">
        <v>4</v>
      </c>
      <c r="O56" s="16">
        <f>SUM(O42:O55)</f>
        <v>44.560923320000015</v>
      </c>
      <c r="P56" s="17">
        <f>SUM(P42:P55)</f>
        <v>850</v>
      </c>
    </row>
  </sheetData>
  <mergeCells count="6">
    <mergeCell ref="O40:P40"/>
    <mergeCell ref="C5:D5"/>
    <mergeCell ref="C21:D21"/>
    <mergeCell ref="C36:D36"/>
    <mergeCell ref="O5:P5"/>
    <mergeCell ref="O23:P23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3:T64"/>
  <sheetViews>
    <sheetView showGridLines="0" topLeftCell="M7" zoomScale="70" zoomScaleNormal="70" workbookViewId="0">
      <selection activeCell="P18" sqref="P18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66</v>
      </c>
      <c r="C3"/>
      <c r="D3"/>
      <c r="N3" s="1" t="s">
        <v>57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40</v>
      </c>
      <c r="D5" s="52"/>
      <c r="O5" s="51" t="s">
        <v>40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14</v>
      </c>
      <c r="C7" s="4">
        <v>25.359650650000003</v>
      </c>
      <c r="D7" s="7">
        <v>6</v>
      </c>
      <c r="F7" s="8"/>
      <c r="G7" s="9"/>
      <c r="H7" s="10"/>
      <c r="N7" s="11" t="s">
        <v>14</v>
      </c>
      <c r="O7" s="4">
        <v>77.12336366000001</v>
      </c>
      <c r="P7" s="46">
        <v>51</v>
      </c>
      <c r="R7" s="8"/>
      <c r="S7" s="9"/>
      <c r="T7" s="10"/>
    </row>
    <row r="8" spans="2:20" x14ac:dyDescent="0.35">
      <c r="B8" s="11" t="s">
        <v>13</v>
      </c>
      <c r="C8" s="4">
        <v>5.6114350000000002</v>
      </c>
      <c r="D8" s="7">
        <v>5</v>
      </c>
      <c r="F8" s="8"/>
      <c r="G8" s="9"/>
      <c r="H8" s="10"/>
      <c r="N8" s="11" t="s">
        <v>16</v>
      </c>
      <c r="O8" s="4">
        <v>38.341532720000004</v>
      </c>
      <c r="P8" s="46">
        <v>8</v>
      </c>
      <c r="R8" s="8"/>
      <c r="S8" s="9"/>
      <c r="T8" s="10"/>
    </row>
    <row r="9" spans="2:20" x14ac:dyDescent="0.35">
      <c r="B9" s="11" t="s">
        <v>12</v>
      </c>
      <c r="C9" s="4">
        <v>3.4412831100000001</v>
      </c>
      <c r="D9" s="7">
        <v>8</v>
      </c>
      <c r="F9" s="8"/>
      <c r="G9" s="9"/>
      <c r="H9" s="10"/>
      <c r="N9" s="11" t="s">
        <v>18</v>
      </c>
      <c r="O9" s="4">
        <v>21.521846719999999</v>
      </c>
      <c r="P9" s="46">
        <v>2</v>
      </c>
      <c r="R9" s="8"/>
      <c r="S9" s="9"/>
      <c r="T9" s="10"/>
    </row>
    <row r="10" spans="2:20" x14ac:dyDescent="0.35">
      <c r="B10" s="11" t="s">
        <v>15</v>
      </c>
      <c r="C10" s="4">
        <v>1.4688969999999999</v>
      </c>
      <c r="D10" s="7">
        <v>2</v>
      </c>
      <c r="F10" s="8"/>
      <c r="G10" s="9"/>
      <c r="H10" s="10"/>
      <c r="N10" s="11" t="s">
        <v>12</v>
      </c>
      <c r="O10" s="4">
        <v>19.072277079999996</v>
      </c>
      <c r="P10" s="46">
        <v>24</v>
      </c>
      <c r="R10" s="8"/>
      <c r="S10" s="9"/>
      <c r="T10" s="10"/>
    </row>
    <row r="11" spans="2:20" x14ac:dyDescent="0.35">
      <c r="B11" s="11" t="s">
        <v>16</v>
      </c>
      <c r="C11" s="4">
        <v>1.1846859999999999</v>
      </c>
      <c r="D11" s="7">
        <v>2</v>
      </c>
      <c r="F11" s="8"/>
      <c r="G11" s="9"/>
      <c r="H11" s="10"/>
      <c r="N11" s="11" t="s">
        <v>15</v>
      </c>
      <c r="O11" s="4">
        <v>13.49839446</v>
      </c>
      <c r="P11" s="46">
        <v>11</v>
      </c>
      <c r="R11" s="8"/>
      <c r="S11" s="9"/>
      <c r="T11" s="10"/>
    </row>
    <row r="12" spans="2:20" x14ac:dyDescent="0.35">
      <c r="B12" s="11" t="s">
        <v>17</v>
      </c>
      <c r="C12" s="4">
        <v>7.6999999999999999E-2</v>
      </c>
      <c r="D12" s="7">
        <v>1</v>
      </c>
      <c r="N12" s="11" t="s">
        <v>13</v>
      </c>
      <c r="O12" s="4">
        <v>9.6228752999999987</v>
      </c>
      <c r="P12" s="46">
        <v>11</v>
      </c>
      <c r="R12" s="8"/>
      <c r="S12" s="9"/>
      <c r="T12" s="10"/>
    </row>
    <row r="13" spans="2:20" x14ac:dyDescent="0.35">
      <c r="B13" s="30" t="s">
        <v>4</v>
      </c>
      <c r="C13" s="33">
        <f>SUBTOTAL(109,Tabla214[Monto])</f>
        <v>37.142951759999995</v>
      </c>
      <c r="D13" s="32">
        <f>SUBTOTAL(109,D7:D12)</f>
        <v>24</v>
      </c>
      <c r="N13" s="11" t="s">
        <v>17</v>
      </c>
      <c r="O13" s="24">
        <v>2.3499370100000001</v>
      </c>
      <c r="P13" s="46">
        <v>2</v>
      </c>
      <c r="R13" s="8"/>
      <c r="S13" s="9"/>
      <c r="T13" s="10"/>
    </row>
    <row r="14" spans="2:20" ht="15" thickBot="1" x14ac:dyDescent="0.4">
      <c r="N14" s="11" t="s">
        <v>44</v>
      </c>
      <c r="O14" s="24">
        <v>0.57298335</v>
      </c>
      <c r="P14" s="46">
        <v>1</v>
      </c>
      <c r="R14" s="8"/>
      <c r="S14" s="9"/>
      <c r="T14" s="10"/>
    </row>
    <row r="15" spans="2:20" ht="15" thickBot="1" x14ac:dyDescent="0.4">
      <c r="B15" s="5"/>
      <c r="N15" s="47" t="s">
        <v>11</v>
      </c>
      <c r="O15" s="34">
        <f>SUBTOTAL(109,O7:O14)</f>
        <v>182.10321029999997</v>
      </c>
      <c r="P15" s="48">
        <f>SUBTOTAL(109,P7:P14)</f>
        <v>110</v>
      </c>
    </row>
    <row r="16" spans="2:20" x14ac:dyDescent="0.35">
      <c r="B16" s="5"/>
      <c r="C16" s="23"/>
    </row>
    <row r="17" spans="2:20" x14ac:dyDescent="0.35">
      <c r="B17" s="5"/>
      <c r="C17" s="23"/>
      <c r="D17" s="23"/>
      <c r="N17" s="5"/>
      <c r="O17" s="29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67</v>
      </c>
      <c r="D20" s="6"/>
      <c r="N20" s="5"/>
    </row>
    <row r="21" spans="2:20" ht="16" thickBot="1" x14ac:dyDescent="0.4">
      <c r="B21" s="2" t="s">
        <v>0</v>
      </c>
      <c r="D21" s="6"/>
      <c r="F21" s="8"/>
      <c r="G21" s="9"/>
      <c r="H21" s="10"/>
      <c r="N21" s="5"/>
    </row>
    <row r="22" spans="2:20" ht="15.5" x14ac:dyDescent="0.35">
      <c r="C22" s="51" t="s">
        <v>40</v>
      </c>
      <c r="D22" s="52"/>
      <c r="F22" s="8"/>
      <c r="G22" s="9"/>
      <c r="H22" s="10"/>
      <c r="N22" s="1" t="s">
        <v>58</v>
      </c>
      <c r="P22" s="6"/>
    </row>
    <row r="23" spans="2:20" ht="16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2" t="s">
        <v>0</v>
      </c>
      <c r="P23" s="6"/>
      <c r="R23" s="8"/>
      <c r="S23" s="9"/>
      <c r="T23" s="10"/>
    </row>
    <row r="24" spans="2:20" x14ac:dyDescent="0.35">
      <c r="B24" s="18" t="s">
        <v>21</v>
      </c>
      <c r="C24" s="4">
        <v>9.9281140000000004E-2</v>
      </c>
      <c r="D24" s="7">
        <v>2</v>
      </c>
      <c r="F24" s="8"/>
      <c r="G24" s="9"/>
      <c r="H24" s="10"/>
      <c r="O24" s="51" t="s">
        <v>40</v>
      </c>
      <c r="P24" s="52"/>
      <c r="R24" s="8"/>
      <c r="S24" s="9"/>
      <c r="T24" s="10"/>
    </row>
    <row r="25" spans="2:20" ht="15" thickBot="1" x14ac:dyDescent="0.4">
      <c r="B25" s="18" t="s">
        <v>53</v>
      </c>
      <c r="C25" s="4">
        <v>2.5710991100000005</v>
      </c>
      <c r="D25" s="7">
        <v>9</v>
      </c>
      <c r="F25" s="8"/>
      <c r="G25" s="9"/>
      <c r="H25" s="10"/>
      <c r="N25" s="19" t="s">
        <v>9</v>
      </c>
      <c r="O25" s="13" t="s">
        <v>6</v>
      </c>
      <c r="P25" s="14" t="s">
        <v>3</v>
      </c>
      <c r="R25" s="8"/>
      <c r="S25" s="9"/>
      <c r="T25" s="10"/>
    </row>
    <row r="26" spans="2:20" x14ac:dyDescent="0.35">
      <c r="B26" s="18" t="s">
        <v>23</v>
      </c>
      <c r="C26" s="4">
        <v>32.427471510000004</v>
      </c>
      <c r="D26" s="7">
        <v>10</v>
      </c>
      <c r="N26" s="18" t="s">
        <v>50</v>
      </c>
      <c r="O26" s="4">
        <v>1.4004253299999998</v>
      </c>
      <c r="P26" s="7">
        <v>2</v>
      </c>
      <c r="R26" s="8"/>
      <c r="S26" s="9"/>
      <c r="T26" s="10"/>
    </row>
    <row r="27" spans="2:20" x14ac:dyDescent="0.35">
      <c r="B27" s="18" t="s">
        <v>24</v>
      </c>
      <c r="C27" s="4">
        <v>2.0451000000000001</v>
      </c>
      <c r="D27" s="7">
        <v>3</v>
      </c>
      <c r="N27" s="18" t="s">
        <v>21</v>
      </c>
      <c r="O27" s="4">
        <v>24.61054867</v>
      </c>
      <c r="P27" s="7">
        <v>14</v>
      </c>
    </row>
    <row r="28" spans="2:20" ht="15" thickBot="1" x14ac:dyDescent="0.4">
      <c r="B28" s="20" t="s">
        <v>4</v>
      </c>
      <c r="C28" s="16">
        <f>SUM(C24:C27)</f>
        <v>37.142951760000003</v>
      </c>
      <c r="D28" s="17">
        <f>SUM(D24:D27)</f>
        <v>24</v>
      </c>
      <c r="N28" s="18" t="s">
        <v>56</v>
      </c>
      <c r="O28" s="4">
        <v>44.731229419999991</v>
      </c>
      <c r="P28" s="7">
        <v>37</v>
      </c>
    </row>
    <row r="29" spans="2:20" x14ac:dyDescent="0.35">
      <c r="B29" s="28"/>
      <c r="N29" s="18" t="s">
        <v>23</v>
      </c>
      <c r="O29" s="4">
        <v>75.333582850000013</v>
      </c>
      <c r="P29" s="7">
        <v>42</v>
      </c>
    </row>
    <row r="30" spans="2:20" x14ac:dyDescent="0.35">
      <c r="N30" s="18" t="s">
        <v>24</v>
      </c>
      <c r="O30" s="4">
        <v>36.027424029999992</v>
      </c>
      <c r="P30" s="7">
        <v>15</v>
      </c>
    </row>
    <row r="31" spans="2:20" ht="15" thickBot="1" x14ac:dyDescent="0.4">
      <c r="N31" s="20" t="s">
        <v>4</v>
      </c>
      <c r="O31" s="16">
        <f>SUM(O26:O30)</f>
        <v>182.1032103</v>
      </c>
      <c r="P31" s="17">
        <f>SUM(P26:P30)</f>
        <v>110</v>
      </c>
    </row>
    <row r="32" spans="2:20" x14ac:dyDescent="0.35">
      <c r="N32" s="26"/>
    </row>
    <row r="35" spans="2:20" ht="15" customHeight="1" x14ac:dyDescent="0.35"/>
    <row r="36" spans="2:20" ht="15.5" x14ac:dyDescent="0.35">
      <c r="B36" s="1" t="s">
        <v>68</v>
      </c>
    </row>
    <row r="37" spans="2:20" ht="16" thickBot="1" x14ac:dyDescent="0.4">
      <c r="B37" s="2" t="s">
        <v>0</v>
      </c>
      <c r="F37" s="8"/>
      <c r="G37" s="9"/>
      <c r="H37" s="10"/>
    </row>
    <row r="38" spans="2:20" x14ac:dyDescent="0.35">
      <c r="C38" s="51" t="s">
        <v>40</v>
      </c>
      <c r="D38" s="52"/>
      <c r="F38" s="8"/>
      <c r="G38" s="9"/>
      <c r="H38" s="10"/>
    </row>
    <row r="39" spans="2:20" ht="16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N39" s="1" t="s">
        <v>59</v>
      </c>
      <c r="R39" s="8"/>
      <c r="S39" s="9"/>
      <c r="T39" s="10"/>
    </row>
    <row r="40" spans="2:20" ht="16" thickBot="1" x14ac:dyDescent="0.4">
      <c r="B40" s="11" t="s">
        <v>25</v>
      </c>
      <c r="C40" s="4">
        <v>31.58882951</v>
      </c>
      <c r="D40" s="7">
        <v>10</v>
      </c>
      <c r="F40" s="8"/>
      <c r="G40" s="9"/>
      <c r="H40" s="10"/>
      <c r="N40" s="2" t="s">
        <v>0</v>
      </c>
      <c r="R40" s="8"/>
      <c r="S40" s="9"/>
      <c r="T40" s="10"/>
    </row>
    <row r="41" spans="2:20" x14ac:dyDescent="0.35">
      <c r="B41" s="11" t="s">
        <v>27</v>
      </c>
      <c r="C41" s="4">
        <v>3.5867650000000002</v>
      </c>
      <c r="D41" s="7">
        <v>5</v>
      </c>
      <c r="F41" s="8"/>
      <c r="G41" s="9"/>
      <c r="H41" s="10"/>
      <c r="O41" s="51" t="s">
        <v>40</v>
      </c>
      <c r="P41" s="52"/>
      <c r="R41" s="8"/>
      <c r="S41" s="9"/>
      <c r="T41" s="10"/>
    </row>
    <row r="42" spans="2:20" ht="15" thickBot="1" x14ac:dyDescent="0.4">
      <c r="B42" s="11" t="s">
        <v>38</v>
      </c>
      <c r="C42" s="4">
        <v>1.03285011</v>
      </c>
      <c r="D42" s="7">
        <v>4</v>
      </c>
      <c r="F42" s="8"/>
      <c r="G42" s="9"/>
      <c r="H42" s="10"/>
      <c r="N42" s="12" t="s">
        <v>10</v>
      </c>
      <c r="O42" s="13" t="s">
        <v>6</v>
      </c>
      <c r="P42" s="14" t="s">
        <v>3</v>
      </c>
      <c r="R42" s="8"/>
      <c r="S42" s="9"/>
      <c r="T42" s="10"/>
    </row>
    <row r="43" spans="2:20" x14ac:dyDescent="0.35">
      <c r="B43" s="43" t="s">
        <v>28</v>
      </c>
      <c r="C43" s="44">
        <v>0.49401114000000002</v>
      </c>
      <c r="D43" s="45">
        <v>2</v>
      </c>
      <c r="F43" s="8"/>
      <c r="G43" s="9"/>
      <c r="H43" s="10"/>
      <c r="N43" s="11" t="s">
        <v>25</v>
      </c>
      <c r="O43" s="4">
        <v>116.89951863000002</v>
      </c>
      <c r="P43" s="7">
        <v>58</v>
      </c>
      <c r="R43" s="8"/>
      <c r="S43" s="9"/>
      <c r="T43" s="10"/>
    </row>
    <row r="44" spans="2:20" x14ac:dyDescent="0.35">
      <c r="B44" s="8" t="s">
        <v>30</v>
      </c>
      <c r="C44" s="24">
        <v>0.34449600000000002</v>
      </c>
      <c r="D44" s="41">
        <v>2</v>
      </c>
      <c r="F44" s="8"/>
      <c r="G44" s="9"/>
      <c r="H44" s="10"/>
      <c r="N44" s="11" t="s">
        <v>26</v>
      </c>
      <c r="O44" s="4">
        <v>30.407372840000001</v>
      </c>
      <c r="P44" s="7">
        <v>22</v>
      </c>
      <c r="R44" s="8"/>
      <c r="S44" s="9"/>
      <c r="T44" s="10"/>
    </row>
    <row r="45" spans="2:20" x14ac:dyDescent="0.35">
      <c r="B45" s="8" t="s">
        <v>29</v>
      </c>
      <c r="C45" s="24">
        <v>9.6000000000000002E-2</v>
      </c>
      <c r="D45" s="41">
        <v>1</v>
      </c>
      <c r="F45" s="8"/>
      <c r="G45" s="9"/>
      <c r="H45" s="10"/>
      <c r="N45" s="11" t="s">
        <v>34</v>
      </c>
      <c r="O45" s="4">
        <v>16.93160451</v>
      </c>
      <c r="P45" s="7">
        <v>2</v>
      </c>
      <c r="R45" s="8"/>
      <c r="S45" s="9"/>
      <c r="T45" s="10"/>
    </row>
    <row r="46" spans="2:20" x14ac:dyDescent="0.35">
      <c r="B46" s="27" t="s">
        <v>4</v>
      </c>
      <c r="C46" s="33">
        <f>SUBTOTAL(109,C40:C45)</f>
        <v>37.142951759999995</v>
      </c>
      <c r="D46" s="42">
        <f>SUM(D40:D45)</f>
        <v>24</v>
      </c>
      <c r="F46" s="8"/>
      <c r="G46" s="9"/>
      <c r="H46" s="10"/>
      <c r="N46" s="11" t="s">
        <v>27</v>
      </c>
      <c r="O46" s="4">
        <v>6.8786375500000005</v>
      </c>
      <c r="P46" s="7">
        <v>4</v>
      </c>
      <c r="R46" s="8"/>
      <c r="S46" s="9"/>
      <c r="T46" s="10"/>
    </row>
    <row r="47" spans="2:20" x14ac:dyDescent="0.35">
      <c r="C47"/>
      <c r="D47"/>
      <c r="F47" s="8"/>
      <c r="G47" s="9"/>
      <c r="H47" s="10"/>
      <c r="N47" s="11" t="s">
        <v>30</v>
      </c>
      <c r="O47" s="4">
        <v>2.3736160399999999</v>
      </c>
      <c r="P47" s="7">
        <v>5</v>
      </c>
      <c r="R47" s="8"/>
      <c r="S47" s="9"/>
      <c r="T47" s="10"/>
    </row>
    <row r="48" spans="2:20" x14ac:dyDescent="0.35">
      <c r="C48"/>
      <c r="D48"/>
      <c r="F48" s="8"/>
      <c r="G48" s="9"/>
      <c r="H48" s="10"/>
      <c r="N48" s="11" t="s">
        <v>38</v>
      </c>
      <c r="O48" s="24">
        <v>2.0779603</v>
      </c>
      <c r="P48" s="7">
        <v>5</v>
      </c>
      <c r="R48" s="8"/>
      <c r="S48" s="9"/>
      <c r="T48" s="10"/>
    </row>
    <row r="49" spans="3:20" x14ac:dyDescent="0.35">
      <c r="C49"/>
      <c r="D49"/>
      <c r="F49" s="8"/>
      <c r="G49" s="9"/>
      <c r="H49" s="10"/>
      <c r="N49" s="11" t="s">
        <v>29</v>
      </c>
      <c r="O49" s="24">
        <v>2.1996713200000002</v>
      </c>
      <c r="P49" s="7">
        <v>4</v>
      </c>
      <c r="R49" s="8"/>
      <c r="S49" s="9"/>
      <c r="T49" s="10"/>
    </row>
    <row r="50" spans="3:20" x14ac:dyDescent="0.35">
      <c r="C50"/>
      <c r="D50"/>
      <c r="N50" s="11" t="s">
        <v>35</v>
      </c>
      <c r="O50" s="24">
        <v>1.5411692100000003</v>
      </c>
      <c r="P50" s="7">
        <v>2</v>
      </c>
      <c r="R50" s="8"/>
      <c r="S50" s="9"/>
      <c r="T50" s="10"/>
    </row>
    <row r="51" spans="3:20" x14ac:dyDescent="0.35">
      <c r="C51"/>
      <c r="D51"/>
      <c r="N51" s="11" t="s">
        <v>31</v>
      </c>
      <c r="O51" s="24">
        <v>1.37638463</v>
      </c>
      <c r="P51" s="7">
        <v>1</v>
      </c>
      <c r="R51" s="8"/>
      <c r="S51" s="9"/>
      <c r="T51" s="10"/>
    </row>
    <row r="52" spans="3:20" x14ac:dyDescent="0.35">
      <c r="N52" s="11" t="s">
        <v>28</v>
      </c>
      <c r="O52" s="24">
        <v>1.30469985</v>
      </c>
      <c r="P52" s="7">
        <v>4</v>
      </c>
    </row>
    <row r="53" spans="3:20" x14ac:dyDescent="0.35">
      <c r="N53" s="11" t="s">
        <v>33</v>
      </c>
      <c r="O53" s="24">
        <v>8.8534719999999997E-2</v>
      </c>
      <c r="P53" s="7">
        <v>2</v>
      </c>
    </row>
    <row r="54" spans="3:20" x14ac:dyDescent="0.35">
      <c r="N54" s="11" t="s">
        <v>37</v>
      </c>
      <c r="O54" s="24">
        <v>2.4040700000000002E-2</v>
      </c>
      <c r="P54" s="7">
        <v>1</v>
      </c>
    </row>
    <row r="55" spans="3:20" x14ac:dyDescent="0.35">
      <c r="N55" s="30" t="s">
        <v>4</v>
      </c>
      <c r="O55" s="31">
        <f>SUBTOTAL(109,Tabla4819[Saldo])</f>
        <v>182.1032103</v>
      </c>
      <c r="P55" s="32">
        <f>SUBTOTAL(109,Tabla4819[Créditos])</f>
        <v>110</v>
      </c>
    </row>
    <row r="56" spans="3:20" x14ac:dyDescent="0.35">
      <c r="O56"/>
      <c r="P56"/>
    </row>
    <row r="57" spans="3:20" x14ac:dyDescent="0.35">
      <c r="O57"/>
      <c r="P57"/>
    </row>
    <row r="58" spans="3:20" x14ac:dyDescent="0.35">
      <c r="O58"/>
      <c r="P58"/>
    </row>
    <row r="59" spans="3:20" x14ac:dyDescent="0.35">
      <c r="O59"/>
      <c r="P59"/>
    </row>
    <row r="60" spans="3:20" x14ac:dyDescent="0.35">
      <c r="O60"/>
      <c r="P60"/>
    </row>
    <row r="61" spans="3:20" x14ac:dyDescent="0.35">
      <c r="O61"/>
      <c r="P61"/>
    </row>
    <row r="62" spans="3:20" x14ac:dyDescent="0.35">
      <c r="O62"/>
      <c r="P62"/>
    </row>
    <row r="63" spans="3:20" x14ac:dyDescent="0.35">
      <c r="O63"/>
      <c r="P63"/>
    </row>
    <row r="64" spans="3:20" x14ac:dyDescent="0.35">
      <c r="O64"/>
      <c r="P64"/>
    </row>
  </sheetData>
  <mergeCells count="6">
    <mergeCell ref="O41:P41"/>
    <mergeCell ref="C5:D5"/>
    <mergeCell ref="O5:P5"/>
    <mergeCell ref="C22:D22"/>
    <mergeCell ref="O24:P24"/>
    <mergeCell ref="C38:D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3:T55"/>
  <sheetViews>
    <sheetView showGridLines="0" topLeftCell="H1" zoomScale="55" zoomScaleNormal="55" workbookViewId="0">
      <selection activeCell="O36" sqref="O36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62</v>
      </c>
      <c r="C3"/>
      <c r="D3"/>
      <c r="N3" s="1" t="s">
        <v>60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51" t="s">
        <v>41</v>
      </c>
      <c r="D5" s="52"/>
      <c r="O5" s="51" t="s">
        <v>41</v>
      </c>
      <c r="P5" s="52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45</v>
      </c>
      <c r="C7" s="4">
        <v>15.343371529999999</v>
      </c>
      <c r="D7" s="7">
        <v>1814</v>
      </c>
      <c r="F7" s="8"/>
      <c r="G7" s="9"/>
      <c r="H7" s="10"/>
      <c r="N7" s="11" t="s">
        <v>45</v>
      </c>
      <c r="O7" s="4">
        <v>75.770862801999982</v>
      </c>
      <c r="P7" s="7">
        <v>9268</v>
      </c>
      <c r="R7" s="8"/>
      <c r="S7" s="9"/>
      <c r="T7" s="10"/>
    </row>
    <row r="8" spans="2:20" x14ac:dyDescent="0.35">
      <c r="B8" s="11" t="s">
        <v>46</v>
      </c>
      <c r="C8" s="4">
        <v>14.536602350000001</v>
      </c>
      <c r="D8" s="7">
        <v>3098</v>
      </c>
      <c r="F8" s="8"/>
      <c r="G8" s="9"/>
      <c r="H8" s="10"/>
      <c r="N8" s="11" t="s">
        <v>46</v>
      </c>
      <c r="O8" s="4">
        <v>44.176508460000029</v>
      </c>
      <c r="P8" s="7">
        <v>11101</v>
      </c>
      <c r="R8" s="8"/>
      <c r="S8" s="9"/>
      <c r="T8" s="10"/>
    </row>
    <row r="9" spans="2:20" x14ac:dyDescent="0.35">
      <c r="B9" s="11" t="s">
        <v>47</v>
      </c>
      <c r="C9" s="4">
        <v>3.7601150199999998</v>
      </c>
      <c r="D9" s="7">
        <v>821</v>
      </c>
      <c r="F9" s="8"/>
      <c r="G9" s="9"/>
      <c r="H9" s="10"/>
      <c r="N9" s="11" t="s">
        <v>47</v>
      </c>
      <c r="O9" s="4">
        <v>8.0826406400000028</v>
      </c>
      <c r="P9" s="7">
        <v>2120</v>
      </c>
      <c r="R9" s="8"/>
      <c r="S9" s="9"/>
      <c r="T9" s="10"/>
    </row>
    <row r="10" spans="2:20" x14ac:dyDescent="0.35">
      <c r="B10" s="11" t="s">
        <v>49</v>
      </c>
      <c r="C10" s="4">
        <v>0.62777550000000004</v>
      </c>
      <c r="D10" s="7">
        <v>27</v>
      </c>
      <c r="F10" s="8"/>
      <c r="G10" s="9"/>
      <c r="H10" s="10"/>
      <c r="N10" s="11" t="s">
        <v>49</v>
      </c>
      <c r="O10" s="4">
        <v>0.95026495999999994</v>
      </c>
      <c r="P10" s="7">
        <v>74</v>
      </c>
      <c r="R10" s="8"/>
      <c r="S10" s="9"/>
      <c r="T10" s="10"/>
    </row>
    <row r="11" spans="2:20" x14ac:dyDescent="0.35">
      <c r="B11" s="11" t="s">
        <v>48</v>
      </c>
      <c r="C11" s="4">
        <v>0.11752</v>
      </c>
      <c r="D11" s="7">
        <v>11</v>
      </c>
      <c r="F11" s="8"/>
      <c r="G11" s="9"/>
      <c r="H11" s="10"/>
      <c r="N11" s="11" t="s">
        <v>48</v>
      </c>
      <c r="O11" s="4">
        <v>0.25057164000000004</v>
      </c>
      <c r="P11" s="7">
        <v>25</v>
      </c>
      <c r="R11" s="8"/>
      <c r="S11" s="9"/>
      <c r="T11" s="10"/>
    </row>
    <row r="12" spans="2:20" x14ac:dyDescent="0.35">
      <c r="B12" s="30" t="s">
        <v>4</v>
      </c>
      <c r="C12" s="31">
        <f>SUBTOTAL(109,C7:C11)</f>
        <v>34.3853844</v>
      </c>
      <c r="D12" s="32">
        <f>SUBTOTAL(109,D7:D11)</f>
        <v>5771</v>
      </c>
      <c r="N12" s="27" t="s">
        <v>11</v>
      </c>
      <c r="O12" s="31">
        <f>SUBTOTAL(109,O7:O11)</f>
        <v>129.23084850200001</v>
      </c>
      <c r="P12" s="32">
        <f>SUBTOTAL(109,P7:P11)</f>
        <v>22588</v>
      </c>
      <c r="R12" s="8"/>
      <c r="S12" s="9"/>
      <c r="T12" s="10"/>
    </row>
    <row r="13" spans="2:20" x14ac:dyDescent="0.35">
      <c r="C13"/>
      <c r="D13"/>
      <c r="O13"/>
      <c r="P13"/>
      <c r="R13" s="8"/>
      <c r="S13" s="9"/>
      <c r="T13" s="10"/>
    </row>
    <row r="14" spans="2:20" x14ac:dyDescent="0.35">
      <c r="C14"/>
      <c r="D14"/>
      <c r="R14" s="8"/>
      <c r="S14" s="9"/>
      <c r="T14" s="10"/>
    </row>
    <row r="15" spans="2:20" x14ac:dyDescent="0.35">
      <c r="C15"/>
      <c r="D15"/>
      <c r="N15" s="5"/>
      <c r="O15" s="29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63</v>
      </c>
      <c r="D20" s="6"/>
      <c r="N20" s="1" t="s">
        <v>61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51" t="s">
        <v>41</v>
      </c>
      <c r="D22" s="52"/>
      <c r="F22" s="8"/>
      <c r="G22" s="9"/>
      <c r="H22" s="10"/>
      <c r="O22" s="51" t="s">
        <v>41</v>
      </c>
      <c r="P22" s="52"/>
    </row>
    <row r="23" spans="2:20" ht="15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19" t="s">
        <v>9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50</v>
      </c>
      <c r="C24" s="4">
        <v>4.1079654699999999</v>
      </c>
      <c r="D24" s="7">
        <v>462</v>
      </c>
      <c r="F24" s="8"/>
      <c r="G24" s="9"/>
      <c r="H24" s="10"/>
      <c r="N24" s="18" t="s">
        <v>20</v>
      </c>
      <c r="O24" s="4">
        <v>38.959945802</v>
      </c>
      <c r="P24" s="7">
        <v>4676</v>
      </c>
      <c r="R24" s="8"/>
      <c r="S24" s="9"/>
      <c r="T24" s="10"/>
    </row>
    <row r="25" spans="2:20" x14ac:dyDescent="0.35">
      <c r="B25" s="18" t="s">
        <v>21</v>
      </c>
      <c r="C25" s="4">
        <v>12.365672020000003</v>
      </c>
      <c r="D25" s="7">
        <v>4206</v>
      </c>
      <c r="F25" s="8"/>
      <c r="G25" s="9"/>
      <c r="H25" s="10"/>
      <c r="N25" s="18" t="s">
        <v>21</v>
      </c>
      <c r="O25" s="4">
        <v>30.470780900000037</v>
      </c>
      <c r="P25" s="7">
        <v>13740</v>
      </c>
      <c r="R25" s="8"/>
      <c r="S25" s="9"/>
      <c r="T25" s="10"/>
    </row>
    <row r="26" spans="2:20" x14ac:dyDescent="0.35">
      <c r="B26" s="18" t="s">
        <v>22</v>
      </c>
      <c r="C26" s="4">
        <v>12.991167809999999</v>
      </c>
      <c r="D26" s="7">
        <v>1012</v>
      </c>
      <c r="N26" s="18" t="s">
        <v>53</v>
      </c>
      <c r="O26" s="4">
        <v>43.630918730000012</v>
      </c>
      <c r="P26" s="7">
        <v>3824</v>
      </c>
      <c r="R26" s="8"/>
      <c r="S26" s="9"/>
      <c r="T26" s="10"/>
    </row>
    <row r="27" spans="2:20" x14ac:dyDescent="0.35">
      <c r="B27" s="18" t="s">
        <v>23</v>
      </c>
      <c r="C27" s="4">
        <v>4.9205790999999994</v>
      </c>
      <c r="D27" s="7">
        <v>91</v>
      </c>
      <c r="N27" s="18" t="s">
        <v>23</v>
      </c>
      <c r="O27" s="4">
        <v>16.075265090000006</v>
      </c>
      <c r="P27" s="7">
        <v>347</v>
      </c>
    </row>
    <row r="28" spans="2:20" ht="15" thickBot="1" x14ac:dyDescent="0.4">
      <c r="B28" s="20" t="s">
        <v>4</v>
      </c>
      <c r="C28" s="16">
        <f>SUM(C24:C27)</f>
        <v>34.3853844</v>
      </c>
      <c r="D28" s="17">
        <f>SUM(D24:D27)</f>
        <v>5771</v>
      </c>
      <c r="N28" s="18" t="s">
        <v>24</v>
      </c>
      <c r="O28" s="4">
        <v>9.393797999999999E-2</v>
      </c>
      <c r="P28" s="7">
        <v>1</v>
      </c>
    </row>
    <row r="29" spans="2:20" ht="15" thickBot="1" x14ac:dyDescent="0.4">
      <c r="B29" s="28"/>
      <c r="N29" s="20" t="s">
        <v>4</v>
      </c>
      <c r="O29" s="16">
        <f>SUM(O24:O28)</f>
        <v>129.23084850200007</v>
      </c>
      <c r="P29" s="17">
        <f>SUM(P24:P28)</f>
        <v>22588</v>
      </c>
    </row>
    <row r="30" spans="2:20" x14ac:dyDescent="0.35">
      <c r="N30" s="26"/>
    </row>
    <row r="35" spans="2:20" ht="15" customHeight="1" x14ac:dyDescent="0.35"/>
    <row r="36" spans="2:20" ht="15.5" x14ac:dyDescent="0.35">
      <c r="B36" s="1" t="s">
        <v>64</v>
      </c>
    </row>
    <row r="37" spans="2:20" ht="16" thickBot="1" x14ac:dyDescent="0.4">
      <c r="B37" s="2" t="s">
        <v>0</v>
      </c>
      <c r="F37" s="8"/>
      <c r="G37" s="9"/>
      <c r="H37" s="10"/>
      <c r="N37" s="1" t="s">
        <v>65</v>
      </c>
    </row>
    <row r="38" spans="2:20" ht="16" thickBot="1" x14ac:dyDescent="0.4">
      <c r="C38" s="51" t="s">
        <v>41</v>
      </c>
      <c r="D38" s="52"/>
      <c r="F38" s="8"/>
      <c r="G38" s="9"/>
      <c r="H38" s="10"/>
      <c r="N38" s="2" t="s">
        <v>0</v>
      </c>
    </row>
    <row r="39" spans="2:20" ht="15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O39" s="51" t="s">
        <v>41</v>
      </c>
      <c r="P39" s="52"/>
      <c r="R39" s="8"/>
      <c r="S39" s="9"/>
      <c r="T39" s="10"/>
    </row>
    <row r="40" spans="2:20" ht="15" thickBot="1" x14ac:dyDescent="0.4">
      <c r="B40" s="11" t="s">
        <v>25</v>
      </c>
      <c r="C40" s="4">
        <v>15.29887772</v>
      </c>
      <c r="D40" s="7">
        <v>1849</v>
      </c>
      <c r="F40" s="8"/>
      <c r="G40" s="9"/>
      <c r="H40" s="10"/>
      <c r="N40" s="12" t="s">
        <v>10</v>
      </c>
      <c r="O40" s="13" t="s">
        <v>6</v>
      </c>
      <c r="P40" s="14" t="s">
        <v>3</v>
      </c>
      <c r="R40" s="8"/>
      <c r="S40" s="9"/>
      <c r="T40" s="10"/>
    </row>
    <row r="41" spans="2:20" x14ac:dyDescent="0.35">
      <c r="B41" s="11" t="s">
        <v>26</v>
      </c>
      <c r="C41" s="4">
        <v>6.3957330099999998</v>
      </c>
      <c r="D41" s="7">
        <v>872</v>
      </c>
      <c r="F41" s="8"/>
      <c r="G41" s="9"/>
      <c r="H41" s="10"/>
      <c r="N41" s="11" t="s">
        <v>25</v>
      </c>
      <c r="O41" s="4">
        <v>60.864998881999902</v>
      </c>
      <c r="P41" s="7">
        <v>7611</v>
      </c>
      <c r="R41" s="8"/>
      <c r="S41" s="9"/>
      <c r="T41" s="10"/>
    </row>
    <row r="42" spans="2:20" x14ac:dyDescent="0.35">
      <c r="B42" s="11" t="s">
        <v>27</v>
      </c>
      <c r="C42" s="4">
        <v>2.2789006700000001</v>
      </c>
      <c r="D42" s="7">
        <v>424</v>
      </c>
      <c r="F42" s="8"/>
      <c r="G42" s="9"/>
      <c r="H42" s="10"/>
      <c r="N42" s="11" t="s">
        <v>26</v>
      </c>
      <c r="O42" s="4">
        <v>26.819788679999998</v>
      </c>
      <c r="P42" s="7">
        <v>3207</v>
      </c>
      <c r="R42" s="8"/>
      <c r="S42" s="9"/>
      <c r="T42" s="10"/>
    </row>
    <row r="43" spans="2:20" x14ac:dyDescent="0.35">
      <c r="B43" s="11" t="s">
        <v>29</v>
      </c>
      <c r="C43" s="4">
        <v>2.3445120099999999</v>
      </c>
      <c r="D43" s="7">
        <v>389</v>
      </c>
      <c r="F43" s="8"/>
      <c r="G43" s="9"/>
      <c r="H43" s="10"/>
      <c r="N43" s="11" t="s">
        <v>29</v>
      </c>
      <c r="O43" s="4">
        <v>8.3545525999999999</v>
      </c>
      <c r="P43" s="7">
        <v>1610</v>
      </c>
      <c r="R43" s="8"/>
      <c r="S43" s="9"/>
      <c r="T43" s="10"/>
    </row>
    <row r="44" spans="2:20" x14ac:dyDescent="0.35">
      <c r="B44" s="11" t="s">
        <v>28</v>
      </c>
      <c r="C44" s="4">
        <v>1.2424294000000002</v>
      </c>
      <c r="D44" s="7">
        <v>255</v>
      </c>
      <c r="F44" s="8"/>
      <c r="G44" s="9"/>
      <c r="H44" s="10"/>
      <c r="N44" s="11" t="s">
        <v>27</v>
      </c>
      <c r="O44" s="4">
        <v>7.1352651299999996</v>
      </c>
      <c r="P44" s="7">
        <v>1653</v>
      </c>
      <c r="R44" s="8"/>
      <c r="S44" s="9"/>
      <c r="T44" s="10"/>
    </row>
    <row r="45" spans="2:20" x14ac:dyDescent="0.35">
      <c r="B45" s="11" t="s">
        <v>32</v>
      </c>
      <c r="C45" s="4">
        <v>1.1579217399999997</v>
      </c>
      <c r="D45" s="7">
        <v>331</v>
      </c>
      <c r="F45" s="8"/>
      <c r="G45" s="9"/>
      <c r="H45" s="10"/>
      <c r="N45" s="11" t="s">
        <v>28</v>
      </c>
      <c r="O45" s="4">
        <v>4.8328615100000007</v>
      </c>
      <c r="P45" s="7">
        <v>1039</v>
      </c>
      <c r="R45" s="8"/>
      <c r="S45" s="9"/>
      <c r="T45" s="10"/>
    </row>
    <row r="46" spans="2:20" x14ac:dyDescent="0.35">
      <c r="B46" s="11" t="s">
        <v>30</v>
      </c>
      <c r="C46" s="4">
        <v>1.1247108100000001</v>
      </c>
      <c r="D46" s="7">
        <v>360</v>
      </c>
      <c r="F46" s="8"/>
      <c r="G46" s="9"/>
      <c r="H46" s="10"/>
      <c r="N46" s="11" t="s">
        <v>30</v>
      </c>
      <c r="O46" s="4">
        <v>3.83477457</v>
      </c>
      <c r="P46" s="7">
        <v>1392</v>
      </c>
      <c r="R46" s="8"/>
      <c r="S46" s="9"/>
      <c r="T46" s="10"/>
    </row>
    <row r="47" spans="2:20" x14ac:dyDescent="0.35">
      <c r="B47" s="11" t="s">
        <v>33</v>
      </c>
      <c r="C47" s="4">
        <v>1.1067033500000001</v>
      </c>
      <c r="D47" s="7">
        <v>290</v>
      </c>
      <c r="F47" s="8"/>
      <c r="G47" s="9"/>
      <c r="H47" s="10"/>
      <c r="N47" s="11" t="s">
        <v>32</v>
      </c>
      <c r="O47" s="4">
        <v>3.6850250499999997</v>
      </c>
      <c r="P47" s="7">
        <v>1188</v>
      </c>
      <c r="R47" s="8"/>
      <c r="S47" s="9"/>
      <c r="T47" s="10"/>
    </row>
    <row r="48" spans="2:20" x14ac:dyDescent="0.35">
      <c r="B48" s="11" t="s">
        <v>31</v>
      </c>
      <c r="C48" s="4">
        <v>0.94023310000000004</v>
      </c>
      <c r="D48" s="7">
        <v>260</v>
      </c>
      <c r="F48" s="8"/>
      <c r="G48" s="9"/>
      <c r="H48" s="10"/>
      <c r="N48" s="11" t="s">
        <v>31</v>
      </c>
      <c r="O48" s="4">
        <v>2.94014394</v>
      </c>
      <c r="P48" s="7">
        <v>1001</v>
      </c>
      <c r="R48" s="8"/>
      <c r="S48" s="9"/>
      <c r="T48" s="10"/>
    </row>
    <row r="49" spans="2:20" x14ac:dyDescent="0.35">
      <c r="B49" s="11" t="s">
        <v>37</v>
      </c>
      <c r="C49" s="4">
        <v>0.60283041000000004</v>
      </c>
      <c r="D49" s="7">
        <v>177</v>
      </c>
      <c r="F49" s="8"/>
      <c r="G49" s="9"/>
      <c r="H49" s="10"/>
      <c r="N49" s="11" t="s">
        <v>33</v>
      </c>
      <c r="O49" s="4">
        <v>2.6215743300000001</v>
      </c>
      <c r="P49" s="7">
        <v>778</v>
      </c>
      <c r="R49" s="8"/>
      <c r="S49" s="9"/>
      <c r="T49" s="10"/>
    </row>
    <row r="50" spans="2:20" x14ac:dyDescent="0.35">
      <c r="B50" s="11" t="s">
        <v>38</v>
      </c>
      <c r="C50" s="4">
        <v>0.69702799999999998</v>
      </c>
      <c r="D50" s="7">
        <v>159</v>
      </c>
      <c r="N50" s="11" t="s">
        <v>38</v>
      </c>
      <c r="O50" s="4">
        <v>2.0319449299999999</v>
      </c>
      <c r="P50" s="7">
        <v>596</v>
      </c>
      <c r="R50" s="8"/>
      <c r="S50" s="9"/>
      <c r="T50" s="10"/>
    </row>
    <row r="51" spans="2:20" x14ac:dyDescent="0.35">
      <c r="B51" s="11" t="s">
        <v>35</v>
      </c>
      <c r="C51" s="4">
        <v>0.55491618999999992</v>
      </c>
      <c r="D51" s="7">
        <v>168</v>
      </c>
      <c r="N51" s="11" t="s">
        <v>37</v>
      </c>
      <c r="O51" s="4">
        <v>2.0070768699999997</v>
      </c>
      <c r="P51" s="7">
        <v>839</v>
      </c>
      <c r="R51" s="8"/>
      <c r="S51" s="9"/>
      <c r="T51" s="10"/>
    </row>
    <row r="52" spans="2:20" x14ac:dyDescent="0.35">
      <c r="B52" s="11" t="s">
        <v>34</v>
      </c>
      <c r="C52" s="4">
        <v>0.38318248999999999</v>
      </c>
      <c r="D52" s="7">
        <v>121</v>
      </c>
      <c r="N52" s="11" t="s">
        <v>35</v>
      </c>
      <c r="O52" s="4">
        <v>1.5854219599999999</v>
      </c>
      <c r="P52" s="7">
        <v>652</v>
      </c>
    </row>
    <row r="53" spans="2:20" x14ac:dyDescent="0.35">
      <c r="B53" s="11" t="s">
        <v>36</v>
      </c>
      <c r="C53" s="4">
        <v>0.25740550000000001</v>
      </c>
      <c r="D53" s="7">
        <v>116</v>
      </c>
      <c r="N53" s="11" t="s">
        <v>34</v>
      </c>
      <c r="O53" s="4">
        <v>1.4606946599999999</v>
      </c>
      <c r="P53" s="7">
        <v>576</v>
      </c>
    </row>
    <row r="54" spans="2:20" ht="15" thickBot="1" x14ac:dyDescent="0.4">
      <c r="B54" s="15" t="s">
        <v>4</v>
      </c>
      <c r="C54" s="16">
        <f>SUM(C40:C53)</f>
        <v>34.3853844</v>
      </c>
      <c r="D54" s="17">
        <f>SUM(D40:D53)</f>
        <v>5771</v>
      </c>
      <c r="N54" s="11" t="s">
        <v>36</v>
      </c>
      <c r="O54" s="4">
        <v>1.0567253900000002</v>
      </c>
      <c r="P54" s="7">
        <v>446</v>
      </c>
    </row>
    <row r="55" spans="2:20" ht="15" thickBot="1" x14ac:dyDescent="0.4">
      <c r="N55" s="15" t="s">
        <v>4</v>
      </c>
      <c r="O55" s="16">
        <f>SUM(O41:O54)</f>
        <v>129.23084850199987</v>
      </c>
      <c r="P55" s="17">
        <f>SUM(P41:P54)</f>
        <v>22588</v>
      </c>
    </row>
  </sheetData>
  <mergeCells count="6">
    <mergeCell ref="O39:P39"/>
    <mergeCell ref="C5:D5"/>
    <mergeCell ref="O5:P5"/>
    <mergeCell ref="C22:D22"/>
    <mergeCell ref="O22:P22"/>
    <mergeCell ref="C38:D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Oscar Martinez</cp:lastModifiedBy>
  <dcterms:created xsi:type="dcterms:W3CDTF">2018-05-16T19:09:38Z</dcterms:created>
  <dcterms:modified xsi:type="dcterms:W3CDTF">2022-07-15T23:03:21Z</dcterms:modified>
</cp:coreProperties>
</file>