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bperla\Desktop\Portal de transparencia\"/>
    </mc:Choice>
  </mc:AlternateContent>
  <xr:revisionPtr revIDLastSave="0" documentId="8_{9F2B0102-B31C-489E-8CB1-F60ADFA42D99}" xr6:coauthVersionLast="47" xr6:coauthVersionMax="47" xr10:uidLastSave="{00000000-0000-0000-0000-000000000000}"/>
  <bookViews>
    <workbookView xWindow="-110" yWindow="-110" windowWidth="19420" windowHeight="10420" tabRatio="809" activeTab="3" xr2:uid="{00000000-000D-0000-FFFF-FFFF00000000}"/>
  </bookViews>
  <sheets>
    <sheet name="BANDESAL 2DO. PISO" sheetId="1" r:id="rId1"/>
    <sheet name="FONDO DE DESARROLLO ECONÓMICO" sheetId="3" r:id="rId2"/>
    <sheet name="CRÉDITO DIRECTO" sheetId="5" r:id="rId3"/>
    <sheet name="FONDO SALVADOREÑO DE GARANTÍ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6" l="1"/>
  <c r="P29" i="6"/>
  <c r="D55" i="6" l="1"/>
  <c r="C55" i="6"/>
  <c r="P15" i="3"/>
  <c r="O15" i="3"/>
  <c r="P31" i="5" l="1"/>
  <c r="O31" i="5"/>
  <c r="P15" i="5"/>
  <c r="O15" i="5"/>
  <c r="D46" i="5"/>
  <c r="C46" i="5"/>
  <c r="O30" i="3"/>
  <c r="P30" i="3"/>
  <c r="D25" i="3"/>
  <c r="C25" i="3"/>
  <c r="D55" i="1" l="1"/>
  <c r="C55" i="1"/>
  <c r="D13" i="5"/>
  <c r="M58" i="1" l="1"/>
  <c r="N58" i="1"/>
  <c r="M32" i="1"/>
  <c r="N32" i="1"/>
  <c r="M16" i="1"/>
  <c r="N16" i="1"/>
  <c r="P12" i="6" l="1"/>
  <c r="O12" i="6"/>
  <c r="D12" i="6" l="1"/>
  <c r="D28" i="6"/>
  <c r="C28" i="6"/>
  <c r="C12" i="6"/>
  <c r="C13" i="5" l="1"/>
  <c r="D28" i="5"/>
  <c r="C28" i="5"/>
  <c r="P55" i="5" l="1"/>
  <c r="O55" i="5"/>
  <c r="P55" i="6" l="1"/>
  <c r="O55" i="6"/>
  <c r="O56" i="3"/>
  <c r="P56" i="3"/>
  <c r="C12" i="3" l="1"/>
  <c r="D50" i="3" l="1"/>
  <c r="C50" i="3"/>
  <c r="D14" i="1" l="1"/>
  <c r="C14" i="1"/>
  <c r="D30" i="1" l="1"/>
  <c r="C30" i="1"/>
  <c r="D12" i="3" l="1"/>
</calcChain>
</file>

<file path=xl/sharedStrings.xml><?xml version="1.0" encoding="utf-8"?>
<sst xmlns="http://schemas.openxmlformats.org/spreadsheetml/2006/main" count="368" uniqueCount="70">
  <si>
    <t>Cifras en millones de USD</t>
  </si>
  <si>
    <t>SECTOR ECONÓMICO</t>
  </si>
  <si>
    <t>Monto</t>
  </si>
  <si>
    <t>Créditos</t>
  </si>
  <si>
    <t>TOTAL</t>
  </si>
  <si>
    <t>FDE</t>
  </si>
  <si>
    <t>Saldo</t>
  </si>
  <si>
    <t>2DO. PISO</t>
  </si>
  <si>
    <t>*Incluye Persona Natural.</t>
  </si>
  <si>
    <t>TAMAÑO DE EMPRESA</t>
  </si>
  <si>
    <t>DEPARTAMENTO</t>
  </si>
  <si>
    <t>Total general</t>
  </si>
  <si>
    <t>SECTOR COMERCIO</t>
  </si>
  <si>
    <t>SECTOR AGROPECUARIO</t>
  </si>
  <si>
    <t>SECTOR SERVICIOS</t>
  </si>
  <si>
    <t>SECTOR INDUSTRIA MANUFACTURERA</t>
  </si>
  <si>
    <t>SECTOR CONSTRUCCION</t>
  </si>
  <si>
    <t>SECTOR TRANSPORTE, ALMACENAJE Y COMUNICACIONES</t>
  </si>
  <si>
    <t>SECTOR ELECTRICIDAD, GAS, AGUA Y SERVICIOS SANITARIOS</t>
  </si>
  <si>
    <t>SECTOR VIVIENDA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</si>
  <si>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</si>
  <si>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</si>
  <si>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</si>
  <si>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</si>
  <si>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</si>
  <si>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</si>
  <si>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</si>
  <si>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</si>
  <si>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SONSONATE</t>
  </si>
  <si>
    <t>SAN MIGUEL</t>
  </si>
  <si>
    <t>LA PAZ</t>
  </si>
  <si>
    <t>AHUACHAPAN</t>
  </si>
  <si>
    <t>USULUTAN</t>
  </si>
  <si>
    <t>LA UNION</t>
  </si>
  <si>
    <t>SAN VICENTE</t>
  </si>
  <si>
    <t>MORAZAN</t>
  </si>
  <si>
    <t>CABAÑAS</t>
  </si>
  <si>
    <t>CUSCATLAN</t>
  </si>
  <si>
    <t>CHALATENANGO</t>
  </si>
  <si>
    <t>INSTITUCIONES FINANCIERAS</t>
  </si>
  <si>
    <t>CRÉDITO DIRECTO</t>
  </si>
  <si>
    <t>FSG</t>
  </si>
  <si>
    <t>SECTOR MINERIA Y CANTERAS</t>
  </si>
  <si>
    <t>*Incluye negocios de cuenta propio o autónomos.</t>
  </si>
  <si>
    <t>OTRAS ACTIVIDADES</t>
  </si>
  <si>
    <t>SERVICIOS</t>
  </si>
  <si>
    <t>COMERCIO</t>
  </si>
  <si>
    <t>INDUSTRIA</t>
  </si>
  <si>
    <t>CONSTRUCCIÓN</t>
  </si>
  <si>
    <t>AGROPECUARIO</t>
  </si>
  <si>
    <t>CUENTA PROPIA / AUTÓNOMO</t>
  </si>
  <si>
    <t>B) MONTO OTORGADO POR TAMAÑO DE EMPRESA (ACUMULADO DE ENERO A MARZO 2022)</t>
  </si>
  <si>
    <t>C) MONTO OTORGADO POR DEPARTAMENTO (ACUMULADO DE ENERO A MARZO 2022)</t>
  </si>
  <si>
    <t>A) MONTO OTORGADO POR SECTOR ECONÓMICO (ACUMULADO DE ENERO A MARZO 2022)</t>
  </si>
  <si>
    <t>A) SALDO DE CARTERA POR SECTOR ECONÓMICO (AL 31 DE MARZO 2022)</t>
  </si>
  <si>
    <t>B) SALDO DE CARTERA POR TAMAÑO DE EMPRESA (AL 31 DE MARZO 2022)</t>
  </si>
  <si>
    <t>C) SALDO DE CARTERA POR DEPARTAMENTO (AL 31 DE MARZO 2022)</t>
  </si>
  <si>
    <r>
      <rPr>
        <b/>
        <i/>
        <sz val="9"/>
        <color theme="1"/>
        <rFont val="Calibri"/>
        <family val="2"/>
        <scheme val="minor"/>
      </rPr>
      <t>*</t>
    </r>
    <r>
      <rPr>
        <i/>
        <sz val="9"/>
        <color theme="1"/>
        <rFont val="Calibri"/>
        <family val="2"/>
        <scheme val="minor"/>
      </rPr>
      <t>El detalle de sector económico de las líneas de apoyo del BID se actualiza en el sistema dentro de 180 días, debido a su modalidad por anticipo.</t>
    </r>
  </si>
  <si>
    <t>COMPLEMENTO DE LÍNEAS EN MODALIDAD DE ANTICIPO</t>
  </si>
  <si>
    <t>PEQUEÑA</t>
  </si>
  <si>
    <t>**El detalle de tamaño de empresa de las líneas de apoyo del BID se actualiza en el sistema dentro de 180 días, debido a su modalidad por anticipo.</t>
  </si>
  <si>
    <t>*El detalle de departamento de las líneas de apoyo del BID se actualiza en el sistema dentro de 180 días, debido a su modalidad por anticipo.</t>
  </si>
  <si>
    <t xml:space="preserve">PEQUEÑA </t>
  </si>
  <si>
    <t>A) MONTO GARANTIZADO POR SECTOR ECONÓMICO (ACUMULADO DE ENERO A MARZO 2022)</t>
  </si>
  <si>
    <t>B) MONTO GARANTIZADO POR TAMAÑO DE EMPRESA (ACUMULADO DE ENERO A MARZO 2022)</t>
  </si>
  <si>
    <t>C) MONTO GARANTIZADO POR DEPARTAMENTO (ACUMULADO DE ENERO A MARZO 2022)</t>
  </si>
  <si>
    <t>(en blanco)</t>
  </si>
  <si>
    <t>B) CONTINGENCIA POR TAMAÑO DE EMPRESA (AL 31 DE MARZO 2022)</t>
  </si>
  <si>
    <t>A) CONTINGENCIA POR SECTOR ECONÓMICO (AL 31 DE MARZO 2022)</t>
  </si>
  <si>
    <t>C) CONTINGENCIA POR DEPARTAMENTO (AL 31 DE MARZO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</si>
</sst>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0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2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164" fontId="2" fillId="2" borderId="11" xfId="2" applyFont="1" applyFill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0" fillId="0" borderId="12" xfId="1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0" fillId="0" borderId="11" xfId="0" applyFont="1" applyBorder="1" applyAlignment="1">
      <alignment horizontal="left"/>
    </xf>
    <xf numFmtId="166" fontId="0" fillId="0" borderId="12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64" fontId="1" fillId="0" borderId="3" xfId="2" applyFont="1" applyFill="1" applyBorder="1" applyAlignment="1">
      <alignment horizontal="center"/>
    </xf>
    <xf numFmtId="166" fontId="1" fillId="0" borderId="4" xfId="1" applyNumberFormat="1" applyFont="1" applyFill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2" fillId="2" borderId="11" xfId="0" applyFont="1" applyFill="1" applyBorder="1" applyAlignment="1">
      <alignment horizontal="left"/>
    </xf>
    <xf numFmtId="0" fontId="2" fillId="2" borderId="12" xfId="2" applyNumberFormat="1" applyFont="1" applyFill="1" applyBorder="1" applyAlignment="1">
      <alignment horizontal="right"/>
    </xf>
    <xf numFmtId="164" fontId="10" fillId="0" borderId="3" xfId="2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BANDESAL 2DO. PISO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2022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9A-40D0-B006-BEE65A52B1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COMERCIO</c:v>
                </c:pt>
                <c:pt idx="3">
                  <c:v>SECTOR VIVIENDA</c:v>
                </c:pt>
                <c:pt idx="4">
                  <c:v>SECTOR TRANSPORTE, ALMACENAJE Y COMUNICACIONES</c:v>
                </c:pt>
                <c:pt idx="5">
                  <c:v>SECTOR ELECTRICIDAD, GAS, AGUA Y SERVICIOS SANITARIOS</c:v>
                </c:pt>
                <c:pt idx="6">
                  <c:v>SECTOR INDUSTRIA MANUFACTURERA</c:v>
                </c:pt>
                <c:pt idx="7">
                  <c:v>SECTOR AGROPECUARIO</c:v>
                </c:pt>
              </c:strCache>
            </c:strRef>
          </c:cat>
          <c:val>
            <c:numRef>
              <c:f>'BANDESAL 2DO. PISO'!$C$6:$C$13</c:f>
              <c:numCache>
                <c:formatCode>_("$"* #,##0.00_);_("$"* \(#,##0.00\);_("$"* "-"??_);_(@_)</c:formatCode>
                <c:ptCount val="8"/>
                <c:pt idx="0">
                  <c:v>14.011534579999999</c:v>
                </c:pt>
                <c:pt idx="1">
                  <c:v>10.751020999999998</c:v>
                </c:pt>
                <c:pt idx="2">
                  <c:v>10.137602210000001</c:v>
                </c:pt>
                <c:pt idx="3">
                  <c:v>5.2700897300000031</c:v>
                </c:pt>
                <c:pt idx="4">
                  <c:v>3.5651999999999999</c:v>
                </c:pt>
                <c:pt idx="5">
                  <c:v>1.6400999999999999</c:v>
                </c:pt>
                <c:pt idx="6">
                  <c:v>5.3199999999999997E-2</c:v>
                </c:pt>
                <c:pt idx="7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9A-40D0-B006-BEE65A52B1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COMERCIO</c:v>
                </c:pt>
                <c:pt idx="3">
                  <c:v>SECTOR VIVIENDA</c:v>
                </c:pt>
                <c:pt idx="4">
                  <c:v>SECTOR TRANSPORTE, ALMACENAJE Y COMUNICACIONES</c:v>
                </c:pt>
                <c:pt idx="5">
                  <c:v>SECTOR ELECTRICIDAD, GAS, AGUA Y SERVICIOS SANITARIOS</c:v>
                </c:pt>
                <c:pt idx="6">
                  <c:v>SECTOR INDUSTRIA MANUFACTURERA</c:v>
                </c:pt>
                <c:pt idx="7">
                  <c:v>SECTOR AGROPECUARIO</c:v>
                </c:pt>
              </c:strCache>
            </c:strRef>
          </c:cat>
          <c:val>
            <c:numRef>
              <c:f>'BANDESAL 2DO. PISO'!$D$6:$D$13</c:f>
              <c:numCache>
                <c:formatCode>_(* #,##0_);_(* \(#,##0\);_(* "-"??_);_(@_)</c:formatCode>
                <c:ptCount val="8"/>
                <c:pt idx="0">
                  <c:v>213</c:v>
                </c:pt>
                <c:pt idx="1">
                  <c:v>50</c:v>
                </c:pt>
                <c:pt idx="2">
                  <c:v>861</c:v>
                </c:pt>
                <c:pt idx="3">
                  <c:v>227</c:v>
                </c:pt>
                <c:pt idx="4">
                  <c:v>18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31 de 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44-456A-8E02-C41149538D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ECONÓMICO'!$N$7:$N$14</c:f>
              <c:strCache>
                <c:ptCount val="8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COMERCIO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INSTITUCIONES FINANCIERAS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ECONÓMICO'!$O$7:$O$14</c:f>
              <c:numCache>
                <c:formatCode>_("$"* #,##0.00_);_("$"* \(#,##0.00\);_("$"* "-"??_);_(@_)</c:formatCode>
                <c:ptCount val="8"/>
                <c:pt idx="0">
                  <c:v>16.823307180000008</c:v>
                </c:pt>
                <c:pt idx="1">
                  <c:v>12.414285379999995</c:v>
                </c:pt>
                <c:pt idx="2">
                  <c:v>8.7633916999999997</c:v>
                </c:pt>
                <c:pt idx="3">
                  <c:v>3.7634056800000018</c:v>
                </c:pt>
                <c:pt idx="4">
                  <c:v>2.7703765899999997</c:v>
                </c:pt>
                <c:pt idx="5">
                  <c:v>1.5181516300000002</c:v>
                </c:pt>
                <c:pt idx="6">
                  <c:v>1.4092636599999999</c:v>
                </c:pt>
                <c:pt idx="7">
                  <c:v>0.22614886000000001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920-4D7B-B3DE-2C2AF5F3A8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444-456A-8E02-C41149538D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ECONÓMICO'!$N$7:$N$14</c:f>
              <c:strCache>
                <c:ptCount val="8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COMERCIO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INSTITUCIONES FINANCIERAS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ECONÓMICO'!$P$7:$P$14</c:f>
              <c:numCache>
                <c:formatCode>_(* #,##0_);_(* \(#,##0\);_(* "-"??_);_(@_)</c:formatCode>
                <c:ptCount val="8"/>
                <c:pt idx="0">
                  <c:v>300</c:v>
                </c:pt>
                <c:pt idx="1">
                  <c:v>194</c:v>
                </c:pt>
                <c:pt idx="2">
                  <c:v>92</c:v>
                </c:pt>
                <c:pt idx="3">
                  <c:v>222</c:v>
                </c:pt>
                <c:pt idx="4">
                  <c:v>21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31 de marzo 2022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AE-4DA7-BF2C-A928FC59D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ECONÓMICO'!$O$25:$O$29</c:f>
              <c:numCache>
                <c:formatCode>_("$"* #,##0.00_);_("$"* \(#,##0.00\);_("$"* "-"??_);_(@_)</c:formatCode>
                <c:ptCount val="5"/>
                <c:pt idx="0">
                  <c:v>2.36542187</c:v>
                </c:pt>
                <c:pt idx="1">
                  <c:v>6.128203689999995</c:v>
                </c:pt>
                <c:pt idx="2">
                  <c:v>14.5267435</c:v>
                </c:pt>
                <c:pt idx="3">
                  <c:v>11.951971730000002</c:v>
                </c:pt>
                <c:pt idx="4">
                  <c:v>12.715989890000001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9AE-4DA7-BF2C-A928FC59D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ECONÓMICO'!$P$25:$P$29</c:f>
              <c:numCache>
                <c:formatCode>_(* #,##0_);_(* \(#,##0\);_(* "-"??_);_(@_)</c:formatCode>
                <c:ptCount val="5"/>
                <c:pt idx="0">
                  <c:v>136</c:v>
                </c:pt>
                <c:pt idx="1">
                  <c:v>400</c:v>
                </c:pt>
                <c:pt idx="2">
                  <c:v>235</c:v>
                </c:pt>
                <c:pt idx="3">
                  <c:v>51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2022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CHALATENANGO</c:v>
                </c:pt>
                <c:pt idx="8">
                  <c:v>CUSCATLAN</c:v>
                </c:pt>
                <c:pt idx="9">
                  <c:v>LA UNION</c:v>
                </c:pt>
                <c:pt idx="10">
                  <c:v>MORAZAN</c:v>
                </c:pt>
                <c:pt idx="11">
                  <c:v>USULUTAN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ECONÓMICO'!$O$42:$O$55</c:f>
              <c:numCache>
                <c:formatCode>_("$"* #,##0.00_);_("$"* \(#,##0.00\);_("$"* "-"??_);_(@_)</c:formatCode>
                <c:ptCount val="14"/>
                <c:pt idx="0">
                  <c:v>24.219397690000008</c:v>
                </c:pt>
                <c:pt idx="1">
                  <c:v>13.568031599999996</c:v>
                </c:pt>
                <c:pt idx="2">
                  <c:v>2.7777606200000009</c:v>
                </c:pt>
                <c:pt idx="3">
                  <c:v>2.6710614499999994</c:v>
                </c:pt>
                <c:pt idx="4">
                  <c:v>1.1908562700000003</c:v>
                </c:pt>
                <c:pt idx="5">
                  <c:v>0.77425078000000014</c:v>
                </c:pt>
                <c:pt idx="6">
                  <c:v>0.59436642999999989</c:v>
                </c:pt>
                <c:pt idx="7">
                  <c:v>0.55786875999999996</c:v>
                </c:pt>
                <c:pt idx="8">
                  <c:v>0.38195485999999995</c:v>
                </c:pt>
                <c:pt idx="9">
                  <c:v>0.36246287999999999</c:v>
                </c:pt>
                <c:pt idx="10">
                  <c:v>0.30480299</c:v>
                </c:pt>
                <c:pt idx="11">
                  <c:v>0.18080703000000001</c:v>
                </c:pt>
                <c:pt idx="12">
                  <c:v>5.7768720000000003E-2</c:v>
                </c:pt>
                <c:pt idx="13">
                  <c:v>4.6940599999999999E-2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CHALATENANGO</c:v>
                </c:pt>
                <c:pt idx="8">
                  <c:v>CUSCATLAN</c:v>
                </c:pt>
                <c:pt idx="9">
                  <c:v>LA UNION</c:v>
                </c:pt>
                <c:pt idx="10">
                  <c:v>MORAZAN</c:v>
                </c:pt>
                <c:pt idx="11">
                  <c:v>USULUTAN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ECONÓMICO'!$P$42:$P$55</c:f>
              <c:numCache>
                <c:formatCode>_(* #,##0_);_(* \(#,##0\);_(* "-"??_);_(@_)</c:formatCode>
                <c:ptCount val="14"/>
                <c:pt idx="0">
                  <c:v>398</c:v>
                </c:pt>
                <c:pt idx="1">
                  <c:v>164</c:v>
                </c:pt>
                <c:pt idx="2">
                  <c:v>60</c:v>
                </c:pt>
                <c:pt idx="3">
                  <c:v>37</c:v>
                </c:pt>
                <c:pt idx="4">
                  <c:v>41</c:v>
                </c:pt>
                <c:pt idx="5">
                  <c:v>28</c:v>
                </c:pt>
                <c:pt idx="6">
                  <c:v>9</c:v>
                </c:pt>
                <c:pt idx="7">
                  <c:v>17</c:v>
                </c:pt>
                <c:pt idx="8">
                  <c:v>28</c:v>
                </c:pt>
                <c:pt idx="9">
                  <c:v>25</c:v>
                </c:pt>
                <c:pt idx="10">
                  <c:v>13</c:v>
                </c:pt>
                <c:pt idx="11">
                  <c:v>16</c:v>
                </c:pt>
                <c:pt idx="12">
                  <c:v>5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2022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0-4CF4-938C-06FC98A8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DIRECTO'!$B$7:$B$12</c:f>
              <c:strCache>
                <c:ptCount val="6"/>
                <c:pt idx="0">
                  <c:v>SECTOR SERVICIOS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</c:strCache>
            </c:strRef>
          </c:cat>
          <c:val>
            <c:numRef>
              <c:f>'CRÉDITO DIRECTO'!$C$7:$C$12</c:f>
              <c:numCache>
                <c:formatCode>_("$"* #,##0.00_);_("$"* \(#,##0.00\);_("$"* "-"??_);_(@_)</c:formatCode>
                <c:ptCount val="6"/>
                <c:pt idx="0">
                  <c:v>24.734630650000003</c:v>
                </c:pt>
                <c:pt idx="1">
                  <c:v>5.5416650000000001</c:v>
                </c:pt>
                <c:pt idx="2">
                  <c:v>3.3403911099999997</c:v>
                </c:pt>
                <c:pt idx="3">
                  <c:v>1.4688969999999999</c:v>
                </c:pt>
                <c:pt idx="4">
                  <c:v>1.1846859999999999</c:v>
                </c:pt>
                <c:pt idx="5">
                  <c:v>7.6999999999999999E-2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370-4CF4-938C-06FC98A8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DIRECTO'!$B$7:$B$12</c:f>
              <c:strCache>
                <c:ptCount val="6"/>
                <c:pt idx="0">
                  <c:v>SECTOR SERVICIOS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</c:strCache>
            </c:strRef>
          </c:cat>
          <c:val>
            <c:numRef>
              <c:f>'CRÉDITO DIRECTO'!$D$7:$D$12</c:f>
              <c:numCache>
                <c:formatCode>_(* #,##0_);_(* \(#,##0\);_(* "-"??_);_(@_)</c:formatCode>
                <c:ptCount val="6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DIRECTO'!$B$24:$B$27</c:f>
              <c:strCache>
                <c:ptCount val="4"/>
                <c:pt idx="0">
                  <c:v>MICROEMPRESA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DIRECTO'!$C$24:$C$27</c:f>
              <c:numCache>
                <c:formatCode>_("$"* #,##0.00_);_("$"* \(#,##0.00\);_("$"* "-"??_);_(@_)</c:formatCode>
                <c:ptCount val="4"/>
                <c:pt idx="0">
                  <c:v>2.9511139999999998E-2</c:v>
                </c:pt>
                <c:pt idx="1">
                  <c:v>1.8451871100000001</c:v>
                </c:pt>
                <c:pt idx="2">
                  <c:v>32.427471510000004</c:v>
                </c:pt>
                <c:pt idx="3">
                  <c:v>2.0451000000000001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DIRECTO'!$B$24:$B$27</c:f>
              <c:strCache>
                <c:ptCount val="4"/>
                <c:pt idx="0">
                  <c:v>MICROEMPRESA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DIRECTO'!$D$24:$D$27</c:f>
              <c:numCache>
                <c:formatCode>_(* #,##0_);_(* \(#,##0\);_(* "-"??_);_(@_)</c:formatCode>
                <c:ptCount val="4"/>
                <c:pt idx="0">
                  <c:v>1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'CRÉDITO DIRECTO'!$C$39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7C-4457-8C97-D0A775A27E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7C-4457-8C97-D0A775A27E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7C-4457-8C97-D0A775A27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DIRECTO'!$B$40:$B$45</c:f>
              <c:strCache>
                <c:ptCount val="6"/>
                <c:pt idx="0">
                  <c:v>SAN SALVADOR</c:v>
                </c:pt>
                <c:pt idx="1">
                  <c:v>SANTA ANA</c:v>
                </c:pt>
                <c:pt idx="2">
                  <c:v>CHALATENANGO</c:v>
                </c:pt>
                <c:pt idx="3">
                  <c:v>SONSONATE</c:v>
                </c:pt>
                <c:pt idx="4">
                  <c:v>LA PAZ</c:v>
                </c:pt>
                <c:pt idx="5">
                  <c:v>SAN MIGUEL</c:v>
                </c:pt>
              </c:strCache>
            </c:strRef>
          </c:cat>
          <c:val>
            <c:numRef>
              <c:f>'CRÉDITO DIRECTO'!$C$40:$C$45</c:f>
              <c:numCache>
                <c:formatCode>_("$"* #,##0.00_);_("$"* \(#,##0.00\);_("$"* "-"??_);_(@_)</c:formatCode>
                <c:ptCount val="6"/>
                <c:pt idx="0">
                  <c:v>30.963809510000001</c:v>
                </c:pt>
                <c:pt idx="1">
                  <c:v>3.5867650000000002</c:v>
                </c:pt>
                <c:pt idx="2">
                  <c:v>0.86218810999999995</c:v>
                </c:pt>
                <c:pt idx="3">
                  <c:v>0.49401114000000002</c:v>
                </c:pt>
                <c:pt idx="4">
                  <c:v>0.34449600000000002</c:v>
                </c:pt>
                <c:pt idx="5">
                  <c:v>9.6000000000000002E-2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ser>
          <c:idx val="1"/>
          <c:order val="1"/>
          <c:tx>
            <c:strRef>
              <c:f>'CRÉDITO DIRECTO'!$D$39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7C-4457-8C97-D0A775A27E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7C-4457-8C97-D0A775A27E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7C-4457-8C97-D0A775A27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DIRECTO'!$B$40:$B$45</c:f>
              <c:strCache>
                <c:ptCount val="6"/>
                <c:pt idx="0">
                  <c:v>SAN SALVADOR</c:v>
                </c:pt>
                <c:pt idx="1">
                  <c:v>SANTA ANA</c:v>
                </c:pt>
                <c:pt idx="2">
                  <c:v>CHALATENANGO</c:v>
                </c:pt>
                <c:pt idx="3">
                  <c:v>SONSONATE</c:v>
                </c:pt>
                <c:pt idx="4">
                  <c:v>LA PAZ</c:v>
                </c:pt>
                <c:pt idx="5">
                  <c:v>SAN MIGUEL</c:v>
                </c:pt>
              </c:strCache>
            </c:strRef>
          </c:cat>
          <c:val>
            <c:numRef>
              <c:f>'CRÉDITO DIRECTO'!$D$40:$D$45</c:f>
              <c:numCache>
                <c:formatCode>_(* #,##0_);_(* \(#,##0\);_(* "-"??_);_(@_)</c:formatCode>
                <c:ptCount val="6"/>
                <c:pt idx="0">
                  <c:v>9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</a:t>
            </a:r>
            <a:r>
              <a:rPr lang="es-SV" sz="1200" baseline="0"/>
              <a:t> de marzo 2022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AGROPECUARIO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'CRÉDITO DIRECTO'!$O$7:$O$14</c:f>
              <c:numCache>
                <c:formatCode>_("$"* #,##0.00_);_("$"* \(#,##0.00\);_("$"* "-"??_);_(@_)</c:formatCode>
                <c:ptCount val="8"/>
                <c:pt idx="0">
                  <c:v>67.270751150000038</c:v>
                </c:pt>
                <c:pt idx="1">
                  <c:v>38.414294579999996</c:v>
                </c:pt>
                <c:pt idx="2">
                  <c:v>21.884817039999998</c:v>
                </c:pt>
                <c:pt idx="3">
                  <c:v>19.20138936</c:v>
                </c:pt>
                <c:pt idx="4">
                  <c:v>13.714944470000001</c:v>
                </c:pt>
                <c:pt idx="5">
                  <c:v>11.552416730000001</c:v>
                </c:pt>
                <c:pt idx="6">
                  <c:v>2.8074316100000005</c:v>
                </c:pt>
                <c:pt idx="7">
                  <c:v>0.57370878000000003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AGROPECUARIO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'CRÉDITO DIRECTO'!$P$7:$P$14</c:f>
              <c:numCache>
                <c:formatCode>_(* #,##0_);_(* \(#,##0\);_(* "-"??_);_(@_)</c:formatCode>
                <c:ptCount val="8"/>
                <c:pt idx="0">
                  <c:v>50</c:v>
                </c:pt>
                <c:pt idx="1">
                  <c:v>8</c:v>
                </c:pt>
                <c:pt idx="2">
                  <c:v>2</c:v>
                </c:pt>
                <c:pt idx="3">
                  <c:v>23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</a:t>
            </a:r>
            <a:r>
              <a:rPr lang="es-SV" sz="1200" baseline="0"/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5D-4731-B937-8E568DF65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DIRECTO'!$N$26:$N$30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DIRECTO'!$O$26:$O$30</c:f>
              <c:numCache>
                <c:formatCode>_("$"* #,##0.00_);_("$"* \(#,##0.00\);_("$"* "-"??_);_(@_)</c:formatCode>
                <c:ptCount val="5"/>
                <c:pt idx="0">
                  <c:v>1.4049712400000001</c:v>
                </c:pt>
                <c:pt idx="1">
                  <c:v>25.244171119999997</c:v>
                </c:pt>
                <c:pt idx="2">
                  <c:v>44.06405310000001</c:v>
                </c:pt>
                <c:pt idx="3">
                  <c:v>66.349663449999994</c:v>
                </c:pt>
                <c:pt idx="4">
                  <c:v>38.35689481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6A8-4AFA-A555-9778B7E1F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65D-4731-B937-8E568DF65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DIRECTO'!$N$26:$N$30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DIRECTO'!$P$26:$P$30</c:f>
              <c:numCache>
                <c:formatCode>_(* #,##0_);_(* \(#,##0\);_(* "-"??_);_(@_)</c:formatCode>
                <c:ptCount val="5"/>
                <c:pt idx="0">
                  <c:v>2</c:v>
                </c:pt>
                <c:pt idx="1">
                  <c:v>14</c:v>
                </c:pt>
                <c:pt idx="2">
                  <c:v>36</c:v>
                </c:pt>
                <c:pt idx="3">
                  <c:v>43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A8-4AFA-A555-9778B7E1F4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20581895801773756"/>
          <c:h val="0.47220811214750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D65-4507-9A00-451A53665A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D65-4507-9A00-451A53665A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D65-4507-9A00-451A53665A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D65-4507-9A00-451A53665AB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D65-4507-9A00-451A53665AB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D65-4507-9A00-451A53665A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DIRECTO'!$N$43:$N$54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LA PAZ</c:v>
                </c:pt>
                <c:pt idx="5">
                  <c:v>CHALATENANGO</c:v>
                </c:pt>
                <c:pt idx="6">
                  <c:v>SAN MIGUEL</c:v>
                </c:pt>
                <c:pt idx="7">
                  <c:v>MORAZAN</c:v>
                </c:pt>
                <c:pt idx="8">
                  <c:v>AHUACHAPAN</c:v>
                </c:pt>
                <c:pt idx="9">
                  <c:v>SONSONATE</c:v>
                </c:pt>
                <c:pt idx="10">
                  <c:v>LA UNION</c:v>
                </c:pt>
                <c:pt idx="11">
                  <c:v>CUSCATLAN</c:v>
                </c:pt>
              </c:strCache>
            </c:strRef>
          </c:cat>
          <c:val>
            <c:numRef>
              <c:f>'CRÉDITO DIRECTO'!$O$43:$O$54</c:f>
              <c:numCache>
                <c:formatCode>_("$"* #,##0.00_);_("$"* \(#,##0.00\);_("$"* "-"??_);_(@_)</c:formatCode>
                <c:ptCount val="12"/>
                <c:pt idx="0">
                  <c:v>107.44774008</c:v>
                </c:pt>
                <c:pt idx="1">
                  <c:v>30.950730510000014</c:v>
                </c:pt>
                <c:pt idx="2">
                  <c:v>17.264703539999999</c:v>
                </c:pt>
                <c:pt idx="3">
                  <c:v>8.41699968</c:v>
                </c:pt>
                <c:pt idx="4">
                  <c:v>2.4119819900000001</c:v>
                </c:pt>
                <c:pt idx="5">
                  <c:v>2.3515452400000001</c:v>
                </c:pt>
                <c:pt idx="6">
                  <c:v>2.23510594</c:v>
                </c:pt>
                <c:pt idx="7">
                  <c:v>1.60668001</c:v>
                </c:pt>
                <c:pt idx="8">
                  <c:v>1.3804120200000001</c:v>
                </c:pt>
                <c:pt idx="9">
                  <c:v>1.2373075699999998</c:v>
                </c:pt>
                <c:pt idx="10">
                  <c:v>9.1987920000000001E-2</c:v>
                </c:pt>
                <c:pt idx="11">
                  <c:v>2.455922E-2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D65-4507-9A00-451A53665A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D65-4507-9A00-451A53665A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D65-4507-9A00-451A53665A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D65-4507-9A00-451A53665AB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D65-4507-9A00-451A53665AB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D65-4507-9A00-451A53665A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DIRECTO'!$N$43:$N$54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LA PAZ</c:v>
                </c:pt>
                <c:pt idx="5">
                  <c:v>CHALATENANGO</c:v>
                </c:pt>
                <c:pt idx="6">
                  <c:v>SAN MIGUEL</c:v>
                </c:pt>
                <c:pt idx="7">
                  <c:v>MORAZAN</c:v>
                </c:pt>
                <c:pt idx="8">
                  <c:v>AHUACHAPAN</c:v>
                </c:pt>
                <c:pt idx="9">
                  <c:v>SONSONATE</c:v>
                </c:pt>
                <c:pt idx="10">
                  <c:v>LA UNION</c:v>
                </c:pt>
                <c:pt idx="11">
                  <c:v>CUSCATLAN</c:v>
                </c:pt>
              </c:strCache>
            </c:strRef>
          </c:cat>
          <c:val>
            <c:numRef>
              <c:f>'CRÉDITO DIRECTO'!$P$43:$P$54</c:f>
              <c:numCache>
                <c:formatCode>_(* #,##0_);_(* \(#,##0\);_(* "-"??_);_(@_)</c:formatCode>
                <c:ptCount val="12"/>
                <c:pt idx="0">
                  <c:v>57</c:v>
                </c:pt>
                <c:pt idx="1">
                  <c:v>23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2022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7.9327543700000032</c:v>
                </c:pt>
                <c:pt idx="1">
                  <c:v>7.1840180000000009</c:v>
                </c:pt>
                <c:pt idx="2">
                  <c:v>2.3046172199999999</c:v>
                </c:pt>
                <c:pt idx="3">
                  <c:v>0.56692549999999997</c:v>
                </c:pt>
                <c:pt idx="4">
                  <c:v>3.7569999999999999E-2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GARANTÍAS'!$D$7:$D$11</c:f>
              <c:numCache>
                <c:formatCode>_(* #,##0_);_(* \(#,##0\);_(* "-"??_);_(@_)</c:formatCode>
                <c:ptCount val="5"/>
                <c:pt idx="0">
                  <c:v>913</c:v>
                </c:pt>
                <c:pt idx="1">
                  <c:v>1525</c:v>
                </c:pt>
                <c:pt idx="2">
                  <c:v>590</c:v>
                </c:pt>
                <c:pt idx="3">
                  <c:v>19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</a:t>
            </a:r>
            <a:r>
              <a:rPr lang="es-SV" sz="1200" baseline="0"/>
              <a:t> 2022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explosion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PISO'!$B$25:$B$29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PISO'!$C$25:$C$29</c:f>
              <c:numCache>
                <c:formatCode>_("$"* #,##0.00_);_("$"* \(#,##0.00\);_("$"* "-"??_);_(@_)</c:formatCode>
                <c:ptCount val="5"/>
                <c:pt idx="0">
                  <c:v>9.8030941100000035</c:v>
                </c:pt>
                <c:pt idx="1">
                  <c:v>2.082716</c:v>
                </c:pt>
                <c:pt idx="2">
                  <c:v>10.115495510000001</c:v>
                </c:pt>
                <c:pt idx="3">
                  <c:v>18.64467415</c:v>
                </c:pt>
                <c:pt idx="4">
                  <c:v>4.8007677500000003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PISO'!$B$25:$B$29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PISO'!$D$25:$D$29</c:f>
              <c:numCache>
                <c:formatCode>_(* #,##0_);_(* \(#,##0\);_(* "-"??_);_(@_)</c:formatCode>
                <c:ptCount val="5"/>
                <c:pt idx="0">
                  <c:v>911</c:v>
                </c:pt>
                <c:pt idx="1">
                  <c:v>222</c:v>
                </c:pt>
                <c:pt idx="2">
                  <c:v>160</c:v>
                </c:pt>
                <c:pt idx="3">
                  <c:v>83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GARANTÍAS'!$C$24:$C$27</c:f>
              <c:numCache>
                <c:formatCode>_("$"* #,##0.00_);_("$"* \(#,##0.00\);_("$"* "-"??_);_(@_)</c:formatCode>
                <c:ptCount val="4"/>
                <c:pt idx="0">
                  <c:v>2.3862080399999992</c:v>
                </c:pt>
                <c:pt idx="1">
                  <c:v>6.6137586400000004</c:v>
                </c:pt>
                <c:pt idx="2">
                  <c:v>6.5454868099999999</c:v>
                </c:pt>
                <c:pt idx="3">
                  <c:v>2.4804316000000002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GARANTÍAS'!$D$24:$D$27</c:f>
              <c:numCache>
                <c:formatCode>_(* #,##0_);_(* \(#,##0\);_(* "-"??_);_(@_)</c:formatCode>
                <c:ptCount val="4"/>
                <c:pt idx="0">
                  <c:v>245</c:v>
                </c:pt>
                <c:pt idx="1">
                  <c:v>2242</c:v>
                </c:pt>
                <c:pt idx="2">
                  <c:v>523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SALVADOREÑO DE GARANTÍAS'!$C$39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F7B-4F7B-87D7-D06C8B4972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GARANTÍAS'!$B$40:$B$54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USULUTAN</c:v>
                </c:pt>
                <c:pt idx="6">
                  <c:v>LA PAZ</c:v>
                </c:pt>
                <c:pt idx="7">
                  <c:v>LA UNION</c:v>
                </c:pt>
                <c:pt idx="8">
                  <c:v>AHUACHAPAN</c:v>
                </c:pt>
                <c:pt idx="9">
                  <c:v>(en blanco)</c:v>
                </c:pt>
                <c:pt idx="10">
                  <c:v>CUSCATLAN</c:v>
                </c:pt>
                <c:pt idx="11">
                  <c:v>CHALATENANGO</c:v>
                </c:pt>
                <c:pt idx="12">
                  <c:v>MORAZAN</c:v>
                </c:pt>
                <c:pt idx="13">
                  <c:v>SAN VICENTE</c:v>
                </c:pt>
                <c:pt idx="14">
                  <c:v>CABAÑAS</c:v>
                </c:pt>
              </c:strCache>
            </c:strRef>
          </c:cat>
          <c:val>
            <c:numRef>
              <c:f>'FONDO SALVADOREÑO DE GARANTÍAS'!$C$40:$C$54</c:f>
              <c:numCache>
                <c:formatCode>_("$"* #,##0.00_);_("$"* \(#,##0.00\);_("$"* "-"??_);_(@_)</c:formatCode>
                <c:ptCount val="15"/>
                <c:pt idx="0">
                  <c:v>7.8949434900000002</c:v>
                </c:pt>
                <c:pt idx="1">
                  <c:v>2.9460977000000002</c:v>
                </c:pt>
                <c:pt idx="2">
                  <c:v>1.5152145599999998</c:v>
                </c:pt>
                <c:pt idx="3">
                  <c:v>1.2522736999999999</c:v>
                </c:pt>
                <c:pt idx="4">
                  <c:v>0.62688294</c:v>
                </c:pt>
                <c:pt idx="5">
                  <c:v>0.60584335999999994</c:v>
                </c:pt>
                <c:pt idx="6">
                  <c:v>0.58112273000000003</c:v>
                </c:pt>
                <c:pt idx="7">
                  <c:v>0.51363334999999999</c:v>
                </c:pt>
                <c:pt idx="8">
                  <c:v>0.48733263000000004</c:v>
                </c:pt>
                <c:pt idx="9">
                  <c:v>0.34951752000000003</c:v>
                </c:pt>
                <c:pt idx="10">
                  <c:v>0.32026261</c:v>
                </c:pt>
                <c:pt idx="11">
                  <c:v>0.30937300000000001</c:v>
                </c:pt>
                <c:pt idx="12">
                  <c:v>0.28667957999999999</c:v>
                </c:pt>
                <c:pt idx="13">
                  <c:v>0.23432741999999998</c:v>
                </c:pt>
                <c:pt idx="14">
                  <c:v>0.1023805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ser>
          <c:idx val="1"/>
          <c:order val="1"/>
          <c:tx>
            <c:strRef>
              <c:f>'FONDO SALVADOREÑO DE GARANTÍAS'!$D$39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0DD-4398-876A-FA222F7B43D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F7B-4F7B-87D7-D06C8B4972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GARANTÍAS'!$B$40:$B$54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USULUTAN</c:v>
                </c:pt>
                <c:pt idx="6">
                  <c:v>LA PAZ</c:v>
                </c:pt>
                <c:pt idx="7">
                  <c:v>LA UNION</c:v>
                </c:pt>
                <c:pt idx="8">
                  <c:v>AHUACHAPAN</c:v>
                </c:pt>
                <c:pt idx="9">
                  <c:v>(en blanco)</c:v>
                </c:pt>
                <c:pt idx="10">
                  <c:v>CUSCATLAN</c:v>
                </c:pt>
                <c:pt idx="11">
                  <c:v>CHALATENANGO</c:v>
                </c:pt>
                <c:pt idx="12">
                  <c:v>MORAZAN</c:v>
                </c:pt>
                <c:pt idx="13">
                  <c:v>SAN VICENTE</c:v>
                </c:pt>
                <c:pt idx="14">
                  <c:v>CABAÑAS</c:v>
                </c:pt>
              </c:strCache>
            </c:strRef>
          </c:cat>
          <c:val>
            <c:numRef>
              <c:f>'FONDO SALVADOREÑO DE GARANTÍAS'!$D$40:$D$54</c:f>
              <c:numCache>
                <c:formatCode>_(* #,##0_);_(* \(#,##0\);_(* "-"??_);_(@_)</c:formatCode>
                <c:ptCount val="15"/>
                <c:pt idx="0">
                  <c:v>946</c:v>
                </c:pt>
                <c:pt idx="1">
                  <c:v>437</c:v>
                </c:pt>
                <c:pt idx="2">
                  <c:v>246</c:v>
                </c:pt>
                <c:pt idx="3">
                  <c:v>210</c:v>
                </c:pt>
                <c:pt idx="4">
                  <c:v>126</c:v>
                </c:pt>
                <c:pt idx="5">
                  <c:v>175</c:v>
                </c:pt>
                <c:pt idx="6">
                  <c:v>189</c:v>
                </c:pt>
                <c:pt idx="7">
                  <c:v>149</c:v>
                </c:pt>
                <c:pt idx="8">
                  <c:v>139</c:v>
                </c:pt>
                <c:pt idx="9">
                  <c:v>28</c:v>
                </c:pt>
                <c:pt idx="10">
                  <c:v>99</c:v>
                </c:pt>
                <c:pt idx="11">
                  <c:v>89</c:v>
                </c:pt>
                <c:pt idx="12">
                  <c:v>89</c:v>
                </c:pt>
                <c:pt idx="13">
                  <c:v>69</c:v>
                </c:pt>
                <c:pt idx="1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2022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74.437465419999924</c:v>
                </c:pt>
                <c:pt idx="1">
                  <c:v>42.322100029999881</c:v>
                </c:pt>
                <c:pt idx="2">
                  <c:v>7.4580925899999944</c:v>
                </c:pt>
                <c:pt idx="3">
                  <c:v>0.97475801000000006</c:v>
                </c:pt>
                <c:pt idx="4">
                  <c:v>0.20124898000000005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GARANTÍAS'!$P$7:$P$11</c:f>
              <c:numCache>
                <c:formatCode>_(* #,##0_);_(* \(#,##0\);_(* "-"??_);_(@_)</c:formatCode>
                <c:ptCount val="5"/>
                <c:pt idx="0">
                  <c:v>9153</c:v>
                </c:pt>
                <c:pt idx="1">
                  <c:v>10988</c:v>
                </c:pt>
                <c:pt idx="2">
                  <c:v>2139</c:v>
                </c:pt>
                <c:pt idx="3">
                  <c:v>72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74-4A07-9271-65BD876454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GARANTÍAS'!$N$24:$N$28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GARANTÍAS'!$O$24:$O$28</c:f>
              <c:numCache>
                <c:formatCode>_("$"* #,##0.00_);_("$"* \(#,##0.00\);_("$"* "-"??_);_(@_)</c:formatCode>
                <c:ptCount val="5"/>
                <c:pt idx="0">
                  <c:v>39.653167070000002</c:v>
                </c:pt>
                <c:pt idx="1">
                  <c:v>28.95870394999999</c:v>
                </c:pt>
                <c:pt idx="2">
                  <c:v>41.471761570000005</c:v>
                </c:pt>
                <c:pt idx="3">
                  <c:v>15.213408709999998</c:v>
                </c:pt>
                <c:pt idx="4">
                  <c:v>9.6623729999999991E-2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101-4AB9-B334-78681B6D5E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A74-4A07-9271-65BD876454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GARANTÍAS'!$N$24:$N$28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GARANTÍAS'!$P$24:$P$28</c:f>
              <c:numCache>
                <c:formatCode>_(* #,##0_);_(* \(#,##0\);_(* "-"??_);_(@_)</c:formatCode>
                <c:ptCount val="5"/>
                <c:pt idx="0">
                  <c:v>4754</c:v>
                </c:pt>
                <c:pt idx="1">
                  <c:v>13558</c:v>
                </c:pt>
                <c:pt idx="2">
                  <c:v>3728</c:v>
                </c:pt>
                <c:pt idx="3">
                  <c:v>334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GARANTÍAS'!$O$41:$O$54</c:f>
              <c:numCache>
                <c:formatCode>_("$"* #,##0.00_);_("$"* \(#,##0.00\);_("$"* "-"??_);_(@_)</c:formatCode>
                <c:ptCount val="14"/>
                <c:pt idx="0">
                  <c:v>59.040528841999908</c:v>
                </c:pt>
                <c:pt idx="1">
                  <c:v>25.595526260000021</c:v>
                </c:pt>
                <c:pt idx="2">
                  <c:v>8.2821766600000011</c:v>
                </c:pt>
                <c:pt idx="3">
                  <c:v>7.0249201799999987</c:v>
                </c:pt>
                <c:pt idx="4">
                  <c:v>4.7570534399999991</c:v>
                </c:pt>
                <c:pt idx="5">
                  <c:v>3.7574044399999997</c:v>
                </c:pt>
                <c:pt idx="6">
                  <c:v>3.6376971300000003</c:v>
                </c:pt>
                <c:pt idx="7">
                  <c:v>2.7939888300000013</c:v>
                </c:pt>
                <c:pt idx="8">
                  <c:v>2.2934921000000004</c:v>
                </c:pt>
                <c:pt idx="9">
                  <c:v>2.0206163900000012</c:v>
                </c:pt>
                <c:pt idx="10">
                  <c:v>1.9146030900000004</c:v>
                </c:pt>
                <c:pt idx="11">
                  <c:v>1.6362088499999998</c:v>
                </c:pt>
                <c:pt idx="12">
                  <c:v>1.5670459899999993</c:v>
                </c:pt>
                <c:pt idx="13">
                  <c:v>1.0724028300000001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GARANTÍAS'!$P$41:$P$54</c:f>
              <c:numCache>
                <c:formatCode>_(* #,##0_);_(* \(#,##0\);_(* "-"??_);_(@_)</c:formatCode>
                <c:ptCount val="14"/>
                <c:pt idx="0">
                  <c:v>7505</c:v>
                </c:pt>
                <c:pt idx="1">
                  <c:v>3077</c:v>
                </c:pt>
                <c:pt idx="2">
                  <c:v>1603</c:v>
                </c:pt>
                <c:pt idx="3">
                  <c:v>1650</c:v>
                </c:pt>
                <c:pt idx="4">
                  <c:v>1032</c:v>
                </c:pt>
                <c:pt idx="5">
                  <c:v>1387</c:v>
                </c:pt>
                <c:pt idx="6">
                  <c:v>1165</c:v>
                </c:pt>
                <c:pt idx="7">
                  <c:v>1000</c:v>
                </c:pt>
                <c:pt idx="8">
                  <c:v>725</c:v>
                </c:pt>
                <c:pt idx="9">
                  <c:v>897</c:v>
                </c:pt>
                <c:pt idx="10">
                  <c:v>613</c:v>
                </c:pt>
                <c:pt idx="11">
                  <c:v>662</c:v>
                </c:pt>
                <c:pt idx="12">
                  <c:v>601</c:v>
                </c:pt>
                <c:pt idx="13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03-469D-9EE0-D16C6A88A3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PISO'!$B$41:$B$54</c:f>
              <c:strCache>
                <c:ptCount val="14"/>
                <c:pt idx="0">
                  <c:v>LA LIBERTAD</c:v>
                </c:pt>
                <c:pt idx="1">
                  <c:v>SAN SALVADOR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SAN VICENTE</c:v>
                </c:pt>
                <c:pt idx="7">
                  <c:v>AHUACHAPAN</c:v>
                </c:pt>
                <c:pt idx="8">
                  <c:v>CHALATENANGO</c:v>
                </c:pt>
                <c:pt idx="9">
                  <c:v>USULUTAN</c:v>
                </c:pt>
                <c:pt idx="10">
                  <c:v>CUSCATLAN</c:v>
                </c:pt>
                <c:pt idx="11">
                  <c:v>LA UNION</c:v>
                </c:pt>
                <c:pt idx="12">
                  <c:v>CABAÑAS</c:v>
                </c:pt>
                <c:pt idx="13">
                  <c:v>MORAZAN</c:v>
                </c:pt>
              </c:strCache>
            </c:strRef>
          </c:cat>
          <c:val>
            <c:numRef>
              <c:f>'BANDESAL 2DO. PISO'!$C$41:$C$54</c:f>
              <c:numCache>
                <c:formatCode>_("$"* #,##0.00_);_("$"* \(#,##0.00\);_("$"* "-"??_);_(@_)</c:formatCode>
                <c:ptCount val="14"/>
                <c:pt idx="0">
                  <c:v>18.23976541</c:v>
                </c:pt>
                <c:pt idx="1">
                  <c:v>14.177520179999998</c:v>
                </c:pt>
                <c:pt idx="2">
                  <c:v>5.397628469999999</c:v>
                </c:pt>
                <c:pt idx="3">
                  <c:v>2.47946613</c:v>
                </c:pt>
                <c:pt idx="4">
                  <c:v>1.3768147399999999</c:v>
                </c:pt>
                <c:pt idx="5">
                  <c:v>1.0047269999999999</c:v>
                </c:pt>
                <c:pt idx="6">
                  <c:v>0.64983654000000002</c:v>
                </c:pt>
                <c:pt idx="7">
                  <c:v>0.47912500000000002</c:v>
                </c:pt>
                <c:pt idx="8">
                  <c:v>0.46850105000000003</c:v>
                </c:pt>
                <c:pt idx="9">
                  <c:v>0.39792</c:v>
                </c:pt>
                <c:pt idx="10">
                  <c:v>0.28204299999999999</c:v>
                </c:pt>
                <c:pt idx="11">
                  <c:v>0.22589999999999999</c:v>
                </c:pt>
                <c:pt idx="12">
                  <c:v>0.17749999999999999</c:v>
                </c:pt>
                <c:pt idx="1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603-469D-9EE0-D16C6A88A3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PISO'!$B$41:$B$54</c:f>
              <c:strCache>
                <c:ptCount val="14"/>
                <c:pt idx="0">
                  <c:v>LA LIBERTAD</c:v>
                </c:pt>
                <c:pt idx="1">
                  <c:v>SAN SALVADOR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SAN VICENTE</c:v>
                </c:pt>
                <c:pt idx="7">
                  <c:v>AHUACHAPAN</c:v>
                </c:pt>
                <c:pt idx="8">
                  <c:v>CHALATENANGO</c:v>
                </c:pt>
                <c:pt idx="9">
                  <c:v>USULUTAN</c:v>
                </c:pt>
                <c:pt idx="10">
                  <c:v>CUSCATLAN</c:v>
                </c:pt>
                <c:pt idx="11">
                  <c:v>LA UNION</c:v>
                </c:pt>
                <c:pt idx="12">
                  <c:v>CABAÑAS</c:v>
                </c:pt>
                <c:pt idx="13">
                  <c:v>MORAZAN</c:v>
                </c:pt>
              </c:strCache>
            </c:strRef>
          </c:cat>
          <c:val>
            <c:numRef>
              <c:f>'BANDESAL 2DO. PISO'!$D$41:$D$54</c:f>
              <c:numCache>
                <c:formatCode>_(* #,##0_);_(* \(#,##0\);_(* "-"??_);_(@_)</c:formatCode>
                <c:ptCount val="14"/>
                <c:pt idx="0">
                  <c:v>236</c:v>
                </c:pt>
                <c:pt idx="1">
                  <c:v>480</c:v>
                </c:pt>
                <c:pt idx="2">
                  <c:v>98</c:v>
                </c:pt>
                <c:pt idx="3">
                  <c:v>130</c:v>
                </c:pt>
                <c:pt idx="4">
                  <c:v>98</c:v>
                </c:pt>
                <c:pt idx="5">
                  <c:v>80</c:v>
                </c:pt>
                <c:pt idx="6">
                  <c:v>46</c:v>
                </c:pt>
                <c:pt idx="7">
                  <c:v>51</c:v>
                </c:pt>
                <c:pt idx="8">
                  <c:v>27</c:v>
                </c:pt>
                <c:pt idx="9">
                  <c:v>45</c:v>
                </c:pt>
                <c:pt idx="10">
                  <c:v>63</c:v>
                </c:pt>
                <c:pt idx="11">
                  <c:v>12</c:v>
                </c:pt>
                <c:pt idx="12">
                  <c:v>2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2022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VIVIENDA</c:v>
                </c:pt>
                <c:pt idx="4">
                  <c:v>SECTOR AGROPECUARIO</c:v>
                </c:pt>
                <c:pt idx="5">
                  <c:v>SECTOR TRANSPORTE, ALMACENAJE Y COMUNICACIONES</c:v>
                </c:pt>
                <c:pt idx="6">
                  <c:v>SECTOR INDUSTRIA MANUFACTURERA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  <c:pt idx="9">
                  <c:v>COMPLEMENTO DE LÍNEAS EN MODALIDAD DE ANTICIPO</c:v>
                </c:pt>
              </c:strCache>
            </c:strRef>
          </c:cat>
          <c:val>
            <c:numRef>
              <c:f>'BANDESAL 2DO. PISO'!$M$6:$M$15</c:f>
              <c:numCache>
                <c:formatCode>_("$"* #,##0.00_);_("$"* \(#,##0.00\);_("$"* "-"??_);_(@_)</c:formatCode>
                <c:ptCount val="10"/>
                <c:pt idx="0">
                  <c:v>72.416663500000098</c:v>
                </c:pt>
                <c:pt idx="1">
                  <c:v>64.96844230000012</c:v>
                </c:pt>
                <c:pt idx="2">
                  <c:v>39.445184530000056</c:v>
                </c:pt>
                <c:pt idx="3">
                  <c:v>35.917938390000025</c:v>
                </c:pt>
                <c:pt idx="4">
                  <c:v>29.763486069999981</c:v>
                </c:pt>
                <c:pt idx="5">
                  <c:v>17.585547259999977</c:v>
                </c:pt>
                <c:pt idx="6">
                  <c:v>15.893959490000023</c:v>
                </c:pt>
                <c:pt idx="7">
                  <c:v>7.7702445900000008</c:v>
                </c:pt>
                <c:pt idx="8">
                  <c:v>1.400349E-2</c:v>
                </c:pt>
                <c:pt idx="9">
                  <c:v>84.976844459999938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VIVIENDA</c:v>
                </c:pt>
                <c:pt idx="4">
                  <c:v>SECTOR AGROPECUARIO</c:v>
                </c:pt>
                <c:pt idx="5">
                  <c:v>SECTOR TRANSPORTE, ALMACENAJE Y COMUNICACIONES</c:v>
                </c:pt>
                <c:pt idx="6">
                  <c:v>SECTOR INDUSTRIA MANUFACTURERA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  <c:pt idx="9">
                  <c:v>COMPLEMENTO DE LÍNEAS EN MODALIDAD DE ANTICIPO</c:v>
                </c:pt>
              </c:strCache>
            </c:strRef>
          </c:cat>
          <c:val>
            <c:numRef>
              <c:f>'BANDESAL 2DO. PISO'!$N$6:$N$15</c:f>
              <c:numCache>
                <c:formatCode>_(* #,##0_);_(* \(#,##0\);_(* "-"??_);_(@_)</c:formatCode>
                <c:ptCount val="10"/>
                <c:pt idx="0">
                  <c:v>2566</c:v>
                </c:pt>
                <c:pt idx="1">
                  <c:v>3855</c:v>
                </c:pt>
                <c:pt idx="2">
                  <c:v>1649</c:v>
                </c:pt>
                <c:pt idx="3">
                  <c:v>2246</c:v>
                </c:pt>
                <c:pt idx="4">
                  <c:v>902</c:v>
                </c:pt>
                <c:pt idx="5">
                  <c:v>980</c:v>
                </c:pt>
                <c:pt idx="6">
                  <c:v>369</c:v>
                </c:pt>
                <c:pt idx="7">
                  <c:v>18</c:v>
                </c:pt>
                <c:pt idx="8">
                  <c:v>2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PISO'!$L$26:$L$31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COMPLEMENTO DE LÍNEAS EN MODALIDAD DE ANTICIPO</c:v>
                </c:pt>
              </c:strCache>
            </c:strRef>
          </c:cat>
          <c:val>
            <c:numRef>
              <c:f>'BANDESAL 2DO. PISO'!$M$26:$M$31</c:f>
              <c:numCache>
                <c:formatCode>_("$"* #,##0.00_);_("$"* \(#,##0.00\);_("$"* "-"??_);_(@_)</c:formatCode>
                <c:ptCount val="6"/>
                <c:pt idx="0">
                  <c:v>56.42709525000015</c:v>
                </c:pt>
                <c:pt idx="1">
                  <c:v>36.742263910000005</c:v>
                </c:pt>
                <c:pt idx="2">
                  <c:v>76.003719670000066</c:v>
                </c:pt>
                <c:pt idx="3">
                  <c:v>70.94215628000002</c:v>
                </c:pt>
                <c:pt idx="4">
                  <c:v>43.660234510000009</c:v>
                </c:pt>
                <c:pt idx="5">
                  <c:v>84.976844459999938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PISO'!$L$26:$L$31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COMPLEMENTO DE LÍNEAS EN MODALIDAD DE ANTICIPO</c:v>
                </c:pt>
              </c:strCache>
            </c:strRef>
          </c:cat>
          <c:val>
            <c:numRef>
              <c:f>'BANDESAL 2DO. PISO'!$N$26:$N$31</c:f>
              <c:numCache>
                <c:formatCode>_(* #,##0_);_(* \(#,##0\);_(* "-"??_);_(@_)</c:formatCode>
                <c:ptCount val="6"/>
                <c:pt idx="0">
                  <c:v>5304</c:v>
                </c:pt>
                <c:pt idx="1">
                  <c:v>4187</c:v>
                </c:pt>
                <c:pt idx="2">
                  <c:v>1773</c:v>
                </c:pt>
                <c:pt idx="3">
                  <c:v>1099</c:v>
                </c:pt>
                <c:pt idx="4">
                  <c:v>224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111456873805479"/>
          <c:y val="0.18747475267947766"/>
          <c:w val="0.36683256447936502"/>
          <c:h val="0.76915419040286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PISO'!$L$43:$L$57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SAN VICENTE</c:v>
                </c:pt>
                <c:pt idx="7">
                  <c:v>USULUTAN</c:v>
                </c:pt>
                <c:pt idx="8">
                  <c:v>AHUACHAPAN</c:v>
                </c:pt>
                <c:pt idx="9">
                  <c:v>CHALATENANGO</c:v>
                </c:pt>
                <c:pt idx="10">
                  <c:v>CUSCATLAN</c:v>
                </c:pt>
                <c:pt idx="11">
                  <c:v>LA UNION</c:v>
                </c:pt>
                <c:pt idx="12">
                  <c:v>CABAÑAS</c:v>
                </c:pt>
                <c:pt idx="13">
                  <c:v>MORAZAN</c:v>
                </c:pt>
                <c:pt idx="14">
                  <c:v>COMPLEMENTO DE LÍNEAS EN MODALIDAD DE ANTICIPO</c:v>
                </c:pt>
              </c:strCache>
            </c:strRef>
          </c:cat>
          <c:val>
            <c:numRef>
              <c:f>'BANDESAL 2DO. PISO'!$M$43:$M$57</c:f>
              <c:numCache>
                <c:formatCode>_("$"* #,##0.00_);_("$"* \(#,##0.00\);_("$"* "-"??_);_(@_)</c:formatCode>
                <c:ptCount val="15"/>
                <c:pt idx="0">
                  <c:v>125.86722955000025</c:v>
                </c:pt>
                <c:pt idx="1">
                  <c:v>61.891410809999911</c:v>
                </c:pt>
                <c:pt idx="2">
                  <c:v>19.638994700000001</c:v>
                </c:pt>
                <c:pt idx="3">
                  <c:v>18.630643669999991</c:v>
                </c:pt>
                <c:pt idx="4">
                  <c:v>11.490153569999991</c:v>
                </c:pt>
                <c:pt idx="5">
                  <c:v>8.9927677299999935</c:v>
                </c:pt>
                <c:pt idx="6">
                  <c:v>7.2983527199999978</c:v>
                </c:pt>
                <c:pt idx="7">
                  <c:v>6.9426277200000062</c:v>
                </c:pt>
                <c:pt idx="8">
                  <c:v>5.9537666700000003</c:v>
                </c:pt>
                <c:pt idx="9">
                  <c:v>5.3723581400000029</c:v>
                </c:pt>
                <c:pt idx="10">
                  <c:v>3.6080932599999955</c:v>
                </c:pt>
                <c:pt idx="11">
                  <c:v>3.5108579200000025</c:v>
                </c:pt>
                <c:pt idx="12">
                  <c:v>2.8322490099999995</c:v>
                </c:pt>
                <c:pt idx="13">
                  <c:v>1.74596415</c:v>
                </c:pt>
                <c:pt idx="14">
                  <c:v>84.976844459999938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PISO'!$L$43:$L$57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SAN VICENTE</c:v>
                </c:pt>
                <c:pt idx="7">
                  <c:v>USULUTAN</c:v>
                </c:pt>
                <c:pt idx="8">
                  <c:v>AHUACHAPAN</c:v>
                </c:pt>
                <c:pt idx="9">
                  <c:v>CHALATENANGO</c:v>
                </c:pt>
                <c:pt idx="10">
                  <c:v>CUSCATLAN</c:v>
                </c:pt>
                <c:pt idx="11">
                  <c:v>LA UNION</c:v>
                </c:pt>
                <c:pt idx="12">
                  <c:v>CABAÑAS</c:v>
                </c:pt>
                <c:pt idx="13">
                  <c:v>MORAZAN</c:v>
                </c:pt>
                <c:pt idx="14">
                  <c:v>COMPLEMENTO DE LÍNEAS EN MODALIDAD DE ANTICIPO</c:v>
                </c:pt>
              </c:strCache>
            </c:strRef>
          </c:cat>
          <c:val>
            <c:numRef>
              <c:f>'BANDESAL 2DO. PISO'!$N$43:$N$57</c:f>
              <c:numCache>
                <c:formatCode>_(* #,##0_);_(* \(#,##0\);_(* "-"??_);_(@_)</c:formatCode>
                <c:ptCount val="15"/>
                <c:pt idx="0">
                  <c:v>4634</c:v>
                </c:pt>
                <c:pt idx="1">
                  <c:v>1488</c:v>
                </c:pt>
                <c:pt idx="2">
                  <c:v>923</c:v>
                </c:pt>
                <c:pt idx="3">
                  <c:v>1309</c:v>
                </c:pt>
                <c:pt idx="4">
                  <c:v>730</c:v>
                </c:pt>
                <c:pt idx="5">
                  <c:v>766</c:v>
                </c:pt>
                <c:pt idx="6">
                  <c:v>468</c:v>
                </c:pt>
                <c:pt idx="7">
                  <c:v>746</c:v>
                </c:pt>
                <c:pt idx="8">
                  <c:v>396</c:v>
                </c:pt>
                <c:pt idx="9">
                  <c:v>130</c:v>
                </c:pt>
                <c:pt idx="10">
                  <c:v>320</c:v>
                </c:pt>
                <c:pt idx="11">
                  <c:v>273</c:v>
                </c:pt>
                <c:pt idx="12">
                  <c:v>93</c:v>
                </c:pt>
                <c:pt idx="13">
                  <c:v>311</c:v>
                </c:pt>
                <c:pt idx="1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2022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ECONÓMICO'!$B$7:$B$11</c:f>
              <c:strCache>
                <c:ptCount val="5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OTRAS ACTIVIDADES</c:v>
                </c:pt>
                <c:pt idx="4">
                  <c:v>SECTOR COMERCIO</c:v>
                </c:pt>
              </c:strCache>
            </c:strRef>
          </c:cat>
          <c:val>
            <c:numRef>
              <c:f>'FONDO DE DESARROLLO ECONÓMICO'!$C$7:$C$11</c:f>
              <c:numCache>
                <c:formatCode>_("$"* #,##0.00_);_("$"* \(#,##0.00\);_("$"* "-"??_);_(@_)</c:formatCode>
                <c:ptCount val="5"/>
                <c:pt idx="0">
                  <c:v>2.9627124000000005</c:v>
                </c:pt>
                <c:pt idx="1">
                  <c:v>1.8761542700000002</c:v>
                </c:pt>
                <c:pt idx="2">
                  <c:v>0.38520900000000002</c:v>
                </c:pt>
                <c:pt idx="3">
                  <c:v>0.14699999999999999</c:v>
                </c:pt>
                <c:pt idx="4">
                  <c:v>0.20974200000000001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ECONÓMICO'!$B$7:$B$11</c:f>
              <c:strCache>
                <c:ptCount val="5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OTRAS ACTIVIDADES</c:v>
                </c:pt>
                <c:pt idx="4">
                  <c:v>SECTOR COMERCIO</c:v>
                </c:pt>
              </c:strCache>
            </c:strRef>
          </c:cat>
          <c:val>
            <c:numRef>
              <c:f>'FONDO DE DESARROLLO ECONÓMICO'!$D$7:$D$11</c:f>
              <c:numCache>
                <c:formatCode>_(* #,##0_);_(* \(#,##0\);_(* "-"??_);_(@_)</c:formatCode>
                <c:ptCount val="5"/>
                <c:pt idx="0">
                  <c:v>38</c:v>
                </c:pt>
                <c:pt idx="1">
                  <c:v>36</c:v>
                </c:pt>
                <c:pt idx="2">
                  <c:v>6</c:v>
                </c:pt>
                <c:pt idx="3">
                  <c:v>2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ECONÓMICO'!$B$22:$B$24</c:f>
              <c:strCache>
                <c:ptCount val="3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</c:strCache>
            </c:strRef>
          </c:cat>
          <c:val>
            <c:numRef>
              <c:f>'FONDO DE DESARROLLO ECONÓMICO'!$C$22:$C$24</c:f>
              <c:numCache>
                <c:formatCode>_("$"* #,##0.00_);_("$"* \(#,##0.00\);_("$"* "-"??_);_(@_)</c:formatCode>
                <c:ptCount val="3"/>
                <c:pt idx="0">
                  <c:v>0.61843899999999996</c:v>
                </c:pt>
                <c:pt idx="1">
                  <c:v>0.57472915000000002</c:v>
                </c:pt>
                <c:pt idx="2">
                  <c:v>4.3876495200000001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ECONÓMICO'!$B$22:$B$24</c:f>
              <c:strCache>
                <c:ptCount val="3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</c:strCache>
            </c:strRef>
          </c:cat>
          <c:val>
            <c:numRef>
              <c:f>'FONDO DE DESARROLLO ECONÓMICO'!$D$22:$D$24</c:f>
              <c:numCache>
                <c:formatCode>_(* #,##0_);_(* \(#,##0\);_(* "-"??_);_(@_)</c:formatCode>
                <c:ptCount val="3"/>
                <c:pt idx="0">
                  <c:v>28</c:v>
                </c:pt>
                <c:pt idx="1">
                  <c:v>44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DE DESARROLLO ECONÓMICO'!$C$36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ECONÓMICO'!$B$37:$B$49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CHALATENANGO</c:v>
                </c:pt>
                <c:pt idx="4">
                  <c:v>CUSCATLAN</c:v>
                </c:pt>
                <c:pt idx="5">
                  <c:v>SAN MIGUEL</c:v>
                </c:pt>
                <c:pt idx="6">
                  <c:v>LA PAZ</c:v>
                </c:pt>
                <c:pt idx="7">
                  <c:v>USULUTAN</c:v>
                </c:pt>
                <c:pt idx="8">
                  <c:v>MORAZAN</c:v>
                </c:pt>
                <c:pt idx="9">
                  <c:v>SONSONATE</c:v>
                </c:pt>
                <c:pt idx="10">
                  <c:v>LA UNION</c:v>
                </c:pt>
                <c:pt idx="11">
                  <c:v>AHUACHAPAN</c:v>
                </c:pt>
                <c:pt idx="12">
                  <c:v>SAN VICENTE</c:v>
                </c:pt>
              </c:strCache>
            </c:strRef>
          </c:cat>
          <c:val>
            <c:numRef>
              <c:f>'FONDO DE DESARROLLO ECONÓMICO'!$C$37:$C$49</c:f>
              <c:numCache>
                <c:formatCode>_("$"* #,##0.00_);_("$"* \(#,##0.00\);_("$"* "-"??_);_(@_)</c:formatCode>
                <c:ptCount val="13"/>
                <c:pt idx="0">
                  <c:v>1.7671887700000004</c:v>
                </c:pt>
                <c:pt idx="1">
                  <c:v>1.4668676099999998</c:v>
                </c:pt>
                <c:pt idx="2">
                  <c:v>1.37767628</c:v>
                </c:pt>
                <c:pt idx="3">
                  <c:v>0.2722</c:v>
                </c:pt>
                <c:pt idx="4">
                  <c:v>0.204018</c:v>
                </c:pt>
                <c:pt idx="5">
                  <c:v>0.15575701</c:v>
                </c:pt>
                <c:pt idx="6">
                  <c:v>0.142535</c:v>
                </c:pt>
                <c:pt idx="7">
                  <c:v>5.8799999999999998E-2</c:v>
                </c:pt>
                <c:pt idx="8">
                  <c:v>5.5925000000000002E-2</c:v>
                </c:pt>
                <c:pt idx="9">
                  <c:v>3.6118999999999998E-2</c:v>
                </c:pt>
                <c:pt idx="10">
                  <c:v>2.5364999999999999E-2</c:v>
                </c:pt>
                <c:pt idx="11">
                  <c:v>1.2500000000000001E-2</c:v>
                </c:pt>
                <c:pt idx="12">
                  <c:v>5.8659999999999997E-3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'FONDO DE DESARROLLO ECONÓMICO'!$D$36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ECONÓMICO'!$B$37:$B$49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CHALATENANGO</c:v>
                </c:pt>
                <c:pt idx="4">
                  <c:v>CUSCATLAN</c:v>
                </c:pt>
                <c:pt idx="5">
                  <c:v>SAN MIGUEL</c:v>
                </c:pt>
                <c:pt idx="6">
                  <c:v>LA PAZ</c:v>
                </c:pt>
                <c:pt idx="7">
                  <c:v>USULUTAN</c:v>
                </c:pt>
                <c:pt idx="8">
                  <c:v>MORAZAN</c:v>
                </c:pt>
                <c:pt idx="9">
                  <c:v>SONSONATE</c:v>
                </c:pt>
                <c:pt idx="10">
                  <c:v>LA UNION</c:v>
                </c:pt>
                <c:pt idx="11">
                  <c:v>AHUACHAPAN</c:v>
                </c:pt>
                <c:pt idx="12">
                  <c:v>SAN VICENTE</c:v>
                </c:pt>
              </c:strCache>
            </c:strRef>
          </c:cat>
          <c:val>
            <c:numRef>
              <c:f>'FONDO DE DESARROLLO ECONÓMICO'!$D$37:$D$49</c:f>
              <c:numCache>
                <c:formatCode>_(* #,##0_);_(* \(#,##0\);_(* "-"??_);_(@_)</c:formatCode>
                <c:ptCount val="13"/>
                <c:pt idx="0">
                  <c:v>30</c:v>
                </c:pt>
                <c:pt idx="1">
                  <c:v>14</c:v>
                </c:pt>
                <c:pt idx="2">
                  <c:v>16</c:v>
                </c:pt>
                <c:pt idx="3">
                  <c:v>3</c:v>
                </c:pt>
                <c:pt idx="4">
                  <c:v>1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38099</xdr:rowOff>
    </xdr:from>
    <xdr:to>
      <xdr:col>10</xdr:col>
      <xdr:colOff>47625</xdr:colOff>
      <xdr:row>16</xdr:row>
      <xdr:rowOff>172356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713014</xdr:colOff>
      <xdr:row>19</xdr:row>
      <xdr:rowOff>5896</xdr:rowOff>
    </xdr:from>
    <xdr:to>
      <xdr:col>10</xdr:col>
      <xdr:colOff>72571</xdr:colOff>
      <xdr:row>35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644072</xdr:colOff>
      <xdr:row>39</xdr:row>
      <xdr:rowOff>38099</xdr:rowOff>
    </xdr:from>
    <xdr:to>
      <xdr:col>10</xdr:col>
      <xdr:colOff>57150</xdr:colOff>
      <xdr:row>56</xdr:row>
      <xdr:rowOff>181427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615950</xdr:colOff>
      <xdr:row>0</xdr:row>
      <xdr:rowOff>180975</xdr:rowOff>
    </xdr:from>
    <xdr:to>
      <xdr:col>19</xdr:col>
      <xdr:colOff>701675</xdr:colOff>
      <xdr:row>16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19</xdr:row>
      <xdr:rowOff>116114</xdr:rowOff>
    </xdr:from>
    <xdr:to>
      <xdr:col>19</xdr:col>
      <xdr:colOff>713921</xdr:colOff>
      <xdr:row>35</xdr:row>
      <xdr:rowOff>72572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390072</xdr:colOff>
      <xdr:row>38</xdr:row>
      <xdr:rowOff>184150</xdr:rowOff>
    </xdr:from>
    <xdr:to>
      <xdr:col>19</xdr:col>
      <xdr:colOff>695326</xdr:colOff>
      <xdr:row>59</xdr:row>
      <xdr:rowOff>172358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514351</xdr:colOff>
      <xdr:row>19</xdr:row>
      <xdr:rowOff>9524</xdr:rowOff>
    </xdr:from>
    <xdr:to>
      <xdr:col>21</xdr:col>
      <xdr:colOff>743859</xdr:colOff>
      <xdr:row>34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211" displayName="Tabla211" ref="B5:D13" totalsRowShown="0" headerRowBorderDxfId="119" tableBorderDxfId="118">
  <autoFilter ref="B5:D13" xr:uid="{00000000-0009-0000-0100-00000A000000}"/>
  <tableColumns count="3">
    <tableColumn id="1" xr3:uid="{00000000-0010-0000-0000-000001000000}" name="SECTOR ECONÓMICO" dataDxfId="117"/>
    <tableColumn id="2" xr3:uid="{00000000-0010-0000-0000-000002000000}" name="Monto" dataDxfId="116" dataCellStyle="Moneda"/>
    <tableColumn id="3" xr3:uid="{00000000-0010-0000-0000-000003000000}" name="Créditos" dataDxfId="11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a26" displayName="Tabla26" ref="N6:P15" totalsRowShown="0" headerRowBorderDxfId="74" tableBorderDxfId="73">
  <autoFilter ref="N6:P15" xr:uid="{00000000-0009-0000-0100-000005000000}"/>
  <tableColumns count="3">
    <tableColumn id="1" xr3:uid="{00000000-0010-0000-0900-000001000000}" name="SECTOR ECONÓMICO" dataDxfId="72"/>
    <tableColumn id="2" xr3:uid="{00000000-0010-0000-0900-000002000000}" name="Saldo" dataDxfId="71" dataCellStyle="Moneda"/>
    <tableColumn id="3" xr3:uid="{00000000-0010-0000-0900-000003000000}" name="Créditos" dataDxfId="7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a37" displayName="Tabla37" ref="N24:P29" totalsRowShown="0" headerRowBorderDxfId="69" tableBorderDxfId="68">
  <autoFilter ref="N24:P29" xr:uid="{00000000-0009-0000-0100-000006000000}"/>
  <tableColumns count="3">
    <tableColumn id="1" xr3:uid="{00000000-0010-0000-0A00-000001000000}" name="TAMAÑO DE EMPRESA" dataDxfId="67"/>
    <tableColumn id="2" xr3:uid="{00000000-0010-0000-0A00-000002000000}" name="Saldo" dataDxfId="66" dataCellStyle="Moneda"/>
    <tableColumn id="3" xr3:uid="{00000000-0010-0000-0A00-000003000000}" name="Créditos" dataDxfId="6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la48" displayName="Tabla48" ref="N41:P55" totalsRowShown="0" headerRowBorderDxfId="64" tableBorderDxfId="63">
  <autoFilter ref="N41:P55" xr:uid="{00000000-0009-0000-0100-000007000000}"/>
  <tableColumns count="3">
    <tableColumn id="1" xr3:uid="{00000000-0010-0000-0B00-000001000000}" name="DEPARTAMENTO" dataDxfId="62"/>
    <tableColumn id="2" xr3:uid="{00000000-0010-0000-0B00-000002000000}" name="Saldo" dataDxfId="61" dataCellStyle="Moneda"/>
    <tableColumn id="3" xr3:uid="{00000000-0010-0000-0B00-000003000000}" name="Créditos" dataDxfId="60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14" displayName="Tabla214" ref="B6:D12" totalsRowShown="0" headerRowBorderDxfId="59" tableBorderDxfId="58">
  <autoFilter ref="B6:D12" xr:uid="{00000000-0009-0000-0100-00000D000000}"/>
  <sortState xmlns:xlrd2="http://schemas.microsoft.com/office/spreadsheetml/2017/richdata2" ref="B7:D12">
    <sortCondition descending="1" ref="C8:C12"/>
  </sortState>
  <tableColumns count="3">
    <tableColumn id="1" xr3:uid="{00000000-0010-0000-0C00-000001000000}" name="SECTOR ECONÓMICO" dataDxfId="57"/>
    <tableColumn id="2" xr3:uid="{00000000-0010-0000-0C00-000002000000}" name="Monto" dataDxfId="56" dataCellStyle="Moneda"/>
    <tableColumn id="3" xr3:uid="{00000000-0010-0000-0C00-000003000000}" name="Créditos" dataDxfId="55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315" displayName="Tabla315" ref="B23:D27" totalsRowShown="0" headerRowBorderDxfId="54" tableBorderDxfId="53">
  <autoFilter ref="B23:D27" xr:uid="{00000000-0009-0000-0100-00000E000000}"/>
  <tableColumns count="3">
    <tableColumn id="1" xr3:uid="{00000000-0010-0000-0D00-000001000000}" name="TAMAÑO DE EMPRESA" dataDxfId="52"/>
    <tableColumn id="2" xr3:uid="{00000000-0010-0000-0D00-000002000000}" name="Monto" dataDxfId="51" dataCellStyle="Moneda"/>
    <tableColumn id="3" xr3:uid="{00000000-0010-0000-0D00-000003000000}" name="Créditos" dataDxfId="50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a416" displayName="Tabla416" ref="B39:D46" totalsRowShown="0" headerRowBorderDxfId="49" tableBorderDxfId="48">
  <autoFilter ref="B39:D46" xr:uid="{00000000-0009-0000-0100-00000F000000}"/>
  <tableColumns count="3">
    <tableColumn id="1" xr3:uid="{00000000-0010-0000-0E00-000001000000}" name="DEPARTAMENTO" dataDxfId="47"/>
    <tableColumn id="2" xr3:uid="{00000000-0010-0000-0E00-000002000000}" name="Monto" dataDxfId="46" dataCellStyle="Moneda"/>
    <tableColumn id="3" xr3:uid="{00000000-0010-0000-0E00-000003000000}" name="Créditos" dataDxfId="45" dataCellStyle="Millares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2617" displayName="Tabla2617" ref="N6:P14" totalsRowShown="0" headerRowBorderDxfId="44" tableBorderDxfId="43">
  <autoFilter ref="N6:P14" xr:uid="{00000000-0009-0000-0100-000010000000}"/>
  <tableColumns count="3">
    <tableColumn id="1" xr3:uid="{00000000-0010-0000-0F00-000001000000}" name="SECTOR ECONÓMICO" dataDxfId="42"/>
    <tableColumn id="2" xr3:uid="{00000000-0010-0000-0F00-000002000000}" name="Saldo" dataDxfId="41" dataCellStyle="Moneda"/>
    <tableColumn id="3" xr3:uid="{00000000-0010-0000-0F00-000003000000}" name="Créditos" dataDxfId="40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a3718" displayName="Tabla3718" ref="N25:P30" totalsRowShown="0" headerRowBorderDxfId="39" tableBorderDxfId="38">
  <autoFilter ref="N25:P30" xr:uid="{00000000-0009-0000-0100-000011000000}"/>
  <tableColumns count="3">
    <tableColumn id="1" xr3:uid="{00000000-0010-0000-1000-000001000000}" name="TAMAÑO DE EMPRESA" dataDxfId="37"/>
    <tableColumn id="2" xr3:uid="{00000000-0010-0000-1000-000002000000}" name="Saldo" dataDxfId="36" dataCellStyle="Moneda"/>
    <tableColumn id="3" xr3:uid="{00000000-0010-0000-1000-000003000000}" name="Créditos" dataDxfId="35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4819" displayName="Tabla4819" ref="N42:P54" totalsRowShown="0" headerRowBorderDxfId="34" tableBorderDxfId="33">
  <autoFilter ref="N42:P54" xr:uid="{00000000-0009-0000-0100-000012000000}"/>
  <tableColumns count="3">
    <tableColumn id="1" xr3:uid="{00000000-0010-0000-1100-000001000000}" name="DEPARTAMENTO" dataDxfId="32"/>
    <tableColumn id="2" xr3:uid="{00000000-0010-0000-1100-000002000000}" name="Saldo" dataDxfId="31" dataCellStyle="Moneda"/>
    <tableColumn id="3" xr3:uid="{00000000-0010-0000-1100-000003000000}" name="Créditos" dataDxfId="30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21420" displayName="Tabla21420" ref="B6:D12" totalsRowShown="0" headerRowBorderDxfId="29" tableBorderDxfId="28">
  <autoFilter ref="B6:D12" xr:uid="{00000000-0009-0000-0100-000013000000}"/>
  <tableColumns count="3">
    <tableColumn id="1" xr3:uid="{00000000-0010-0000-1200-000001000000}" name="SECTOR ECONÓMICO" dataDxfId="27"/>
    <tableColumn id="2" xr3:uid="{00000000-0010-0000-1200-000002000000}" name="Monto" dataDxfId="26" dataCellStyle="Moneda"/>
    <tableColumn id="3" xr3:uid="{00000000-0010-0000-1200-000003000000}" name="Créditos" dataDxfId="25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a312" displayName="Tabla312" ref="B24:D29" totalsRowShown="0" headerRowBorderDxfId="114" tableBorderDxfId="113">
  <autoFilter ref="B24:D29" xr:uid="{00000000-0009-0000-0100-00000B000000}"/>
  <tableColumns count="3">
    <tableColumn id="1" xr3:uid="{00000000-0010-0000-0100-000001000000}" name="TAMAÑO DE EMPRESA" dataDxfId="112"/>
    <tableColumn id="2" xr3:uid="{00000000-0010-0000-0100-000002000000}" name="Monto" dataDxfId="111" dataCellStyle="Moneda"/>
    <tableColumn id="3" xr3:uid="{00000000-0010-0000-0100-000003000000}" name="Créditos" dataDxfId="110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31521" displayName="Tabla31521" ref="B23:D27" totalsRowShown="0" headerRowBorderDxfId="24" tableBorderDxfId="23">
  <autoFilter ref="B23:D27" xr:uid="{00000000-0009-0000-0100-000014000000}"/>
  <tableColumns count="3">
    <tableColumn id="1" xr3:uid="{00000000-0010-0000-1300-000001000000}" name="TAMAÑO DE EMPRESA" dataDxfId="22"/>
    <tableColumn id="2" xr3:uid="{00000000-0010-0000-1300-000002000000}" name="Monto" dataDxfId="21" dataCellStyle="Moneda"/>
    <tableColumn id="3" xr3:uid="{00000000-0010-0000-1300-000003000000}" name="Créditos" dataDxfId="20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41622" displayName="Tabla41622" ref="B39:D54" totalsRowShown="0" headerRowBorderDxfId="19" tableBorderDxfId="18">
  <autoFilter ref="B39:D54" xr:uid="{00000000-0009-0000-0100-000015000000}"/>
  <tableColumns count="3">
    <tableColumn id="1" xr3:uid="{00000000-0010-0000-1400-000001000000}" name="DEPARTAMENTO" dataDxfId="17"/>
    <tableColumn id="2" xr3:uid="{00000000-0010-0000-1400-000002000000}" name="Monto" dataDxfId="16" dataCellStyle="Moneda"/>
    <tableColumn id="3" xr3:uid="{00000000-0010-0000-1400-000003000000}" name="Créditos" dataDxfId="15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261723" displayName="Tabla261723" ref="N6:P12" totalsRowShown="0" headerRowBorderDxfId="14" tableBorderDxfId="13">
  <autoFilter ref="N6:P12" xr:uid="{00000000-0009-0000-0100-000016000000}"/>
  <tableColumns count="3">
    <tableColumn id="1" xr3:uid="{00000000-0010-0000-1500-000001000000}" name="SECTOR ECONÓMICO" dataDxfId="12"/>
    <tableColumn id="2" xr3:uid="{00000000-0010-0000-1500-000002000000}" name="Saldo" dataDxfId="11" dataCellStyle="Moneda"/>
    <tableColumn id="3" xr3:uid="{00000000-0010-0000-1500-000003000000}" name="Créditos" dataDxfId="10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a371824" displayName="Tabla371824" ref="N23:P28" totalsRowShown="0" headerRowBorderDxfId="9" tableBorderDxfId="8">
  <autoFilter ref="N23:P28" xr:uid="{00000000-0009-0000-0100-000017000000}"/>
  <tableColumns count="3">
    <tableColumn id="1" xr3:uid="{00000000-0010-0000-1600-000001000000}" name="TAMAÑO DE EMPRESA" dataDxfId="7"/>
    <tableColumn id="2" xr3:uid="{00000000-0010-0000-1600-000002000000}" name="Saldo" dataDxfId="6" dataCellStyle="Moneda"/>
    <tableColumn id="3" xr3:uid="{00000000-0010-0000-1600-000003000000}" name="Créditos" dataDxfId="5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a481925" displayName="Tabla481925" ref="N40:P54" totalsRowShown="0" headerRowBorderDxfId="4" tableBorderDxfId="3">
  <autoFilter ref="N40:P54" xr:uid="{00000000-0009-0000-0100-000018000000}"/>
  <tableColumns count="3">
    <tableColumn id="1" xr3:uid="{00000000-0010-0000-1700-000001000000}" name="DEPARTAMENTO" dataDxfId="2"/>
    <tableColumn id="2" xr3:uid="{00000000-0010-0000-1700-000002000000}" name="Saldo" dataDxfId="1" dataCellStyle="Moneda"/>
    <tableColumn id="3" xr3:uid="{00000000-0010-0000-1700-000003000000}" name="Créditos" dataDxfId="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a413" displayName="Tabla413" ref="B40:D54" totalsRowShown="0" headerRowBorderDxfId="109" tableBorderDxfId="108">
  <autoFilter ref="B40:D54" xr:uid="{00000000-0009-0000-0100-00000C000000}"/>
  <tableColumns count="3">
    <tableColumn id="1" xr3:uid="{00000000-0010-0000-0200-000001000000}" name="DEPARTAMENTO" dataDxfId="107"/>
    <tableColumn id="2" xr3:uid="{00000000-0010-0000-0200-000002000000}" name="Monto" dataDxfId="106" dataCellStyle="Moneda"/>
    <tableColumn id="3" xr3:uid="{00000000-0010-0000-0200-000003000000}" name="Créditos" dataDxfId="10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a262" displayName="Tabla262" ref="L5:N15" totalsRowShown="0" headerRowBorderDxfId="104" tableBorderDxfId="103">
  <autoFilter ref="L5:N15" xr:uid="{00000000-0009-0000-0100-000001000000}"/>
  <tableColumns count="3">
    <tableColumn id="1" xr3:uid="{00000000-0010-0000-0300-000001000000}" name="SECTOR ECONÓMICO" dataDxfId="102"/>
    <tableColumn id="2" xr3:uid="{00000000-0010-0000-0300-000002000000}" name="Saldo" dataDxfId="101" dataCellStyle="Moneda"/>
    <tableColumn id="3" xr3:uid="{00000000-0010-0000-0300-000003000000}" name="Créditos" dataDxfId="10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379" displayName="Tabla379" ref="L25:N31" totalsRowShown="0" headerRowBorderDxfId="99" tableBorderDxfId="98">
  <autoFilter ref="L25:N31" xr:uid="{00000000-0009-0000-0100-000008000000}"/>
  <tableColumns count="3">
    <tableColumn id="1" xr3:uid="{00000000-0010-0000-0400-000001000000}" name="TAMAÑO DE EMPRESA" dataDxfId="97"/>
    <tableColumn id="2" xr3:uid="{00000000-0010-0000-0400-000002000000}" name="Saldo" dataDxfId="96" dataCellStyle="Moneda"/>
    <tableColumn id="3" xr3:uid="{00000000-0010-0000-0400-000003000000}" name="Créditos" dataDxfId="9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a4810" displayName="Tabla4810" ref="L42:N57" totalsRowShown="0" headerRowBorderDxfId="94" tableBorderDxfId="93">
  <autoFilter ref="L42:N57" xr:uid="{00000000-0009-0000-0100-000009000000}"/>
  <tableColumns count="3">
    <tableColumn id="1" xr3:uid="{00000000-0010-0000-0500-000001000000}" name="DEPARTAMENTO" dataDxfId="92"/>
    <tableColumn id="2" xr3:uid="{00000000-0010-0000-0500-000002000000}" name="Saldo" dataDxfId="91" dataCellStyle="Moneda"/>
    <tableColumn id="3" xr3:uid="{00000000-0010-0000-0500-000003000000}" name="Créditos" dataDxfId="9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a2" displayName="Tabla2" ref="B6:D11" totalsRowShown="0" headerRowBorderDxfId="89" tableBorderDxfId="88">
  <autoFilter ref="B6:D11" xr:uid="{00000000-0009-0000-0100-000002000000}"/>
  <tableColumns count="3">
    <tableColumn id="1" xr3:uid="{00000000-0010-0000-0600-000001000000}" name="SECTOR ECONÓMICO" dataDxfId="87"/>
    <tableColumn id="2" xr3:uid="{00000000-0010-0000-0600-000002000000}" name="Monto" dataDxfId="86" dataCellStyle="Moneda"/>
    <tableColumn id="3" xr3:uid="{00000000-0010-0000-0600-000003000000}" name="Créditos" dataDxfId="8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3" displayName="Tabla3" ref="B21:D24" totalsRowShown="0" headerRowBorderDxfId="84" tableBorderDxfId="83">
  <autoFilter ref="B21:D24" xr:uid="{00000000-0009-0000-0100-000003000000}"/>
  <tableColumns count="3">
    <tableColumn id="1" xr3:uid="{00000000-0010-0000-0700-000001000000}" name="TAMAÑO DE EMPRESA" dataDxfId="82"/>
    <tableColumn id="2" xr3:uid="{00000000-0010-0000-0700-000002000000}" name="Monto" dataDxfId="81" dataCellStyle="Moneda"/>
    <tableColumn id="3" xr3:uid="{00000000-0010-0000-0700-000003000000}" name="Créditos" dataDxfId="8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a4" displayName="Tabla4" ref="B36:D49" totalsRowShown="0" headerRowBorderDxfId="79" tableBorderDxfId="78">
  <autoFilter ref="B36:D49" xr:uid="{00000000-0009-0000-0100-000004000000}"/>
  <tableColumns count="3">
    <tableColumn id="1" xr3:uid="{00000000-0010-0000-0800-000001000000}" name="DEPARTAMENTO" dataDxfId="77"/>
    <tableColumn id="2" xr3:uid="{00000000-0010-0000-0800-000002000000}" name="Monto" dataDxfId="76" dataCellStyle="Moneda"/>
    <tableColumn id="3" xr3:uid="{00000000-0010-0000-0800-000003000000}" name="Créditos" dataDxfId="7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drawing" Target="../drawings/drawing2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2:R59"/>
  <sheetViews>
    <sheetView showGridLines="0" zoomScale="70" zoomScaleNormal="70" workbookViewId="0">
      <selection activeCell="M39" sqref="M39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54.453125" bestFit="1" customWidth="1"/>
    <col min="12" max="12" width="71" customWidth="1"/>
    <col min="13" max="14" width="19.7265625" style="3" customWidth="1"/>
    <col min="16" max="16" width="54.453125" bestFit="1" customWidth="1"/>
  </cols>
  <sheetData>
    <row r="2" spans="2:18" ht="15.5" x14ac:dyDescent="0.35">
      <c r="B2" s="1" t="s">
        <v>53</v>
      </c>
      <c r="C2"/>
      <c r="D2"/>
      <c r="L2" s="1" t="s">
        <v>54</v>
      </c>
      <c r="M2"/>
      <c r="N2"/>
    </row>
    <row r="3" spans="2:18" ht="16" thickBot="1" x14ac:dyDescent="0.4">
      <c r="B3" s="2" t="s">
        <v>0</v>
      </c>
      <c r="L3" s="2" t="s">
        <v>0</v>
      </c>
    </row>
    <row r="4" spans="2:18" x14ac:dyDescent="0.35">
      <c r="C4" s="51" t="s">
        <v>7</v>
      </c>
      <c r="D4" s="52"/>
      <c r="M4" s="51" t="s">
        <v>7</v>
      </c>
      <c r="N4" s="52"/>
    </row>
    <row r="5" spans="2:18" ht="15" thickBot="1" x14ac:dyDescent="0.4">
      <c r="B5" s="12" t="s">
        <v>1</v>
      </c>
      <c r="C5" s="13" t="s">
        <v>2</v>
      </c>
      <c r="D5" s="14" t="s">
        <v>3</v>
      </c>
      <c r="L5" s="12" t="s">
        <v>1</v>
      </c>
      <c r="M5" s="13" t="s">
        <v>6</v>
      </c>
      <c r="N5" s="14" t="s">
        <v>3</v>
      </c>
    </row>
    <row r="6" spans="2:18" x14ac:dyDescent="0.35">
      <c r="B6" s="11" t="s">
        <v>14</v>
      </c>
      <c r="C6" s="24">
        <v>14.011534579999999</v>
      </c>
      <c r="D6" s="7">
        <v>213</v>
      </c>
      <c r="F6" s="8"/>
      <c r="G6" s="9"/>
      <c r="H6" s="21"/>
      <c r="L6" s="22" t="s">
        <v>14</v>
      </c>
      <c r="M6" s="24">
        <v>72.416663500000098</v>
      </c>
      <c r="N6" s="7">
        <v>2566</v>
      </c>
      <c r="P6" s="8"/>
      <c r="Q6" s="9"/>
      <c r="R6" s="21"/>
    </row>
    <row r="7" spans="2:18" x14ac:dyDescent="0.35">
      <c r="B7" s="11" t="s">
        <v>16</v>
      </c>
      <c r="C7" s="24">
        <v>10.751020999999998</v>
      </c>
      <c r="D7" s="7">
        <v>50</v>
      </c>
      <c r="F7" s="8"/>
      <c r="G7" s="9"/>
      <c r="H7" s="21"/>
      <c r="L7" s="22" t="s">
        <v>12</v>
      </c>
      <c r="M7" s="24">
        <v>64.96844230000012</v>
      </c>
      <c r="N7" s="7">
        <v>3855</v>
      </c>
      <c r="P7" s="8"/>
      <c r="Q7" s="9"/>
      <c r="R7" s="21"/>
    </row>
    <row r="8" spans="2:18" x14ac:dyDescent="0.35">
      <c r="B8" s="11" t="s">
        <v>12</v>
      </c>
      <c r="C8" s="24">
        <v>10.137602210000001</v>
      </c>
      <c r="D8" s="7">
        <v>861</v>
      </c>
      <c r="F8" s="8"/>
      <c r="G8" s="9"/>
      <c r="H8" s="21"/>
      <c r="L8" s="22" t="s">
        <v>16</v>
      </c>
      <c r="M8" s="24">
        <v>39.445184530000056</v>
      </c>
      <c r="N8" s="7">
        <v>1649</v>
      </c>
      <c r="P8" s="8"/>
      <c r="Q8" s="9"/>
      <c r="R8" s="21"/>
    </row>
    <row r="9" spans="2:18" x14ac:dyDescent="0.35">
      <c r="B9" s="11" t="s">
        <v>19</v>
      </c>
      <c r="C9" s="24">
        <v>5.2700897300000031</v>
      </c>
      <c r="D9" s="7">
        <v>227</v>
      </c>
      <c r="F9" s="8"/>
      <c r="G9" s="9"/>
      <c r="H9" s="21"/>
      <c r="L9" s="22" t="s">
        <v>19</v>
      </c>
      <c r="M9" s="24">
        <v>35.917938390000025</v>
      </c>
      <c r="N9" s="7">
        <v>2246</v>
      </c>
      <c r="P9" s="8"/>
      <c r="Q9" s="9"/>
      <c r="R9" s="21"/>
    </row>
    <row r="10" spans="2:18" x14ac:dyDescent="0.35">
      <c r="B10" s="11" t="s">
        <v>17</v>
      </c>
      <c r="C10" s="24">
        <v>3.5651999999999999</v>
      </c>
      <c r="D10" s="7">
        <v>18</v>
      </c>
      <c r="F10" s="8"/>
      <c r="G10" s="9"/>
      <c r="H10" s="21"/>
      <c r="L10" s="22" t="s">
        <v>13</v>
      </c>
      <c r="M10" s="24">
        <v>29.763486069999981</v>
      </c>
      <c r="N10" s="7">
        <v>902</v>
      </c>
      <c r="P10" s="8"/>
      <c r="Q10" s="9"/>
      <c r="R10" s="21"/>
    </row>
    <row r="11" spans="2:18" x14ac:dyDescent="0.35">
      <c r="B11" s="11" t="s">
        <v>18</v>
      </c>
      <c r="C11" s="24">
        <v>1.6400999999999999</v>
      </c>
      <c r="D11" s="7">
        <v>5</v>
      </c>
      <c r="F11" s="8"/>
      <c r="G11" s="9"/>
      <c r="H11" s="21"/>
      <c r="L11" s="22" t="s">
        <v>17</v>
      </c>
      <c r="M11" s="24">
        <v>17.585547259999977</v>
      </c>
      <c r="N11" s="7">
        <v>980</v>
      </c>
      <c r="P11" s="8"/>
      <c r="Q11" s="9"/>
      <c r="R11" s="21"/>
    </row>
    <row r="12" spans="2:18" x14ac:dyDescent="0.35">
      <c r="B12" s="11" t="s">
        <v>15</v>
      </c>
      <c r="C12" s="24">
        <v>5.3199999999999997E-2</v>
      </c>
      <c r="D12" s="7">
        <v>3</v>
      </c>
      <c r="F12" s="8"/>
      <c r="G12" s="9"/>
      <c r="H12" s="21"/>
      <c r="L12" s="22" t="s">
        <v>15</v>
      </c>
      <c r="M12" s="24">
        <v>15.893959490000023</v>
      </c>
      <c r="N12" s="7">
        <v>369</v>
      </c>
      <c r="P12" s="8"/>
      <c r="Q12" s="9"/>
      <c r="R12" s="21"/>
    </row>
    <row r="13" spans="2:18" x14ac:dyDescent="0.35">
      <c r="B13" s="18" t="s">
        <v>13</v>
      </c>
      <c r="C13" s="24">
        <v>1.7999999999999999E-2</v>
      </c>
      <c r="D13" s="7">
        <v>3</v>
      </c>
      <c r="F13" s="8"/>
      <c r="G13" s="9"/>
      <c r="H13" s="21"/>
      <c r="L13" s="22" t="s">
        <v>18</v>
      </c>
      <c r="M13" s="24">
        <v>7.7702445900000008</v>
      </c>
      <c r="N13" s="7">
        <v>18</v>
      </c>
      <c r="P13" s="8"/>
      <c r="Q13" s="9"/>
      <c r="R13" s="21"/>
    </row>
    <row r="14" spans="2:18" ht="15" thickBot="1" x14ac:dyDescent="0.4">
      <c r="B14" s="15" t="s">
        <v>4</v>
      </c>
      <c r="C14" s="25">
        <f>SUBTOTAL(109,Tabla211[Monto])</f>
        <v>45.446747519999988</v>
      </c>
      <c r="D14" s="17">
        <f>SUBTOTAL(109,Tabla211[Créditos])</f>
        <v>1380</v>
      </c>
      <c r="G14" s="9"/>
      <c r="H14" s="21"/>
      <c r="L14" s="22" t="s">
        <v>42</v>
      </c>
      <c r="M14" s="24">
        <v>1.400349E-2</v>
      </c>
      <c r="N14" s="7">
        <v>2</v>
      </c>
      <c r="P14" s="8"/>
      <c r="Q14" s="9"/>
      <c r="R14" s="21"/>
    </row>
    <row r="15" spans="2:18" ht="15" thickBot="1" x14ac:dyDescent="0.4">
      <c r="B15" s="5"/>
      <c r="L15" s="39" t="s">
        <v>58</v>
      </c>
      <c r="M15" s="35">
        <v>84.976844459999938</v>
      </c>
      <c r="N15" s="40">
        <v>45</v>
      </c>
      <c r="P15" s="8"/>
      <c r="Q15" s="9"/>
      <c r="R15" s="21"/>
    </row>
    <row r="16" spans="2:18" ht="15" thickBot="1" x14ac:dyDescent="0.4">
      <c r="B16" s="5"/>
      <c r="L16" s="15" t="s">
        <v>4</v>
      </c>
      <c r="M16" s="25">
        <f>SUBTOTAL(109,Tabla262[Saldo])</f>
        <v>368.75231408000025</v>
      </c>
      <c r="N16" s="17">
        <f>SUBTOTAL(109,Tabla262[Créditos])</f>
        <v>12632</v>
      </c>
    </row>
    <row r="17" spans="2:18" x14ac:dyDescent="0.35">
      <c r="B17" s="5"/>
      <c r="L17" s="38" t="s">
        <v>57</v>
      </c>
      <c r="M17" s="28"/>
      <c r="N17" s="28"/>
    </row>
    <row r="18" spans="2:18" ht="14.5" customHeight="1" x14ac:dyDescent="0.35">
      <c r="B18" s="5"/>
      <c r="L18" s="36"/>
      <c r="M18" s="36"/>
      <c r="N18" s="36"/>
    </row>
    <row r="19" spans="2:18" x14ac:dyDescent="0.35">
      <c r="B19" s="5"/>
      <c r="L19" s="5"/>
    </row>
    <row r="20" spans="2:18" x14ac:dyDescent="0.35">
      <c r="B20" s="5"/>
      <c r="L20" s="5"/>
    </row>
    <row r="21" spans="2:18" ht="15.5" x14ac:dyDescent="0.35">
      <c r="B21" s="1" t="s">
        <v>51</v>
      </c>
      <c r="D21" s="6"/>
      <c r="L21" s="5"/>
    </row>
    <row r="22" spans="2:18" ht="16" thickBot="1" x14ac:dyDescent="0.4">
      <c r="B22" s="2" t="s">
        <v>0</v>
      </c>
      <c r="D22" s="6"/>
      <c r="L22" s="1" t="s">
        <v>55</v>
      </c>
      <c r="N22" s="6"/>
    </row>
    <row r="23" spans="2:18" ht="16" thickBot="1" x14ac:dyDescent="0.4">
      <c r="C23" s="51" t="s">
        <v>7</v>
      </c>
      <c r="D23" s="52"/>
      <c r="L23" s="2" t="s">
        <v>0</v>
      </c>
      <c r="N23" s="6"/>
    </row>
    <row r="24" spans="2:18" ht="15" thickBot="1" x14ac:dyDescent="0.4">
      <c r="B24" s="19" t="s">
        <v>9</v>
      </c>
      <c r="C24" s="13" t="s">
        <v>2</v>
      </c>
      <c r="D24" s="14" t="s">
        <v>3</v>
      </c>
      <c r="M24" s="51" t="s">
        <v>7</v>
      </c>
      <c r="N24" s="52"/>
    </row>
    <row r="25" spans="2:18" ht="15" thickBot="1" x14ac:dyDescent="0.4">
      <c r="B25" s="18" t="s">
        <v>50</v>
      </c>
      <c r="C25" s="24">
        <v>9.8030941100000035</v>
      </c>
      <c r="D25" s="7">
        <v>911</v>
      </c>
      <c r="F25" s="8"/>
      <c r="G25" s="9"/>
      <c r="H25" s="21"/>
      <c r="L25" s="19" t="s">
        <v>9</v>
      </c>
      <c r="M25" s="13" t="s">
        <v>6</v>
      </c>
      <c r="N25" s="14" t="s">
        <v>3</v>
      </c>
      <c r="P25" s="8"/>
      <c r="Q25" s="9"/>
      <c r="R25" s="21"/>
    </row>
    <row r="26" spans="2:18" x14ac:dyDescent="0.35">
      <c r="B26" s="18" t="s">
        <v>21</v>
      </c>
      <c r="C26" s="24">
        <v>2.082716</v>
      </c>
      <c r="D26" s="7">
        <v>222</v>
      </c>
      <c r="F26" s="8"/>
      <c r="G26" s="9"/>
      <c r="H26" s="21"/>
      <c r="L26" s="18" t="s">
        <v>50</v>
      </c>
      <c r="M26" s="24">
        <v>56.42709525000015</v>
      </c>
      <c r="N26" s="7">
        <v>5304</v>
      </c>
      <c r="P26" s="8"/>
      <c r="Q26" s="9"/>
      <c r="R26" s="21"/>
    </row>
    <row r="27" spans="2:18" x14ac:dyDescent="0.35">
      <c r="B27" s="18" t="s">
        <v>22</v>
      </c>
      <c r="C27" s="24">
        <v>10.115495510000001</v>
      </c>
      <c r="D27" s="7">
        <v>160</v>
      </c>
      <c r="F27" s="8"/>
      <c r="G27" s="9"/>
      <c r="H27" s="21"/>
      <c r="L27" s="18" t="s">
        <v>21</v>
      </c>
      <c r="M27" s="24">
        <v>36.742263910000005</v>
      </c>
      <c r="N27" s="7">
        <v>4187</v>
      </c>
      <c r="P27" s="8"/>
      <c r="Q27" s="9"/>
      <c r="R27" s="21"/>
    </row>
    <row r="28" spans="2:18" x14ac:dyDescent="0.35">
      <c r="B28" s="18" t="s">
        <v>23</v>
      </c>
      <c r="C28" s="24">
        <v>18.64467415</v>
      </c>
      <c r="D28" s="7">
        <v>83</v>
      </c>
      <c r="F28" s="8"/>
      <c r="G28" s="9"/>
      <c r="H28" s="21"/>
      <c r="L28" s="18" t="s">
        <v>59</v>
      </c>
      <c r="M28" s="24">
        <v>76.003719670000066</v>
      </c>
      <c r="N28" s="7">
        <v>1773</v>
      </c>
      <c r="P28" s="8"/>
      <c r="Q28" s="9"/>
      <c r="R28" s="21"/>
    </row>
    <row r="29" spans="2:18" x14ac:dyDescent="0.35">
      <c r="B29" s="18" t="s">
        <v>24</v>
      </c>
      <c r="C29" s="24">
        <v>4.8007677500000003</v>
      </c>
      <c r="D29" s="7">
        <v>4</v>
      </c>
      <c r="F29" s="8"/>
      <c r="G29" s="9"/>
      <c r="H29" s="21"/>
      <c r="L29" s="18" t="s">
        <v>23</v>
      </c>
      <c r="M29" s="24">
        <v>70.94215628000002</v>
      </c>
      <c r="N29" s="7">
        <v>1099</v>
      </c>
      <c r="P29" s="8"/>
      <c r="Q29" s="9"/>
      <c r="R29" s="21"/>
    </row>
    <row r="30" spans="2:18" ht="15" thickBot="1" x14ac:dyDescent="0.4">
      <c r="B30" s="20" t="s">
        <v>4</v>
      </c>
      <c r="C30" s="25">
        <f>SUM(C25:C29)</f>
        <v>45.446747520000002</v>
      </c>
      <c r="D30" s="17">
        <f t="shared" ref="D30" si="0">SUM(D25:D29)</f>
        <v>1380</v>
      </c>
      <c r="L30" s="18" t="s">
        <v>24</v>
      </c>
      <c r="M30" s="24">
        <v>43.660234510000009</v>
      </c>
      <c r="N30" s="7">
        <v>224</v>
      </c>
    </row>
    <row r="31" spans="2:18" ht="15" thickBot="1" x14ac:dyDescent="0.4">
      <c r="B31" s="38"/>
      <c r="L31" s="39" t="s">
        <v>58</v>
      </c>
      <c r="M31" s="35">
        <v>84.976844459999938</v>
      </c>
      <c r="N31" s="40">
        <v>45</v>
      </c>
      <c r="O31" s="9"/>
    </row>
    <row r="32" spans="2:18" ht="15" thickBot="1" x14ac:dyDescent="0.4">
      <c r="L32" s="20" t="s">
        <v>4</v>
      </c>
      <c r="M32" s="25">
        <f>SUM(M26:M31)</f>
        <v>368.75231408000019</v>
      </c>
      <c r="N32" s="17">
        <f>SUM(N26:N31)</f>
        <v>12632</v>
      </c>
    </row>
    <row r="33" spans="2:18" x14ac:dyDescent="0.35">
      <c r="L33" s="38" t="s">
        <v>43</v>
      </c>
    </row>
    <row r="34" spans="2:18" x14ac:dyDescent="0.35">
      <c r="L34" s="38" t="s">
        <v>60</v>
      </c>
      <c r="M34" s="28"/>
      <c r="N34" s="28"/>
      <c r="O34" s="9"/>
    </row>
    <row r="35" spans="2:18" x14ac:dyDescent="0.35">
      <c r="L35" s="28"/>
      <c r="M35" s="28"/>
      <c r="N35" s="28"/>
    </row>
    <row r="37" spans="2:18" ht="15.5" x14ac:dyDescent="0.35">
      <c r="B37" s="1" t="s">
        <v>52</v>
      </c>
    </row>
    <row r="38" spans="2:18" ht="16" thickBot="1" x14ac:dyDescent="0.4">
      <c r="B38" s="2" t="s">
        <v>0</v>
      </c>
    </row>
    <row r="39" spans="2:18" ht="15.5" x14ac:dyDescent="0.35">
      <c r="C39" s="51" t="s">
        <v>7</v>
      </c>
      <c r="D39" s="52"/>
      <c r="L39" s="1" t="s">
        <v>56</v>
      </c>
    </row>
    <row r="40" spans="2:18" ht="16" thickBot="1" x14ac:dyDescent="0.4">
      <c r="B40" s="12" t="s">
        <v>10</v>
      </c>
      <c r="C40" s="13" t="s">
        <v>2</v>
      </c>
      <c r="D40" s="14" t="s">
        <v>3</v>
      </c>
      <c r="L40" s="2" t="s">
        <v>0</v>
      </c>
    </row>
    <row r="41" spans="2:18" x14ac:dyDescent="0.35">
      <c r="B41" s="11" t="s">
        <v>26</v>
      </c>
      <c r="C41" s="24">
        <v>18.23976541</v>
      </c>
      <c r="D41" s="7">
        <v>236</v>
      </c>
      <c r="F41" s="8"/>
      <c r="G41" s="9"/>
      <c r="H41" s="21"/>
      <c r="M41" s="51" t="s">
        <v>7</v>
      </c>
      <c r="N41" s="52"/>
    </row>
    <row r="42" spans="2:18" ht="15" thickBot="1" x14ac:dyDescent="0.4">
      <c r="B42" s="11" t="s">
        <v>25</v>
      </c>
      <c r="C42" s="24">
        <v>14.177520179999998</v>
      </c>
      <c r="D42" s="7">
        <v>480</v>
      </c>
      <c r="F42" s="8"/>
      <c r="G42" s="9"/>
      <c r="H42" s="21"/>
      <c r="L42" s="12" t="s">
        <v>10</v>
      </c>
      <c r="M42" s="13" t="s">
        <v>6</v>
      </c>
      <c r="N42" s="14" t="s">
        <v>3</v>
      </c>
    </row>
    <row r="43" spans="2:18" x14ac:dyDescent="0.35">
      <c r="B43" s="11" t="s">
        <v>27</v>
      </c>
      <c r="C43" s="24">
        <v>5.397628469999999</v>
      </c>
      <c r="D43" s="7">
        <v>98</v>
      </c>
      <c r="F43" s="8"/>
      <c r="G43" s="9"/>
      <c r="H43" s="21"/>
      <c r="L43" s="11" t="s">
        <v>25</v>
      </c>
      <c r="M43" s="24">
        <v>125.86722955000025</v>
      </c>
      <c r="N43" s="7">
        <v>4634</v>
      </c>
      <c r="P43" s="8"/>
      <c r="Q43" s="9"/>
      <c r="R43" s="21"/>
    </row>
    <row r="44" spans="2:18" x14ac:dyDescent="0.35">
      <c r="B44" s="11" t="s">
        <v>28</v>
      </c>
      <c r="C44" s="24">
        <v>2.47946613</v>
      </c>
      <c r="D44" s="7">
        <v>130</v>
      </c>
      <c r="F44" s="8"/>
      <c r="G44" s="9"/>
      <c r="H44" s="21"/>
      <c r="L44" s="11" t="s">
        <v>26</v>
      </c>
      <c r="M44" s="24">
        <v>61.891410809999911</v>
      </c>
      <c r="N44" s="7">
        <v>1488</v>
      </c>
      <c r="P44" s="8"/>
      <c r="Q44" s="9"/>
      <c r="R44" s="21"/>
    </row>
    <row r="45" spans="2:18" x14ac:dyDescent="0.35">
      <c r="B45" s="11" t="s">
        <v>29</v>
      </c>
      <c r="C45" s="24">
        <v>1.3768147399999999</v>
      </c>
      <c r="D45" s="7">
        <v>98</v>
      </c>
      <c r="F45" s="8"/>
      <c r="G45" s="9"/>
      <c r="H45" s="21"/>
      <c r="L45" s="11" t="s">
        <v>27</v>
      </c>
      <c r="M45" s="24">
        <v>19.638994700000001</v>
      </c>
      <c r="N45" s="7">
        <v>923</v>
      </c>
      <c r="P45" s="8"/>
      <c r="Q45" s="9"/>
      <c r="R45" s="21"/>
    </row>
    <row r="46" spans="2:18" x14ac:dyDescent="0.35">
      <c r="B46" s="11" t="s">
        <v>30</v>
      </c>
      <c r="C46" s="24">
        <v>1.0047269999999999</v>
      </c>
      <c r="D46" s="7">
        <v>80</v>
      </c>
      <c r="F46" s="8"/>
      <c r="G46" s="9"/>
      <c r="H46" s="21"/>
      <c r="L46" s="11" t="s">
        <v>29</v>
      </c>
      <c r="M46" s="24">
        <v>18.630643669999991</v>
      </c>
      <c r="N46" s="7">
        <v>1309</v>
      </c>
      <c r="P46" s="8"/>
      <c r="Q46" s="9"/>
      <c r="R46" s="21"/>
    </row>
    <row r="47" spans="2:18" x14ac:dyDescent="0.35">
      <c r="B47" s="11" t="s">
        <v>34</v>
      </c>
      <c r="C47" s="24">
        <v>0.64983654000000002</v>
      </c>
      <c r="D47" s="7">
        <v>46</v>
      </c>
      <c r="F47" s="8"/>
      <c r="G47" s="9"/>
      <c r="H47" s="21"/>
      <c r="L47" s="11" t="s">
        <v>28</v>
      </c>
      <c r="M47" s="24">
        <v>11.490153569999991</v>
      </c>
      <c r="N47" s="7">
        <v>730</v>
      </c>
      <c r="P47" s="8"/>
      <c r="Q47" s="9"/>
      <c r="R47" s="21"/>
    </row>
    <row r="48" spans="2:18" x14ac:dyDescent="0.35">
      <c r="B48" s="11" t="s">
        <v>31</v>
      </c>
      <c r="C48" s="24">
        <v>0.47912500000000002</v>
      </c>
      <c r="D48" s="7">
        <v>51</v>
      </c>
      <c r="F48" s="8"/>
      <c r="G48" s="9"/>
      <c r="H48" s="21"/>
      <c r="L48" s="11" t="s">
        <v>30</v>
      </c>
      <c r="M48" s="24">
        <v>8.9927677299999935</v>
      </c>
      <c r="N48" s="7">
        <v>766</v>
      </c>
      <c r="P48" s="8"/>
      <c r="Q48" s="9"/>
      <c r="R48" s="21"/>
    </row>
    <row r="49" spans="2:18" x14ac:dyDescent="0.35">
      <c r="B49" s="11" t="s">
        <v>38</v>
      </c>
      <c r="C49" s="24">
        <v>0.46850105000000003</v>
      </c>
      <c r="D49" s="7">
        <v>27</v>
      </c>
      <c r="F49" s="8"/>
      <c r="G49" s="9"/>
      <c r="H49" s="21"/>
      <c r="L49" s="11" t="s">
        <v>34</v>
      </c>
      <c r="M49" s="24">
        <v>7.2983527199999978</v>
      </c>
      <c r="N49" s="7">
        <v>468</v>
      </c>
      <c r="P49" s="8"/>
      <c r="Q49" s="9"/>
      <c r="R49" s="21"/>
    </row>
    <row r="50" spans="2:18" x14ac:dyDescent="0.35">
      <c r="B50" s="11" t="s">
        <v>32</v>
      </c>
      <c r="C50" s="24">
        <v>0.39792</v>
      </c>
      <c r="D50" s="7">
        <v>45</v>
      </c>
      <c r="F50" s="8"/>
      <c r="G50" s="9"/>
      <c r="H50" s="21"/>
      <c r="L50" s="11" t="s">
        <v>32</v>
      </c>
      <c r="M50" s="24">
        <v>6.9426277200000062</v>
      </c>
      <c r="N50" s="7">
        <v>746</v>
      </c>
      <c r="P50" s="8"/>
      <c r="Q50" s="9"/>
      <c r="R50" s="21"/>
    </row>
    <row r="51" spans="2:18" x14ac:dyDescent="0.35">
      <c r="B51" s="11" t="s">
        <v>37</v>
      </c>
      <c r="C51" s="24">
        <v>0.28204299999999999</v>
      </c>
      <c r="D51" s="7">
        <v>63</v>
      </c>
      <c r="F51" s="8"/>
      <c r="G51" s="9"/>
      <c r="H51" s="21"/>
      <c r="L51" s="11" t="s">
        <v>31</v>
      </c>
      <c r="M51" s="24">
        <v>5.9537666700000003</v>
      </c>
      <c r="N51" s="7">
        <v>396</v>
      </c>
      <c r="P51" s="8"/>
      <c r="Q51" s="9"/>
      <c r="R51" s="21"/>
    </row>
    <row r="52" spans="2:18" x14ac:dyDescent="0.35">
      <c r="B52" s="11" t="s">
        <v>33</v>
      </c>
      <c r="C52" s="24">
        <v>0.22589999999999999</v>
      </c>
      <c r="D52" s="7">
        <v>12</v>
      </c>
      <c r="F52" s="8"/>
      <c r="G52" s="9"/>
      <c r="H52" s="21"/>
      <c r="L52" s="11" t="s">
        <v>38</v>
      </c>
      <c r="M52" s="24">
        <v>5.3723581400000029</v>
      </c>
      <c r="N52" s="7">
        <v>130</v>
      </c>
      <c r="P52" s="8"/>
      <c r="Q52" s="9"/>
      <c r="R52" s="21"/>
    </row>
    <row r="53" spans="2:18" x14ac:dyDescent="0.35">
      <c r="B53" s="11" t="s">
        <v>36</v>
      </c>
      <c r="C53" s="24">
        <v>0.17749999999999999</v>
      </c>
      <c r="D53" s="7">
        <v>2</v>
      </c>
      <c r="F53" s="8"/>
      <c r="G53" s="9"/>
      <c r="H53" s="21"/>
      <c r="L53" s="11" t="s">
        <v>37</v>
      </c>
      <c r="M53" s="24">
        <v>3.6080932599999955</v>
      </c>
      <c r="N53" s="7">
        <v>320</v>
      </c>
      <c r="P53" s="8"/>
      <c r="Q53" s="9"/>
      <c r="R53" s="21"/>
    </row>
    <row r="54" spans="2:18" x14ac:dyDescent="0.35">
      <c r="B54" s="18" t="s">
        <v>35</v>
      </c>
      <c r="C54" s="24">
        <v>0.09</v>
      </c>
      <c r="D54" s="7">
        <v>12</v>
      </c>
      <c r="F54" s="8"/>
      <c r="G54" s="9"/>
      <c r="H54" s="21"/>
      <c r="L54" s="11" t="s">
        <v>33</v>
      </c>
      <c r="M54" s="24">
        <v>3.5108579200000025</v>
      </c>
      <c r="N54" s="7">
        <v>273</v>
      </c>
      <c r="P54" s="8"/>
      <c r="Q54" s="9"/>
      <c r="R54" s="21"/>
    </row>
    <row r="55" spans="2:18" ht="15" thickBot="1" x14ac:dyDescent="0.4">
      <c r="B55" s="15" t="s">
        <v>4</v>
      </c>
      <c r="C55" s="25">
        <f>SUM(C41:C54)</f>
        <v>45.446747520000017</v>
      </c>
      <c r="D55" s="17">
        <f>SUM(D41:D54)</f>
        <v>1380</v>
      </c>
      <c r="L55" s="11" t="s">
        <v>36</v>
      </c>
      <c r="M55" s="24">
        <v>2.8322490099999995</v>
      </c>
      <c r="N55" s="7">
        <v>93</v>
      </c>
      <c r="P55" s="8"/>
      <c r="Q55" s="9"/>
      <c r="R55" s="21"/>
    </row>
    <row r="56" spans="2:18" ht="15" thickBot="1" x14ac:dyDescent="0.4">
      <c r="L56" s="11" t="s">
        <v>35</v>
      </c>
      <c r="M56" s="24">
        <v>1.74596415</v>
      </c>
      <c r="N56" s="7">
        <v>311</v>
      </c>
      <c r="P56" s="8"/>
      <c r="Q56" s="9"/>
      <c r="R56" s="21"/>
    </row>
    <row r="57" spans="2:18" ht="15" thickBot="1" x14ac:dyDescent="0.4">
      <c r="L57" s="39" t="s">
        <v>58</v>
      </c>
      <c r="M57" s="35">
        <v>84.976844459999938</v>
      </c>
      <c r="N57" s="37">
        <v>45</v>
      </c>
    </row>
    <row r="58" spans="2:18" ht="15" thickBot="1" x14ac:dyDescent="0.4">
      <c r="L58" s="15" t="s">
        <v>4</v>
      </c>
      <c r="M58" s="25">
        <f>SUM(M43:M57)</f>
        <v>368.75231408000008</v>
      </c>
      <c r="N58" s="17">
        <f>SUM(N43:N57)</f>
        <v>12632</v>
      </c>
    </row>
    <row r="59" spans="2:18" x14ac:dyDescent="0.35">
      <c r="L59" s="38" t="s">
        <v>61</v>
      </c>
    </row>
  </sheetData>
  <mergeCells count="6">
    <mergeCell ref="M41:N41"/>
    <mergeCell ref="C4:D4"/>
    <mergeCell ref="C23:D23"/>
    <mergeCell ref="C39:D39"/>
    <mergeCell ref="M4:N4"/>
    <mergeCell ref="M24:N24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3:T56"/>
  <sheetViews>
    <sheetView showGridLines="0" topLeftCell="J1" zoomScale="60" zoomScaleNormal="60" workbookViewId="0">
      <selection activeCell="O19" sqref="O19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53</v>
      </c>
      <c r="C3"/>
      <c r="D3"/>
      <c r="N3" s="1" t="s">
        <v>54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51" t="s">
        <v>5</v>
      </c>
      <c r="D5" s="52"/>
      <c r="O5" s="51" t="s">
        <v>5</v>
      </c>
      <c r="P5" s="52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15</v>
      </c>
      <c r="C7" s="4">
        <v>2.9627124000000005</v>
      </c>
      <c r="D7" s="7">
        <v>38</v>
      </c>
      <c r="F7" s="8"/>
      <c r="G7" s="9"/>
      <c r="H7" s="10"/>
      <c r="N7" s="11" t="s">
        <v>14</v>
      </c>
      <c r="O7" s="4">
        <v>16.823307180000008</v>
      </c>
      <c r="P7" s="7">
        <v>300</v>
      </c>
      <c r="R7" s="8"/>
      <c r="S7" s="9"/>
      <c r="T7" s="10"/>
    </row>
    <row r="8" spans="2:20" x14ac:dyDescent="0.35">
      <c r="B8" s="11" t="s">
        <v>14</v>
      </c>
      <c r="C8" s="4">
        <v>1.8761542700000002</v>
      </c>
      <c r="D8" s="7">
        <v>36</v>
      </c>
      <c r="F8" s="8"/>
      <c r="G8" s="9"/>
      <c r="H8" s="10"/>
      <c r="N8" s="11" t="s">
        <v>15</v>
      </c>
      <c r="O8" s="4">
        <v>12.414285379999995</v>
      </c>
      <c r="P8" s="7">
        <v>194</v>
      </c>
      <c r="R8" s="8"/>
      <c r="S8" s="9"/>
      <c r="T8" s="10"/>
    </row>
    <row r="9" spans="2:20" x14ac:dyDescent="0.35">
      <c r="B9" s="11" t="s">
        <v>13</v>
      </c>
      <c r="C9" s="4">
        <v>0.38520900000000002</v>
      </c>
      <c r="D9" s="7">
        <v>6</v>
      </c>
      <c r="F9" s="8"/>
      <c r="G9" s="9"/>
      <c r="H9" s="10"/>
      <c r="N9" s="11" t="s">
        <v>13</v>
      </c>
      <c r="O9" s="4">
        <v>8.7633916999999997</v>
      </c>
      <c r="P9" s="7">
        <v>92</v>
      </c>
      <c r="R9" s="8"/>
      <c r="S9" s="9"/>
      <c r="T9" s="10"/>
    </row>
    <row r="10" spans="2:20" x14ac:dyDescent="0.35">
      <c r="B10" s="11" t="s">
        <v>44</v>
      </c>
      <c r="C10" s="4">
        <v>0.14699999999999999</v>
      </c>
      <c r="D10" s="7">
        <v>2</v>
      </c>
      <c r="F10" s="8"/>
      <c r="G10" s="9"/>
      <c r="H10" s="10"/>
      <c r="N10" s="11" t="s">
        <v>12</v>
      </c>
      <c r="O10" s="4">
        <v>3.7634056800000018</v>
      </c>
      <c r="P10" s="7">
        <v>222</v>
      </c>
      <c r="R10" s="8"/>
      <c r="S10" s="9"/>
      <c r="T10" s="10"/>
    </row>
    <row r="11" spans="2:20" x14ac:dyDescent="0.35">
      <c r="B11" s="11" t="s">
        <v>12</v>
      </c>
      <c r="C11" s="4">
        <v>0.20974200000000001</v>
      </c>
      <c r="D11" s="7">
        <v>22</v>
      </c>
      <c r="F11" s="8"/>
      <c r="G11" s="9"/>
      <c r="H11" s="10"/>
      <c r="N11" s="11" t="s">
        <v>16</v>
      </c>
      <c r="O11" s="4">
        <v>2.7703765899999997</v>
      </c>
      <c r="P11" s="7">
        <v>21</v>
      </c>
      <c r="R11" s="8"/>
      <c r="S11" s="9"/>
      <c r="T11" s="10"/>
    </row>
    <row r="12" spans="2:20" ht="15" thickBot="1" x14ac:dyDescent="0.4">
      <c r="B12" s="15" t="s">
        <v>4</v>
      </c>
      <c r="C12" s="16">
        <f>SUBTOTAL(109,Tabla2[Monto])</f>
        <v>5.580817670000001</v>
      </c>
      <c r="D12" s="17">
        <f>SUBTOTAL(109,Tabla2[Créditos])</f>
        <v>104</v>
      </c>
      <c r="N12" s="11" t="s">
        <v>17</v>
      </c>
      <c r="O12" s="4">
        <v>1.5181516300000002</v>
      </c>
      <c r="P12" s="7">
        <v>9</v>
      </c>
      <c r="R12" s="8"/>
      <c r="S12" s="9"/>
      <c r="T12" s="10"/>
    </row>
    <row r="13" spans="2:20" x14ac:dyDescent="0.35">
      <c r="B13" s="5"/>
      <c r="N13" s="11" t="s">
        <v>39</v>
      </c>
      <c r="O13" s="4">
        <v>1.4092636599999999</v>
      </c>
      <c r="P13" s="7">
        <v>4</v>
      </c>
      <c r="R13" s="8"/>
      <c r="S13" s="9"/>
      <c r="T13" s="10"/>
    </row>
    <row r="14" spans="2:20" x14ac:dyDescent="0.35">
      <c r="B14" s="5"/>
      <c r="C14" s="23"/>
      <c r="N14" s="11" t="s">
        <v>44</v>
      </c>
      <c r="O14" s="4">
        <v>0.22614886000000001</v>
      </c>
      <c r="P14" s="7">
        <v>7</v>
      </c>
      <c r="R14" s="8"/>
      <c r="S14" s="9"/>
      <c r="T14" s="10"/>
    </row>
    <row r="15" spans="2:20" ht="15" thickBot="1" x14ac:dyDescent="0.4">
      <c r="B15" s="5"/>
      <c r="C15" s="23"/>
      <c r="D15" s="23"/>
      <c r="N15" s="27" t="s">
        <v>11</v>
      </c>
      <c r="O15" s="16">
        <f>SUBTOTAL(109,O7:O14)</f>
        <v>47.68833068</v>
      </c>
      <c r="P15" s="17">
        <f>SUBTOTAL(109,P7:P14)</f>
        <v>849</v>
      </c>
    </row>
    <row r="16" spans="2:20" x14ac:dyDescent="0.35">
      <c r="B16" s="5"/>
      <c r="N16" s="5"/>
      <c r="O16" s="29"/>
    </row>
    <row r="17" spans="2:20" x14ac:dyDescent="0.35">
      <c r="B17" s="5"/>
      <c r="N17" s="5"/>
    </row>
    <row r="18" spans="2:20" ht="15.5" x14ac:dyDescent="0.35">
      <c r="B18" s="1" t="s">
        <v>51</v>
      </c>
      <c r="D18" s="6"/>
      <c r="N18" s="5"/>
    </row>
    <row r="19" spans="2:20" ht="16" thickBot="1" x14ac:dyDescent="0.4">
      <c r="B19" s="2" t="s">
        <v>0</v>
      </c>
      <c r="D19" s="6"/>
      <c r="N19" s="5"/>
    </row>
    <row r="20" spans="2:20" x14ac:dyDescent="0.35">
      <c r="C20" s="51" t="s">
        <v>5</v>
      </c>
      <c r="D20" s="52"/>
      <c r="N20" s="5"/>
    </row>
    <row r="21" spans="2:20" ht="16" thickBot="1" x14ac:dyDescent="0.4">
      <c r="B21" s="19" t="s">
        <v>9</v>
      </c>
      <c r="C21" s="13" t="s">
        <v>2</v>
      </c>
      <c r="D21" s="14" t="s">
        <v>3</v>
      </c>
      <c r="F21" s="8"/>
      <c r="G21" s="9"/>
      <c r="H21" s="10"/>
      <c r="N21" s="1" t="s">
        <v>55</v>
      </c>
      <c r="P21" s="6"/>
    </row>
    <row r="22" spans="2:20" ht="16" thickBot="1" x14ac:dyDescent="0.4">
      <c r="B22" s="18" t="s">
        <v>50</v>
      </c>
      <c r="C22" s="4">
        <v>0.61843899999999996</v>
      </c>
      <c r="D22" s="7">
        <v>28</v>
      </c>
      <c r="F22" s="8"/>
      <c r="G22" s="9"/>
      <c r="H22" s="10"/>
      <c r="N22" s="2" t="s">
        <v>0</v>
      </c>
      <c r="P22" s="6"/>
    </row>
    <row r="23" spans="2:20" x14ac:dyDescent="0.35">
      <c r="B23" s="18" t="s">
        <v>21</v>
      </c>
      <c r="C23" s="4">
        <v>0.57472915000000002</v>
      </c>
      <c r="D23" s="7">
        <v>44</v>
      </c>
      <c r="F23" s="8"/>
      <c r="G23" s="9"/>
      <c r="H23" s="10"/>
      <c r="O23" s="51" t="s">
        <v>5</v>
      </c>
      <c r="P23" s="52"/>
      <c r="R23" s="8"/>
      <c r="S23" s="9"/>
      <c r="T23" s="10"/>
    </row>
    <row r="24" spans="2:20" ht="15" thickBot="1" x14ac:dyDescent="0.4">
      <c r="B24" s="18" t="s">
        <v>62</v>
      </c>
      <c r="C24" s="4">
        <v>4.3876495200000001</v>
      </c>
      <c r="D24" s="7">
        <v>32</v>
      </c>
      <c r="F24" s="8"/>
      <c r="G24" s="9"/>
      <c r="H24" s="10"/>
      <c r="N24" s="19" t="s">
        <v>9</v>
      </c>
      <c r="O24" s="13" t="s">
        <v>6</v>
      </c>
      <c r="P24" s="14" t="s">
        <v>3</v>
      </c>
      <c r="R24" s="8"/>
      <c r="S24" s="9"/>
      <c r="T24" s="10"/>
    </row>
    <row r="25" spans="2:20" ht="15" thickBot="1" x14ac:dyDescent="0.4">
      <c r="B25" s="20" t="s">
        <v>4</v>
      </c>
      <c r="C25" s="16">
        <f>SUM(C22:C24)</f>
        <v>5.5808176700000001</v>
      </c>
      <c r="D25" s="17">
        <f>SUM(D22:D24)</f>
        <v>104</v>
      </c>
      <c r="F25" s="8"/>
      <c r="G25" s="9"/>
      <c r="H25" s="10"/>
      <c r="N25" s="18" t="s">
        <v>50</v>
      </c>
      <c r="O25" s="4">
        <v>2.36542187</v>
      </c>
      <c r="P25" s="7">
        <v>136</v>
      </c>
      <c r="R25" s="8"/>
      <c r="S25" s="9"/>
      <c r="T25" s="10"/>
    </row>
    <row r="26" spans="2:20" x14ac:dyDescent="0.35">
      <c r="B26" s="38" t="s">
        <v>8</v>
      </c>
      <c r="N26" s="18" t="s">
        <v>21</v>
      </c>
      <c r="O26" s="4">
        <v>6.128203689999995</v>
      </c>
      <c r="P26" s="7">
        <v>400</v>
      </c>
      <c r="R26" s="8"/>
      <c r="S26" s="9"/>
      <c r="T26" s="10"/>
    </row>
    <row r="27" spans="2:20" x14ac:dyDescent="0.35">
      <c r="N27" s="18" t="s">
        <v>59</v>
      </c>
      <c r="O27" s="4">
        <v>14.5267435</v>
      </c>
      <c r="P27" s="7">
        <v>235</v>
      </c>
    </row>
    <row r="28" spans="2:20" x14ac:dyDescent="0.35">
      <c r="N28" s="18" t="s">
        <v>23</v>
      </c>
      <c r="O28" s="4">
        <v>11.951971730000002</v>
      </c>
      <c r="P28" s="7">
        <v>51</v>
      </c>
    </row>
    <row r="29" spans="2:20" x14ac:dyDescent="0.35">
      <c r="N29" s="18" t="s">
        <v>24</v>
      </c>
      <c r="O29" s="4">
        <v>12.715989890000001</v>
      </c>
      <c r="P29" s="7">
        <v>27</v>
      </c>
    </row>
    <row r="30" spans="2:20" ht="15" thickBot="1" x14ac:dyDescent="0.4">
      <c r="N30" s="20" t="s">
        <v>4</v>
      </c>
      <c r="O30" s="16">
        <f>SUM(O25:O29)</f>
        <v>47.68833068</v>
      </c>
      <c r="P30" s="17">
        <f>SUM(P25:P29)</f>
        <v>849</v>
      </c>
    </row>
    <row r="31" spans="2:20" x14ac:dyDescent="0.35">
      <c r="N31" s="38"/>
    </row>
    <row r="33" spans="2:20" ht="15.5" x14ac:dyDescent="0.35">
      <c r="B33" s="1" t="s">
        <v>52</v>
      </c>
    </row>
    <row r="34" spans="2:20" ht="16" thickBot="1" x14ac:dyDescent="0.4">
      <c r="B34" s="2" t="s">
        <v>0</v>
      </c>
    </row>
    <row r="35" spans="2:20" ht="15" customHeight="1" x14ac:dyDescent="0.35">
      <c r="C35" s="51" t="s">
        <v>5</v>
      </c>
      <c r="D35" s="52"/>
    </row>
    <row r="36" spans="2:20" ht="15" thickBot="1" x14ac:dyDescent="0.4">
      <c r="B36" s="12" t="s">
        <v>10</v>
      </c>
      <c r="C36" s="13" t="s">
        <v>2</v>
      </c>
      <c r="D36" s="14" t="s">
        <v>3</v>
      </c>
    </row>
    <row r="37" spans="2:20" x14ac:dyDescent="0.35">
      <c r="B37" s="11" t="s">
        <v>25</v>
      </c>
      <c r="C37" s="4">
        <v>1.7671887700000004</v>
      </c>
      <c r="D37" s="7">
        <v>30</v>
      </c>
      <c r="F37" s="8"/>
      <c r="G37" s="9"/>
      <c r="H37" s="10"/>
    </row>
    <row r="38" spans="2:20" ht="15.5" x14ac:dyDescent="0.35">
      <c r="B38" s="11" t="s">
        <v>26</v>
      </c>
      <c r="C38" s="4">
        <v>1.4668676099999998</v>
      </c>
      <c r="D38" s="7">
        <v>14</v>
      </c>
      <c r="F38" s="8"/>
      <c r="G38" s="9"/>
      <c r="H38" s="10"/>
      <c r="N38" s="1" t="s">
        <v>56</v>
      </c>
    </row>
    <row r="39" spans="2:20" ht="16" thickBot="1" x14ac:dyDescent="0.4">
      <c r="B39" s="11" t="s">
        <v>27</v>
      </c>
      <c r="C39" s="4">
        <v>1.37767628</v>
      </c>
      <c r="D39" s="7">
        <v>16</v>
      </c>
      <c r="F39" s="8"/>
      <c r="G39" s="9"/>
      <c r="H39" s="10"/>
      <c r="N39" s="2" t="s">
        <v>0</v>
      </c>
      <c r="R39" s="8"/>
      <c r="S39" s="9"/>
      <c r="T39" s="10"/>
    </row>
    <row r="40" spans="2:20" x14ac:dyDescent="0.35">
      <c r="B40" s="11" t="s">
        <v>38</v>
      </c>
      <c r="C40" s="4">
        <v>0.2722</v>
      </c>
      <c r="D40" s="7">
        <v>3</v>
      </c>
      <c r="F40" s="8"/>
      <c r="G40" s="9"/>
      <c r="H40" s="10"/>
      <c r="O40" s="51" t="s">
        <v>5</v>
      </c>
      <c r="P40" s="52"/>
      <c r="R40" s="8"/>
      <c r="S40" s="9"/>
      <c r="T40" s="10"/>
    </row>
    <row r="41" spans="2:20" ht="15" thickBot="1" x14ac:dyDescent="0.4">
      <c r="B41" s="11" t="s">
        <v>37</v>
      </c>
      <c r="C41" s="4">
        <v>0.204018</v>
      </c>
      <c r="D41" s="7">
        <v>1</v>
      </c>
      <c r="F41" s="8"/>
      <c r="G41" s="9"/>
      <c r="H41" s="10"/>
      <c r="N41" s="12" t="s">
        <v>10</v>
      </c>
      <c r="O41" s="13" t="s">
        <v>6</v>
      </c>
      <c r="P41" s="14" t="s">
        <v>3</v>
      </c>
      <c r="R41" s="8"/>
      <c r="S41" s="9"/>
      <c r="T41" s="10"/>
    </row>
    <row r="42" spans="2:20" x14ac:dyDescent="0.35">
      <c r="B42" s="11" t="s">
        <v>29</v>
      </c>
      <c r="C42" s="4">
        <v>0.15575701</v>
      </c>
      <c r="D42" s="7">
        <v>11</v>
      </c>
      <c r="F42" s="8"/>
      <c r="G42" s="9"/>
      <c r="H42" s="10"/>
      <c r="N42" s="11" t="s">
        <v>25</v>
      </c>
      <c r="O42" s="4">
        <v>24.219397690000008</v>
      </c>
      <c r="P42" s="7">
        <v>398</v>
      </c>
      <c r="R42" s="8"/>
      <c r="S42" s="9"/>
      <c r="T42" s="10"/>
    </row>
    <row r="43" spans="2:20" x14ac:dyDescent="0.35">
      <c r="B43" s="11" t="s">
        <v>30</v>
      </c>
      <c r="C43" s="4">
        <v>0.142535</v>
      </c>
      <c r="D43" s="7">
        <v>9</v>
      </c>
      <c r="F43" s="8"/>
      <c r="G43" s="9"/>
      <c r="H43" s="10"/>
      <c r="N43" s="11" t="s">
        <v>26</v>
      </c>
      <c r="O43" s="4">
        <v>13.568031599999996</v>
      </c>
      <c r="P43" s="7">
        <v>164</v>
      </c>
      <c r="R43" s="8"/>
      <c r="S43" s="9"/>
      <c r="T43" s="10"/>
    </row>
    <row r="44" spans="2:20" x14ac:dyDescent="0.35">
      <c r="B44" s="11" t="s">
        <v>32</v>
      </c>
      <c r="C44" s="4">
        <v>5.8799999999999998E-2</v>
      </c>
      <c r="D44" s="7">
        <v>6</v>
      </c>
      <c r="F44" s="8"/>
      <c r="G44" s="9"/>
      <c r="H44" s="10"/>
      <c r="N44" s="11" t="s">
        <v>29</v>
      </c>
      <c r="O44" s="4">
        <v>2.7777606200000009</v>
      </c>
      <c r="P44" s="7">
        <v>60</v>
      </c>
      <c r="R44" s="8"/>
      <c r="S44" s="9"/>
      <c r="T44" s="10"/>
    </row>
    <row r="45" spans="2:20" x14ac:dyDescent="0.35">
      <c r="B45" s="11" t="s">
        <v>35</v>
      </c>
      <c r="C45" s="4">
        <v>5.5925000000000002E-2</v>
      </c>
      <c r="D45" s="7">
        <v>3</v>
      </c>
      <c r="F45" s="8"/>
      <c r="G45" s="9"/>
      <c r="H45" s="10"/>
      <c r="N45" s="11" t="s">
        <v>27</v>
      </c>
      <c r="O45" s="4">
        <v>2.6710614499999994</v>
      </c>
      <c r="P45" s="7">
        <v>37</v>
      </c>
      <c r="R45" s="8"/>
      <c r="S45" s="9"/>
      <c r="T45" s="10"/>
    </row>
    <row r="46" spans="2:20" x14ac:dyDescent="0.35">
      <c r="B46" s="11" t="s">
        <v>28</v>
      </c>
      <c r="C46" s="4">
        <v>3.6118999999999998E-2</v>
      </c>
      <c r="D46" s="7">
        <v>4</v>
      </c>
      <c r="F46" s="8"/>
      <c r="G46" s="9"/>
      <c r="H46" s="10"/>
      <c r="N46" s="11" t="s">
        <v>30</v>
      </c>
      <c r="O46" s="4">
        <v>1.1908562700000003</v>
      </c>
      <c r="P46" s="7">
        <v>41</v>
      </c>
      <c r="R46" s="8"/>
      <c r="S46" s="9"/>
      <c r="T46" s="10"/>
    </row>
    <row r="47" spans="2:20" x14ac:dyDescent="0.35">
      <c r="B47" s="11" t="s">
        <v>33</v>
      </c>
      <c r="C47" s="4">
        <v>2.5364999999999999E-2</v>
      </c>
      <c r="D47" s="7">
        <v>5</v>
      </c>
      <c r="F47" s="8"/>
      <c r="G47" s="9"/>
      <c r="H47" s="10"/>
      <c r="N47" s="11" t="s">
        <v>28</v>
      </c>
      <c r="O47" s="4">
        <v>0.77425078000000014</v>
      </c>
      <c r="P47" s="7">
        <v>28</v>
      </c>
      <c r="R47" s="8"/>
      <c r="S47" s="9"/>
      <c r="T47" s="10"/>
    </row>
    <row r="48" spans="2:20" x14ac:dyDescent="0.35">
      <c r="B48" s="11" t="s">
        <v>31</v>
      </c>
      <c r="C48" s="4">
        <v>1.2500000000000001E-2</v>
      </c>
      <c r="D48" s="7">
        <v>1</v>
      </c>
      <c r="F48" s="8"/>
      <c r="G48" s="9"/>
      <c r="H48" s="10"/>
      <c r="N48" s="11" t="s">
        <v>31</v>
      </c>
      <c r="O48" s="4">
        <v>0.59436642999999989</v>
      </c>
      <c r="P48" s="7">
        <v>9</v>
      </c>
      <c r="R48" s="8"/>
      <c r="S48" s="9"/>
      <c r="T48" s="10"/>
    </row>
    <row r="49" spans="2:20" x14ac:dyDescent="0.35">
      <c r="B49" s="11" t="s">
        <v>34</v>
      </c>
      <c r="C49" s="4">
        <v>5.8659999999999997E-3</v>
      </c>
      <c r="D49" s="7">
        <v>1</v>
      </c>
      <c r="F49" s="8"/>
      <c r="G49" s="9"/>
      <c r="H49" s="10"/>
      <c r="N49" s="11" t="s">
        <v>38</v>
      </c>
      <c r="O49" s="4">
        <v>0.55786875999999996</v>
      </c>
      <c r="P49" s="7">
        <v>17</v>
      </c>
      <c r="R49" s="8"/>
      <c r="S49" s="9"/>
      <c r="T49" s="10"/>
    </row>
    <row r="50" spans="2:20" ht="15" thickBot="1" x14ac:dyDescent="0.4">
      <c r="B50" s="15" t="s">
        <v>4</v>
      </c>
      <c r="C50" s="16">
        <f>SUM(C37:C49)</f>
        <v>5.5808176700000001</v>
      </c>
      <c r="D50" s="17">
        <f>SUM(D37:D49)</f>
        <v>104</v>
      </c>
      <c r="N50" s="11" t="s">
        <v>37</v>
      </c>
      <c r="O50" s="4">
        <v>0.38195485999999995</v>
      </c>
      <c r="P50" s="7">
        <v>28</v>
      </c>
      <c r="R50" s="8"/>
      <c r="S50" s="9"/>
      <c r="T50" s="10"/>
    </row>
    <row r="51" spans="2:20" x14ac:dyDescent="0.35">
      <c r="N51" s="11" t="s">
        <v>33</v>
      </c>
      <c r="O51" s="4">
        <v>0.36246287999999999</v>
      </c>
      <c r="P51" s="7">
        <v>25</v>
      </c>
      <c r="R51" s="8"/>
      <c r="S51" s="9"/>
      <c r="T51" s="10"/>
    </row>
    <row r="52" spans="2:20" x14ac:dyDescent="0.35">
      <c r="N52" s="11" t="s">
        <v>35</v>
      </c>
      <c r="O52" s="4">
        <v>0.30480299</v>
      </c>
      <c r="P52" s="7">
        <v>13</v>
      </c>
    </row>
    <row r="53" spans="2:20" x14ac:dyDescent="0.35">
      <c r="N53" s="11" t="s">
        <v>32</v>
      </c>
      <c r="O53" s="4">
        <v>0.18080703000000001</v>
      </c>
      <c r="P53" s="7">
        <v>16</v>
      </c>
    </row>
    <row r="54" spans="2:20" x14ac:dyDescent="0.35">
      <c r="N54" s="11" t="s">
        <v>34</v>
      </c>
      <c r="O54" s="4">
        <v>5.7768720000000003E-2</v>
      </c>
      <c r="P54" s="7">
        <v>5</v>
      </c>
    </row>
    <row r="55" spans="2:20" x14ac:dyDescent="0.35">
      <c r="N55" s="11" t="s">
        <v>36</v>
      </c>
      <c r="O55" s="4">
        <v>4.6940599999999999E-2</v>
      </c>
      <c r="P55" s="7">
        <v>8</v>
      </c>
    </row>
    <row r="56" spans="2:20" ht="15" thickBot="1" x14ac:dyDescent="0.4">
      <c r="N56" s="15" t="s">
        <v>4</v>
      </c>
      <c r="O56" s="16">
        <f>SUM(O42:O55)</f>
        <v>47.68833068</v>
      </c>
      <c r="P56" s="17">
        <f>SUM(P42:P55)</f>
        <v>849</v>
      </c>
    </row>
  </sheetData>
  <mergeCells count="6">
    <mergeCell ref="O40:P40"/>
    <mergeCell ref="C5:D5"/>
    <mergeCell ref="C20:D20"/>
    <mergeCell ref="C35:D35"/>
    <mergeCell ref="O5:P5"/>
    <mergeCell ref="O23:P23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B3:T64"/>
  <sheetViews>
    <sheetView showGridLines="0" topLeftCell="M1" zoomScale="70" zoomScaleNormal="70" workbookViewId="0">
      <selection activeCell="P37" sqref="P37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53</v>
      </c>
      <c r="C3"/>
      <c r="D3"/>
      <c r="N3" s="1" t="s">
        <v>54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51" t="s">
        <v>40</v>
      </c>
      <c r="D5" s="52"/>
      <c r="O5" s="51" t="s">
        <v>40</v>
      </c>
      <c r="P5" s="52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14</v>
      </c>
      <c r="C7" s="4">
        <v>24.734630650000003</v>
      </c>
      <c r="D7" s="7">
        <v>5</v>
      </c>
      <c r="F7" s="8"/>
      <c r="G7" s="9"/>
      <c r="H7" s="10"/>
      <c r="N7" s="11" t="s">
        <v>14</v>
      </c>
      <c r="O7" s="4">
        <v>67.270751150000038</v>
      </c>
      <c r="P7" s="46">
        <v>50</v>
      </c>
      <c r="R7" s="8"/>
      <c r="S7" s="9"/>
      <c r="T7" s="10"/>
    </row>
    <row r="8" spans="2:20" x14ac:dyDescent="0.35">
      <c r="B8" s="11" t="s">
        <v>13</v>
      </c>
      <c r="C8" s="4">
        <v>5.5416650000000001</v>
      </c>
      <c r="D8" s="7">
        <v>4</v>
      </c>
      <c r="F8" s="8"/>
      <c r="G8" s="9"/>
      <c r="H8" s="10"/>
      <c r="N8" s="11" t="s">
        <v>16</v>
      </c>
      <c r="O8" s="4">
        <v>38.414294579999996</v>
      </c>
      <c r="P8" s="46">
        <v>8</v>
      </c>
      <c r="R8" s="8"/>
      <c r="S8" s="9"/>
      <c r="T8" s="10"/>
    </row>
    <row r="9" spans="2:20" x14ac:dyDescent="0.35">
      <c r="B9" s="11" t="s">
        <v>12</v>
      </c>
      <c r="C9" s="4">
        <v>3.3403911099999997</v>
      </c>
      <c r="D9" s="7">
        <v>7</v>
      </c>
      <c r="F9" s="8"/>
      <c r="G9" s="9"/>
      <c r="H9" s="10"/>
      <c r="N9" s="11" t="s">
        <v>18</v>
      </c>
      <c r="O9" s="4">
        <v>21.884817039999998</v>
      </c>
      <c r="P9" s="46">
        <v>2</v>
      </c>
      <c r="R9" s="8"/>
      <c r="S9" s="9"/>
      <c r="T9" s="10"/>
    </row>
    <row r="10" spans="2:20" x14ac:dyDescent="0.35">
      <c r="B10" s="11" t="s">
        <v>15</v>
      </c>
      <c r="C10" s="4">
        <v>1.4688969999999999</v>
      </c>
      <c r="D10" s="7">
        <v>2</v>
      </c>
      <c r="F10" s="8"/>
      <c r="G10" s="9"/>
      <c r="H10" s="10"/>
      <c r="N10" s="11" t="s">
        <v>12</v>
      </c>
      <c r="O10" s="4">
        <v>19.20138936</v>
      </c>
      <c r="P10" s="46">
        <v>23</v>
      </c>
      <c r="R10" s="8"/>
      <c r="S10" s="9"/>
      <c r="T10" s="10"/>
    </row>
    <row r="11" spans="2:20" x14ac:dyDescent="0.35">
      <c r="B11" s="11" t="s">
        <v>16</v>
      </c>
      <c r="C11" s="4">
        <v>1.1846859999999999</v>
      </c>
      <c r="D11" s="7">
        <v>2</v>
      </c>
      <c r="F11" s="8"/>
      <c r="G11" s="9"/>
      <c r="H11" s="10"/>
      <c r="N11" s="11" t="s">
        <v>15</v>
      </c>
      <c r="O11" s="4">
        <v>13.714944470000001</v>
      </c>
      <c r="P11" s="46">
        <v>11</v>
      </c>
      <c r="R11" s="8"/>
      <c r="S11" s="9"/>
      <c r="T11" s="10"/>
    </row>
    <row r="12" spans="2:20" x14ac:dyDescent="0.35">
      <c r="B12" s="11" t="s">
        <v>17</v>
      </c>
      <c r="C12" s="4">
        <v>7.6999999999999999E-2</v>
      </c>
      <c r="D12" s="7">
        <v>1</v>
      </c>
      <c r="N12" s="11" t="s">
        <v>13</v>
      </c>
      <c r="O12" s="4">
        <v>11.552416730000001</v>
      </c>
      <c r="P12" s="46">
        <v>13</v>
      </c>
      <c r="R12" s="8"/>
      <c r="S12" s="9"/>
      <c r="T12" s="10"/>
    </row>
    <row r="13" spans="2:20" x14ac:dyDescent="0.35">
      <c r="B13" s="30" t="s">
        <v>4</v>
      </c>
      <c r="C13" s="33">
        <f>SUBTOTAL(109,Tabla214[Monto])</f>
        <v>36.347269759999996</v>
      </c>
      <c r="D13" s="32">
        <f>SUBTOTAL(109,D7:D12)</f>
        <v>21</v>
      </c>
      <c r="N13" s="11" t="s">
        <v>17</v>
      </c>
      <c r="O13" s="24">
        <v>2.8074316100000005</v>
      </c>
      <c r="P13" s="46">
        <v>3</v>
      </c>
      <c r="R13" s="8"/>
      <c r="S13" s="9"/>
      <c r="T13" s="10"/>
    </row>
    <row r="14" spans="2:20" ht="15" thickBot="1" x14ac:dyDescent="0.4">
      <c r="N14" s="11" t="s">
        <v>44</v>
      </c>
      <c r="O14" s="24">
        <v>0.57370878000000003</v>
      </c>
      <c r="P14" s="46">
        <v>1</v>
      </c>
      <c r="R14" s="8"/>
      <c r="S14" s="9"/>
      <c r="T14" s="10"/>
    </row>
    <row r="15" spans="2:20" ht="15" thickBot="1" x14ac:dyDescent="0.4">
      <c r="B15" s="5"/>
      <c r="N15" s="47" t="s">
        <v>11</v>
      </c>
      <c r="O15" s="34">
        <f>SUBTOTAL(109,O7:O14)</f>
        <v>175.41975372000007</v>
      </c>
      <c r="P15" s="48">
        <f>SUBTOTAL(109,P7:P14)</f>
        <v>111</v>
      </c>
    </row>
    <row r="16" spans="2:20" x14ac:dyDescent="0.35">
      <c r="B16" s="5"/>
      <c r="C16" s="23"/>
    </row>
    <row r="17" spans="2:20" x14ac:dyDescent="0.35">
      <c r="B17" s="5"/>
      <c r="C17" s="23"/>
      <c r="D17" s="23"/>
      <c r="N17" s="5"/>
      <c r="O17" s="29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1" t="s">
        <v>51</v>
      </c>
      <c r="D20" s="6"/>
      <c r="N20" s="5"/>
    </row>
    <row r="21" spans="2:20" ht="16" thickBot="1" x14ac:dyDescent="0.4">
      <c r="B21" s="2" t="s">
        <v>0</v>
      </c>
      <c r="D21" s="6"/>
      <c r="F21" s="8"/>
      <c r="G21" s="9"/>
      <c r="H21" s="10"/>
      <c r="N21" s="5"/>
    </row>
    <row r="22" spans="2:20" ht="15.5" x14ac:dyDescent="0.35">
      <c r="C22" s="51" t="s">
        <v>40</v>
      </c>
      <c r="D22" s="52"/>
      <c r="F22" s="8"/>
      <c r="G22" s="9"/>
      <c r="H22" s="10"/>
      <c r="N22" s="1" t="s">
        <v>55</v>
      </c>
      <c r="P22" s="6"/>
    </row>
    <row r="23" spans="2:20" ht="16" thickBot="1" x14ac:dyDescent="0.4">
      <c r="B23" s="19" t="s">
        <v>9</v>
      </c>
      <c r="C23" s="13" t="s">
        <v>2</v>
      </c>
      <c r="D23" s="14" t="s">
        <v>3</v>
      </c>
      <c r="F23" s="8"/>
      <c r="G23" s="9"/>
      <c r="H23" s="10"/>
      <c r="N23" s="2" t="s">
        <v>0</v>
      </c>
      <c r="P23" s="6"/>
      <c r="R23" s="8"/>
      <c r="S23" s="9"/>
      <c r="T23" s="10"/>
    </row>
    <row r="24" spans="2:20" x14ac:dyDescent="0.35">
      <c r="B24" s="18" t="s">
        <v>21</v>
      </c>
      <c r="C24" s="4">
        <v>2.9511139999999998E-2</v>
      </c>
      <c r="D24" s="7">
        <v>1</v>
      </c>
      <c r="F24" s="8"/>
      <c r="G24" s="9"/>
      <c r="H24" s="10"/>
      <c r="O24" s="51" t="s">
        <v>40</v>
      </c>
      <c r="P24" s="52"/>
      <c r="R24" s="8"/>
      <c r="S24" s="9"/>
      <c r="T24" s="10"/>
    </row>
    <row r="25" spans="2:20" ht="15" thickBot="1" x14ac:dyDescent="0.4">
      <c r="B25" s="18" t="s">
        <v>59</v>
      </c>
      <c r="C25" s="4">
        <v>1.8451871100000001</v>
      </c>
      <c r="D25" s="7">
        <v>7</v>
      </c>
      <c r="F25" s="8"/>
      <c r="G25" s="9"/>
      <c r="H25" s="10"/>
      <c r="N25" s="19" t="s">
        <v>9</v>
      </c>
      <c r="O25" s="13" t="s">
        <v>6</v>
      </c>
      <c r="P25" s="14" t="s">
        <v>3</v>
      </c>
      <c r="R25" s="8"/>
      <c r="S25" s="9"/>
      <c r="T25" s="10"/>
    </row>
    <row r="26" spans="2:20" x14ac:dyDescent="0.35">
      <c r="B26" s="18" t="s">
        <v>23</v>
      </c>
      <c r="C26" s="4">
        <v>32.427471510000004</v>
      </c>
      <c r="D26" s="7">
        <v>10</v>
      </c>
      <c r="N26" s="18" t="s">
        <v>50</v>
      </c>
      <c r="O26" s="4">
        <v>1.4049712400000001</v>
      </c>
      <c r="P26" s="7">
        <v>2</v>
      </c>
      <c r="R26" s="8"/>
      <c r="S26" s="9"/>
      <c r="T26" s="10"/>
    </row>
    <row r="27" spans="2:20" x14ac:dyDescent="0.35">
      <c r="B27" s="18" t="s">
        <v>24</v>
      </c>
      <c r="C27" s="4">
        <v>2.0451000000000001</v>
      </c>
      <c r="D27" s="7">
        <v>3</v>
      </c>
      <c r="N27" s="18" t="s">
        <v>21</v>
      </c>
      <c r="O27" s="4">
        <v>25.244171119999997</v>
      </c>
      <c r="P27" s="7">
        <v>14</v>
      </c>
    </row>
    <row r="28" spans="2:20" ht="15" thickBot="1" x14ac:dyDescent="0.4">
      <c r="B28" s="20" t="s">
        <v>4</v>
      </c>
      <c r="C28" s="16">
        <f>SUM(C24:C27)</f>
        <v>36.347269760000003</v>
      </c>
      <c r="D28" s="17">
        <f>SUM(D24:D27)</f>
        <v>21</v>
      </c>
      <c r="N28" s="18" t="s">
        <v>62</v>
      </c>
      <c r="O28" s="4">
        <v>44.06405310000001</v>
      </c>
      <c r="P28" s="7">
        <v>36</v>
      </c>
    </row>
    <row r="29" spans="2:20" x14ac:dyDescent="0.35">
      <c r="B29" s="28"/>
      <c r="N29" s="18" t="s">
        <v>23</v>
      </c>
      <c r="O29" s="4">
        <v>66.349663449999994</v>
      </c>
      <c r="P29" s="7">
        <v>43</v>
      </c>
    </row>
    <row r="30" spans="2:20" x14ac:dyDescent="0.35">
      <c r="N30" s="18" t="s">
        <v>24</v>
      </c>
      <c r="O30" s="4">
        <v>38.35689481</v>
      </c>
      <c r="P30" s="7">
        <v>16</v>
      </c>
    </row>
    <row r="31" spans="2:20" ht="15" thickBot="1" x14ac:dyDescent="0.4">
      <c r="N31" s="20" t="s">
        <v>4</v>
      </c>
      <c r="O31" s="16">
        <f>SUM(O26:O30)</f>
        <v>175.41975371999999</v>
      </c>
      <c r="P31" s="17">
        <f>SUM(P26:P30)</f>
        <v>111</v>
      </c>
    </row>
    <row r="32" spans="2:20" x14ac:dyDescent="0.35">
      <c r="N32" s="26"/>
    </row>
    <row r="35" spans="2:20" ht="15" customHeight="1" x14ac:dyDescent="0.35"/>
    <row r="36" spans="2:20" ht="15.5" x14ac:dyDescent="0.35">
      <c r="B36" s="1" t="s">
        <v>52</v>
      </c>
    </row>
    <row r="37" spans="2:20" ht="16" thickBot="1" x14ac:dyDescent="0.4">
      <c r="B37" s="2" t="s">
        <v>0</v>
      </c>
      <c r="F37" s="8"/>
      <c r="G37" s="9"/>
      <c r="H37" s="10"/>
    </row>
    <row r="38" spans="2:20" x14ac:dyDescent="0.35">
      <c r="C38" s="51" t="s">
        <v>40</v>
      </c>
      <c r="D38" s="52"/>
      <c r="F38" s="8"/>
      <c r="G38" s="9"/>
      <c r="H38" s="10"/>
    </row>
    <row r="39" spans="2:20" ht="16" thickBot="1" x14ac:dyDescent="0.4">
      <c r="B39" s="12" t="s">
        <v>10</v>
      </c>
      <c r="C39" s="13" t="s">
        <v>2</v>
      </c>
      <c r="D39" s="14" t="s">
        <v>3</v>
      </c>
      <c r="F39" s="8"/>
      <c r="G39" s="9"/>
      <c r="H39" s="10"/>
      <c r="N39" s="1" t="s">
        <v>56</v>
      </c>
      <c r="R39" s="8"/>
      <c r="S39" s="9"/>
      <c r="T39" s="10"/>
    </row>
    <row r="40" spans="2:20" ht="16" thickBot="1" x14ac:dyDescent="0.4">
      <c r="B40" s="11" t="s">
        <v>25</v>
      </c>
      <c r="C40" s="4">
        <v>30.963809510000001</v>
      </c>
      <c r="D40" s="7">
        <v>9</v>
      </c>
      <c r="F40" s="8"/>
      <c r="G40" s="9"/>
      <c r="H40" s="10"/>
      <c r="N40" s="2" t="s">
        <v>0</v>
      </c>
      <c r="R40" s="8"/>
      <c r="S40" s="9"/>
      <c r="T40" s="10"/>
    </row>
    <row r="41" spans="2:20" x14ac:dyDescent="0.35">
      <c r="B41" s="11" t="s">
        <v>27</v>
      </c>
      <c r="C41" s="4">
        <v>3.5867650000000002</v>
      </c>
      <c r="D41" s="7">
        <v>5</v>
      </c>
      <c r="F41" s="8"/>
      <c r="G41" s="9"/>
      <c r="H41" s="10"/>
      <c r="O41" s="51" t="s">
        <v>40</v>
      </c>
      <c r="P41" s="52"/>
      <c r="R41" s="8"/>
      <c r="S41" s="9"/>
      <c r="T41" s="10"/>
    </row>
    <row r="42" spans="2:20" ht="15" thickBot="1" x14ac:dyDescent="0.4">
      <c r="B42" s="11" t="s">
        <v>38</v>
      </c>
      <c r="C42" s="4">
        <v>0.86218810999999995</v>
      </c>
      <c r="D42" s="7">
        <v>2</v>
      </c>
      <c r="F42" s="8"/>
      <c r="G42" s="9"/>
      <c r="H42" s="10"/>
      <c r="N42" s="12" t="s">
        <v>10</v>
      </c>
      <c r="O42" s="13" t="s">
        <v>6</v>
      </c>
      <c r="P42" s="14" t="s">
        <v>3</v>
      </c>
      <c r="R42" s="8"/>
      <c r="S42" s="9"/>
      <c r="T42" s="10"/>
    </row>
    <row r="43" spans="2:20" x14ac:dyDescent="0.35">
      <c r="B43" s="43" t="s">
        <v>28</v>
      </c>
      <c r="C43" s="44">
        <v>0.49401114000000002</v>
      </c>
      <c r="D43" s="45">
        <v>2</v>
      </c>
      <c r="F43" s="8"/>
      <c r="G43" s="9"/>
      <c r="H43" s="10"/>
      <c r="N43" s="11" t="s">
        <v>25</v>
      </c>
      <c r="O43" s="4">
        <v>107.44774008</v>
      </c>
      <c r="P43" s="7">
        <v>57</v>
      </c>
      <c r="R43" s="8"/>
      <c r="S43" s="9"/>
      <c r="T43" s="10"/>
    </row>
    <row r="44" spans="2:20" x14ac:dyDescent="0.35">
      <c r="B44" s="8" t="s">
        <v>30</v>
      </c>
      <c r="C44" s="24">
        <v>0.34449600000000002</v>
      </c>
      <c r="D44" s="41">
        <v>2</v>
      </c>
      <c r="F44" s="8"/>
      <c r="G44" s="9"/>
      <c r="H44" s="10"/>
      <c r="N44" s="11" t="s">
        <v>26</v>
      </c>
      <c r="O44" s="4">
        <v>30.950730510000014</v>
      </c>
      <c r="P44" s="7">
        <v>23</v>
      </c>
      <c r="R44" s="8"/>
      <c r="S44" s="9"/>
      <c r="T44" s="10"/>
    </row>
    <row r="45" spans="2:20" x14ac:dyDescent="0.35">
      <c r="B45" s="8" t="s">
        <v>29</v>
      </c>
      <c r="C45" s="24">
        <v>9.6000000000000002E-2</v>
      </c>
      <c r="D45" s="41">
        <v>1</v>
      </c>
      <c r="F45" s="8"/>
      <c r="G45" s="9"/>
      <c r="H45" s="10"/>
      <c r="N45" s="11" t="s">
        <v>34</v>
      </c>
      <c r="O45" s="4">
        <v>17.264703539999999</v>
      </c>
      <c r="P45" s="7">
        <v>2</v>
      </c>
      <c r="R45" s="8"/>
      <c r="S45" s="9"/>
      <c r="T45" s="10"/>
    </row>
    <row r="46" spans="2:20" x14ac:dyDescent="0.35">
      <c r="B46" s="27" t="s">
        <v>4</v>
      </c>
      <c r="C46" s="33">
        <f>SUBTOTAL(109,C40:C45)</f>
        <v>36.347269759999996</v>
      </c>
      <c r="D46" s="42">
        <f>SUM(D40:D45)</f>
        <v>21</v>
      </c>
      <c r="F46" s="8"/>
      <c r="G46" s="9"/>
      <c r="H46" s="10"/>
      <c r="N46" s="11" t="s">
        <v>27</v>
      </c>
      <c r="O46" s="4">
        <v>8.41699968</v>
      </c>
      <c r="P46" s="7">
        <v>5</v>
      </c>
      <c r="R46" s="8"/>
      <c r="S46" s="9"/>
      <c r="T46" s="10"/>
    </row>
    <row r="47" spans="2:20" x14ac:dyDescent="0.35">
      <c r="C47"/>
      <c r="D47"/>
      <c r="F47" s="8"/>
      <c r="G47" s="9"/>
      <c r="H47" s="10"/>
      <c r="N47" s="11" t="s">
        <v>30</v>
      </c>
      <c r="O47" s="4">
        <v>2.4119819900000001</v>
      </c>
      <c r="P47" s="7">
        <v>5</v>
      </c>
      <c r="R47" s="8"/>
      <c r="S47" s="9"/>
      <c r="T47" s="10"/>
    </row>
    <row r="48" spans="2:20" x14ac:dyDescent="0.35">
      <c r="C48"/>
      <c r="D48"/>
      <c r="F48" s="8"/>
      <c r="G48" s="9"/>
      <c r="H48" s="10"/>
      <c r="N48" s="11" t="s">
        <v>38</v>
      </c>
      <c r="O48" s="24">
        <v>2.3515452400000001</v>
      </c>
      <c r="P48" s="7">
        <v>5</v>
      </c>
      <c r="R48" s="8"/>
      <c r="S48" s="9"/>
      <c r="T48" s="10"/>
    </row>
    <row r="49" spans="3:20" x14ac:dyDescent="0.35">
      <c r="C49"/>
      <c r="D49"/>
      <c r="F49" s="8"/>
      <c r="G49" s="9"/>
      <c r="H49" s="10"/>
      <c r="N49" s="11" t="s">
        <v>29</v>
      </c>
      <c r="O49" s="24">
        <v>2.23510594</v>
      </c>
      <c r="P49" s="7">
        <v>4</v>
      </c>
      <c r="R49" s="8"/>
      <c r="S49" s="9"/>
      <c r="T49" s="10"/>
    </row>
    <row r="50" spans="3:20" x14ac:dyDescent="0.35">
      <c r="C50"/>
      <c r="D50"/>
      <c r="N50" s="11" t="s">
        <v>35</v>
      </c>
      <c r="O50" s="24">
        <v>1.60668001</v>
      </c>
      <c r="P50" s="7">
        <v>2</v>
      </c>
      <c r="R50" s="8"/>
      <c r="S50" s="9"/>
      <c r="T50" s="10"/>
    </row>
    <row r="51" spans="3:20" x14ac:dyDescent="0.35">
      <c r="C51"/>
      <c r="D51"/>
      <c r="N51" s="11" t="s">
        <v>31</v>
      </c>
      <c r="O51" s="24">
        <v>1.3804120200000001</v>
      </c>
      <c r="P51" s="7">
        <v>1</v>
      </c>
      <c r="R51" s="8"/>
      <c r="S51" s="9"/>
      <c r="T51" s="10"/>
    </row>
    <row r="52" spans="3:20" x14ac:dyDescent="0.35">
      <c r="N52" s="11" t="s">
        <v>28</v>
      </c>
      <c r="O52" s="24">
        <v>1.2373075699999998</v>
      </c>
      <c r="P52" s="7">
        <v>4</v>
      </c>
    </row>
    <row r="53" spans="3:20" x14ac:dyDescent="0.35">
      <c r="N53" s="11" t="s">
        <v>33</v>
      </c>
      <c r="O53" s="24">
        <v>9.1987920000000001E-2</v>
      </c>
      <c r="P53" s="7">
        <v>2</v>
      </c>
    </row>
    <row r="54" spans="3:20" x14ac:dyDescent="0.35">
      <c r="N54" s="11" t="s">
        <v>37</v>
      </c>
      <c r="O54" s="24">
        <v>2.455922E-2</v>
      </c>
      <c r="P54" s="7">
        <v>1</v>
      </c>
    </row>
    <row r="55" spans="3:20" x14ac:dyDescent="0.35">
      <c r="N55" s="30" t="s">
        <v>4</v>
      </c>
      <c r="O55" s="31">
        <f>SUBTOTAL(109,Tabla4819[Saldo])</f>
        <v>175.41975372000002</v>
      </c>
      <c r="P55" s="32">
        <f>SUBTOTAL(109,Tabla4819[Créditos])</f>
        <v>111</v>
      </c>
    </row>
    <row r="56" spans="3:20" x14ac:dyDescent="0.35">
      <c r="O56"/>
      <c r="P56"/>
    </row>
    <row r="57" spans="3:20" x14ac:dyDescent="0.35">
      <c r="O57"/>
      <c r="P57"/>
    </row>
    <row r="58" spans="3:20" x14ac:dyDescent="0.35">
      <c r="O58"/>
      <c r="P58"/>
    </row>
    <row r="59" spans="3:20" x14ac:dyDescent="0.35">
      <c r="O59"/>
      <c r="P59"/>
    </row>
    <row r="60" spans="3:20" x14ac:dyDescent="0.35">
      <c r="O60"/>
      <c r="P60"/>
    </row>
    <row r="61" spans="3:20" x14ac:dyDescent="0.35">
      <c r="O61"/>
      <c r="P61"/>
    </row>
    <row r="62" spans="3:20" x14ac:dyDescent="0.35">
      <c r="O62"/>
      <c r="P62"/>
    </row>
    <row r="63" spans="3:20" x14ac:dyDescent="0.35">
      <c r="O63"/>
      <c r="P63"/>
    </row>
    <row r="64" spans="3:20" x14ac:dyDescent="0.35">
      <c r="O64"/>
      <c r="P64"/>
    </row>
  </sheetData>
  <mergeCells count="6">
    <mergeCell ref="O41:P41"/>
    <mergeCell ref="C5:D5"/>
    <mergeCell ref="O5:P5"/>
    <mergeCell ref="C22:D22"/>
    <mergeCell ref="O24:P24"/>
    <mergeCell ref="C38:D38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B3:T55"/>
  <sheetViews>
    <sheetView showGridLines="0" tabSelected="1" topLeftCell="N1" zoomScale="70" zoomScaleNormal="70" workbookViewId="0">
      <selection activeCell="P18" sqref="P18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63</v>
      </c>
      <c r="C3"/>
      <c r="D3"/>
      <c r="N3" s="1" t="s">
        <v>68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51" t="s">
        <v>41</v>
      </c>
      <c r="D5" s="52"/>
      <c r="O5" s="51" t="s">
        <v>41</v>
      </c>
      <c r="P5" s="52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45</v>
      </c>
      <c r="C7" s="4">
        <v>7.9327543700000032</v>
      </c>
      <c r="D7" s="7">
        <v>913</v>
      </c>
      <c r="F7" s="8"/>
      <c r="G7" s="9"/>
      <c r="H7" s="10"/>
      <c r="N7" s="11" t="s">
        <v>45</v>
      </c>
      <c r="O7" s="4">
        <v>74.437465419999924</v>
      </c>
      <c r="P7" s="7">
        <v>9153</v>
      </c>
      <c r="R7" s="8"/>
      <c r="S7" s="9"/>
      <c r="T7" s="10"/>
    </row>
    <row r="8" spans="2:20" x14ac:dyDescent="0.35">
      <c r="B8" s="11" t="s">
        <v>46</v>
      </c>
      <c r="C8" s="4">
        <v>7.1840180000000009</v>
      </c>
      <c r="D8" s="7">
        <v>1525</v>
      </c>
      <c r="F8" s="8"/>
      <c r="G8" s="9"/>
      <c r="H8" s="10"/>
      <c r="N8" s="11" t="s">
        <v>46</v>
      </c>
      <c r="O8" s="4">
        <v>42.322100029999881</v>
      </c>
      <c r="P8" s="7">
        <v>10988</v>
      </c>
      <c r="R8" s="8"/>
      <c r="S8" s="9"/>
      <c r="T8" s="10"/>
    </row>
    <row r="9" spans="2:20" x14ac:dyDescent="0.35">
      <c r="B9" s="11" t="s">
        <v>47</v>
      </c>
      <c r="C9" s="4">
        <v>2.3046172199999999</v>
      </c>
      <c r="D9" s="7">
        <v>590</v>
      </c>
      <c r="F9" s="8"/>
      <c r="G9" s="9"/>
      <c r="H9" s="10"/>
      <c r="N9" s="11" t="s">
        <v>47</v>
      </c>
      <c r="O9" s="4">
        <v>7.4580925899999944</v>
      </c>
      <c r="P9" s="7">
        <v>2139</v>
      </c>
      <c r="R9" s="8"/>
      <c r="S9" s="9"/>
      <c r="T9" s="10"/>
    </row>
    <row r="10" spans="2:20" x14ac:dyDescent="0.35">
      <c r="B10" s="11" t="s">
        <v>49</v>
      </c>
      <c r="C10" s="4">
        <v>0.56692549999999997</v>
      </c>
      <c r="D10" s="7">
        <v>19</v>
      </c>
      <c r="F10" s="8"/>
      <c r="G10" s="9"/>
      <c r="H10" s="10"/>
      <c r="N10" s="11" t="s">
        <v>49</v>
      </c>
      <c r="O10" s="4">
        <v>0.97475801000000006</v>
      </c>
      <c r="P10" s="7">
        <v>72</v>
      </c>
      <c r="R10" s="8"/>
      <c r="S10" s="9"/>
      <c r="T10" s="10"/>
    </row>
    <row r="11" spans="2:20" x14ac:dyDescent="0.35">
      <c r="B11" s="11" t="s">
        <v>48</v>
      </c>
      <c r="C11" s="4">
        <v>3.7569999999999999E-2</v>
      </c>
      <c r="D11" s="7">
        <v>7</v>
      </c>
      <c r="F11" s="8"/>
      <c r="G11" s="9"/>
      <c r="H11" s="10"/>
      <c r="N11" s="11" t="s">
        <v>48</v>
      </c>
      <c r="O11" s="4">
        <v>0.20124898000000005</v>
      </c>
      <c r="P11" s="7">
        <v>23</v>
      </c>
      <c r="R11" s="8"/>
      <c r="S11" s="9"/>
      <c r="T11" s="10"/>
    </row>
    <row r="12" spans="2:20" x14ac:dyDescent="0.35">
      <c r="B12" s="30" t="s">
        <v>4</v>
      </c>
      <c r="C12" s="31">
        <f>SUBTOTAL(109,C7:C11)</f>
        <v>18.025885090000003</v>
      </c>
      <c r="D12" s="32">
        <f>SUBTOTAL(109,D7:D11)</f>
        <v>3054</v>
      </c>
      <c r="N12" s="27" t="s">
        <v>11</v>
      </c>
      <c r="O12" s="31">
        <f>SUBTOTAL(109,O7:O11)</f>
        <v>125.3936650299998</v>
      </c>
      <c r="P12" s="32">
        <f>SUBTOTAL(109,P7:P11)</f>
        <v>22375</v>
      </c>
      <c r="R12" s="8"/>
      <c r="S12" s="9"/>
      <c r="T12" s="10"/>
    </row>
    <row r="13" spans="2:20" x14ac:dyDescent="0.35">
      <c r="C13"/>
      <c r="D13"/>
      <c r="O13"/>
      <c r="P13"/>
      <c r="R13" s="8"/>
      <c r="S13" s="9"/>
      <c r="T13" s="10"/>
    </row>
    <row r="14" spans="2:20" x14ac:dyDescent="0.35">
      <c r="C14"/>
      <c r="D14"/>
      <c r="R14" s="8"/>
      <c r="S14" s="9"/>
      <c r="T14" s="10"/>
    </row>
    <row r="15" spans="2:20" x14ac:dyDescent="0.35">
      <c r="C15"/>
      <c r="D15"/>
      <c r="N15" s="5"/>
      <c r="O15" s="29"/>
    </row>
    <row r="16" spans="2:20" x14ac:dyDescent="0.35">
      <c r="C16"/>
      <c r="D16"/>
      <c r="N16" s="5"/>
    </row>
    <row r="17" spans="2:20" x14ac:dyDescent="0.35">
      <c r="C17"/>
      <c r="D17"/>
      <c r="N17" s="5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1" t="s">
        <v>64</v>
      </c>
      <c r="D20" s="6"/>
      <c r="N20" s="1" t="s">
        <v>67</v>
      </c>
      <c r="P20" s="6"/>
    </row>
    <row r="21" spans="2:20" ht="16" thickBot="1" x14ac:dyDescent="0.4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x14ac:dyDescent="0.35">
      <c r="C22" s="51" t="s">
        <v>41</v>
      </c>
      <c r="D22" s="52"/>
      <c r="F22" s="8"/>
      <c r="G22" s="9"/>
      <c r="H22" s="10"/>
      <c r="O22" s="51" t="s">
        <v>41</v>
      </c>
      <c r="P22" s="52"/>
    </row>
    <row r="23" spans="2:20" ht="15" thickBot="1" x14ac:dyDescent="0.4">
      <c r="B23" s="19" t="s">
        <v>9</v>
      </c>
      <c r="C23" s="13" t="s">
        <v>2</v>
      </c>
      <c r="D23" s="14" t="s">
        <v>3</v>
      </c>
      <c r="F23" s="8"/>
      <c r="G23" s="9"/>
      <c r="H23" s="10"/>
      <c r="N23" s="19" t="s">
        <v>9</v>
      </c>
      <c r="O23" s="13" t="s">
        <v>6</v>
      </c>
      <c r="P23" s="14" t="s">
        <v>3</v>
      </c>
      <c r="R23" s="8"/>
      <c r="S23" s="9"/>
      <c r="T23" s="10"/>
    </row>
    <row r="24" spans="2:20" x14ac:dyDescent="0.35">
      <c r="B24" s="18" t="s">
        <v>50</v>
      </c>
      <c r="C24" s="4">
        <v>2.3862080399999992</v>
      </c>
      <c r="D24" s="7">
        <v>245</v>
      </c>
      <c r="F24" s="8"/>
      <c r="G24" s="9"/>
      <c r="H24" s="10"/>
      <c r="N24" s="18" t="s">
        <v>20</v>
      </c>
      <c r="O24" s="4">
        <v>39.653167070000002</v>
      </c>
      <c r="P24" s="7">
        <v>4754</v>
      </c>
      <c r="R24" s="8"/>
      <c r="S24" s="9"/>
      <c r="T24" s="10"/>
    </row>
    <row r="25" spans="2:20" x14ac:dyDescent="0.35">
      <c r="B25" s="18" t="s">
        <v>21</v>
      </c>
      <c r="C25" s="4">
        <v>6.6137586400000004</v>
      </c>
      <c r="D25" s="7">
        <v>2242</v>
      </c>
      <c r="F25" s="8"/>
      <c r="G25" s="9"/>
      <c r="H25" s="10"/>
      <c r="N25" s="18" t="s">
        <v>21</v>
      </c>
      <c r="O25" s="4">
        <v>28.95870394999999</v>
      </c>
      <c r="P25" s="7">
        <v>13558</v>
      </c>
      <c r="R25" s="8"/>
      <c r="S25" s="9"/>
      <c r="T25" s="10"/>
    </row>
    <row r="26" spans="2:20" x14ac:dyDescent="0.35">
      <c r="B26" s="18" t="s">
        <v>22</v>
      </c>
      <c r="C26" s="4">
        <v>6.5454868099999999</v>
      </c>
      <c r="D26" s="7">
        <v>523</v>
      </c>
      <c r="N26" s="18" t="s">
        <v>59</v>
      </c>
      <c r="O26" s="4">
        <v>41.471761570000005</v>
      </c>
      <c r="P26" s="7">
        <v>3728</v>
      </c>
      <c r="R26" s="8"/>
      <c r="S26" s="9"/>
      <c r="T26" s="10"/>
    </row>
    <row r="27" spans="2:20" x14ac:dyDescent="0.35">
      <c r="B27" s="18" t="s">
        <v>23</v>
      </c>
      <c r="C27" s="4">
        <v>2.4804316000000002</v>
      </c>
      <c r="D27" s="7">
        <v>44</v>
      </c>
      <c r="N27" s="18" t="s">
        <v>23</v>
      </c>
      <c r="O27" s="4">
        <v>15.213408709999998</v>
      </c>
      <c r="P27" s="7">
        <v>334</v>
      </c>
    </row>
    <row r="28" spans="2:20" ht="15" thickBot="1" x14ac:dyDescent="0.4">
      <c r="B28" s="20" t="s">
        <v>4</v>
      </c>
      <c r="C28" s="16">
        <f>SUM(C24:C27)</f>
        <v>18.025885089999999</v>
      </c>
      <c r="D28" s="17">
        <f>SUM(D24:D27)</f>
        <v>3054</v>
      </c>
      <c r="N28" s="18" t="s">
        <v>24</v>
      </c>
      <c r="O28" s="4">
        <v>9.6623729999999991E-2</v>
      </c>
      <c r="P28" s="7">
        <v>1</v>
      </c>
    </row>
    <row r="29" spans="2:20" ht="15" thickBot="1" x14ac:dyDescent="0.4">
      <c r="B29" s="28"/>
      <c r="N29" s="20" t="s">
        <v>4</v>
      </c>
      <c r="O29" s="16">
        <f>SUM(O24:O28)</f>
        <v>125.39366503000001</v>
      </c>
      <c r="P29" s="17">
        <f>SUM(P24:P28)</f>
        <v>22375</v>
      </c>
    </row>
    <row r="30" spans="2:20" x14ac:dyDescent="0.35">
      <c r="N30" s="26"/>
    </row>
    <row r="35" spans="2:20" ht="15" customHeight="1" x14ac:dyDescent="0.35"/>
    <row r="36" spans="2:20" ht="15.5" x14ac:dyDescent="0.35">
      <c r="B36" s="1" t="s">
        <v>65</v>
      </c>
    </row>
    <row r="37" spans="2:20" ht="16" thickBot="1" x14ac:dyDescent="0.4">
      <c r="B37" s="2" t="s">
        <v>0</v>
      </c>
      <c r="F37" s="8"/>
      <c r="G37" s="9"/>
      <c r="H37" s="10"/>
      <c r="N37" s="1" t="s">
        <v>69</v>
      </c>
    </row>
    <row r="38" spans="2:20" ht="16" thickBot="1" x14ac:dyDescent="0.4">
      <c r="C38" s="51" t="s">
        <v>41</v>
      </c>
      <c r="D38" s="52"/>
      <c r="F38" s="8"/>
      <c r="G38" s="9"/>
      <c r="H38" s="10"/>
      <c r="N38" s="2" t="s">
        <v>0</v>
      </c>
    </row>
    <row r="39" spans="2:20" ht="15" thickBot="1" x14ac:dyDescent="0.4">
      <c r="B39" s="12" t="s">
        <v>10</v>
      </c>
      <c r="C39" s="13" t="s">
        <v>2</v>
      </c>
      <c r="D39" s="14" t="s">
        <v>3</v>
      </c>
      <c r="F39" s="8"/>
      <c r="G39" s="9"/>
      <c r="H39" s="10"/>
      <c r="O39" s="51" t="s">
        <v>41</v>
      </c>
      <c r="P39" s="52"/>
      <c r="R39" s="8"/>
      <c r="S39" s="9"/>
      <c r="T39" s="10"/>
    </row>
    <row r="40" spans="2:20" ht="15" thickBot="1" x14ac:dyDescent="0.4">
      <c r="B40" s="11" t="s">
        <v>25</v>
      </c>
      <c r="C40" s="4">
        <v>7.8949434900000002</v>
      </c>
      <c r="D40" s="7">
        <v>946</v>
      </c>
      <c r="F40" s="8"/>
      <c r="G40" s="9"/>
      <c r="H40" s="10"/>
      <c r="N40" s="12" t="s">
        <v>10</v>
      </c>
      <c r="O40" s="13" t="s">
        <v>6</v>
      </c>
      <c r="P40" s="14" t="s">
        <v>3</v>
      </c>
      <c r="R40" s="8"/>
      <c r="S40" s="9"/>
      <c r="T40" s="10"/>
    </row>
    <row r="41" spans="2:20" x14ac:dyDescent="0.35">
      <c r="B41" s="11" t="s">
        <v>26</v>
      </c>
      <c r="C41" s="4">
        <v>2.9460977000000002</v>
      </c>
      <c r="D41" s="7">
        <v>437</v>
      </c>
      <c r="F41" s="8"/>
      <c r="G41" s="9"/>
      <c r="H41" s="10"/>
      <c r="N41" s="11" t="s">
        <v>25</v>
      </c>
      <c r="O41" s="4">
        <v>59.040528841999908</v>
      </c>
      <c r="P41" s="7">
        <v>7505</v>
      </c>
      <c r="R41" s="8"/>
      <c r="S41" s="9"/>
      <c r="T41" s="10"/>
    </row>
    <row r="42" spans="2:20" x14ac:dyDescent="0.35">
      <c r="B42" s="11" t="s">
        <v>27</v>
      </c>
      <c r="C42" s="4">
        <v>1.5152145599999998</v>
      </c>
      <c r="D42" s="7">
        <v>246</v>
      </c>
      <c r="F42" s="8"/>
      <c r="G42" s="9"/>
      <c r="H42" s="10"/>
      <c r="N42" s="11" t="s">
        <v>26</v>
      </c>
      <c r="O42" s="4">
        <v>25.595526260000021</v>
      </c>
      <c r="P42" s="7">
        <v>3077</v>
      </c>
      <c r="R42" s="8"/>
      <c r="S42" s="9"/>
      <c r="T42" s="10"/>
    </row>
    <row r="43" spans="2:20" x14ac:dyDescent="0.35">
      <c r="B43" s="11" t="s">
        <v>29</v>
      </c>
      <c r="C43" s="4">
        <v>1.2522736999999999</v>
      </c>
      <c r="D43" s="7">
        <v>210</v>
      </c>
      <c r="F43" s="8"/>
      <c r="G43" s="9"/>
      <c r="H43" s="10"/>
      <c r="N43" s="11" t="s">
        <v>29</v>
      </c>
      <c r="O43" s="4">
        <v>8.2821766600000011</v>
      </c>
      <c r="P43" s="7">
        <v>1603</v>
      </c>
      <c r="R43" s="8"/>
      <c r="S43" s="9"/>
      <c r="T43" s="10"/>
    </row>
    <row r="44" spans="2:20" x14ac:dyDescent="0.35">
      <c r="B44" s="11" t="s">
        <v>28</v>
      </c>
      <c r="C44" s="4">
        <v>0.62688294</v>
      </c>
      <c r="D44" s="7">
        <v>126</v>
      </c>
      <c r="F44" s="8"/>
      <c r="G44" s="9"/>
      <c r="H44" s="10"/>
      <c r="N44" s="11" t="s">
        <v>27</v>
      </c>
      <c r="O44" s="4">
        <v>7.0249201799999987</v>
      </c>
      <c r="P44" s="7">
        <v>1650</v>
      </c>
      <c r="R44" s="8"/>
      <c r="S44" s="9"/>
      <c r="T44" s="10"/>
    </row>
    <row r="45" spans="2:20" x14ac:dyDescent="0.35">
      <c r="B45" s="11" t="s">
        <v>32</v>
      </c>
      <c r="C45" s="4">
        <v>0.60584335999999994</v>
      </c>
      <c r="D45" s="7">
        <v>175</v>
      </c>
      <c r="F45" s="8"/>
      <c r="G45" s="9"/>
      <c r="H45" s="10"/>
      <c r="N45" s="11" t="s">
        <v>28</v>
      </c>
      <c r="O45" s="4">
        <v>4.7570534399999991</v>
      </c>
      <c r="P45" s="7">
        <v>1032</v>
      </c>
      <c r="R45" s="8"/>
      <c r="S45" s="9"/>
      <c r="T45" s="10"/>
    </row>
    <row r="46" spans="2:20" x14ac:dyDescent="0.35">
      <c r="B46" s="11" t="s">
        <v>30</v>
      </c>
      <c r="C46" s="4">
        <v>0.58112273000000003</v>
      </c>
      <c r="D46" s="7">
        <v>189</v>
      </c>
      <c r="F46" s="8"/>
      <c r="G46" s="9"/>
      <c r="H46" s="10"/>
      <c r="N46" s="11" t="s">
        <v>30</v>
      </c>
      <c r="O46" s="4">
        <v>3.7574044399999997</v>
      </c>
      <c r="P46" s="7">
        <v>1387</v>
      </c>
      <c r="R46" s="8"/>
      <c r="S46" s="9"/>
      <c r="T46" s="10"/>
    </row>
    <row r="47" spans="2:20" x14ac:dyDescent="0.35">
      <c r="B47" s="11" t="s">
        <v>33</v>
      </c>
      <c r="C47" s="4">
        <v>0.51363334999999999</v>
      </c>
      <c r="D47" s="7">
        <v>149</v>
      </c>
      <c r="F47" s="8"/>
      <c r="G47" s="9"/>
      <c r="H47" s="10"/>
      <c r="N47" s="11" t="s">
        <v>32</v>
      </c>
      <c r="O47" s="4">
        <v>3.6376971300000003</v>
      </c>
      <c r="P47" s="7">
        <v>1165</v>
      </c>
      <c r="R47" s="8"/>
      <c r="S47" s="9"/>
      <c r="T47" s="10"/>
    </row>
    <row r="48" spans="2:20" x14ac:dyDescent="0.35">
      <c r="B48" s="11" t="s">
        <v>31</v>
      </c>
      <c r="C48" s="4">
        <v>0.48733263000000004</v>
      </c>
      <c r="D48" s="7">
        <v>139</v>
      </c>
      <c r="F48" s="8"/>
      <c r="G48" s="9"/>
      <c r="H48" s="10"/>
      <c r="N48" s="11" t="s">
        <v>31</v>
      </c>
      <c r="O48" s="4">
        <v>2.7939888300000013</v>
      </c>
      <c r="P48" s="7">
        <v>1000</v>
      </c>
      <c r="R48" s="8"/>
      <c r="S48" s="9"/>
      <c r="T48" s="10"/>
    </row>
    <row r="49" spans="2:20" x14ac:dyDescent="0.35">
      <c r="B49" s="11" t="s">
        <v>66</v>
      </c>
      <c r="C49" s="4">
        <v>0.34951752000000003</v>
      </c>
      <c r="D49" s="7">
        <v>28</v>
      </c>
      <c r="F49" s="8"/>
      <c r="G49" s="9"/>
      <c r="H49" s="10"/>
      <c r="N49" s="11" t="s">
        <v>33</v>
      </c>
      <c r="O49" s="4">
        <v>2.2934921000000004</v>
      </c>
      <c r="P49" s="7">
        <v>725</v>
      </c>
      <c r="R49" s="8"/>
      <c r="S49" s="9"/>
      <c r="T49" s="10"/>
    </row>
    <row r="50" spans="2:20" x14ac:dyDescent="0.35">
      <c r="B50" s="11" t="s">
        <v>37</v>
      </c>
      <c r="C50" s="4">
        <v>0.32026261</v>
      </c>
      <c r="D50" s="7">
        <v>99</v>
      </c>
      <c r="N50" s="11" t="s">
        <v>37</v>
      </c>
      <c r="O50" s="4">
        <v>2.0206163900000012</v>
      </c>
      <c r="P50" s="7">
        <v>897</v>
      </c>
      <c r="R50" s="8"/>
      <c r="S50" s="9"/>
      <c r="T50" s="10"/>
    </row>
    <row r="51" spans="2:20" x14ac:dyDescent="0.35">
      <c r="B51" s="11" t="s">
        <v>38</v>
      </c>
      <c r="C51" s="4">
        <v>0.30937300000000001</v>
      </c>
      <c r="D51" s="7">
        <v>89</v>
      </c>
      <c r="N51" s="11" t="s">
        <v>38</v>
      </c>
      <c r="O51" s="4">
        <v>1.9146030900000004</v>
      </c>
      <c r="P51" s="7">
        <v>613</v>
      </c>
      <c r="R51" s="8"/>
      <c r="S51" s="9"/>
      <c r="T51" s="10"/>
    </row>
    <row r="52" spans="2:20" x14ac:dyDescent="0.35">
      <c r="B52" s="11" t="s">
        <v>35</v>
      </c>
      <c r="C52" s="4">
        <v>0.28667957999999999</v>
      </c>
      <c r="D52" s="7">
        <v>89</v>
      </c>
      <c r="N52" s="11" t="s">
        <v>35</v>
      </c>
      <c r="O52" s="4">
        <v>1.6362088499999998</v>
      </c>
      <c r="P52" s="7">
        <v>662</v>
      </c>
    </row>
    <row r="53" spans="2:20" x14ac:dyDescent="0.35">
      <c r="B53" s="11" t="s">
        <v>34</v>
      </c>
      <c r="C53" s="4">
        <v>0.23432741999999998</v>
      </c>
      <c r="D53" s="7">
        <v>69</v>
      </c>
      <c r="N53" s="11" t="s">
        <v>34</v>
      </c>
      <c r="O53" s="4">
        <v>1.5670459899999993</v>
      </c>
      <c r="P53" s="7">
        <v>601</v>
      </c>
    </row>
    <row r="54" spans="2:20" x14ac:dyDescent="0.35">
      <c r="B54" s="11" t="s">
        <v>36</v>
      </c>
      <c r="C54" s="49">
        <v>0.1023805</v>
      </c>
      <c r="D54" s="50">
        <v>63</v>
      </c>
      <c r="N54" s="11" t="s">
        <v>36</v>
      </c>
      <c r="O54" s="4">
        <v>1.0724028300000001</v>
      </c>
      <c r="P54" s="7">
        <v>458</v>
      </c>
    </row>
    <row r="55" spans="2:20" ht="15" thickBot="1" x14ac:dyDescent="0.4">
      <c r="B55" s="15" t="s">
        <v>4</v>
      </c>
      <c r="C55" s="16">
        <f>SUM(C40:C54)</f>
        <v>18.025885089999999</v>
      </c>
      <c r="D55" s="17">
        <f>SUM(D40:D54)</f>
        <v>3054</v>
      </c>
      <c r="N55" s="15" t="s">
        <v>4</v>
      </c>
      <c r="O55" s="16">
        <f>SUM(O41:O54)</f>
        <v>125.39366503199993</v>
      </c>
      <c r="P55" s="17">
        <f>SUM(P41:P54)</f>
        <v>22375</v>
      </c>
    </row>
  </sheetData>
  <mergeCells count="6">
    <mergeCell ref="O39:P39"/>
    <mergeCell ref="C5:D5"/>
    <mergeCell ref="O5:P5"/>
    <mergeCell ref="C22:D22"/>
    <mergeCell ref="O22:P22"/>
    <mergeCell ref="C38:D38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FONDO DE DESARROLLO ECONÓMICO</vt:lpstr>
      <vt:lpstr>CRÉDITO DIRECTO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Jorge Perla</cp:lastModifiedBy>
  <dcterms:created xsi:type="dcterms:W3CDTF">2018-05-16T19:09:38Z</dcterms:created>
  <dcterms:modified xsi:type="dcterms:W3CDTF">2022-04-22T20:38:04Z</dcterms:modified>
</cp:coreProperties>
</file>