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I:\2021\2. BANDESAL EN CIFRAS\"/>
    </mc:Choice>
  </mc:AlternateContent>
  <xr:revisionPtr revIDLastSave="0" documentId="13_ncr:1_{36055158-9A53-4C50-97CD-72A32D3FD25C}" xr6:coauthVersionLast="46" xr6:coauthVersionMax="46" xr10:uidLastSave="{00000000-0000-0000-0000-000000000000}"/>
  <bookViews>
    <workbookView xWindow="-110" yWindow="-110" windowWidth="19420" windowHeight="10420" tabRatio="809" xr2:uid="{00000000-000D-0000-FFFF-FFFF00000000}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6" l="1"/>
  <c r="C28" i="6"/>
  <c r="D12" i="6"/>
  <c r="C12" i="6"/>
  <c r="O31" i="5"/>
  <c r="D30" i="5"/>
  <c r="C30" i="5"/>
  <c r="D14" i="5"/>
  <c r="C14" i="5"/>
  <c r="D15" i="3"/>
  <c r="C15" i="3"/>
  <c r="M17" i="1"/>
  <c r="M33" i="1"/>
  <c r="N17" i="1"/>
  <c r="D61" i="1"/>
  <c r="C61" i="1"/>
  <c r="P15" i="5" l="1"/>
  <c r="O15" i="5"/>
  <c r="D50" i="5" l="1"/>
  <c r="C50" i="5"/>
  <c r="D56" i="3"/>
  <c r="C56" i="3"/>
  <c r="P15" i="3"/>
  <c r="O15" i="3"/>
  <c r="C33" i="1"/>
  <c r="D30" i="3" l="1"/>
  <c r="C30" i="3"/>
  <c r="O30" i="3" l="1"/>
  <c r="P30" i="3"/>
  <c r="M61" i="1" l="1"/>
  <c r="N61" i="1"/>
  <c r="N33" i="1"/>
  <c r="O28" i="6" l="1"/>
  <c r="P12" i="6" l="1"/>
  <c r="O12" i="6"/>
  <c r="D54" i="6" l="1"/>
  <c r="C54" i="6"/>
  <c r="P51" i="5" l="1"/>
  <c r="O51" i="5"/>
  <c r="P54" i="6" l="1"/>
  <c r="O54" i="6"/>
  <c r="P28" i="6"/>
  <c r="O56" i="3"/>
  <c r="P56" i="3"/>
  <c r="D14" i="1" l="1"/>
  <c r="C14" i="1"/>
  <c r="D33" i="1" l="1"/>
  <c r="P31" i="5" l="1"/>
</calcChain>
</file>

<file path=xl/sharedStrings.xml><?xml version="1.0" encoding="utf-8"?>
<sst xmlns="http://schemas.openxmlformats.org/spreadsheetml/2006/main" count="374" uniqueCount="68">
  <si>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</si>
  <si>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</si>
  <si>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</si>
  <si>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</si>
  <si>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</si>
  <si>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</si>
  <si>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</si>
  <si>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</si>
  <si>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</si>
  <si>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</si>
  <si>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</si>
  <si>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</si>
  <si>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</si>
  <si>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</si>
  <si>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</si>
  <si>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</si>
  <si>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</si>
  <si>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</si>
  <si>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</si>
  <si>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</si>
  <si>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</si>
  <si>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</si>
  <si>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</si>
  <si>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</si>
  <si>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</si>
  <si>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</si>
  <si>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</si>
  <si>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</si>
  <si>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</si>
  <si>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</si>
  <si>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</si>
  <si>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</si>
  <si>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</si>
  <si>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</si>
  <si>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</si>
  <si>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</si>
  <si>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</si>
  <si>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</si>
  <si>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</si>
  <si>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FSG</t>
  </si>
  <si>
    <t>SECTOR MINERIA Y CANTERAS</t>
  </si>
  <si>
    <t>LÍNEA DE APOYO A LA REACTIVACIÓN ECONÓMICA DE LAS EMPRESAS SALVADOREÑAS*</t>
  </si>
  <si>
    <r>
      <rPr>
        <b/>
        <i/>
        <sz val="9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>El detalle de la línea de apoyo a la reactivación económica de las empresas salvadoreñas se tendrá dentro de 180 días, debido a su modalidad de anticipo.</t>
    </r>
  </si>
  <si>
    <t>OTRAS ACTIVIDADES</t>
  </si>
  <si>
    <t>SERVICIOS</t>
  </si>
  <si>
    <t>COMERCIO</t>
  </si>
  <si>
    <t>INDUSTRIA</t>
  </si>
  <si>
    <t>CONSTRUCCIÓN</t>
  </si>
  <si>
    <t>AGROPECUARIO</t>
  </si>
  <si>
    <t>*Incluye contingencia de FONEDUCA.</t>
  </si>
  <si>
    <t>CUENTA PROPIA / AUTÓNOMO</t>
  </si>
  <si>
    <t>*El detalle de la línea de apoyo a la reactivación económica de las empresas salvadoreñas se tendrá dentro de 180 días, debido a su modalidad de anticipo.</t>
  </si>
  <si>
    <t>CUENTA PROPIA O AUTOEMPLEO</t>
  </si>
  <si>
    <t>PEQUEÑA</t>
  </si>
  <si>
    <t>A) MONTO OTORGADO POR SECTOR ECONÓMICO (ACUMULADO DE ENERO A SEPTIEMBRE 2021)</t>
  </si>
  <si>
    <t>B) MONTO OTORGADO POR TAMAÑO DE EMPRESA (ACUMULADO DE ENERO A SEPTIEMBRE 2021)</t>
  </si>
  <si>
    <t>A) SALDO DE CARTERA POR SECTOR ECONÓMICO (AL 30 SEPTIEMBRE 2021)</t>
  </si>
  <si>
    <t>B) SALDO DE CARTERA POR TAMAÑO DE EMPRESA (AL 30 DE SEPTIEMBRE 2021)</t>
  </si>
  <si>
    <t>C) SALDO DE CARTERA POR DEPARTAMENTO (AL 30 DE SEPTIEMBRE 2021)</t>
  </si>
  <si>
    <t>C) MONTO OTORGADO POR DEPARTAMENTO (ACUMULADO DE ENERO A SEPTIEMBRE 2021)</t>
  </si>
  <si>
    <t>A) SALDO DE CARTERA POR SECTOR ECONÓMICO (AL 30 DE SEPTIEMBRE 2021)</t>
  </si>
  <si>
    <t xml:space="preserve">PEQUEÑA </t>
  </si>
  <si>
    <t>A) MONTO GARANTIZADO POR SECTOR ECONÓMICO (ACUMULADO DE ENERO A SEPTIEMBRE 2021)</t>
  </si>
  <si>
    <t>B) MONTO GARANTIZADO POR TAMAÑO DE EMPRESA (ACUMULADO DE ENERO A SEPTIEMBRE 2021)</t>
  </si>
  <si>
    <t>C) MONTO GARANTIZADO POR DEPARTAMENTO (ACUMULADO DE ENERO A SEPTIEMBRE 2021)</t>
  </si>
  <si>
    <t>A) CONTINGENCIA POR SECTOR ECONÓMICO (AL 30 DE SEPTIEMBRE 2021)*</t>
  </si>
  <si>
    <t>B) CONTINGENCIA POR TAMAÑO DE EMPRESA (AL 30 DE SEPTIEMBRE 2021)*</t>
  </si>
  <si>
    <t>C) CONTINGENCIA POR DEPARTAMENTO (AL 30 DE SEPTIEMBRE 2021)*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</si>
</sst>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164" fontId="2" fillId="2" borderId="11" xfId="2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left"/>
    </xf>
    <xf numFmtId="164" fontId="0" fillId="0" borderId="11" xfId="2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166" fontId="0" fillId="0" borderId="12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166" fontId="9" fillId="0" borderId="0" xfId="1" applyNumberFormat="1" applyFont="1" applyAlignment="1">
      <alignment horizontal="center"/>
    </xf>
    <xf numFmtId="0" fontId="7" fillId="0" borderId="0" xfId="0" applyFont="1" applyBorder="1" applyAlignment="1">
      <alignment vertic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166" fontId="0" fillId="0" borderId="4" xfId="1" applyNumberFormat="1" applyFont="1" applyBorder="1" applyAlignment="1">
      <alignment horizontal="center"/>
    </xf>
    <xf numFmtId="164" fontId="9" fillId="0" borderId="0" xfId="2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66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9" fillId="0" borderId="3" xfId="2" applyFont="1" applyBorder="1" applyAlignment="1">
      <alignment horizontal="center"/>
    </xf>
    <xf numFmtId="166" fontId="9" fillId="0" borderId="0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10" fillId="0" borderId="4" xfId="1" applyNumberFormat="1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1" fontId="2" fillId="2" borderId="8" xfId="0" applyNumberFormat="1" applyFont="1" applyFill="1" applyBorder="1" applyAlignment="1">
      <alignment horizontal="right"/>
    </xf>
    <xf numFmtId="164" fontId="0" fillId="0" borderId="0" xfId="2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10" fillId="0" borderId="0" xfId="2" applyNumberFormat="1" applyFont="1" applyBorder="1" applyAlignment="1">
      <alignment horizontal="center"/>
    </xf>
    <xf numFmtId="166" fontId="0" fillId="0" borderId="0" xfId="1" applyNumberFormat="1" applyFont="1" applyBorder="1" applyAlignment="1"/>
    <xf numFmtId="166" fontId="0" fillId="0" borderId="0" xfId="1" applyNumberFormat="1" applyFont="1" applyBorder="1" applyAlignment="1">
      <alignment horizontal="center" vertical="center"/>
    </xf>
    <xf numFmtId="166" fontId="2" fillId="2" borderId="8" xfId="1" applyNumberFormat="1" applyFont="1" applyFill="1" applyBorder="1" applyAlignment="1">
      <alignment horizontal="center" vertical="center"/>
    </xf>
    <xf numFmtId="164" fontId="2" fillId="2" borderId="0" xfId="2" applyFont="1" applyFill="1" applyBorder="1" applyAlignment="1">
      <alignment horizontal="center"/>
    </xf>
    <xf numFmtId="0" fontId="2" fillId="2" borderId="12" xfId="2" applyNumberFormat="1" applyFont="1" applyFill="1" applyBorder="1" applyAlignment="1"/>
    <xf numFmtId="164" fontId="11" fillId="0" borderId="3" xfId="2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4" fontId="2" fillId="2" borderId="11" xfId="2" applyFont="1" applyFill="1" applyBorder="1" applyAlignment="1">
      <alignment horizontal="left"/>
    </xf>
    <xf numFmtId="0" fontId="2" fillId="2" borderId="12" xfId="0" applyFon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164" fontId="0" fillId="0" borderId="3" xfId="2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0" fontId="2" fillId="2" borderId="12" xfId="0" applyFont="1" applyFill="1" applyBorder="1"/>
    <xf numFmtId="164" fontId="2" fillId="2" borderId="15" xfId="2" applyFont="1" applyFill="1" applyBorder="1"/>
    <xf numFmtId="0" fontId="0" fillId="0" borderId="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3" fillId="0" borderId="0" xfId="0" applyFont="1" applyFill="1"/>
    <xf numFmtId="44" fontId="0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" formatCode="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2021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AE-493C-B3BD-0F20F8BD8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'BANDESAL 2DO. PISO'!$C$6:$C$13</c:f>
              <c:numCache>
                <c:formatCode>_("$"* #,##0.00_);_("$"* \(#,##0.00\);_("$"* "-"??_);_(@_)</c:formatCode>
                <c:ptCount val="8"/>
                <c:pt idx="0">
                  <c:v>33.495883509999999</c:v>
                </c:pt>
                <c:pt idx="1">
                  <c:v>12.58064478</c:v>
                </c:pt>
                <c:pt idx="2">
                  <c:v>9.6892600000000009</c:v>
                </c:pt>
                <c:pt idx="3">
                  <c:v>9.2468091999999977</c:v>
                </c:pt>
                <c:pt idx="4">
                  <c:v>5.7646105499999996</c:v>
                </c:pt>
                <c:pt idx="5">
                  <c:v>2.38083</c:v>
                </c:pt>
                <c:pt idx="6">
                  <c:v>1.64775</c:v>
                </c:pt>
                <c:pt idx="7">
                  <c:v>0.98299999999999998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EAE-493C-B3BD-0F20F8BD8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'BANDESAL 2DO. PISO'!$D$6:$D$13</c:f>
              <c:numCache>
                <c:formatCode>_(* #,##0_);_(* \(#,##0\);_(* "-"??_);_(@_)</c:formatCode>
                <c:ptCount val="8"/>
                <c:pt idx="0">
                  <c:v>1106</c:v>
                </c:pt>
                <c:pt idx="1">
                  <c:v>139</c:v>
                </c:pt>
                <c:pt idx="2">
                  <c:v>211</c:v>
                </c:pt>
                <c:pt idx="3">
                  <c:v>279</c:v>
                </c:pt>
                <c:pt idx="4">
                  <c:v>136</c:v>
                </c:pt>
                <c:pt idx="5">
                  <c:v>145</c:v>
                </c:pt>
                <c:pt idx="6">
                  <c:v>22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ECONÓMICO'!$O$7:$O$13</c:f>
              <c:numCache>
                <c:formatCode>_("$"* #,##0.00_);_("$"* \(#,##0.00\);_("$"* "-"??_);_(@_)</c:formatCode>
                <c:ptCount val="7"/>
                <c:pt idx="0">
                  <c:v>16.943435040000001</c:v>
                </c:pt>
                <c:pt idx="1">
                  <c:v>14.826275979999995</c:v>
                </c:pt>
                <c:pt idx="2">
                  <c:v>9.4818842599999993</c:v>
                </c:pt>
                <c:pt idx="3">
                  <c:v>5.3573180600000008</c:v>
                </c:pt>
                <c:pt idx="4">
                  <c:v>3.8713247400000004</c:v>
                </c:pt>
                <c:pt idx="5">
                  <c:v>3.4400338200000018</c:v>
                </c:pt>
                <c:pt idx="6">
                  <c:v>1.2885431700000001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ECONÓMICO'!$P$7:$P$13</c:f>
              <c:numCache>
                <c:formatCode>_(* #,##0_);_(* \(#,##0\);_(* "-"??_);_(@_)</c:formatCode>
                <c:ptCount val="7"/>
                <c:pt idx="0">
                  <c:v>262</c:v>
                </c:pt>
                <c:pt idx="1">
                  <c:v>215</c:v>
                </c:pt>
                <c:pt idx="2">
                  <c:v>98</c:v>
                </c:pt>
                <c:pt idx="3">
                  <c:v>22</c:v>
                </c:pt>
                <c:pt idx="4">
                  <c:v>5</c:v>
                </c:pt>
                <c:pt idx="5">
                  <c:v>184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septiembre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ECONÓMICO'!$O$25:$O$29</c:f>
              <c:numCache>
                <c:formatCode>_("$"* #,##0.00_);_("$"* \(#,##0.00\);_("$"* "-"??_);_(@_)</c:formatCode>
                <c:ptCount val="5"/>
                <c:pt idx="0">
                  <c:v>1.67393576</c:v>
                </c:pt>
                <c:pt idx="1">
                  <c:v>5.7305116499999995</c:v>
                </c:pt>
                <c:pt idx="2">
                  <c:v>13.42115248</c:v>
                </c:pt>
                <c:pt idx="3">
                  <c:v>13.55627293</c:v>
                </c:pt>
                <c:pt idx="4">
                  <c:v>20.887067429999998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ECONÓMICO'!$P$25:$P$29</c:f>
              <c:numCache>
                <c:formatCode>_(* #,##0_);_(* \(#,##0\);_(* "-"??_);_(@_)</c:formatCode>
                <c:ptCount val="5"/>
                <c:pt idx="0">
                  <c:v>87</c:v>
                </c:pt>
                <c:pt idx="1">
                  <c:v>397</c:v>
                </c:pt>
                <c:pt idx="2">
                  <c:v>227</c:v>
                </c:pt>
                <c:pt idx="3">
                  <c:v>53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93908739399317"/>
          <c:y val="0.37945326247311639"/>
          <c:w val="0.24417160372147428"/>
          <c:h val="0.4657748706919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2021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CUSCATLAN</c:v>
                </c:pt>
                <c:pt idx="8">
                  <c:v>CHALATENANGO</c:v>
                </c:pt>
                <c:pt idx="9">
                  <c:v>MORAZAN</c:v>
                </c:pt>
                <c:pt idx="10">
                  <c:v>LA UNION</c:v>
                </c:pt>
                <c:pt idx="11">
                  <c:v>USULUTAN</c:v>
                </c:pt>
                <c:pt idx="12">
                  <c:v>CABAÑAS</c:v>
                </c:pt>
                <c:pt idx="13">
                  <c:v>SAN VICENTE</c:v>
                </c:pt>
              </c:strCache>
            </c:strRef>
          </c:cat>
          <c:val>
            <c:numRef>
              <c:f>'FONDO DE DESARROLLO ECONÓMICO'!$O$42:$O$55</c:f>
              <c:numCache>
                <c:formatCode>_("$"* #,##0.00_);_("$"* \(#,##0.00\);_("$"* "-"??_);_(@_)</c:formatCode>
                <c:ptCount val="14"/>
                <c:pt idx="0">
                  <c:v>28.181571320000003</c:v>
                </c:pt>
                <c:pt idx="1">
                  <c:v>18.085706799999993</c:v>
                </c:pt>
                <c:pt idx="2">
                  <c:v>3.0066173799999998</c:v>
                </c:pt>
                <c:pt idx="3">
                  <c:v>2.0907039699999999</c:v>
                </c:pt>
                <c:pt idx="4">
                  <c:v>1.2303263099999999</c:v>
                </c:pt>
                <c:pt idx="5">
                  <c:v>0.74910683000000011</c:v>
                </c:pt>
                <c:pt idx="6">
                  <c:v>0.57560497999999993</c:v>
                </c:pt>
                <c:pt idx="7">
                  <c:v>0.38628072999999996</c:v>
                </c:pt>
                <c:pt idx="8">
                  <c:v>0.31042414999999995</c:v>
                </c:pt>
                <c:pt idx="9">
                  <c:v>0.26079245000000006</c:v>
                </c:pt>
                <c:pt idx="10">
                  <c:v>0.21914408000000002</c:v>
                </c:pt>
                <c:pt idx="11">
                  <c:v>0.13027605</c:v>
                </c:pt>
                <c:pt idx="12">
                  <c:v>2.6624729999999999E-2</c:v>
                </c:pt>
                <c:pt idx="13">
                  <c:v>1.5760469999999999E-2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CUSCATLAN</c:v>
                </c:pt>
                <c:pt idx="8">
                  <c:v>CHALATENANGO</c:v>
                </c:pt>
                <c:pt idx="9">
                  <c:v>MORAZAN</c:v>
                </c:pt>
                <c:pt idx="10">
                  <c:v>LA UNION</c:v>
                </c:pt>
                <c:pt idx="11">
                  <c:v>USULUTAN</c:v>
                </c:pt>
                <c:pt idx="12">
                  <c:v>CABAÑAS</c:v>
                </c:pt>
                <c:pt idx="13">
                  <c:v>SAN VICENTE</c:v>
                </c:pt>
              </c:strCache>
            </c:strRef>
          </c:cat>
          <c:val>
            <c:numRef>
              <c:f>'FONDO DE DESARROLLO ECONÓMICO'!$P$42:$P$55</c:f>
              <c:numCache>
                <c:formatCode>_(* #,##0_);_(* \(#,##0\);_(* "-"??_);_(@_)</c:formatCode>
                <c:ptCount val="14"/>
                <c:pt idx="0">
                  <c:v>407</c:v>
                </c:pt>
                <c:pt idx="1">
                  <c:v>173</c:v>
                </c:pt>
                <c:pt idx="2">
                  <c:v>39</c:v>
                </c:pt>
                <c:pt idx="3">
                  <c:v>29</c:v>
                </c:pt>
                <c:pt idx="4">
                  <c:v>32</c:v>
                </c:pt>
                <c:pt idx="5">
                  <c:v>26</c:v>
                </c:pt>
                <c:pt idx="6">
                  <c:v>10</c:v>
                </c:pt>
                <c:pt idx="7">
                  <c:v>22</c:v>
                </c:pt>
                <c:pt idx="8">
                  <c:v>16</c:v>
                </c:pt>
                <c:pt idx="9">
                  <c:v>9</c:v>
                </c:pt>
                <c:pt idx="10">
                  <c:v>13</c:v>
                </c:pt>
                <c:pt idx="11">
                  <c:v>10</c:v>
                </c:pt>
                <c:pt idx="12">
                  <c:v>8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</c:strCache>
            </c:strRef>
          </c:cat>
          <c:val>
            <c:numRef>
              <c:f>'CRÉDITO DIRECTO'!$C$7:$C$13</c:f>
              <c:numCache>
                <c:formatCode>_("$"* #,##0.00_);_("$"* \(#,##0.00\);_("$"* "-"??_);_(@_)</c:formatCode>
                <c:ptCount val="7"/>
                <c:pt idx="0">
                  <c:v>79.426496880000002</c:v>
                </c:pt>
                <c:pt idx="1">
                  <c:v>44.381348280000012</c:v>
                </c:pt>
                <c:pt idx="2">
                  <c:v>12.50000479</c:v>
                </c:pt>
                <c:pt idx="3">
                  <c:v>11.610305519999999</c:v>
                </c:pt>
                <c:pt idx="4">
                  <c:v>5.1319614600000003</c:v>
                </c:pt>
                <c:pt idx="5">
                  <c:v>3.27492904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</c:strCache>
            </c:strRef>
          </c:cat>
          <c:val>
            <c:numRef>
              <c:f>'CRÉDITO DIRECTO'!$D$7:$D$13</c:f>
              <c:numCache>
                <c:formatCode>_(* #,##0_);_(* \(#,##0\);_(* "-"??_);_(@_)</c:formatCode>
                <c:ptCount val="7"/>
                <c:pt idx="0">
                  <c:v>6</c:v>
                </c:pt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2-4C32-9214-523A3D591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DIRECTO'!$C$25:$C$29</c:f>
              <c:numCache>
                <c:formatCode>_("$"* #,##0.00_);_("$"* \(#,##0.00\);_("$"* "-"??_);_(@_)</c:formatCode>
                <c:ptCount val="5"/>
                <c:pt idx="0">
                  <c:v>3.9295139999999999E-2</c:v>
                </c:pt>
                <c:pt idx="1">
                  <c:v>21.84099213</c:v>
                </c:pt>
                <c:pt idx="2">
                  <c:v>44.738038429999989</c:v>
                </c:pt>
                <c:pt idx="3">
                  <c:v>36.545535000000001</c:v>
                </c:pt>
                <c:pt idx="4">
                  <c:v>53.761185269999999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C2-4C32-9214-523A3D591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DIRECTO'!$D$25:$D$29</c:f>
              <c:numCache>
                <c:formatCode>_(* #,##0_);_(* \(#,##0\);_(* "-"??_);_(@_)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21</c:v>
                </c:pt>
                <c:pt idx="3">
                  <c:v>23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DIRECTO'!$C$41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52-4232-A6B4-7C5AD000BB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52-4232-A6B4-7C5AD000BB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52-4232-A6B4-7C5AD000BB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51-4C32-980E-D91298D173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51-4C32-980E-D91298D173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DIRECTO'!$B$42:$B$49</c:f>
              <c:strCache>
                <c:ptCount val="8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CHALATENANGO</c:v>
                </c:pt>
                <c:pt idx="5">
                  <c:v>MORAZAN</c:v>
                </c:pt>
                <c:pt idx="6">
                  <c:v>SONSONATE</c:v>
                </c:pt>
                <c:pt idx="7">
                  <c:v>LA PAZ</c:v>
                </c:pt>
              </c:strCache>
            </c:strRef>
          </c:cat>
          <c:val>
            <c:numRef>
              <c:f>'CRÉDITO DIRECTO'!$C$42:$C$49</c:f>
              <c:numCache>
                <c:formatCode>_("$"* #,##0.00_);_("$"* \(#,##0.00\);_("$"* "-"??_);_(@_)</c:formatCode>
                <c:ptCount val="8"/>
                <c:pt idx="0">
                  <c:v>118.85981008999998</c:v>
                </c:pt>
                <c:pt idx="1">
                  <c:v>23.712067149999999</c:v>
                </c:pt>
                <c:pt idx="2">
                  <c:v>7.8</c:v>
                </c:pt>
                <c:pt idx="3">
                  <c:v>2.4752420000000002</c:v>
                </c:pt>
                <c:pt idx="4">
                  <c:v>1.6909290400000001</c:v>
                </c:pt>
                <c:pt idx="5">
                  <c:v>1.5072614600000001</c:v>
                </c:pt>
                <c:pt idx="6">
                  <c:v>0.84044109000000011</c:v>
                </c:pt>
                <c:pt idx="7">
                  <c:v>3.9295139999999999E-2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DIRECTO'!$D$41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DIRECTO'!$B$42:$B$49</c:f>
              <c:strCache>
                <c:ptCount val="8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CHALATENANGO</c:v>
                </c:pt>
                <c:pt idx="5">
                  <c:v>MORAZAN</c:v>
                </c:pt>
                <c:pt idx="6">
                  <c:v>SONSONATE</c:v>
                </c:pt>
                <c:pt idx="7">
                  <c:v>LA PAZ</c:v>
                </c:pt>
              </c:strCache>
            </c:strRef>
          </c:cat>
          <c:val>
            <c:numRef>
              <c:f>'CRÉDITO DIRECTO'!$D$42:$D$44</c:f>
              <c:numCache>
                <c:formatCode>_(* #,##0_);_(* \(#,##0\);_(* "-"??_);_(@_)</c:formatCode>
                <c:ptCount val="3"/>
                <c:pt idx="0">
                  <c:v>32</c:v>
                </c:pt>
                <c:pt idx="1">
                  <c:v>16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septiembre 2021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DIRECTO'!$O$7:$O$14</c:f>
              <c:numCache>
                <c:formatCode>_("$"* #,##0.00_);_("$"* \(#,##0.00\);_("$"* "-"??_);_(@_)</c:formatCode>
                <c:ptCount val="8"/>
                <c:pt idx="0">
                  <c:v>57.116750969999998</c:v>
                </c:pt>
                <c:pt idx="1">
                  <c:v>52.110840259999996</c:v>
                </c:pt>
                <c:pt idx="2">
                  <c:v>22.614344239999998</c:v>
                </c:pt>
                <c:pt idx="3">
                  <c:v>16.630623920000001</c:v>
                </c:pt>
                <c:pt idx="4">
                  <c:v>13.424561779999998</c:v>
                </c:pt>
                <c:pt idx="5">
                  <c:v>5.4730551799999994</c:v>
                </c:pt>
                <c:pt idx="6">
                  <c:v>3.2681321099999998</c:v>
                </c:pt>
                <c:pt idx="7">
                  <c:v>0.58622120000000011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DIRECTO'!$P$7:$P$14</c:f>
              <c:numCache>
                <c:formatCode>_(* #,##0_);_(* \(#,##0\);_(* "-"??_);_(@_)</c:formatCode>
                <c:ptCount val="8"/>
                <c:pt idx="0">
                  <c:v>7</c:v>
                </c:pt>
                <c:pt idx="1">
                  <c:v>35</c:v>
                </c:pt>
                <c:pt idx="2">
                  <c:v>2</c:v>
                </c:pt>
                <c:pt idx="3">
                  <c:v>12</c:v>
                </c:pt>
                <c:pt idx="4">
                  <c:v>16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A-4413-ADBF-998261EAEE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BA-4413-ADBF-998261EAE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DIRECTO'!$N$26:$N$31</c:f>
              <c:strCache>
                <c:ptCount val="6"/>
                <c:pt idx="0">
                  <c:v>CUENTA PROPIA O AUTOEMPLEO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'CRÉDITO DIRECTO'!$O$26:$O$31</c:f>
              <c:numCache>
                <c:formatCode>_("$"* #,##0.00_);_("$"* \(#,##0.00\);_("$"* "-"??_);_(@_)</c:formatCode>
                <c:ptCount val="6"/>
                <c:pt idx="0">
                  <c:v>3.9063389999999996E-2</c:v>
                </c:pt>
                <c:pt idx="1">
                  <c:v>25.425216199999998</c:v>
                </c:pt>
                <c:pt idx="2">
                  <c:v>31.970388159999999</c:v>
                </c:pt>
                <c:pt idx="3">
                  <c:v>43.540671630000013</c:v>
                </c:pt>
                <c:pt idx="4">
                  <c:v>70.249190280000008</c:v>
                </c:pt>
                <c:pt idx="5">
                  <c:v>171.22452966000003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5BA-4413-ADBF-998261EAEE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5BA-4413-ADBF-998261EAE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DIRECTO'!$N$26:$N$31</c:f>
              <c:strCache>
                <c:ptCount val="6"/>
                <c:pt idx="0">
                  <c:v>CUENTA PROPIA O AUTOEMPLEO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'CRÉDITO DIRECTO'!$P$26:$P$31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9</c:v>
                </c:pt>
                <c:pt idx="2">
                  <c:v>24</c:v>
                </c:pt>
                <c:pt idx="3">
                  <c:v>31</c:v>
                </c:pt>
                <c:pt idx="4">
                  <c:v>17</c:v>
                </c:pt>
                <c:pt idx="5" formatCode="General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</a:t>
            </a:r>
            <a:r>
              <a:rPr lang="es-SV" sz="1200"/>
              <a:t>de</a:t>
            </a:r>
            <a:r>
              <a:rPr lang="es-SV" sz="1200" baseline="0"/>
              <a:t> septiembre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85-43EB-BC5D-145A40902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85-43EB-BC5D-145A40902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75-4FC1-8C5D-6DD05AF75D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DIRECTO'!$N$42:$N$50</c:f>
              <c:strCache>
                <c:ptCount val="9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SAN MIGUEL</c:v>
                </c:pt>
                <c:pt idx="5">
                  <c:v>MORAZAN</c:v>
                </c:pt>
                <c:pt idx="6">
                  <c:v>CHALATENANGO</c:v>
                </c:pt>
                <c:pt idx="7">
                  <c:v>SONSONATE</c:v>
                </c:pt>
                <c:pt idx="8">
                  <c:v>LA PAZ</c:v>
                </c:pt>
              </c:strCache>
            </c:strRef>
          </c:cat>
          <c:val>
            <c:numRef>
              <c:f>'CRÉDITO DIRECTO'!$O$42:$O$50</c:f>
              <c:numCache>
                <c:formatCode>_("$"* #,##0.00_);_("$"* \(#,##0.00\);_("$"* "-"??_);_(@_)</c:formatCode>
                <c:ptCount val="9"/>
                <c:pt idx="0">
                  <c:v>110.52580239000002</c:v>
                </c:pt>
                <c:pt idx="1">
                  <c:v>30.471219349999998</c:v>
                </c:pt>
                <c:pt idx="2">
                  <c:v>17.83163077</c:v>
                </c:pt>
                <c:pt idx="3">
                  <c:v>5.4484605999999998</c:v>
                </c:pt>
                <c:pt idx="4">
                  <c:v>2.2321805100000001</c:v>
                </c:pt>
                <c:pt idx="5">
                  <c:v>1.6180806399999998</c:v>
                </c:pt>
                <c:pt idx="6">
                  <c:v>1.4220976099999998</c:v>
                </c:pt>
                <c:pt idx="7">
                  <c:v>0.84044109000000011</c:v>
                </c:pt>
                <c:pt idx="8">
                  <c:v>0.8346167000000001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85-43EB-BC5D-145A40902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85-43EB-BC5D-145A40902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275-4FC1-8C5D-6DD05AF75D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DIRECTO'!$N$42:$N$50</c:f>
              <c:strCache>
                <c:ptCount val="9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SAN MIGUEL</c:v>
                </c:pt>
                <c:pt idx="5">
                  <c:v>MORAZAN</c:v>
                </c:pt>
                <c:pt idx="6">
                  <c:v>CHALATENANGO</c:v>
                </c:pt>
                <c:pt idx="7">
                  <c:v>SONSONATE</c:v>
                </c:pt>
                <c:pt idx="8">
                  <c:v>LA PAZ</c:v>
                </c:pt>
              </c:strCache>
            </c:strRef>
          </c:cat>
          <c:val>
            <c:numRef>
              <c:f>'CRÉDITO DIRECTO'!$P$42:$P$50</c:f>
              <c:numCache>
                <c:formatCode>_(* #,##0_);_(* \(#,##0\);_(* "-"??_);_(@_)</c:formatCode>
                <c:ptCount val="9"/>
                <c:pt idx="0">
                  <c:v>44</c:v>
                </c:pt>
                <c:pt idx="1">
                  <c:v>23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24.502498370000001</c:v>
                </c:pt>
                <c:pt idx="1">
                  <c:v>18.296310420000001</c:v>
                </c:pt>
                <c:pt idx="2">
                  <c:v>4.8587502000000002</c:v>
                </c:pt>
                <c:pt idx="3">
                  <c:v>0.14832999999999999</c:v>
                </c:pt>
                <c:pt idx="4">
                  <c:v>0.13787229999999998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2585</c:v>
                </c:pt>
                <c:pt idx="1">
                  <c:v>4824</c:v>
                </c:pt>
                <c:pt idx="2">
                  <c:v>1042</c:v>
                </c:pt>
                <c:pt idx="3">
                  <c:v>20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</a:t>
            </a:r>
            <a:r>
              <a:rPr lang="es-SV" sz="1200" baseline="0"/>
              <a:t> 2021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7D-4DEE-ABF6-EB2004CBE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PISO'!$B$28:$B$33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'BANDESAL 2DO. PISO'!$C$28:$C$33</c:f>
              <c:numCache>
                <c:formatCode>_("$"* #,##0.00_);_("$"* \(#,##0.00\);_("$"* "-"??_);_(@_)</c:formatCode>
                <c:ptCount val="6"/>
                <c:pt idx="0">
                  <c:v>9.7359390300000008</c:v>
                </c:pt>
                <c:pt idx="1">
                  <c:v>7.0476020699999999</c:v>
                </c:pt>
                <c:pt idx="2">
                  <c:v>14.108966130000001</c:v>
                </c:pt>
                <c:pt idx="3">
                  <c:v>22.783305529999996</c:v>
                </c:pt>
                <c:pt idx="4">
                  <c:v>22.112975279999997</c:v>
                </c:pt>
                <c:pt idx="5">
                  <c:v>75.78878804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37D-4DEE-ABF6-EB2004CBE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PISO'!$B$28:$B$33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'BANDESAL 2DO. PISO'!$D$28:$D$33</c:f>
              <c:numCache>
                <c:formatCode>_(* #,##0_);_(* \(#,##0\);_(* "-"??_);_(@_)</c:formatCode>
                <c:ptCount val="6"/>
                <c:pt idx="0">
                  <c:v>131</c:v>
                </c:pt>
                <c:pt idx="1">
                  <c:v>1212</c:v>
                </c:pt>
                <c:pt idx="2">
                  <c:v>432</c:v>
                </c:pt>
                <c:pt idx="3">
                  <c:v>170</c:v>
                </c:pt>
                <c:pt idx="4">
                  <c:v>95</c:v>
                </c:pt>
                <c:pt idx="5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63101432313705"/>
          <c:y val="0.32630667780522921"/>
          <c:w val="0.29899948865509363"/>
          <c:h val="0.5018922521817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5.368424969999996</c:v>
                </c:pt>
                <c:pt idx="1">
                  <c:v>15.141156849999998</c:v>
                </c:pt>
                <c:pt idx="2">
                  <c:v>20.38395032</c:v>
                </c:pt>
                <c:pt idx="3">
                  <c:v>7.0502291500000007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674</c:v>
                </c:pt>
                <c:pt idx="1">
                  <c:v>6086</c:v>
                </c:pt>
                <c:pt idx="2">
                  <c:v>1573</c:v>
                </c:pt>
                <c:pt idx="3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LA UNION</c:v>
                </c:pt>
                <c:pt idx="10">
                  <c:v>SAN VICENTE</c:v>
                </c:pt>
                <c:pt idx="11">
                  <c:v>CHALATENANGO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21.851484660000004</c:v>
                </c:pt>
                <c:pt idx="1">
                  <c:v>8.1567684899999993</c:v>
                </c:pt>
                <c:pt idx="2">
                  <c:v>3.0400367499999992</c:v>
                </c:pt>
                <c:pt idx="3">
                  <c:v>2.9614583999999988</c:v>
                </c:pt>
                <c:pt idx="4">
                  <c:v>1.9482429299999999</c:v>
                </c:pt>
                <c:pt idx="5">
                  <c:v>1.91535487</c:v>
                </c:pt>
                <c:pt idx="6">
                  <c:v>1.6154622100000002</c:v>
                </c:pt>
                <c:pt idx="7">
                  <c:v>1.31776439</c:v>
                </c:pt>
                <c:pt idx="8">
                  <c:v>1.0426866199999998</c:v>
                </c:pt>
                <c:pt idx="9">
                  <c:v>0.95616437999999992</c:v>
                </c:pt>
                <c:pt idx="10">
                  <c:v>0.95575909999999997</c:v>
                </c:pt>
                <c:pt idx="11">
                  <c:v>0.94764766999999994</c:v>
                </c:pt>
                <c:pt idx="12">
                  <c:v>0.74009925999999993</c:v>
                </c:pt>
                <c:pt idx="13">
                  <c:v>0.49483156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LA UNION</c:v>
                </c:pt>
                <c:pt idx="10">
                  <c:v>SAN VICENTE</c:v>
                </c:pt>
                <c:pt idx="11">
                  <c:v>CHALATENANGO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GARANTÍAS'!$D$40:$D$53</c:f>
              <c:numCache>
                <c:formatCode>_(* #,##0_);_(* \(#,##0\);_(* "-"??_);_(@_)</c:formatCode>
                <c:ptCount val="14"/>
                <c:pt idx="0">
                  <c:v>2625</c:v>
                </c:pt>
                <c:pt idx="1">
                  <c:v>1011</c:v>
                </c:pt>
                <c:pt idx="2">
                  <c:v>649</c:v>
                </c:pt>
                <c:pt idx="3">
                  <c:v>618</c:v>
                </c:pt>
                <c:pt idx="4">
                  <c:v>391</c:v>
                </c:pt>
                <c:pt idx="5">
                  <c:v>597</c:v>
                </c:pt>
                <c:pt idx="6">
                  <c:v>497</c:v>
                </c:pt>
                <c:pt idx="7">
                  <c:v>396</c:v>
                </c:pt>
                <c:pt idx="8">
                  <c:v>423</c:v>
                </c:pt>
                <c:pt idx="9">
                  <c:v>257</c:v>
                </c:pt>
                <c:pt idx="10">
                  <c:v>281</c:v>
                </c:pt>
                <c:pt idx="11">
                  <c:v>296</c:v>
                </c:pt>
                <c:pt idx="12">
                  <c:v>276</c:v>
                </c:pt>
                <c:pt idx="13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2021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AGROPECUARIO</c:v>
                </c:pt>
                <c:pt idx="1">
                  <c:v>COMERCIO</c:v>
                </c:pt>
                <c:pt idx="2">
                  <c:v>CONSTRUCCIÓN</c:v>
                </c:pt>
                <c:pt idx="3">
                  <c:v>INDUSTRIA</c:v>
                </c:pt>
                <c:pt idx="4">
                  <c:v>SERVICIOS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0.37574510000000005</c:v>
                </c:pt>
                <c:pt idx="1">
                  <c:v>35.549007290000056</c:v>
                </c:pt>
                <c:pt idx="2">
                  <c:v>0.17508113999999997</c:v>
                </c:pt>
                <c:pt idx="3">
                  <c:v>7.1603044099999975</c:v>
                </c:pt>
                <c:pt idx="4">
                  <c:v>67.489366160000046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AGROPECUARIO</c:v>
                </c:pt>
                <c:pt idx="1">
                  <c:v>COMERCIO</c:v>
                </c:pt>
                <c:pt idx="2">
                  <c:v>CONSTRUCCIÓN</c:v>
                </c:pt>
                <c:pt idx="3">
                  <c:v>INDUSTRIA</c:v>
                </c:pt>
                <c:pt idx="4">
                  <c:v>SERVICIOS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41</c:v>
                </c:pt>
                <c:pt idx="1">
                  <c:v>10328</c:v>
                </c:pt>
                <c:pt idx="2">
                  <c:v>16</c:v>
                </c:pt>
                <c:pt idx="3">
                  <c:v>2228</c:v>
                </c:pt>
                <c:pt idx="4">
                  <c:v>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GARANTÍAS'!$N$24:$N$27</c:f>
              <c:strCache>
                <c:ptCount val="4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GARANTÍAS'!$O$24:$O$27</c:f>
              <c:numCache>
                <c:formatCode>_("$"* #,##0.00_);_("$"* \(#,##0.00\);_("$"* "-"??_);_(@_)</c:formatCode>
                <c:ptCount val="4"/>
                <c:pt idx="0">
                  <c:v>39.975771849999944</c:v>
                </c:pt>
                <c:pt idx="1">
                  <c:v>23.274800650000035</c:v>
                </c:pt>
                <c:pt idx="2">
                  <c:v>34.80189857000002</c:v>
                </c:pt>
                <c:pt idx="3">
                  <c:v>12.697033030000005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GARANTÍAS'!$N$24:$N$27</c:f>
              <c:strCache>
                <c:ptCount val="4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GARANTÍAS'!$P$24:$P$27</c:f>
              <c:numCache>
                <c:formatCode>_(* #,##0_);_(* \(#,##0\);_(* "-"??_);_(@_)</c:formatCode>
                <c:ptCount val="4"/>
                <c:pt idx="0">
                  <c:v>4959</c:v>
                </c:pt>
                <c:pt idx="1">
                  <c:v>12749</c:v>
                </c:pt>
                <c:pt idx="2">
                  <c:v>3245</c:v>
                </c:pt>
                <c:pt idx="3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USULUTAN</c:v>
                </c:pt>
                <c:pt idx="6">
                  <c:v>LA PAZ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GARANTÍAS'!$O$40:$O$53</c:f>
              <c:numCache>
                <c:formatCode>_("$"* #,##0.00_);_("$"* \(#,##0.00\);_("$"* "-"??_);_(@_)</c:formatCode>
                <c:ptCount val="14"/>
                <c:pt idx="0">
                  <c:v>52.639867670000001</c:v>
                </c:pt>
                <c:pt idx="1">
                  <c:v>22.962835379999994</c:v>
                </c:pt>
                <c:pt idx="2">
                  <c:v>7.0812834799999926</c:v>
                </c:pt>
                <c:pt idx="3">
                  <c:v>6.119922360000003</c:v>
                </c:pt>
                <c:pt idx="4">
                  <c:v>4.3218799100000016</c:v>
                </c:pt>
                <c:pt idx="5">
                  <c:v>3.0737184699999998</c:v>
                </c:pt>
                <c:pt idx="6">
                  <c:v>3.2661831500000007</c:v>
                </c:pt>
                <c:pt idx="7">
                  <c:v>2.3637729800000007</c:v>
                </c:pt>
                <c:pt idx="8">
                  <c:v>1.6496876799999998</c:v>
                </c:pt>
                <c:pt idx="9">
                  <c:v>1.7484388899999992</c:v>
                </c:pt>
                <c:pt idx="10">
                  <c:v>1.6267120100000008</c:v>
                </c:pt>
                <c:pt idx="11">
                  <c:v>1.5337089400000008</c:v>
                </c:pt>
                <c:pt idx="12">
                  <c:v>1.3866025799999993</c:v>
                </c:pt>
                <c:pt idx="13">
                  <c:v>0.97489059999999972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USULUTAN</c:v>
                </c:pt>
                <c:pt idx="6">
                  <c:v>LA PAZ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GARANTÍAS'!$P$40:$P$53</c:f>
              <c:numCache>
                <c:formatCode>_(* #,##0_);_(* \(#,##0\);_(* "-"??_);_(@_)</c:formatCode>
                <c:ptCount val="14"/>
                <c:pt idx="0">
                  <c:v>7036</c:v>
                </c:pt>
                <c:pt idx="1">
                  <c:v>2815</c:v>
                </c:pt>
                <c:pt idx="2">
                  <c:v>1620</c:v>
                </c:pt>
                <c:pt idx="3">
                  <c:v>1511</c:v>
                </c:pt>
                <c:pt idx="4">
                  <c:v>997</c:v>
                </c:pt>
                <c:pt idx="5">
                  <c:v>1154</c:v>
                </c:pt>
                <c:pt idx="6">
                  <c:v>1328</c:v>
                </c:pt>
                <c:pt idx="7">
                  <c:v>992</c:v>
                </c:pt>
                <c:pt idx="8">
                  <c:v>622</c:v>
                </c:pt>
                <c:pt idx="9">
                  <c:v>882</c:v>
                </c:pt>
                <c:pt idx="10">
                  <c:v>601</c:v>
                </c:pt>
                <c:pt idx="11">
                  <c:v>611</c:v>
                </c:pt>
                <c:pt idx="12">
                  <c:v>626</c:v>
                </c:pt>
                <c:pt idx="13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7D4-4FA5-9051-84B858F07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PISO'!$B$47:$B$60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AHUACHAPAN</c:v>
                </c:pt>
                <c:pt idx="4">
                  <c:v>LA PAZ</c:v>
                </c:pt>
                <c:pt idx="5">
                  <c:v>SANTA ANA</c:v>
                </c:pt>
                <c:pt idx="6">
                  <c:v>CHALATENANGO</c:v>
                </c:pt>
                <c:pt idx="7">
                  <c:v>USULUTAN</c:v>
                </c:pt>
                <c:pt idx="8">
                  <c:v>SAN VICENTE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'BANDESAL 2DO. PISO'!$C$47:$C$60</c:f>
              <c:numCache>
                <c:formatCode>_("$"* #,##0.00_);_("$"* \(#,##0.00\);_("$"* "-"??_);_(@_)</c:formatCode>
                <c:ptCount val="14"/>
                <c:pt idx="0">
                  <c:v>35.257051389999987</c:v>
                </c:pt>
                <c:pt idx="1">
                  <c:v>22.542518770000008</c:v>
                </c:pt>
                <c:pt idx="2">
                  <c:v>4.5678219100000002</c:v>
                </c:pt>
                <c:pt idx="3">
                  <c:v>2.9803905099999999</c:v>
                </c:pt>
                <c:pt idx="4">
                  <c:v>2.1312860700000003</c:v>
                </c:pt>
                <c:pt idx="5">
                  <c:v>1.8188749900000003</c:v>
                </c:pt>
                <c:pt idx="6">
                  <c:v>1.7301</c:v>
                </c:pt>
                <c:pt idx="7">
                  <c:v>1.6217282999999998</c:v>
                </c:pt>
                <c:pt idx="8">
                  <c:v>1.3773452800000006</c:v>
                </c:pt>
                <c:pt idx="9">
                  <c:v>0.72389999999999999</c:v>
                </c:pt>
                <c:pt idx="10">
                  <c:v>0.40565000000000001</c:v>
                </c:pt>
                <c:pt idx="11">
                  <c:v>0.28532081999999998</c:v>
                </c:pt>
                <c:pt idx="12">
                  <c:v>0.20930000000000001</c:v>
                </c:pt>
                <c:pt idx="13">
                  <c:v>0.13750000000000001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97D4-4FA5-9051-84B858F07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PISO'!$B$47:$B$60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AHUACHAPAN</c:v>
                </c:pt>
                <c:pt idx="4">
                  <c:v>LA PAZ</c:v>
                </c:pt>
                <c:pt idx="5">
                  <c:v>SANTA ANA</c:v>
                </c:pt>
                <c:pt idx="6">
                  <c:v>CHALATENANGO</c:v>
                </c:pt>
                <c:pt idx="7">
                  <c:v>USULUTAN</c:v>
                </c:pt>
                <c:pt idx="8">
                  <c:v>SAN VICENTE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'BANDESAL 2DO. PISO'!$D$47:$D$60</c:f>
              <c:numCache>
                <c:formatCode>_(* #,##0_);_(* \(#,##0\);_(* "-"??_);_(@_)</c:formatCode>
                <c:ptCount val="14"/>
                <c:pt idx="0">
                  <c:v>535</c:v>
                </c:pt>
                <c:pt idx="1">
                  <c:v>290</c:v>
                </c:pt>
                <c:pt idx="2">
                  <c:v>271</c:v>
                </c:pt>
                <c:pt idx="3">
                  <c:v>82</c:v>
                </c:pt>
                <c:pt idx="4">
                  <c:v>171</c:v>
                </c:pt>
                <c:pt idx="5">
                  <c:v>127</c:v>
                </c:pt>
                <c:pt idx="6">
                  <c:v>23</c:v>
                </c:pt>
                <c:pt idx="7">
                  <c:v>185</c:v>
                </c:pt>
                <c:pt idx="8">
                  <c:v>88</c:v>
                </c:pt>
                <c:pt idx="9">
                  <c:v>89</c:v>
                </c:pt>
                <c:pt idx="10">
                  <c:v>75</c:v>
                </c:pt>
                <c:pt idx="11">
                  <c:v>30</c:v>
                </c:pt>
                <c:pt idx="12">
                  <c:v>72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septiembre </a:t>
            </a:r>
            <a:r>
              <a:rPr lang="es-SV" sz="1200"/>
              <a:t>2021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'BANDESAL 2DO. PISO'!$M$6:$M$15</c:f>
              <c:numCache>
                <c:formatCode>_("$"* #,##0.00_);_("$"* \(#,##0.00\);_("$"* "-"??_);_(@_)</c:formatCode>
                <c:ptCount val="10"/>
                <c:pt idx="0">
                  <c:v>71.60901444999989</c:v>
                </c:pt>
                <c:pt idx="1">
                  <c:v>63.341090240000149</c:v>
                </c:pt>
                <c:pt idx="2">
                  <c:v>35.684036230000025</c:v>
                </c:pt>
                <c:pt idx="3">
                  <c:v>34.211565860000057</c:v>
                </c:pt>
                <c:pt idx="4">
                  <c:v>25.125993910000009</c:v>
                </c:pt>
                <c:pt idx="5">
                  <c:v>24.084171069999986</c:v>
                </c:pt>
                <c:pt idx="6">
                  <c:v>17.072643680000009</c:v>
                </c:pt>
                <c:pt idx="7">
                  <c:v>3.71578564</c:v>
                </c:pt>
                <c:pt idx="8">
                  <c:v>0.33305963999999999</c:v>
                </c:pt>
                <c:pt idx="9">
                  <c:v>2.3489389999999999E-2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'BANDESAL 2DO. PISO'!$N$6:$N$15</c:f>
              <c:numCache>
                <c:formatCode>_(* #,##0_);_(* \(#,##0\);_(* "-"??_);_(@_)</c:formatCode>
                <c:ptCount val="10"/>
                <c:pt idx="0">
                  <c:v>2643</c:v>
                </c:pt>
                <c:pt idx="1">
                  <c:v>3442</c:v>
                </c:pt>
                <c:pt idx="2">
                  <c:v>1185</c:v>
                </c:pt>
                <c:pt idx="3">
                  <c:v>2142</c:v>
                </c:pt>
                <c:pt idx="4">
                  <c:v>452</c:v>
                </c:pt>
                <c:pt idx="5">
                  <c:v>1516</c:v>
                </c:pt>
                <c:pt idx="6">
                  <c:v>1193</c:v>
                </c:pt>
                <c:pt idx="7">
                  <c:v>11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8204188443171"/>
          <c:y val="0.23220099525703411"/>
          <c:w val="0.42424920179856151"/>
          <c:h val="0.73222246635657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PISO'!$L$27:$L$32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PISO'!$M$27:$M$32</c:f>
              <c:numCache>
                <c:formatCode>_("$"* #,##0.00_);_("$"* \(#,##0.00\);_("$"* "-"??_);_(@_)</c:formatCode>
                <c:ptCount val="6"/>
                <c:pt idx="0">
                  <c:v>57.772128050000184</c:v>
                </c:pt>
                <c:pt idx="1">
                  <c:v>43.022808939999955</c:v>
                </c:pt>
                <c:pt idx="2">
                  <c:v>62.440446500000128</c:v>
                </c:pt>
                <c:pt idx="3">
                  <c:v>62.988277820000064</c:v>
                </c:pt>
                <c:pt idx="4">
                  <c:v>48.977188800000022</c:v>
                </c:pt>
                <c:pt idx="5">
                  <c:v>51.93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PISO'!$L$27:$L$32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PISO'!$N$27:$N$32</c:f>
              <c:numCache>
                <c:formatCode>_(* #,##0_);_(* \(#,##0\);_(* "-"??_);_(@_)</c:formatCode>
                <c:ptCount val="6"/>
                <c:pt idx="0">
                  <c:v>4541</c:v>
                </c:pt>
                <c:pt idx="1">
                  <c:v>5167</c:v>
                </c:pt>
                <c:pt idx="2">
                  <c:v>1716</c:v>
                </c:pt>
                <c:pt idx="3">
                  <c:v>976</c:v>
                </c:pt>
                <c:pt idx="4">
                  <c:v>190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83543963915717"/>
          <c:y val="0.28950310534718354"/>
          <c:w val="0.37774896595402829"/>
          <c:h val="0.58767082431139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PISO'!$L$46:$L$60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USULUTAN</c:v>
                </c:pt>
                <c:pt idx="7">
                  <c:v>SAN VICENTE</c:v>
                </c:pt>
                <c:pt idx="8">
                  <c:v>AHUACHAPAN</c:v>
                </c:pt>
                <c:pt idx="9">
                  <c:v>CHALATENANGO</c:v>
                </c:pt>
                <c:pt idx="10">
                  <c:v>CUSCATLAN</c:v>
                </c:pt>
                <c:pt idx="11">
                  <c:v>LA UNION</c:v>
                </c:pt>
                <c:pt idx="12">
                  <c:v>MORAZAN</c:v>
                </c:pt>
                <c:pt idx="13">
                  <c:v>CABAÑAS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PISO'!$M$46:$M$60</c:f>
              <c:numCache>
                <c:formatCode>_("$"* #,##0.00_);_("$"* \(#,##0.00\);_("$"* "-"??_);_(@_)</c:formatCode>
                <c:ptCount val="15"/>
                <c:pt idx="0">
                  <c:v>130.57532850999979</c:v>
                </c:pt>
                <c:pt idx="1">
                  <c:v>59.147872849999999</c:v>
                </c:pt>
                <c:pt idx="2">
                  <c:v>17.956635450000004</c:v>
                </c:pt>
                <c:pt idx="3">
                  <c:v>13.79825417</c:v>
                </c:pt>
                <c:pt idx="4">
                  <c:v>8.9293312399999998</c:v>
                </c:pt>
                <c:pt idx="5">
                  <c:v>7.9634747199999936</c:v>
                </c:pt>
                <c:pt idx="6">
                  <c:v>7.7468070300000003</c:v>
                </c:pt>
                <c:pt idx="7">
                  <c:v>6.7994512200000061</c:v>
                </c:pt>
                <c:pt idx="8">
                  <c:v>6.0399978300000114</c:v>
                </c:pt>
                <c:pt idx="9">
                  <c:v>3.8756203400000007</c:v>
                </c:pt>
                <c:pt idx="10">
                  <c:v>3.7949972000000014</c:v>
                </c:pt>
                <c:pt idx="11">
                  <c:v>3.541242549999998</c:v>
                </c:pt>
                <c:pt idx="12">
                  <c:v>2.568157760000001</c:v>
                </c:pt>
                <c:pt idx="13">
                  <c:v>2.4636792400000007</c:v>
                </c:pt>
                <c:pt idx="14">
                  <c:v>51.93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PISO'!$L$46:$L$60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USULUTAN</c:v>
                </c:pt>
                <c:pt idx="7">
                  <c:v>SAN VICENTE</c:v>
                </c:pt>
                <c:pt idx="8">
                  <c:v>AHUACHAPAN</c:v>
                </c:pt>
                <c:pt idx="9">
                  <c:v>CHALATENANGO</c:v>
                </c:pt>
                <c:pt idx="10">
                  <c:v>CUSCATLAN</c:v>
                </c:pt>
                <c:pt idx="11">
                  <c:v>LA UNION</c:v>
                </c:pt>
                <c:pt idx="12">
                  <c:v>MORAZAN</c:v>
                </c:pt>
                <c:pt idx="13">
                  <c:v>CABAÑAS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PISO'!$N$46:$N$60</c:f>
              <c:numCache>
                <c:formatCode>_(* #,##0_);_(* \(#,##0\);_(* "-"??_);_(@_)</c:formatCode>
                <c:ptCount val="15"/>
                <c:pt idx="0">
                  <c:v>4534</c:v>
                </c:pt>
                <c:pt idx="1">
                  <c:v>1453</c:v>
                </c:pt>
                <c:pt idx="2">
                  <c:v>1322</c:v>
                </c:pt>
                <c:pt idx="3">
                  <c:v>913</c:v>
                </c:pt>
                <c:pt idx="4">
                  <c:v>778</c:v>
                </c:pt>
                <c:pt idx="5">
                  <c:v>604</c:v>
                </c:pt>
                <c:pt idx="6">
                  <c:v>820</c:v>
                </c:pt>
                <c:pt idx="7">
                  <c:v>484</c:v>
                </c:pt>
                <c:pt idx="8">
                  <c:v>425</c:v>
                </c:pt>
                <c:pt idx="9">
                  <c:v>128</c:v>
                </c:pt>
                <c:pt idx="10">
                  <c:v>277</c:v>
                </c:pt>
                <c:pt idx="11">
                  <c:v>353</c:v>
                </c:pt>
                <c:pt idx="12">
                  <c:v>375</c:v>
                </c:pt>
                <c:pt idx="13">
                  <c:v>124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474324959013823"/>
          <c:y val="0.21716328223902556"/>
          <c:w val="0.41727956683629303"/>
          <c:h val="0.7472161158061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</a:t>
            </a:r>
            <a:r>
              <a:rPr lang="es-SV" sz="1200" baseline="0"/>
              <a:t> septiembre </a:t>
            </a:r>
            <a:r>
              <a:rPr lang="es-SV" sz="1200"/>
              <a:t>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EA-4EE0-908F-A2E1201ED1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12-4011-88EB-5E0CA1BF1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ECONÓMICO'!$B$7:$B$14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INSTITUCIONES FINANCIERAS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ECONÓMICO'!$C$7:$C$14</c:f>
              <c:numCache>
                <c:formatCode>_("$"* #,##0.00_);_("$"* \(#,##0.00\);_("$"* "-"??_);_(@_)</c:formatCode>
                <c:ptCount val="8"/>
                <c:pt idx="0">
                  <c:v>3.80552007</c:v>
                </c:pt>
                <c:pt idx="1">
                  <c:v>2.4158233300000003</c:v>
                </c:pt>
                <c:pt idx="2">
                  <c:v>1</c:v>
                </c:pt>
                <c:pt idx="3">
                  <c:v>0.86259673999999997</c:v>
                </c:pt>
                <c:pt idx="4">
                  <c:v>0.50744100000000003</c:v>
                </c:pt>
                <c:pt idx="5">
                  <c:v>0.17399999999999999</c:v>
                </c:pt>
                <c:pt idx="6">
                  <c:v>0.14404400000000001</c:v>
                </c:pt>
                <c:pt idx="7">
                  <c:v>6.3893190000000002E-2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EEA-4EE0-908F-A2E1201ED1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A12-4011-88EB-5E0CA1BF1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ECONÓMICO'!$B$7:$B$14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INSTITUCIONES FINANCIERAS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ECONÓMICO'!$D$7:$D$14</c:f>
              <c:numCache>
                <c:formatCode>_(* #,##0_);_(* \(#,##0\);_(* "-"??_);_(@_)</c:formatCode>
                <c:ptCount val="8"/>
                <c:pt idx="0">
                  <c:v>72</c:v>
                </c:pt>
                <c:pt idx="1">
                  <c:v>79</c:v>
                </c:pt>
                <c:pt idx="2">
                  <c:v>1</c:v>
                </c:pt>
                <c:pt idx="3">
                  <c:v>36</c:v>
                </c:pt>
                <c:pt idx="4">
                  <c:v>15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ECONÓMICO'!$C$25:$C$29</c:f>
              <c:numCache>
                <c:formatCode>_("$"* #,##0.00_);_("$"* \(#,##0.00\);_("$"* "-"??_);_(@_)</c:formatCode>
                <c:ptCount val="5"/>
                <c:pt idx="0">
                  <c:v>1.4813607399999997</c:v>
                </c:pt>
                <c:pt idx="1">
                  <c:v>1.8113880599999999</c:v>
                </c:pt>
                <c:pt idx="2">
                  <c:v>4.2205695300000006</c:v>
                </c:pt>
                <c:pt idx="3">
                  <c:v>1.1599999999999999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ECONÓMICO'!$D$25:$D$29</c:f>
              <c:numCache>
                <c:formatCode>_(* #,##0_);_(* \(#,##0\);_(* "-"??_);_(@_)</c:formatCode>
                <c:ptCount val="5"/>
                <c:pt idx="0">
                  <c:v>65</c:v>
                </c:pt>
                <c:pt idx="1">
                  <c:v>89</c:v>
                </c:pt>
                <c:pt idx="2">
                  <c:v>56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21668755140827"/>
          <c:y val="0.39650105722577961"/>
          <c:w val="0.23000788763489871"/>
          <c:h val="0.45616634161344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septiembre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DE DESARROLLO ECONÓMICO'!$C$41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A6-476B-A887-27A7B9F7F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ECONÓMICO'!$B$42:$B$55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SAN MIGUEL</c:v>
                </c:pt>
                <c:pt idx="4">
                  <c:v>CUSCATLAN</c:v>
                </c:pt>
                <c:pt idx="5">
                  <c:v>CHALATENANGO</c:v>
                </c:pt>
                <c:pt idx="6">
                  <c:v>SONSONATE</c:v>
                </c:pt>
                <c:pt idx="7">
                  <c:v>LA UNION</c:v>
                </c:pt>
                <c:pt idx="8">
                  <c:v>CABAÑAS</c:v>
                </c:pt>
                <c:pt idx="9">
                  <c:v>LA PAZ</c:v>
                </c:pt>
                <c:pt idx="10">
                  <c:v>USULUTAN</c:v>
                </c:pt>
                <c:pt idx="11">
                  <c:v>MORAZAN</c:v>
                </c:pt>
                <c:pt idx="12">
                  <c:v>SAN VICENTE</c:v>
                </c:pt>
                <c:pt idx="13">
                  <c:v>AHUACHAPAN</c:v>
                </c:pt>
              </c:strCache>
            </c:strRef>
          </c:cat>
          <c:val>
            <c:numRef>
              <c:f>'FONDO DE DESARROLLO ECONÓMICO'!$C$42:$C$55</c:f>
              <c:numCache>
                <c:formatCode>_("$"* #,##0.00_);_("$"* \(#,##0.00\);_("$"* "-"??_);_(@_)</c:formatCode>
                <c:ptCount val="14"/>
                <c:pt idx="0">
                  <c:v>4.6284656699999998</c:v>
                </c:pt>
                <c:pt idx="1">
                  <c:v>1.4864561600000001</c:v>
                </c:pt>
                <c:pt idx="2">
                  <c:v>1.04614436</c:v>
                </c:pt>
                <c:pt idx="3">
                  <c:v>0.46258298999999997</c:v>
                </c:pt>
                <c:pt idx="4">
                  <c:v>0.46165400000000001</c:v>
                </c:pt>
                <c:pt idx="5">
                  <c:v>0.18107100000000001</c:v>
                </c:pt>
                <c:pt idx="6">
                  <c:v>0.15664307</c:v>
                </c:pt>
                <c:pt idx="7">
                  <c:v>0.15233907000000002</c:v>
                </c:pt>
                <c:pt idx="8">
                  <c:v>0.11890200999999999</c:v>
                </c:pt>
                <c:pt idx="9">
                  <c:v>0.11672</c:v>
                </c:pt>
                <c:pt idx="10">
                  <c:v>9.1840000000000005E-2</c:v>
                </c:pt>
                <c:pt idx="11">
                  <c:v>4.3499999999999997E-2</c:v>
                </c:pt>
                <c:pt idx="12">
                  <c:v>1.6299999999999999E-2</c:v>
                </c:pt>
                <c:pt idx="13">
                  <c:v>9.4999999999999998E-3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ECONÓMICO'!$D$41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6A6-476B-A887-27A7B9F7F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ECONÓMICO'!$B$42:$B$55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SAN MIGUEL</c:v>
                </c:pt>
                <c:pt idx="4">
                  <c:v>CUSCATLAN</c:v>
                </c:pt>
                <c:pt idx="5">
                  <c:v>CHALATENANGO</c:v>
                </c:pt>
                <c:pt idx="6">
                  <c:v>SONSONATE</c:v>
                </c:pt>
                <c:pt idx="7">
                  <c:v>LA UNION</c:v>
                </c:pt>
                <c:pt idx="8">
                  <c:v>CABAÑAS</c:v>
                </c:pt>
                <c:pt idx="9">
                  <c:v>LA PAZ</c:v>
                </c:pt>
                <c:pt idx="10">
                  <c:v>USULUTAN</c:v>
                </c:pt>
                <c:pt idx="11">
                  <c:v>MORAZAN</c:v>
                </c:pt>
                <c:pt idx="12">
                  <c:v>SAN VICENTE</c:v>
                </c:pt>
                <c:pt idx="13">
                  <c:v>AHUACHAPAN</c:v>
                </c:pt>
              </c:strCache>
            </c:strRef>
          </c:cat>
          <c:val>
            <c:numRef>
              <c:f>'FONDO DE DESARROLLO ECONÓMICO'!$D$42:$D$55</c:f>
              <c:numCache>
                <c:formatCode>_(* #,##0_);_(* \(#,##0\);_(* "-"??_);_(@_)</c:formatCode>
                <c:ptCount val="14"/>
                <c:pt idx="0">
                  <c:v>98</c:v>
                </c:pt>
                <c:pt idx="1">
                  <c:v>14</c:v>
                </c:pt>
                <c:pt idx="2">
                  <c:v>36</c:v>
                </c:pt>
                <c:pt idx="3">
                  <c:v>15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22</xdr:row>
      <xdr:rowOff>123825</xdr:rowOff>
    </xdr:from>
    <xdr:to>
      <xdr:col>10</xdr:col>
      <xdr:colOff>9525</xdr:colOff>
      <xdr:row>37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42</xdr:row>
      <xdr:rowOff>38100</xdr:rowOff>
    </xdr:from>
    <xdr:to>
      <xdr:col>10</xdr:col>
      <xdr:colOff>57150</xdr:colOff>
      <xdr:row>57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22</xdr:row>
      <xdr:rowOff>116114</xdr:rowOff>
    </xdr:from>
    <xdr:to>
      <xdr:col>19</xdr:col>
      <xdr:colOff>713921</xdr:colOff>
      <xdr:row>37</xdr:row>
      <xdr:rowOff>135165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609600</xdr:colOff>
      <xdr:row>41</xdr:row>
      <xdr:rowOff>184150</xdr:rowOff>
    </xdr:from>
    <xdr:to>
      <xdr:col>19</xdr:col>
      <xdr:colOff>695325</xdr:colOff>
      <xdr:row>57</xdr:row>
      <xdr:rowOff>41728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17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18</xdr:row>
      <xdr:rowOff>133350</xdr:rowOff>
    </xdr:from>
    <xdr:to>
      <xdr:col>11</xdr:col>
      <xdr:colOff>304800</xdr:colOff>
      <xdr:row>33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37</xdr:row>
      <xdr:rowOff>107950</xdr:rowOff>
    </xdr:from>
    <xdr:to>
      <xdr:col>11</xdr:col>
      <xdr:colOff>298450</xdr:colOff>
      <xdr:row>52</xdr:row>
      <xdr:rowOff>136525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20</xdr:row>
      <xdr:rowOff>9525</xdr:rowOff>
    </xdr:from>
    <xdr:to>
      <xdr:col>22</xdr:col>
      <xdr:colOff>9525</xdr:colOff>
      <xdr:row>35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37</xdr:row>
      <xdr:rowOff>133350</xdr:rowOff>
    </xdr:from>
    <xdr:to>
      <xdr:col>21</xdr:col>
      <xdr:colOff>752475</xdr:colOff>
      <xdr:row>53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3" totalsRowShown="0" headerRowBorderDxfId="123" tableBorderDxfId="122">
  <autoFilter ref="B5:D13" xr:uid="{00000000-0009-0000-0100-00000A000000}"/>
  <tableColumns count="3">
    <tableColumn id="1" xr3:uid="{00000000-0010-0000-0000-000001000000}" name="SECTOR ECONÓMICO" dataDxfId="121"/>
    <tableColumn id="2" xr3:uid="{00000000-0010-0000-0000-000002000000}" name="Monto" dataDxfId="120" dataCellStyle="Moneda"/>
    <tableColumn id="3" xr3:uid="{00000000-0010-0000-0000-000003000000}" name="Créditos" dataDxfId="119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26" displayName="Tabla26" ref="N6:P15" totalsRowShown="0" headerRowBorderDxfId="78" tableBorderDxfId="77">
  <autoFilter ref="N6:P15" xr:uid="{00000000-0009-0000-0100-000005000000}"/>
  <tableColumns count="3">
    <tableColumn id="1" xr3:uid="{00000000-0010-0000-0900-000001000000}" name="SECTOR ECONÓMICO" dataDxfId="76"/>
    <tableColumn id="2" xr3:uid="{00000000-0010-0000-0900-000002000000}" name="Saldo" dataDxfId="75" dataCellStyle="Moneda"/>
    <tableColumn id="3" xr3:uid="{00000000-0010-0000-0900-000003000000}" name="Créditos" dataDxfId="74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37" displayName="Tabla37" ref="N24:P29" totalsRowShown="0" headerRowBorderDxfId="73" tableBorderDxfId="72">
  <autoFilter ref="N24:P29" xr:uid="{00000000-0009-0000-0100-000006000000}"/>
  <tableColumns count="3">
    <tableColumn id="1" xr3:uid="{00000000-0010-0000-0A00-000001000000}" name="TAMAÑO DE EMPRESA" dataDxfId="71"/>
    <tableColumn id="2" xr3:uid="{00000000-0010-0000-0A00-000002000000}" name="Saldo" dataDxfId="70" dataCellStyle="Moneda"/>
    <tableColumn id="3" xr3:uid="{00000000-0010-0000-0A00-000003000000}" name="Créditos" dataDxfId="69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48" displayName="Tabla48" ref="N41:P55" totalsRowShown="0" headerRowBorderDxfId="68" tableBorderDxfId="67">
  <autoFilter ref="N41:P55" xr:uid="{00000000-0009-0000-0100-000007000000}"/>
  <tableColumns count="3">
    <tableColumn id="1" xr3:uid="{00000000-0010-0000-0B00-000001000000}" name="DEPARTAMENTO" dataDxfId="66"/>
    <tableColumn id="2" xr3:uid="{00000000-0010-0000-0B00-000002000000}" name="Saldo" dataDxfId="65" dataCellStyle="Moneda"/>
    <tableColumn id="3" xr3:uid="{00000000-0010-0000-0B00-000003000000}" name="Créditos" dataDxfId="64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3" totalsRowShown="0" headerRowBorderDxfId="63" tableBorderDxfId="62">
  <autoFilter ref="B6:D13" xr:uid="{00000000-0009-0000-0100-00000D000000}"/>
  <tableColumns count="3">
    <tableColumn id="1" xr3:uid="{00000000-0010-0000-0C00-000001000000}" name="SECTOR ECONÓMICO" dataDxfId="61"/>
    <tableColumn id="2" xr3:uid="{00000000-0010-0000-0C00-000002000000}" name="Monto" dataDxfId="60" dataCellStyle="Moneda"/>
    <tableColumn id="3" xr3:uid="{00000000-0010-0000-0C00-000003000000}" name="Créditos" dataDxfId="59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4:D29" totalsRowShown="0" headerRowBorderDxfId="58" tableBorderDxfId="57">
  <autoFilter ref="B24:D29" xr:uid="{00000000-0009-0000-0100-00000E000000}"/>
  <tableColumns count="3">
    <tableColumn id="1" xr3:uid="{00000000-0010-0000-0D00-000001000000}" name="TAMAÑO DE EMPRESA" dataDxfId="56"/>
    <tableColumn id="2" xr3:uid="{00000000-0010-0000-0D00-000002000000}" name="Monto" dataDxfId="55" dataCellStyle="Moneda"/>
    <tableColumn id="3" xr3:uid="{00000000-0010-0000-0D00-000003000000}" name="Créditos" dataDxfId="54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41:D50" totalsRowCount="1" headerRowBorderDxfId="53" tableBorderDxfId="52">
  <autoFilter ref="B41:D49" xr:uid="{00000000-0009-0000-0100-00000F000000}"/>
  <tableColumns count="3">
    <tableColumn id="1" xr3:uid="{00000000-0010-0000-0E00-000001000000}" name="DEPARTAMENTO" dataDxfId="51" totalsRowDxfId="50"/>
    <tableColumn id="2" xr3:uid="{00000000-0010-0000-0E00-000002000000}" name="Monto" totalsRowFunction="sum" dataDxfId="49" totalsRowDxfId="48" dataCellStyle="Moneda"/>
    <tableColumn id="3" xr3:uid="{00000000-0010-0000-0E00-000003000000}" name="Créditos" totalsRowFunction="sum" dataDxfId="47" totalsRowDxfId="46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2617" displayName="Tabla2617" ref="N6:P14" totalsRowShown="0" headerRowBorderDxfId="45" tableBorderDxfId="44">
  <autoFilter ref="N6:P14" xr:uid="{00000000-0009-0000-0100-000010000000}"/>
  <tableColumns count="3">
    <tableColumn id="1" xr3:uid="{00000000-0010-0000-0F00-000001000000}" name="SECTOR ECONÓMICO" dataDxfId="43"/>
    <tableColumn id="2" xr3:uid="{00000000-0010-0000-0F00-000002000000}" name="Saldo" dataDxfId="42" dataCellStyle="Moneda"/>
    <tableColumn id="3" xr3:uid="{00000000-0010-0000-0F00-000003000000}" name="Créditos" dataDxfId="41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3718" displayName="Tabla3718" ref="N25:P31" totalsRowShown="0" headerRowBorderDxfId="40" tableBorderDxfId="39">
  <autoFilter ref="N25:P31" xr:uid="{00000000-0009-0000-0100-000011000000}"/>
  <tableColumns count="3">
    <tableColumn id="1" xr3:uid="{00000000-0010-0000-1000-000001000000}" name="TAMAÑO DE EMPRESA" dataDxfId="38"/>
    <tableColumn id="2" xr3:uid="{00000000-0010-0000-1000-000002000000}" name="Saldo" dataDxfId="37" dataCellStyle="Moneda"/>
    <tableColumn id="3" xr3:uid="{00000000-0010-0000-1000-000003000000}" name="Créditos" dataDxfId="36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819" displayName="Tabla4819" ref="N41:P50" totalsRowShown="0" headerRowBorderDxfId="35" tableBorderDxfId="34">
  <autoFilter ref="N41:P50" xr:uid="{00000000-0009-0000-0100-000012000000}"/>
  <tableColumns count="3">
    <tableColumn id="1" xr3:uid="{00000000-0010-0000-1100-000001000000}" name="DEPARTAMENTO" dataDxfId="33"/>
    <tableColumn id="2" xr3:uid="{00000000-0010-0000-1100-000002000000}" name="Saldo" dataDxfId="32" dataCellStyle="Moneda"/>
    <tableColumn id="3" xr3:uid="{00000000-0010-0000-1100-000003000000}" name="Créditos" dataDxfId="31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2" totalsRowShown="0" headerRowBorderDxfId="30" tableBorderDxfId="29">
  <autoFilter ref="B6:D12" xr:uid="{00000000-0009-0000-0100-000013000000}"/>
  <tableColumns count="3">
    <tableColumn id="1" xr3:uid="{00000000-0010-0000-1200-000001000000}" name="SECTOR ECONÓMICO" dataDxfId="28"/>
    <tableColumn id="2" xr3:uid="{00000000-0010-0000-1200-000002000000}" name="Monto" dataDxfId="27" dataCellStyle="Moneda"/>
    <tableColumn id="3" xr3:uid="{00000000-0010-0000-1200-000003000000}" name="Créditos" dataDxfId="26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7:D32" totalsRowShown="0" headerRowBorderDxfId="118" tableBorderDxfId="117">
  <autoFilter ref="B27:D32" xr:uid="{00000000-0009-0000-0100-00000B000000}"/>
  <tableColumns count="3">
    <tableColumn id="1" xr3:uid="{00000000-0010-0000-0100-000001000000}" name="TAMAÑO DE EMPRESA" dataDxfId="116"/>
    <tableColumn id="2" xr3:uid="{00000000-0010-0000-0100-000002000000}" name="Monto" dataDxfId="115" dataCellStyle="Moneda"/>
    <tableColumn id="3" xr3:uid="{00000000-0010-0000-0100-000003000000}" name="Créditos" dataDxfId="114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7" totalsRowShown="0" headerRowBorderDxfId="25" tableBorderDxfId="24">
  <autoFilter ref="B23:D27" xr:uid="{00000000-0009-0000-0100-000014000000}"/>
  <tableColumns count="3">
    <tableColumn id="1" xr3:uid="{00000000-0010-0000-1300-000001000000}" name="TAMAÑO DE EMPRESA" dataDxfId="23"/>
    <tableColumn id="2" xr3:uid="{00000000-0010-0000-1300-000002000000}" name="Monto" dataDxfId="22" dataCellStyle="Moneda"/>
    <tableColumn id="3" xr3:uid="{00000000-0010-0000-1300-000003000000}" name="Créditos" dataDxfId="21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39:D53" totalsRowShown="0" headerRowBorderDxfId="20" tableBorderDxfId="19">
  <autoFilter ref="B39:D53" xr:uid="{00000000-0009-0000-0100-000015000000}"/>
  <tableColumns count="3">
    <tableColumn id="1" xr3:uid="{00000000-0010-0000-1400-000001000000}" name="DEPARTAMENTO" dataDxfId="18"/>
    <tableColumn id="2" xr3:uid="{00000000-0010-0000-1400-000002000000}" name="Monto" dataDxfId="17" dataCellStyle="Moneda"/>
    <tableColumn id="3" xr3:uid="{00000000-0010-0000-1400-000003000000}" name="Créditos" dataDxfId="16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61723" displayName="Tabla261723" ref="N6:P12" totalsRowShown="0" headerRowBorderDxfId="15" tableBorderDxfId="14">
  <autoFilter ref="N6:P12" xr:uid="{00000000-0009-0000-0100-000016000000}"/>
  <tableColumns count="3">
    <tableColumn id="1" xr3:uid="{00000000-0010-0000-1500-000001000000}" name="SECTOR ECONÓMICO" dataDxfId="13"/>
    <tableColumn id="2" xr3:uid="{00000000-0010-0000-1500-000002000000}" name="Saldo" dataDxfId="12" dataCellStyle="Moneda"/>
    <tableColumn id="3" xr3:uid="{00000000-0010-0000-1500-000003000000}" name="Créditos" dataDxfId="11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371824" displayName="Tabla371824" ref="N23:P27" totalsRowShown="0" headerRowDxfId="10" headerRowBorderDxfId="9" tableBorderDxfId="8">
  <autoFilter ref="N23:P27" xr:uid="{00000000-0009-0000-0100-000017000000}"/>
  <tableColumns count="3">
    <tableColumn id="1" xr3:uid="{00000000-0010-0000-1600-000001000000}" name="TAMAÑO DE EMPRESA" dataDxfId="7"/>
    <tableColumn id="2" xr3:uid="{00000000-0010-0000-1600-000002000000}" name="Saldo" dataDxfId="6" dataCellStyle="Moneda"/>
    <tableColumn id="3" xr3:uid="{00000000-0010-0000-1600-000003000000}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481925" displayName="Tabla481925" ref="N39:P53" totalsRowShown="0" headerRowBorderDxfId="4" tableBorderDxfId="3">
  <autoFilter ref="N39:P53" xr:uid="{00000000-0009-0000-0100-000018000000}"/>
  <tableColumns count="3">
    <tableColumn id="1" xr3:uid="{00000000-0010-0000-1700-000001000000}" name="DEPARTAMENTO" dataDxfId="2"/>
    <tableColumn id="2" xr3:uid="{00000000-0010-0000-1700-000002000000}" name="Saldo" dataDxfId="1" dataCellStyle="Moneda"/>
    <tableColumn id="3" xr3:uid="{00000000-0010-0000-1700-000003000000}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6:D60" totalsRowShown="0" headerRowBorderDxfId="113" tableBorderDxfId="112">
  <autoFilter ref="B46:D60" xr:uid="{00000000-0009-0000-0100-00000C000000}"/>
  <tableColumns count="3">
    <tableColumn id="1" xr3:uid="{00000000-0010-0000-0200-000001000000}" name="DEPARTAMENTO" dataDxfId="111"/>
    <tableColumn id="2" xr3:uid="{00000000-0010-0000-0200-000002000000}" name="Monto" dataDxfId="110" dataCellStyle="Moneda"/>
    <tableColumn id="3" xr3:uid="{00000000-0010-0000-0200-000003000000}" name="Créditos" dataDxfId="109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262" displayName="Tabla262" ref="L5:N15" totalsRowShown="0" headerRowBorderDxfId="108" tableBorderDxfId="107">
  <autoFilter ref="L5:N15" xr:uid="{00000000-0009-0000-0100-000001000000}"/>
  <tableColumns count="3">
    <tableColumn id="1" xr3:uid="{00000000-0010-0000-0300-000001000000}" name="SECTOR ECONÓMICO" dataDxfId="106"/>
    <tableColumn id="2" xr3:uid="{00000000-0010-0000-0300-000002000000}" name="Saldo" dataDxfId="105" dataCellStyle="Moneda"/>
    <tableColumn id="3" xr3:uid="{00000000-0010-0000-0300-000003000000}" name="Créditos" dataDxfId="104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79" displayName="Tabla379" ref="L26:N32" totalsRowShown="0" headerRowBorderDxfId="103" tableBorderDxfId="102">
  <autoFilter ref="L26:N32" xr:uid="{00000000-0009-0000-0100-000008000000}"/>
  <tableColumns count="3">
    <tableColumn id="1" xr3:uid="{00000000-0010-0000-0400-000001000000}" name="TAMAÑO DE EMPRESA" dataDxfId="101"/>
    <tableColumn id="2" xr3:uid="{00000000-0010-0000-0400-000002000000}" name="Saldo" dataDxfId="100" dataCellStyle="Moneda"/>
    <tableColumn id="3" xr3:uid="{00000000-0010-0000-0400-000003000000}" name="Créditos" dataDxfId="99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a4810" displayName="Tabla4810" ref="L45:N60" totalsRowShown="0" headerRowBorderDxfId="98" tableBorderDxfId="97">
  <autoFilter ref="L45:N60" xr:uid="{00000000-0009-0000-0100-000009000000}"/>
  <tableColumns count="3">
    <tableColumn id="1" xr3:uid="{00000000-0010-0000-0500-000001000000}" name="DEPARTAMENTO" dataDxfId="96"/>
    <tableColumn id="2" xr3:uid="{00000000-0010-0000-0500-000002000000}" name="Saldo" dataDxfId="95" dataCellStyle="Moneda"/>
    <tableColumn id="3" xr3:uid="{00000000-0010-0000-0500-000003000000}" name="Créditos" dataDxfId="94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4" totalsRowShown="0" headerRowBorderDxfId="93" tableBorderDxfId="92">
  <autoFilter ref="B6:D14" xr:uid="{00000000-0009-0000-0100-000002000000}"/>
  <tableColumns count="3">
    <tableColumn id="1" xr3:uid="{00000000-0010-0000-0600-000001000000}" name="SECTOR ECONÓMICO" dataDxfId="91"/>
    <tableColumn id="2" xr3:uid="{00000000-0010-0000-0600-000002000000}" name="Monto" dataDxfId="90" dataCellStyle="Moneda"/>
    <tableColumn id="3" xr3:uid="{00000000-0010-0000-0600-000003000000}" name="Créditos" dataDxfId="89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4:D29" totalsRowShown="0" headerRowBorderDxfId="88" tableBorderDxfId="87">
  <autoFilter ref="B24:D29" xr:uid="{00000000-0009-0000-0100-000003000000}"/>
  <tableColumns count="3">
    <tableColumn id="1" xr3:uid="{00000000-0010-0000-0700-000001000000}" name="TAMAÑO DE EMPRESA" dataDxfId="86"/>
    <tableColumn id="2" xr3:uid="{00000000-0010-0000-0700-000002000000}" name="Monto" dataDxfId="85" dataCellStyle="Moneda"/>
    <tableColumn id="3" xr3:uid="{00000000-0010-0000-0700-000003000000}" name="Créditos" dataDxfId="84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41:D55" totalsRowShown="0" headerRowBorderDxfId="83" tableBorderDxfId="82">
  <autoFilter ref="B41:D55" xr:uid="{00000000-0009-0000-0100-000004000000}"/>
  <tableColumns count="3">
    <tableColumn id="1" xr3:uid="{00000000-0010-0000-0800-000001000000}" name="DEPARTAMENTO" dataDxfId="81"/>
    <tableColumn id="2" xr3:uid="{00000000-0010-0000-0800-000002000000}" name="Monto" dataDxfId="80" dataCellStyle="Moneda"/>
    <tableColumn id="3" xr3:uid="{00000000-0010-0000-0800-000003000000}" name="Créditos" dataDxfId="79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R62"/>
  <sheetViews>
    <sheetView showGridLines="0" tabSelected="1" topLeftCell="M1" zoomScale="70" zoomScaleNormal="70" workbookViewId="0">
      <selection activeCell="B1" sqref="B1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  <col min="12" max="12" width="71" customWidth="1"/>
    <col min="13" max="14" width="19.7265625" style="3" customWidth="1"/>
    <col min="16" max="16" width="54.453125" bestFit="1" customWidth="1"/>
  </cols>
  <sheetData>
    <row r="2" spans="2:18" ht="15.5" x14ac:dyDescent="0.35">
      <c r="B2" s="1" t="s">
        <v>54</v>
      </c>
      <c r="C2"/>
      <c r="D2"/>
      <c r="L2" s="1" t="s">
        <v>56</v>
      </c>
      <c r="M2"/>
      <c r="N2"/>
    </row>
    <row r="3" spans="2:18" ht="16" thickBot="1" x14ac:dyDescent="0.4">
      <c r="B3" s="2" t="s">
        <v>0</v>
      </c>
      <c r="L3" s="2" t="s">
        <v>0</v>
      </c>
    </row>
    <row r="4" spans="2:18" x14ac:dyDescent="0.35">
      <c r="C4" s="86" t="s">
        <v>7</v>
      </c>
      <c r="D4" s="87"/>
      <c r="M4" s="86" t="s">
        <v>7</v>
      </c>
      <c r="N4" s="87"/>
    </row>
    <row r="5" spans="2:18" ht="15" thickBot="1" x14ac:dyDescent="0.4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35">
      <c r="B6" s="11" t="s">
        <v>11</v>
      </c>
      <c r="C6" s="24">
        <v>33.495883509999999</v>
      </c>
      <c r="D6" s="68">
        <v>1106</v>
      </c>
      <c r="F6" s="8"/>
      <c r="G6" s="9"/>
      <c r="H6" s="21"/>
      <c r="L6" s="22" t="s">
        <v>13</v>
      </c>
      <c r="M6" s="24">
        <v>71.60901444999989</v>
      </c>
      <c r="N6" s="7">
        <v>2643</v>
      </c>
      <c r="P6" s="8"/>
      <c r="Q6" s="9"/>
      <c r="R6" s="21"/>
    </row>
    <row r="7" spans="2:18" x14ac:dyDescent="0.35">
      <c r="B7" s="11" t="s">
        <v>13</v>
      </c>
      <c r="C7" s="24">
        <v>12.58064478</v>
      </c>
      <c r="D7" s="68">
        <v>139</v>
      </c>
      <c r="F7" s="8"/>
      <c r="G7" s="9"/>
      <c r="H7" s="21"/>
      <c r="L7" s="22" t="s">
        <v>11</v>
      </c>
      <c r="M7" s="24">
        <v>63.341090240000149</v>
      </c>
      <c r="N7" s="7">
        <v>3442</v>
      </c>
      <c r="P7" s="8"/>
      <c r="Q7" s="9"/>
      <c r="R7" s="21"/>
    </row>
    <row r="8" spans="2:18" x14ac:dyDescent="0.35">
      <c r="B8" s="11" t="s">
        <v>14</v>
      </c>
      <c r="C8" s="24">
        <v>9.6892600000000009</v>
      </c>
      <c r="D8" s="68">
        <v>211</v>
      </c>
      <c r="F8" s="8"/>
      <c r="G8" s="9"/>
      <c r="H8" s="21"/>
      <c r="L8" s="22" t="s">
        <v>12</v>
      </c>
      <c r="M8" s="24">
        <v>35.684036230000025</v>
      </c>
      <c r="N8" s="7">
        <v>1185</v>
      </c>
      <c r="P8" s="8"/>
      <c r="Q8" s="9"/>
      <c r="R8" s="21"/>
    </row>
    <row r="9" spans="2:18" x14ac:dyDescent="0.35">
      <c r="B9" s="11" t="s">
        <v>12</v>
      </c>
      <c r="C9" s="24">
        <v>9.2468091999999977</v>
      </c>
      <c r="D9" s="68">
        <v>279</v>
      </c>
      <c r="F9" s="8"/>
      <c r="G9" s="9"/>
      <c r="H9" s="21"/>
      <c r="L9" s="22" t="s">
        <v>18</v>
      </c>
      <c r="M9" s="24">
        <v>34.211565860000057</v>
      </c>
      <c r="N9" s="7">
        <v>2142</v>
      </c>
      <c r="P9" s="8"/>
      <c r="Q9" s="9"/>
      <c r="R9" s="21"/>
    </row>
    <row r="10" spans="2:18" x14ac:dyDescent="0.35">
      <c r="B10" s="11" t="s">
        <v>15</v>
      </c>
      <c r="C10" s="24">
        <v>5.7646105499999996</v>
      </c>
      <c r="D10" s="68">
        <v>136</v>
      </c>
      <c r="F10" s="8"/>
      <c r="G10" s="9"/>
      <c r="H10" s="21"/>
      <c r="L10" s="22" t="s">
        <v>14</v>
      </c>
      <c r="M10" s="24">
        <v>25.125993910000009</v>
      </c>
      <c r="N10" s="7">
        <v>452</v>
      </c>
      <c r="P10" s="8"/>
      <c r="Q10" s="9"/>
      <c r="R10" s="21"/>
    </row>
    <row r="11" spans="2:18" x14ac:dyDescent="0.35">
      <c r="B11" s="11" t="s">
        <v>16</v>
      </c>
      <c r="C11" s="24">
        <v>2.38083</v>
      </c>
      <c r="D11" s="68">
        <v>145</v>
      </c>
      <c r="F11" s="8"/>
      <c r="G11" s="9"/>
      <c r="H11" s="21"/>
      <c r="L11" s="22" t="s">
        <v>15</v>
      </c>
      <c r="M11" s="24">
        <v>24.084171069999986</v>
      </c>
      <c r="N11" s="7">
        <v>1516</v>
      </c>
      <c r="P11" s="8"/>
      <c r="Q11" s="9"/>
      <c r="R11" s="21"/>
    </row>
    <row r="12" spans="2:18" x14ac:dyDescent="0.35">
      <c r="B12" s="11" t="s">
        <v>18</v>
      </c>
      <c r="C12" s="24">
        <v>1.64775</v>
      </c>
      <c r="D12" s="68">
        <v>22</v>
      </c>
      <c r="F12" s="8"/>
      <c r="G12" s="9"/>
      <c r="H12" s="21"/>
      <c r="L12" s="22" t="s">
        <v>16</v>
      </c>
      <c r="M12" s="24">
        <v>17.072643680000009</v>
      </c>
      <c r="N12" s="7">
        <v>1193</v>
      </c>
      <c r="P12" s="8"/>
      <c r="Q12" s="9"/>
      <c r="R12" s="21"/>
    </row>
    <row r="13" spans="2:18" x14ac:dyDescent="0.35">
      <c r="B13" s="18" t="s">
        <v>17</v>
      </c>
      <c r="C13" s="24">
        <v>0.98299999999999998</v>
      </c>
      <c r="D13" s="68">
        <v>2</v>
      </c>
      <c r="F13" s="8"/>
      <c r="G13" s="9"/>
      <c r="H13" s="21"/>
      <c r="L13" s="22" t="s">
        <v>17</v>
      </c>
      <c r="M13" s="24">
        <v>3.71578564</v>
      </c>
      <c r="N13" s="7">
        <v>11</v>
      </c>
      <c r="P13" s="8"/>
      <c r="Q13" s="9"/>
      <c r="R13" s="21"/>
    </row>
    <row r="14" spans="2:18" ht="15" thickBot="1" x14ac:dyDescent="0.4">
      <c r="B14" s="15" t="s">
        <v>4</v>
      </c>
      <c r="C14" s="25">
        <f>SUBTOTAL(109,Tabla211[Monto])</f>
        <v>75.788788040000014</v>
      </c>
      <c r="D14" s="69">
        <f>SUBTOTAL(109,Tabla211[Créditos])</f>
        <v>2040</v>
      </c>
      <c r="F14" s="8"/>
      <c r="G14" s="9"/>
      <c r="H14" s="21"/>
      <c r="L14" s="22" t="s">
        <v>37</v>
      </c>
      <c r="M14" s="24">
        <v>0.33305963999999999</v>
      </c>
      <c r="N14" s="7">
        <v>2</v>
      </c>
      <c r="P14" s="8"/>
      <c r="Q14" s="9"/>
      <c r="R14" s="21"/>
    </row>
    <row r="15" spans="2:18" ht="15" thickBot="1" x14ac:dyDescent="0.4">
      <c r="B15" s="5"/>
      <c r="G15" s="9"/>
      <c r="H15" s="21"/>
      <c r="L15" s="22" t="s">
        <v>40</v>
      </c>
      <c r="M15" s="24">
        <v>2.3489389999999999E-2</v>
      </c>
      <c r="N15" s="7">
        <v>4</v>
      </c>
      <c r="P15" s="8"/>
      <c r="Q15" s="9"/>
      <c r="R15" s="21"/>
    </row>
    <row r="16" spans="2:18" ht="15" thickBot="1" x14ac:dyDescent="0.4">
      <c r="B16" s="5"/>
      <c r="L16" s="36" t="s">
        <v>41</v>
      </c>
      <c r="M16" s="37">
        <v>51.93</v>
      </c>
      <c r="N16" s="39">
        <v>19</v>
      </c>
      <c r="P16" s="8"/>
      <c r="Q16" s="9"/>
      <c r="R16" s="21"/>
    </row>
    <row r="17" spans="2:18" ht="15" thickBot="1" x14ac:dyDescent="0.4">
      <c r="B17" s="5"/>
      <c r="L17" s="15" t="s">
        <v>4</v>
      </c>
      <c r="M17" s="25">
        <f>SUM(M6:M16)</f>
        <v>327.13085011000015</v>
      </c>
      <c r="N17" s="17">
        <f>SUM(N6:N16)</f>
        <v>12609</v>
      </c>
    </row>
    <row r="18" spans="2:18" x14ac:dyDescent="0.35">
      <c r="B18" s="5"/>
      <c r="L18" s="40" t="s">
        <v>42</v>
      </c>
      <c r="M18" s="27"/>
      <c r="N18" s="27"/>
    </row>
    <row r="19" spans="2:18" ht="14.5" customHeight="1" x14ac:dyDescent="0.35">
      <c r="B19" s="5"/>
      <c r="L19" s="38"/>
      <c r="M19" s="38"/>
      <c r="N19" s="38"/>
    </row>
    <row r="20" spans="2:18" x14ac:dyDescent="0.35">
      <c r="B20" s="5"/>
      <c r="L20" s="38"/>
      <c r="M20" s="38"/>
      <c r="N20" s="38"/>
    </row>
    <row r="21" spans="2:18" x14ac:dyDescent="0.35">
      <c r="B21" s="5"/>
      <c r="L21" s="38"/>
      <c r="M21" s="38"/>
      <c r="N21" s="38"/>
    </row>
    <row r="22" spans="2:18" x14ac:dyDescent="0.35">
      <c r="B22" s="5"/>
      <c r="L22" s="5"/>
    </row>
    <row r="23" spans="2:18" ht="15.5" x14ac:dyDescent="0.35">
      <c r="L23" s="1" t="s">
        <v>57</v>
      </c>
      <c r="N23" s="6"/>
    </row>
    <row r="24" spans="2:18" ht="16" thickBot="1" x14ac:dyDescent="0.4">
      <c r="B24" s="1" t="s">
        <v>55</v>
      </c>
      <c r="D24" s="6"/>
      <c r="L24" s="2" t="s">
        <v>0</v>
      </c>
      <c r="N24" s="6"/>
    </row>
    <row r="25" spans="2:18" ht="16" thickBot="1" x14ac:dyDescent="0.4">
      <c r="B25" s="2" t="s">
        <v>0</v>
      </c>
      <c r="D25" s="6"/>
      <c r="M25" s="51" t="s">
        <v>7</v>
      </c>
      <c r="N25" s="52"/>
    </row>
    <row r="26" spans="2:18" ht="15" thickBot="1" x14ac:dyDescent="0.4">
      <c r="C26" s="51" t="s">
        <v>7</v>
      </c>
      <c r="D26" s="52"/>
      <c r="L26" s="19" t="s">
        <v>8</v>
      </c>
      <c r="M26" s="13" t="s">
        <v>6</v>
      </c>
      <c r="N26" s="14" t="s">
        <v>3</v>
      </c>
    </row>
    <row r="27" spans="2:18" ht="15" thickBot="1" x14ac:dyDescent="0.4">
      <c r="B27" s="19" t="s">
        <v>8</v>
      </c>
      <c r="C27" s="13" t="s">
        <v>2</v>
      </c>
      <c r="D27" s="14" t="s">
        <v>3</v>
      </c>
      <c r="L27" s="18" t="s">
        <v>50</v>
      </c>
      <c r="M27" s="24">
        <v>57.772128050000184</v>
      </c>
      <c r="N27" s="7">
        <v>4541</v>
      </c>
    </row>
    <row r="28" spans="2:18" x14ac:dyDescent="0.35">
      <c r="B28" s="18" t="s">
        <v>50</v>
      </c>
      <c r="C28" s="24">
        <v>9.7359390300000008</v>
      </c>
      <c r="D28" s="7">
        <v>131</v>
      </c>
      <c r="F28" s="8"/>
      <c r="G28" s="9"/>
      <c r="H28" s="21"/>
      <c r="L28" s="18" t="s">
        <v>19</v>
      </c>
      <c r="M28" s="24">
        <v>43.022808939999955</v>
      </c>
      <c r="N28" s="7">
        <v>5167</v>
      </c>
      <c r="P28" s="8"/>
      <c r="Q28" s="9"/>
      <c r="R28" s="21"/>
    </row>
    <row r="29" spans="2:18" x14ac:dyDescent="0.35">
      <c r="B29" s="18" t="s">
        <v>19</v>
      </c>
      <c r="C29" s="24">
        <v>7.0476020699999999</v>
      </c>
      <c r="D29" s="7">
        <v>1212</v>
      </c>
      <c r="F29" s="8"/>
      <c r="G29" s="9"/>
      <c r="H29" s="21"/>
      <c r="L29" s="18" t="s">
        <v>53</v>
      </c>
      <c r="M29" s="24">
        <v>62.440446500000128</v>
      </c>
      <c r="N29" s="7">
        <v>1716</v>
      </c>
      <c r="P29" s="8"/>
      <c r="Q29" s="9"/>
      <c r="R29" s="21"/>
    </row>
    <row r="30" spans="2:18" x14ac:dyDescent="0.35">
      <c r="B30" s="18" t="s">
        <v>53</v>
      </c>
      <c r="C30" s="24">
        <v>14.108966130000001</v>
      </c>
      <c r="D30" s="7">
        <v>432</v>
      </c>
      <c r="F30" s="8"/>
      <c r="G30" s="9"/>
      <c r="H30" s="21"/>
      <c r="L30" s="18" t="s">
        <v>21</v>
      </c>
      <c r="M30" s="24">
        <v>62.988277820000064</v>
      </c>
      <c r="N30" s="7">
        <v>976</v>
      </c>
      <c r="P30" s="8"/>
      <c r="Q30" s="9"/>
      <c r="R30" s="21"/>
    </row>
    <row r="31" spans="2:18" ht="15" thickBot="1" x14ac:dyDescent="0.4">
      <c r="B31" s="18" t="s">
        <v>21</v>
      </c>
      <c r="C31" s="24">
        <v>22.783305529999996</v>
      </c>
      <c r="D31" s="7">
        <v>170</v>
      </c>
      <c r="F31" s="8"/>
      <c r="G31" s="9"/>
      <c r="H31" s="21"/>
      <c r="L31" s="18" t="s">
        <v>22</v>
      </c>
      <c r="M31" s="24">
        <v>48.977188800000022</v>
      </c>
      <c r="N31" s="7">
        <v>190</v>
      </c>
      <c r="P31" s="8"/>
      <c r="Q31" s="9"/>
      <c r="R31" s="21"/>
    </row>
    <row r="32" spans="2:18" ht="15" thickBot="1" x14ac:dyDescent="0.4">
      <c r="B32" s="18" t="s">
        <v>22</v>
      </c>
      <c r="C32" s="24">
        <v>22.112975279999997</v>
      </c>
      <c r="D32" s="7">
        <v>95</v>
      </c>
      <c r="F32" s="8"/>
      <c r="G32" s="9"/>
      <c r="H32" s="21"/>
      <c r="L32" s="36" t="s">
        <v>41</v>
      </c>
      <c r="M32" s="37">
        <v>51.93</v>
      </c>
      <c r="N32" s="39">
        <v>19</v>
      </c>
      <c r="P32" s="8"/>
      <c r="Q32" s="9"/>
      <c r="R32" s="21"/>
    </row>
    <row r="33" spans="2:18" ht="15" thickBot="1" x14ac:dyDescent="0.4">
      <c r="B33" s="20" t="s">
        <v>4</v>
      </c>
      <c r="C33" s="25">
        <f>SUM(C28:C32)</f>
        <v>75.78878804</v>
      </c>
      <c r="D33" s="17">
        <f t="shared" ref="D33" si="0">SUM(D28:D32)</f>
        <v>2040</v>
      </c>
      <c r="L33" s="20" t="s">
        <v>4</v>
      </c>
      <c r="M33" s="25">
        <f>SUM(M27:M32)</f>
        <v>327.13085011000038</v>
      </c>
      <c r="N33" s="17">
        <f>SUM(N27:N32)</f>
        <v>12609</v>
      </c>
    </row>
    <row r="34" spans="2:18" x14ac:dyDescent="0.35">
      <c r="L34" s="40" t="s">
        <v>51</v>
      </c>
      <c r="O34" s="9"/>
    </row>
    <row r="35" spans="2:18" x14ac:dyDescent="0.35">
      <c r="M35" s="27"/>
      <c r="N35" s="27"/>
    </row>
    <row r="37" spans="2:18" x14ac:dyDescent="0.35">
      <c r="O37" s="9"/>
    </row>
    <row r="42" spans="2:18" ht="15.5" x14ac:dyDescent="0.35">
      <c r="L42" s="1" t="s">
        <v>58</v>
      </c>
    </row>
    <row r="43" spans="2:18" ht="16" thickBot="1" x14ac:dyDescent="0.4">
      <c r="B43" s="1" t="s">
        <v>59</v>
      </c>
      <c r="L43" s="2" t="s">
        <v>0</v>
      </c>
    </row>
    <row r="44" spans="2:18" ht="16" thickBot="1" x14ac:dyDescent="0.4">
      <c r="B44" s="2" t="s">
        <v>0</v>
      </c>
      <c r="F44" s="8"/>
      <c r="G44" s="9"/>
      <c r="H44" s="21"/>
      <c r="M44" s="86" t="s">
        <v>7</v>
      </c>
      <c r="N44" s="87"/>
    </row>
    <row r="45" spans="2:18" ht="15" thickBot="1" x14ac:dyDescent="0.4">
      <c r="C45" s="86" t="s">
        <v>7</v>
      </c>
      <c r="D45" s="87"/>
      <c r="F45" s="8"/>
      <c r="G45" s="9"/>
      <c r="H45" s="21"/>
      <c r="L45" s="12" t="s">
        <v>9</v>
      </c>
      <c r="M45" s="13" t="s">
        <v>6</v>
      </c>
      <c r="N45" s="14" t="s">
        <v>3</v>
      </c>
    </row>
    <row r="46" spans="2:18" ht="15" thickBot="1" x14ac:dyDescent="0.4">
      <c r="B46" s="12" t="s">
        <v>9</v>
      </c>
      <c r="C46" s="13" t="s">
        <v>2</v>
      </c>
      <c r="D46" s="14" t="s">
        <v>3</v>
      </c>
      <c r="F46" s="8"/>
      <c r="G46" s="9"/>
      <c r="H46" s="21"/>
      <c r="L46" s="11" t="s">
        <v>23</v>
      </c>
      <c r="M46" s="24">
        <v>130.57532850999979</v>
      </c>
      <c r="N46" s="7">
        <v>4534</v>
      </c>
      <c r="P46" s="8"/>
      <c r="Q46" s="9"/>
      <c r="R46" s="21"/>
    </row>
    <row r="47" spans="2:18" x14ac:dyDescent="0.35">
      <c r="B47" s="11" t="s">
        <v>23</v>
      </c>
      <c r="C47" s="24">
        <v>35.257051389999987</v>
      </c>
      <c r="D47" s="7">
        <v>535</v>
      </c>
      <c r="F47" s="8"/>
      <c r="G47" s="9"/>
      <c r="H47" s="21"/>
      <c r="L47" s="11" t="s">
        <v>24</v>
      </c>
      <c r="M47" s="24">
        <v>59.147872849999999</v>
      </c>
      <c r="N47" s="7">
        <v>1453</v>
      </c>
      <c r="P47" s="8"/>
      <c r="Q47" s="9"/>
      <c r="R47" s="21"/>
    </row>
    <row r="48" spans="2:18" x14ac:dyDescent="0.35">
      <c r="B48" s="11" t="s">
        <v>24</v>
      </c>
      <c r="C48" s="24">
        <v>22.542518770000008</v>
      </c>
      <c r="D48" s="7">
        <v>290</v>
      </c>
      <c r="F48" s="8"/>
      <c r="G48" s="9"/>
      <c r="H48" s="21"/>
      <c r="L48" s="11" t="s">
        <v>27</v>
      </c>
      <c r="M48" s="24">
        <v>17.956635450000004</v>
      </c>
      <c r="N48" s="7">
        <v>1322</v>
      </c>
      <c r="P48" s="8"/>
      <c r="Q48" s="9"/>
      <c r="R48" s="21"/>
    </row>
    <row r="49" spans="2:18" x14ac:dyDescent="0.35">
      <c r="B49" s="11" t="s">
        <v>27</v>
      </c>
      <c r="C49" s="24">
        <v>4.5678219100000002</v>
      </c>
      <c r="D49" s="7">
        <v>271</v>
      </c>
      <c r="F49" s="8"/>
      <c r="G49" s="9"/>
      <c r="H49" s="21"/>
      <c r="L49" s="11" t="s">
        <v>25</v>
      </c>
      <c r="M49" s="24">
        <v>13.79825417</v>
      </c>
      <c r="N49" s="7">
        <v>913</v>
      </c>
      <c r="P49" s="8"/>
      <c r="Q49" s="9"/>
      <c r="R49" s="21"/>
    </row>
    <row r="50" spans="2:18" x14ac:dyDescent="0.35">
      <c r="B50" s="11" t="s">
        <v>29</v>
      </c>
      <c r="C50" s="24">
        <v>2.9803905099999999</v>
      </c>
      <c r="D50" s="7">
        <v>82</v>
      </c>
      <c r="F50" s="8"/>
      <c r="G50" s="9"/>
      <c r="H50" s="21"/>
      <c r="L50" s="11" t="s">
        <v>28</v>
      </c>
      <c r="M50" s="24">
        <v>8.9293312399999998</v>
      </c>
      <c r="N50" s="7">
        <v>778</v>
      </c>
      <c r="P50" s="8"/>
      <c r="Q50" s="9"/>
      <c r="R50" s="21"/>
    </row>
    <row r="51" spans="2:18" x14ac:dyDescent="0.35">
      <c r="B51" s="11" t="s">
        <v>28</v>
      </c>
      <c r="C51" s="24">
        <v>2.1312860700000003</v>
      </c>
      <c r="D51" s="7">
        <v>171</v>
      </c>
      <c r="F51" s="8"/>
      <c r="G51" s="9"/>
      <c r="H51" s="21"/>
      <c r="L51" s="11" t="s">
        <v>26</v>
      </c>
      <c r="M51" s="24">
        <v>7.9634747199999936</v>
      </c>
      <c r="N51" s="7">
        <v>604</v>
      </c>
      <c r="P51" s="8"/>
      <c r="Q51" s="9"/>
      <c r="R51" s="21"/>
    </row>
    <row r="52" spans="2:18" x14ac:dyDescent="0.35">
      <c r="B52" s="11" t="s">
        <v>25</v>
      </c>
      <c r="C52" s="24">
        <v>1.8188749900000003</v>
      </c>
      <c r="D52" s="7">
        <v>127</v>
      </c>
      <c r="F52" s="8"/>
      <c r="G52" s="9"/>
      <c r="H52" s="21"/>
      <c r="L52" s="11" t="s">
        <v>30</v>
      </c>
      <c r="M52" s="24">
        <v>7.7468070300000003</v>
      </c>
      <c r="N52" s="7">
        <v>820</v>
      </c>
      <c r="P52" s="8"/>
      <c r="Q52" s="9"/>
      <c r="R52" s="21"/>
    </row>
    <row r="53" spans="2:18" x14ac:dyDescent="0.35">
      <c r="B53" s="11" t="s">
        <v>36</v>
      </c>
      <c r="C53" s="24">
        <v>1.7301</v>
      </c>
      <c r="D53" s="7">
        <v>23</v>
      </c>
      <c r="F53" s="8"/>
      <c r="G53" s="9"/>
      <c r="H53" s="21"/>
      <c r="L53" s="11" t="s">
        <v>32</v>
      </c>
      <c r="M53" s="24">
        <v>6.7994512200000061</v>
      </c>
      <c r="N53" s="7">
        <v>484</v>
      </c>
      <c r="P53" s="8"/>
      <c r="Q53" s="9"/>
      <c r="R53" s="21"/>
    </row>
    <row r="54" spans="2:18" x14ac:dyDescent="0.35">
      <c r="B54" s="11" t="s">
        <v>30</v>
      </c>
      <c r="C54" s="24">
        <v>1.6217282999999998</v>
      </c>
      <c r="D54" s="7">
        <v>185</v>
      </c>
      <c r="F54" s="8"/>
      <c r="G54" s="9"/>
      <c r="H54" s="21"/>
      <c r="L54" s="11" t="s">
        <v>29</v>
      </c>
      <c r="M54" s="24">
        <v>6.0399978300000114</v>
      </c>
      <c r="N54" s="7">
        <v>425</v>
      </c>
      <c r="P54" s="8"/>
      <c r="Q54" s="9"/>
      <c r="R54" s="21"/>
    </row>
    <row r="55" spans="2:18" x14ac:dyDescent="0.35">
      <c r="B55" s="11" t="s">
        <v>32</v>
      </c>
      <c r="C55" s="24">
        <v>1.3773452800000006</v>
      </c>
      <c r="D55" s="7">
        <v>88</v>
      </c>
      <c r="F55" s="8"/>
      <c r="G55" s="9"/>
      <c r="H55" s="21"/>
      <c r="L55" s="11" t="s">
        <v>36</v>
      </c>
      <c r="M55" s="24">
        <v>3.8756203400000007</v>
      </c>
      <c r="N55" s="7">
        <v>128</v>
      </c>
      <c r="P55" s="8"/>
      <c r="Q55" s="9"/>
      <c r="R55" s="21"/>
    </row>
    <row r="56" spans="2:18" x14ac:dyDescent="0.35">
      <c r="B56" s="11" t="s">
        <v>26</v>
      </c>
      <c r="C56" s="24">
        <v>0.72389999999999999</v>
      </c>
      <c r="D56" s="7">
        <v>89</v>
      </c>
      <c r="F56" s="8"/>
      <c r="G56" s="9"/>
      <c r="H56" s="21"/>
      <c r="L56" s="11" t="s">
        <v>35</v>
      </c>
      <c r="M56" s="24">
        <v>3.7949972000000014</v>
      </c>
      <c r="N56" s="7">
        <v>277</v>
      </c>
      <c r="P56" s="8"/>
      <c r="Q56" s="9"/>
      <c r="R56" s="21"/>
    </row>
    <row r="57" spans="2:18" x14ac:dyDescent="0.35">
      <c r="B57" s="11" t="s">
        <v>31</v>
      </c>
      <c r="C57" s="24">
        <v>0.40565000000000001</v>
      </c>
      <c r="D57" s="7">
        <v>75</v>
      </c>
      <c r="F57" s="8"/>
      <c r="G57" s="9"/>
      <c r="H57" s="21"/>
      <c r="L57" s="11" t="s">
        <v>31</v>
      </c>
      <c r="M57" s="24">
        <v>3.541242549999998</v>
      </c>
      <c r="N57" s="7">
        <v>353</v>
      </c>
      <c r="P57" s="8"/>
      <c r="Q57" s="9"/>
      <c r="R57" s="21"/>
    </row>
    <row r="58" spans="2:18" x14ac:dyDescent="0.35">
      <c r="B58" s="11" t="s">
        <v>35</v>
      </c>
      <c r="C58" s="24">
        <v>0.28532081999999998</v>
      </c>
      <c r="D58" s="7">
        <v>30</v>
      </c>
      <c r="L58" s="11" t="s">
        <v>33</v>
      </c>
      <c r="M58" s="24">
        <v>2.568157760000001</v>
      </c>
      <c r="N58" s="7">
        <v>375</v>
      </c>
      <c r="P58" s="8"/>
      <c r="Q58" s="9"/>
      <c r="R58" s="21"/>
    </row>
    <row r="59" spans="2:18" ht="15" thickBot="1" x14ac:dyDescent="0.4">
      <c r="B59" s="11" t="s">
        <v>33</v>
      </c>
      <c r="C59" s="24">
        <v>0.20930000000000001</v>
      </c>
      <c r="D59" s="7">
        <v>72</v>
      </c>
      <c r="L59" s="11" t="s">
        <v>34</v>
      </c>
      <c r="M59" s="24">
        <v>2.4636792400000007</v>
      </c>
      <c r="N59" s="7">
        <v>124</v>
      </c>
      <c r="P59" s="8"/>
      <c r="Q59" s="9"/>
      <c r="R59" s="21"/>
    </row>
    <row r="60" spans="2:18" ht="15" thickBot="1" x14ac:dyDescent="0.4">
      <c r="B60" s="18" t="s">
        <v>34</v>
      </c>
      <c r="C60" s="24">
        <v>0.13750000000000001</v>
      </c>
      <c r="D60" s="7">
        <v>2</v>
      </c>
      <c r="L60" s="36" t="s">
        <v>41</v>
      </c>
      <c r="M60" s="37">
        <v>51.93</v>
      </c>
      <c r="N60" s="39">
        <v>19</v>
      </c>
    </row>
    <row r="61" spans="2:18" ht="15" thickBot="1" x14ac:dyDescent="0.4">
      <c r="B61" s="15" t="s">
        <v>4</v>
      </c>
      <c r="C61" s="25">
        <f>SUM(C47:C60)</f>
        <v>75.788788039999986</v>
      </c>
      <c r="D61" s="17">
        <f>SUM(D47:D60)</f>
        <v>2040</v>
      </c>
      <c r="L61" s="15" t="s">
        <v>4</v>
      </c>
      <c r="M61" s="25">
        <f>SUM(M46:M60)</f>
        <v>327.13085010999987</v>
      </c>
      <c r="N61" s="17">
        <f>SUM(N46:N60)</f>
        <v>12609</v>
      </c>
    </row>
    <row r="62" spans="2:18" x14ac:dyDescent="0.35">
      <c r="L62" s="27" t="s">
        <v>42</v>
      </c>
    </row>
  </sheetData>
  <mergeCells count="4">
    <mergeCell ref="M44:N44"/>
    <mergeCell ref="C4:D4"/>
    <mergeCell ref="C45:D45"/>
    <mergeCell ref="M4:N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T57"/>
  <sheetViews>
    <sheetView showGridLines="0" topLeftCell="J37" zoomScale="70" zoomScaleNormal="70" workbookViewId="0">
      <selection activeCell="O36" sqref="O36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54</v>
      </c>
      <c r="C3"/>
      <c r="D3"/>
      <c r="N3" s="1" t="s">
        <v>60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86" t="s">
        <v>5</v>
      </c>
      <c r="D5" s="87"/>
      <c r="O5" s="86" t="s">
        <v>5</v>
      </c>
      <c r="P5" s="87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14</v>
      </c>
      <c r="C7" s="4">
        <v>3.80552007</v>
      </c>
      <c r="D7" s="67">
        <v>72</v>
      </c>
      <c r="F7" s="8"/>
      <c r="G7" s="9"/>
      <c r="H7" s="10"/>
      <c r="N7" s="11" t="s">
        <v>13</v>
      </c>
      <c r="O7" s="4">
        <v>16.943435040000001</v>
      </c>
      <c r="P7" s="7">
        <v>262</v>
      </c>
      <c r="R7" s="8"/>
      <c r="S7" s="9"/>
      <c r="T7" s="10"/>
    </row>
    <row r="8" spans="2:20" x14ac:dyDescent="0.35">
      <c r="B8" s="11" t="s">
        <v>13</v>
      </c>
      <c r="C8" s="4">
        <v>2.4158233300000003</v>
      </c>
      <c r="D8" s="67">
        <v>79</v>
      </c>
      <c r="F8" s="8"/>
      <c r="G8" s="9"/>
      <c r="H8" s="10"/>
      <c r="N8" s="11" t="s">
        <v>14</v>
      </c>
      <c r="O8" s="4">
        <v>14.826275979999995</v>
      </c>
      <c r="P8" s="7">
        <v>215</v>
      </c>
      <c r="R8" s="8"/>
      <c r="S8" s="9"/>
      <c r="T8" s="10"/>
    </row>
    <row r="9" spans="2:20" x14ac:dyDescent="0.35">
      <c r="B9" s="11" t="s">
        <v>37</v>
      </c>
      <c r="C9" s="4">
        <v>1</v>
      </c>
      <c r="D9" s="67">
        <v>1</v>
      </c>
      <c r="F9" s="8"/>
      <c r="G9" s="9"/>
      <c r="H9" s="10"/>
      <c r="N9" s="11" t="s">
        <v>12</v>
      </c>
      <c r="O9" s="4">
        <v>9.4818842599999993</v>
      </c>
      <c r="P9" s="7">
        <v>98</v>
      </c>
      <c r="R9" s="8"/>
      <c r="S9" s="9"/>
      <c r="T9" s="10"/>
    </row>
    <row r="10" spans="2:20" x14ac:dyDescent="0.35">
      <c r="B10" s="11" t="s">
        <v>11</v>
      </c>
      <c r="C10" s="4">
        <v>0.86259673999999997</v>
      </c>
      <c r="D10" s="67">
        <v>36</v>
      </c>
      <c r="F10" s="8"/>
      <c r="G10" s="9"/>
      <c r="H10" s="10"/>
      <c r="N10" s="11" t="s">
        <v>15</v>
      </c>
      <c r="O10" s="4">
        <v>5.3573180600000008</v>
      </c>
      <c r="P10" s="7">
        <v>22</v>
      </c>
      <c r="R10" s="8"/>
      <c r="S10" s="9"/>
      <c r="T10" s="10"/>
    </row>
    <row r="11" spans="2:20" x14ac:dyDescent="0.35">
      <c r="B11" s="11" t="s">
        <v>12</v>
      </c>
      <c r="C11" s="4">
        <v>0.50744100000000003</v>
      </c>
      <c r="D11" s="67">
        <v>15</v>
      </c>
      <c r="F11" s="8"/>
      <c r="G11" s="9"/>
      <c r="H11" s="10"/>
      <c r="N11" s="11" t="s">
        <v>37</v>
      </c>
      <c r="O11" s="4">
        <v>3.8713247400000004</v>
      </c>
      <c r="P11" s="7">
        <v>5</v>
      </c>
      <c r="R11" s="8"/>
      <c r="S11" s="9"/>
      <c r="T11" s="10"/>
    </row>
    <row r="12" spans="2:20" x14ac:dyDescent="0.35">
      <c r="B12" s="11" t="s">
        <v>15</v>
      </c>
      <c r="C12" s="4">
        <v>0.17399999999999999</v>
      </c>
      <c r="D12" s="67">
        <v>3</v>
      </c>
      <c r="N12" s="11" t="s">
        <v>11</v>
      </c>
      <c r="O12" s="4">
        <v>3.4400338200000018</v>
      </c>
      <c r="P12" s="7">
        <v>184</v>
      </c>
      <c r="R12" s="8"/>
      <c r="S12" s="9"/>
      <c r="T12" s="10"/>
    </row>
    <row r="13" spans="2:20" x14ac:dyDescent="0.35">
      <c r="B13" s="11" t="s">
        <v>16</v>
      </c>
      <c r="C13" s="4">
        <v>0.14404400000000001</v>
      </c>
      <c r="D13" s="67">
        <v>3</v>
      </c>
      <c r="N13" s="11" t="s">
        <v>16</v>
      </c>
      <c r="O13" s="4">
        <v>1.2885431700000001</v>
      </c>
      <c r="P13" s="7">
        <v>6</v>
      </c>
      <c r="R13" s="8"/>
      <c r="S13" s="9"/>
      <c r="T13" s="10"/>
    </row>
    <row r="14" spans="2:20" ht="15" thickBot="1" x14ac:dyDescent="0.4">
      <c r="B14" s="11" t="s">
        <v>43</v>
      </c>
      <c r="C14" s="4">
        <v>6.3893190000000002E-2</v>
      </c>
      <c r="D14" s="67">
        <v>4</v>
      </c>
      <c r="N14" s="8" t="s">
        <v>43</v>
      </c>
      <c r="O14" s="4">
        <v>6.0125179999999993E-2</v>
      </c>
      <c r="P14" s="55">
        <v>4</v>
      </c>
      <c r="R14" s="8"/>
      <c r="S14" s="9"/>
      <c r="T14" s="10"/>
    </row>
    <row r="15" spans="2:20" ht="15" thickBot="1" x14ac:dyDescent="0.4">
      <c r="B15" s="15" t="s">
        <v>4</v>
      </c>
      <c r="C15" s="34">
        <f>SUM(Tabla2[Monto])</f>
        <v>8.9733183299999997</v>
      </c>
      <c r="D15" s="71">
        <f>SUM(Tabla2[Créditos])</f>
        <v>213</v>
      </c>
      <c r="N15" s="26" t="s">
        <v>10</v>
      </c>
      <c r="O15" s="16">
        <f>SUBTOTAL(109,O7:O14)</f>
        <v>55.26894025</v>
      </c>
      <c r="P15" s="17">
        <f>SUBTOTAL(109,P7:P14)</f>
        <v>796</v>
      </c>
      <c r="R15" s="8"/>
      <c r="S15" s="9"/>
      <c r="T15" s="10"/>
    </row>
    <row r="16" spans="2:20" x14ac:dyDescent="0.35">
      <c r="B16" s="5"/>
      <c r="N16" s="5"/>
      <c r="O16" s="28"/>
    </row>
    <row r="17" spans="2:20" x14ac:dyDescent="0.35">
      <c r="B17" s="5"/>
      <c r="C17" s="23"/>
      <c r="N17" s="5"/>
    </row>
    <row r="18" spans="2:20" x14ac:dyDescent="0.35">
      <c r="B18" s="5"/>
      <c r="C18" s="23"/>
      <c r="D18" s="23"/>
      <c r="N18" s="5"/>
    </row>
    <row r="19" spans="2:20" x14ac:dyDescent="0.35">
      <c r="B19" s="5"/>
      <c r="N19" s="5"/>
    </row>
    <row r="20" spans="2:20" x14ac:dyDescent="0.35">
      <c r="B20" s="5"/>
      <c r="N20" s="5"/>
    </row>
    <row r="21" spans="2:20" ht="15.5" x14ac:dyDescent="0.35">
      <c r="B21" s="1" t="s">
        <v>55</v>
      </c>
      <c r="D21" s="6"/>
      <c r="N21" s="1" t="s">
        <v>57</v>
      </c>
      <c r="P21" s="6"/>
    </row>
    <row r="22" spans="2:20" ht="16" thickBot="1" x14ac:dyDescent="0.4">
      <c r="B22" s="2" t="s">
        <v>0</v>
      </c>
      <c r="D22" s="6"/>
      <c r="F22" s="8"/>
      <c r="G22" s="9"/>
      <c r="H22" s="10"/>
      <c r="N22" s="2" t="s">
        <v>0</v>
      </c>
      <c r="P22" s="6"/>
    </row>
    <row r="23" spans="2:20" x14ac:dyDescent="0.35">
      <c r="C23" s="86" t="s">
        <v>5</v>
      </c>
      <c r="D23" s="87"/>
      <c r="F23" s="8"/>
      <c r="G23" s="9"/>
      <c r="H23" s="10"/>
      <c r="O23" s="86" t="s">
        <v>5</v>
      </c>
      <c r="P23" s="87"/>
    </row>
    <row r="24" spans="2:20" ht="15" thickBot="1" x14ac:dyDescent="0.4">
      <c r="B24" s="19" t="s">
        <v>8</v>
      </c>
      <c r="C24" s="13" t="s">
        <v>2</v>
      </c>
      <c r="D24" s="14" t="s">
        <v>3</v>
      </c>
      <c r="F24" s="8"/>
      <c r="G24" s="9"/>
      <c r="H24" s="10"/>
      <c r="N24" s="19" t="s">
        <v>8</v>
      </c>
      <c r="O24" s="13" t="s">
        <v>6</v>
      </c>
      <c r="P24" s="14" t="s">
        <v>3</v>
      </c>
      <c r="R24" s="8"/>
      <c r="S24" s="9"/>
      <c r="T24" s="10"/>
    </row>
    <row r="25" spans="2:20" x14ac:dyDescent="0.35">
      <c r="B25" s="18" t="s">
        <v>52</v>
      </c>
      <c r="C25" s="4">
        <v>1.4813607399999997</v>
      </c>
      <c r="D25" s="7">
        <v>65</v>
      </c>
      <c r="F25" s="8"/>
      <c r="G25" s="9"/>
      <c r="H25" s="10"/>
      <c r="N25" s="18" t="s">
        <v>52</v>
      </c>
      <c r="O25" s="4">
        <v>1.67393576</v>
      </c>
      <c r="P25" s="7">
        <v>87</v>
      </c>
      <c r="R25" s="8"/>
      <c r="S25" s="9"/>
      <c r="T25" s="10"/>
    </row>
    <row r="26" spans="2:20" x14ac:dyDescent="0.35">
      <c r="B26" s="18" t="s">
        <v>19</v>
      </c>
      <c r="C26" s="4">
        <v>1.8113880599999999</v>
      </c>
      <c r="D26" s="7">
        <v>89</v>
      </c>
      <c r="F26" s="8"/>
      <c r="G26" s="9"/>
      <c r="H26" s="10"/>
      <c r="N26" s="18" t="s">
        <v>19</v>
      </c>
      <c r="O26" s="4">
        <v>5.7305116499999995</v>
      </c>
      <c r="P26" s="7">
        <v>397</v>
      </c>
      <c r="R26" s="8"/>
      <c r="S26" s="9"/>
      <c r="T26" s="10"/>
    </row>
    <row r="27" spans="2:20" x14ac:dyDescent="0.35">
      <c r="B27" s="18" t="s">
        <v>53</v>
      </c>
      <c r="C27" s="4">
        <v>4.2205695300000006</v>
      </c>
      <c r="D27" s="7">
        <v>56</v>
      </c>
      <c r="N27" s="18" t="s">
        <v>20</v>
      </c>
      <c r="O27" s="4">
        <v>13.42115248</v>
      </c>
      <c r="P27" s="7">
        <v>227</v>
      </c>
      <c r="R27" s="8"/>
      <c r="S27" s="9"/>
      <c r="T27" s="10"/>
    </row>
    <row r="28" spans="2:20" x14ac:dyDescent="0.35">
      <c r="B28" s="18" t="s">
        <v>21</v>
      </c>
      <c r="C28" s="4">
        <v>1.1599999999999999</v>
      </c>
      <c r="D28" s="7">
        <v>2</v>
      </c>
      <c r="N28" s="18" t="s">
        <v>21</v>
      </c>
      <c r="O28" s="4">
        <v>13.55627293</v>
      </c>
      <c r="P28" s="7">
        <v>53</v>
      </c>
    </row>
    <row r="29" spans="2:20" x14ac:dyDescent="0.35">
      <c r="B29" s="18" t="s">
        <v>22</v>
      </c>
      <c r="C29" s="4">
        <v>0.3</v>
      </c>
      <c r="D29" s="7">
        <v>1</v>
      </c>
      <c r="N29" s="18" t="s">
        <v>22</v>
      </c>
      <c r="O29" s="53">
        <v>20.887067429999998</v>
      </c>
      <c r="P29" s="54">
        <v>32</v>
      </c>
    </row>
    <row r="30" spans="2:20" ht="15" thickBot="1" x14ac:dyDescent="0.4">
      <c r="B30" s="20" t="s">
        <v>4</v>
      </c>
      <c r="C30" s="16">
        <f>SUM(C25:C29)</f>
        <v>8.9733183300000015</v>
      </c>
      <c r="D30" s="17">
        <f>SUM(D25:D29)</f>
        <v>213</v>
      </c>
      <c r="N30" s="20" t="s">
        <v>4</v>
      </c>
      <c r="O30" s="16">
        <f>SUM(O25:O29)</f>
        <v>55.26894025</v>
      </c>
      <c r="P30" s="17">
        <f>SUM(P25:P29)</f>
        <v>796</v>
      </c>
    </row>
    <row r="31" spans="2:20" x14ac:dyDescent="0.35">
      <c r="B31" s="40"/>
      <c r="N31" s="40"/>
    </row>
    <row r="32" spans="2:20" x14ac:dyDescent="0.35">
      <c r="C32" s="28"/>
    </row>
    <row r="33" spans="2:20" x14ac:dyDescent="0.35">
      <c r="C33"/>
      <c r="D33"/>
    </row>
    <row r="34" spans="2:20" x14ac:dyDescent="0.35">
      <c r="C34"/>
      <c r="D34"/>
    </row>
    <row r="35" spans="2:20" x14ac:dyDescent="0.35">
      <c r="C35"/>
      <c r="D35"/>
    </row>
    <row r="36" spans="2:20" ht="15" customHeight="1" x14ac:dyDescent="0.35">
      <c r="C36"/>
      <c r="D36"/>
    </row>
    <row r="38" spans="2:20" ht="15.5" x14ac:dyDescent="0.35">
      <c r="B38" s="1" t="s">
        <v>59</v>
      </c>
      <c r="F38" s="8"/>
      <c r="G38" s="9"/>
      <c r="H38" s="10"/>
      <c r="N38" s="1" t="s">
        <v>58</v>
      </c>
    </row>
    <row r="39" spans="2:20" ht="16" thickBot="1" x14ac:dyDescent="0.4">
      <c r="B39" s="2" t="s">
        <v>0</v>
      </c>
      <c r="F39" s="8"/>
      <c r="G39" s="9"/>
      <c r="H39" s="10"/>
      <c r="N39" s="2" t="s">
        <v>0</v>
      </c>
    </row>
    <row r="40" spans="2:20" x14ac:dyDescent="0.35">
      <c r="C40" s="86" t="s">
        <v>5</v>
      </c>
      <c r="D40" s="87"/>
      <c r="F40" s="8"/>
      <c r="G40" s="9"/>
      <c r="H40" s="10"/>
      <c r="O40" s="86" t="s">
        <v>5</v>
      </c>
      <c r="P40" s="87"/>
      <c r="R40" s="8"/>
      <c r="S40" s="9"/>
      <c r="T40" s="10"/>
    </row>
    <row r="41" spans="2:20" ht="15" thickBot="1" x14ac:dyDescent="0.4">
      <c r="B41" s="12" t="s">
        <v>9</v>
      </c>
      <c r="C41" s="13" t="s">
        <v>2</v>
      </c>
      <c r="D41" s="14" t="s">
        <v>3</v>
      </c>
      <c r="F41" s="8"/>
      <c r="G41" s="9"/>
      <c r="H41" s="10"/>
      <c r="N41" s="12" t="s">
        <v>9</v>
      </c>
      <c r="O41" s="13" t="s">
        <v>6</v>
      </c>
      <c r="P41" s="14" t="s">
        <v>3</v>
      </c>
      <c r="R41" s="8"/>
      <c r="S41" s="9"/>
      <c r="T41" s="10"/>
    </row>
    <row r="42" spans="2:20" x14ac:dyDescent="0.35">
      <c r="B42" s="11" t="s">
        <v>23</v>
      </c>
      <c r="C42" s="4">
        <v>4.6284656699999998</v>
      </c>
      <c r="D42" s="7">
        <v>98</v>
      </c>
      <c r="F42" s="8"/>
      <c r="G42" s="9"/>
      <c r="H42" s="10"/>
      <c r="N42" s="11" t="s">
        <v>23</v>
      </c>
      <c r="O42" s="4">
        <v>28.181571320000003</v>
      </c>
      <c r="P42" s="7">
        <v>407</v>
      </c>
      <c r="R42" s="8"/>
      <c r="S42" s="9"/>
      <c r="T42" s="10"/>
    </row>
    <row r="43" spans="2:20" x14ac:dyDescent="0.35">
      <c r="B43" s="11" t="s">
        <v>25</v>
      </c>
      <c r="C43" s="4">
        <v>1.4864561600000001</v>
      </c>
      <c r="D43" s="7">
        <v>14</v>
      </c>
      <c r="F43" s="8"/>
      <c r="G43" s="9"/>
      <c r="H43" s="10"/>
      <c r="N43" s="11" t="s">
        <v>24</v>
      </c>
      <c r="O43" s="4">
        <v>18.085706799999993</v>
      </c>
      <c r="P43" s="7">
        <v>173</v>
      </c>
      <c r="R43" s="8"/>
      <c r="S43" s="9"/>
      <c r="T43" s="10"/>
    </row>
    <row r="44" spans="2:20" x14ac:dyDescent="0.35">
      <c r="B44" s="11" t="s">
        <v>24</v>
      </c>
      <c r="C44" s="4">
        <v>1.04614436</v>
      </c>
      <c r="D44" s="7">
        <v>36</v>
      </c>
      <c r="F44" s="8"/>
      <c r="G44" s="9"/>
      <c r="H44" s="10"/>
      <c r="N44" s="11" t="s">
        <v>27</v>
      </c>
      <c r="O44" s="4">
        <v>3.0066173799999998</v>
      </c>
      <c r="P44" s="7">
        <v>39</v>
      </c>
      <c r="R44" s="8"/>
      <c r="S44" s="9"/>
      <c r="T44" s="10"/>
    </row>
    <row r="45" spans="2:20" x14ac:dyDescent="0.35">
      <c r="B45" s="11" t="s">
        <v>27</v>
      </c>
      <c r="C45" s="4">
        <v>0.46258298999999997</v>
      </c>
      <c r="D45" s="7">
        <v>15</v>
      </c>
      <c r="F45" s="8"/>
      <c r="G45" s="9"/>
      <c r="H45" s="10"/>
      <c r="N45" s="11" t="s">
        <v>25</v>
      </c>
      <c r="O45" s="4">
        <v>2.0907039699999999</v>
      </c>
      <c r="P45" s="7">
        <v>29</v>
      </c>
      <c r="R45" s="8"/>
      <c r="S45" s="9"/>
      <c r="T45" s="10"/>
    </row>
    <row r="46" spans="2:20" x14ac:dyDescent="0.35">
      <c r="B46" s="11" t="s">
        <v>35</v>
      </c>
      <c r="C46" s="4">
        <v>0.46165400000000001</v>
      </c>
      <c r="D46" s="7">
        <v>7</v>
      </c>
      <c r="F46" s="8"/>
      <c r="G46" s="9"/>
      <c r="H46" s="10"/>
      <c r="N46" s="11" t="s">
        <v>28</v>
      </c>
      <c r="O46" s="4">
        <v>1.2303263099999999</v>
      </c>
      <c r="P46" s="7">
        <v>32</v>
      </c>
      <c r="R46" s="8"/>
      <c r="S46" s="9"/>
      <c r="T46" s="10"/>
    </row>
    <row r="47" spans="2:20" x14ac:dyDescent="0.35">
      <c r="B47" s="11" t="s">
        <v>36</v>
      </c>
      <c r="C47" s="4">
        <v>0.18107100000000001</v>
      </c>
      <c r="D47" s="7">
        <v>4</v>
      </c>
      <c r="F47" s="8"/>
      <c r="G47" s="9"/>
      <c r="H47" s="10"/>
      <c r="N47" s="11" t="s">
        <v>26</v>
      </c>
      <c r="O47" s="4">
        <v>0.74910683000000011</v>
      </c>
      <c r="P47" s="7">
        <v>26</v>
      </c>
      <c r="R47" s="8"/>
      <c r="S47" s="9"/>
      <c r="T47" s="10"/>
    </row>
    <row r="48" spans="2:20" x14ac:dyDescent="0.35">
      <c r="B48" s="11" t="s">
        <v>26</v>
      </c>
      <c r="C48" s="4">
        <v>0.15664307</v>
      </c>
      <c r="D48" s="7">
        <v>10</v>
      </c>
      <c r="F48" s="8"/>
      <c r="G48" s="9"/>
      <c r="H48" s="10"/>
      <c r="N48" s="11" t="s">
        <v>29</v>
      </c>
      <c r="O48" s="4">
        <v>0.57560497999999993</v>
      </c>
      <c r="P48" s="7">
        <v>10</v>
      </c>
      <c r="R48" s="8"/>
      <c r="S48" s="9"/>
      <c r="T48" s="10"/>
    </row>
    <row r="49" spans="2:20" x14ac:dyDescent="0.35">
      <c r="B49" s="11" t="s">
        <v>31</v>
      </c>
      <c r="C49" s="4">
        <v>0.15233907000000002</v>
      </c>
      <c r="D49" s="7">
        <v>7</v>
      </c>
      <c r="F49" s="8"/>
      <c r="G49" s="9"/>
      <c r="H49" s="10"/>
      <c r="N49" s="11" t="s">
        <v>35</v>
      </c>
      <c r="O49" s="4">
        <v>0.38628072999999996</v>
      </c>
      <c r="P49" s="7">
        <v>22</v>
      </c>
      <c r="R49" s="8"/>
      <c r="S49" s="9"/>
      <c r="T49" s="10"/>
    </row>
    <row r="50" spans="2:20" x14ac:dyDescent="0.35">
      <c r="B50" s="11" t="s">
        <v>34</v>
      </c>
      <c r="C50" s="4">
        <v>0.11890200999999999</v>
      </c>
      <c r="D50" s="7">
        <v>4</v>
      </c>
      <c r="F50" s="8"/>
      <c r="G50" s="9"/>
      <c r="H50" s="10"/>
      <c r="N50" s="11" t="s">
        <v>36</v>
      </c>
      <c r="O50" s="4">
        <v>0.31042414999999995</v>
      </c>
      <c r="P50" s="7">
        <v>16</v>
      </c>
      <c r="R50" s="8"/>
      <c r="S50" s="9"/>
      <c r="T50" s="10"/>
    </row>
    <row r="51" spans="2:20" x14ac:dyDescent="0.35">
      <c r="B51" s="11" t="s">
        <v>28</v>
      </c>
      <c r="C51" s="4">
        <v>0.11672</v>
      </c>
      <c r="D51" s="7">
        <v>8</v>
      </c>
      <c r="N51" s="11" t="s">
        <v>33</v>
      </c>
      <c r="O51" s="4">
        <v>0.26079245000000006</v>
      </c>
      <c r="P51" s="7">
        <v>9</v>
      </c>
      <c r="R51" s="8"/>
      <c r="S51" s="9"/>
      <c r="T51" s="10"/>
    </row>
    <row r="52" spans="2:20" x14ac:dyDescent="0.35">
      <c r="B52" s="11" t="s">
        <v>30</v>
      </c>
      <c r="C52" s="4">
        <v>9.1840000000000005E-2</v>
      </c>
      <c r="D52" s="7">
        <v>5</v>
      </c>
      <c r="N52" s="11" t="s">
        <v>31</v>
      </c>
      <c r="O52" s="4">
        <v>0.21914408000000002</v>
      </c>
      <c r="P52" s="7">
        <v>13</v>
      </c>
      <c r="R52" s="8"/>
      <c r="S52" s="9"/>
      <c r="T52" s="10"/>
    </row>
    <row r="53" spans="2:20" x14ac:dyDescent="0.35">
      <c r="B53" s="11" t="s">
        <v>33</v>
      </c>
      <c r="C53" s="4">
        <v>4.3499999999999997E-2</v>
      </c>
      <c r="D53" s="7">
        <v>2</v>
      </c>
      <c r="N53" s="11" t="s">
        <v>30</v>
      </c>
      <c r="O53" s="4">
        <v>0.13027605</v>
      </c>
      <c r="P53" s="7">
        <v>10</v>
      </c>
    </row>
    <row r="54" spans="2:20" x14ac:dyDescent="0.35">
      <c r="B54" s="11" t="s">
        <v>32</v>
      </c>
      <c r="C54" s="4">
        <v>1.6299999999999999E-2</v>
      </c>
      <c r="D54" s="7">
        <v>2</v>
      </c>
      <c r="N54" s="11" t="s">
        <v>34</v>
      </c>
      <c r="O54" s="4">
        <v>2.6624729999999999E-2</v>
      </c>
      <c r="P54" s="7">
        <v>8</v>
      </c>
    </row>
    <row r="55" spans="2:20" x14ac:dyDescent="0.35">
      <c r="B55" s="11" t="s">
        <v>29</v>
      </c>
      <c r="C55" s="4">
        <v>9.4999999999999998E-3</v>
      </c>
      <c r="D55" s="7">
        <v>1</v>
      </c>
      <c r="N55" s="11" t="s">
        <v>32</v>
      </c>
      <c r="O55" s="4">
        <v>1.5760469999999999E-2</v>
      </c>
      <c r="P55" s="7">
        <v>2</v>
      </c>
    </row>
    <row r="56" spans="2:20" ht="15" thickBot="1" x14ac:dyDescent="0.4">
      <c r="B56" s="15" t="s">
        <v>4</v>
      </c>
      <c r="C56" s="16">
        <f>SUM(C42:C55)</f>
        <v>8.9721183299999954</v>
      </c>
      <c r="D56" s="17">
        <f>SUM(D42:D55)</f>
        <v>213</v>
      </c>
      <c r="N56" s="15" t="s">
        <v>4</v>
      </c>
      <c r="O56" s="16">
        <f>SUM(O42:O55)</f>
        <v>55.268940250000007</v>
      </c>
      <c r="P56" s="17">
        <f>SUM(P42:P55)</f>
        <v>796</v>
      </c>
    </row>
    <row r="57" spans="2:20" x14ac:dyDescent="0.35">
      <c r="D57" s="28"/>
    </row>
  </sheetData>
  <mergeCells count="6">
    <mergeCell ref="O40:P40"/>
    <mergeCell ref="C5:D5"/>
    <mergeCell ref="C23:D23"/>
    <mergeCell ref="C40:D40"/>
    <mergeCell ref="O5:P5"/>
    <mergeCell ref="O23:P23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T60"/>
  <sheetViews>
    <sheetView showGridLines="0" topLeftCell="M25" zoomScale="70" zoomScaleNormal="70" workbookViewId="0">
      <selection activeCell="P4" sqref="P4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54</v>
      </c>
      <c r="C3"/>
      <c r="D3"/>
      <c r="N3" s="1" t="s">
        <v>60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86" t="s">
        <v>38</v>
      </c>
      <c r="D5" s="87"/>
      <c r="O5" s="86" t="s">
        <v>38</v>
      </c>
      <c r="P5" s="87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15</v>
      </c>
      <c r="C7" s="4">
        <v>79.426496880000002</v>
      </c>
      <c r="D7" s="7">
        <v>6</v>
      </c>
      <c r="F7" s="8"/>
      <c r="G7" s="9"/>
      <c r="H7" s="10"/>
      <c r="N7" s="11" t="s">
        <v>15</v>
      </c>
      <c r="O7" s="4">
        <v>57.116750969999998</v>
      </c>
      <c r="P7" s="7">
        <v>7</v>
      </c>
      <c r="R7" s="8"/>
      <c r="S7" s="9"/>
      <c r="T7" s="10"/>
    </row>
    <row r="8" spans="2:20" x14ac:dyDescent="0.35">
      <c r="B8" s="11" t="s">
        <v>13</v>
      </c>
      <c r="C8" s="4">
        <v>44.381348280000012</v>
      </c>
      <c r="D8" s="7">
        <v>27</v>
      </c>
      <c r="F8" s="8"/>
      <c r="G8" s="9"/>
      <c r="H8" s="10"/>
      <c r="N8" s="11" t="s">
        <v>13</v>
      </c>
      <c r="O8" s="4">
        <v>52.110840259999996</v>
      </c>
      <c r="P8" s="7">
        <v>35</v>
      </c>
      <c r="R8" s="8"/>
      <c r="S8" s="9"/>
      <c r="T8" s="10"/>
    </row>
    <row r="9" spans="2:20" x14ac:dyDescent="0.35">
      <c r="B9" s="11" t="s">
        <v>14</v>
      </c>
      <c r="C9" s="4">
        <v>12.50000479</v>
      </c>
      <c r="D9" s="7">
        <v>8</v>
      </c>
      <c r="F9" s="8"/>
      <c r="G9" s="9"/>
      <c r="H9" s="10"/>
      <c r="N9" s="11" t="s">
        <v>17</v>
      </c>
      <c r="O9" s="4">
        <v>22.614344239999998</v>
      </c>
      <c r="P9" s="7">
        <v>2</v>
      </c>
      <c r="R9" s="8"/>
      <c r="S9" s="9"/>
      <c r="T9" s="10"/>
    </row>
    <row r="10" spans="2:20" x14ac:dyDescent="0.35">
      <c r="B10" s="11" t="s">
        <v>11</v>
      </c>
      <c r="C10" s="4">
        <v>11.610305519999999</v>
      </c>
      <c r="D10" s="7">
        <v>10</v>
      </c>
      <c r="F10" s="8"/>
      <c r="G10" s="9"/>
      <c r="H10" s="10"/>
      <c r="N10" s="11" t="s">
        <v>14</v>
      </c>
      <c r="O10" s="4">
        <v>16.630623920000001</v>
      </c>
      <c r="P10" s="7">
        <v>12</v>
      </c>
      <c r="R10" s="8"/>
      <c r="S10" s="9"/>
      <c r="T10" s="10"/>
    </row>
    <row r="11" spans="2:20" x14ac:dyDescent="0.35">
      <c r="B11" s="11" t="s">
        <v>12</v>
      </c>
      <c r="C11" s="4">
        <v>5.1319614600000003</v>
      </c>
      <c r="D11" s="7">
        <v>6</v>
      </c>
      <c r="F11" s="8"/>
      <c r="G11" s="9"/>
      <c r="H11" s="10"/>
      <c r="N11" s="11" t="s">
        <v>11</v>
      </c>
      <c r="O11" s="4">
        <v>13.424561779999998</v>
      </c>
      <c r="P11" s="7">
        <v>16</v>
      </c>
      <c r="R11" s="8"/>
      <c r="S11" s="9"/>
      <c r="T11" s="10"/>
    </row>
    <row r="12" spans="2:20" x14ac:dyDescent="0.35">
      <c r="B12" s="11" t="s">
        <v>16</v>
      </c>
      <c r="C12" s="4">
        <v>3.27492904</v>
      </c>
      <c r="D12" s="7">
        <v>2</v>
      </c>
      <c r="N12" s="11" t="s">
        <v>12</v>
      </c>
      <c r="O12" s="4">
        <v>5.4730551799999994</v>
      </c>
      <c r="P12" s="7">
        <v>7</v>
      </c>
      <c r="R12" s="8"/>
      <c r="S12" s="9"/>
      <c r="T12" s="10"/>
    </row>
    <row r="13" spans="2:20" x14ac:dyDescent="0.35">
      <c r="B13" s="11" t="s">
        <v>43</v>
      </c>
      <c r="C13" s="24">
        <v>0.6</v>
      </c>
      <c r="D13" s="7">
        <v>1</v>
      </c>
      <c r="N13" s="11" t="s">
        <v>16</v>
      </c>
      <c r="O13" s="24">
        <v>3.2681321099999998</v>
      </c>
      <c r="P13" s="7">
        <v>2</v>
      </c>
      <c r="R13" s="8"/>
      <c r="S13" s="9"/>
      <c r="T13" s="10"/>
    </row>
    <row r="14" spans="2:20" ht="15" thickBot="1" x14ac:dyDescent="0.4">
      <c r="B14" s="29" t="s">
        <v>4</v>
      </c>
      <c r="C14" s="32">
        <f>SUBTOTAL(109,Tabla214[Monto])</f>
        <v>156.92504597000001</v>
      </c>
      <c r="D14" s="31">
        <f>SUBTOTAL(109,D7:D13)</f>
        <v>60</v>
      </c>
      <c r="N14" s="11" t="s">
        <v>43</v>
      </c>
      <c r="O14" s="24">
        <v>0.58622120000000011</v>
      </c>
      <c r="P14" s="7">
        <v>1</v>
      </c>
      <c r="R14" s="8"/>
      <c r="S14" s="9"/>
      <c r="T14" s="10"/>
    </row>
    <row r="15" spans="2:20" ht="15" thickBot="1" x14ac:dyDescent="0.4">
      <c r="N15" s="33" t="s">
        <v>10</v>
      </c>
      <c r="O15" s="34">
        <f>SUBTOTAL(109,O7:O14)</f>
        <v>171.22452966000003</v>
      </c>
      <c r="P15" s="35">
        <f>SUBTOTAL(109,Tabla2617[Créditos])</f>
        <v>82</v>
      </c>
    </row>
    <row r="16" spans="2:20" x14ac:dyDescent="0.35">
      <c r="B16" s="5"/>
    </row>
    <row r="17" spans="2:20" x14ac:dyDescent="0.35">
      <c r="B17" s="5"/>
      <c r="C17" s="23"/>
      <c r="N17" s="5"/>
      <c r="O17" s="28"/>
    </row>
    <row r="18" spans="2:20" x14ac:dyDescent="0.35">
      <c r="B18" s="5"/>
      <c r="C18" s="23"/>
      <c r="D18" s="23"/>
      <c r="N18" s="5"/>
    </row>
    <row r="19" spans="2:20" x14ac:dyDescent="0.35">
      <c r="B19" s="5"/>
      <c r="N19" s="5"/>
    </row>
    <row r="20" spans="2:20" x14ac:dyDescent="0.35">
      <c r="B20" s="5"/>
      <c r="N20" s="5"/>
    </row>
    <row r="21" spans="2:20" ht="15.5" x14ac:dyDescent="0.35">
      <c r="B21" s="1" t="s">
        <v>55</v>
      </c>
      <c r="D21" s="6"/>
      <c r="F21" s="8"/>
      <c r="G21" s="9"/>
      <c r="H21" s="10"/>
      <c r="N21" s="5"/>
    </row>
    <row r="22" spans="2:20" ht="16" thickBot="1" x14ac:dyDescent="0.4">
      <c r="B22" s="2" t="s">
        <v>0</v>
      </c>
      <c r="D22" s="6"/>
      <c r="F22" s="8"/>
      <c r="G22" s="9"/>
      <c r="H22" s="10"/>
      <c r="N22" s="1" t="s">
        <v>57</v>
      </c>
      <c r="P22" s="6"/>
    </row>
    <row r="23" spans="2:20" ht="16" thickBot="1" x14ac:dyDescent="0.4">
      <c r="C23" s="86" t="s">
        <v>38</v>
      </c>
      <c r="D23" s="87"/>
      <c r="F23" s="8"/>
      <c r="G23" s="9"/>
      <c r="H23" s="10"/>
      <c r="N23" s="2" t="s">
        <v>0</v>
      </c>
      <c r="P23" s="6"/>
      <c r="R23" s="8"/>
      <c r="S23" s="9"/>
      <c r="T23" s="10"/>
    </row>
    <row r="24" spans="2:20" ht="15" thickBot="1" x14ac:dyDescent="0.4">
      <c r="B24" s="19" t="s">
        <v>8</v>
      </c>
      <c r="C24" s="13" t="s">
        <v>2</v>
      </c>
      <c r="D24" s="14" t="s">
        <v>3</v>
      </c>
      <c r="F24" s="8"/>
      <c r="G24" s="9"/>
      <c r="H24" s="10"/>
      <c r="O24" s="86" t="s">
        <v>38</v>
      </c>
      <c r="P24" s="87"/>
      <c r="R24" s="8"/>
      <c r="S24" s="9"/>
      <c r="T24" s="10"/>
    </row>
    <row r="25" spans="2:20" ht="15" thickBot="1" x14ac:dyDescent="0.4">
      <c r="B25" s="18" t="s">
        <v>52</v>
      </c>
      <c r="C25" s="4">
        <v>3.9295139999999999E-2</v>
      </c>
      <c r="D25" s="7">
        <v>1</v>
      </c>
      <c r="F25" s="8"/>
      <c r="G25" s="9"/>
      <c r="H25" s="10"/>
      <c r="N25" s="19" t="s">
        <v>8</v>
      </c>
      <c r="O25" s="13" t="s">
        <v>6</v>
      </c>
      <c r="P25" s="14" t="s">
        <v>3</v>
      </c>
      <c r="R25" s="8"/>
      <c r="S25" s="9"/>
      <c r="T25" s="10"/>
    </row>
    <row r="26" spans="2:20" x14ac:dyDescent="0.35">
      <c r="B26" s="18" t="s">
        <v>19</v>
      </c>
      <c r="C26" s="4">
        <v>21.84099213</v>
      </c>
      <c r="D26" s="7">
        <v>6</v>
      </c>
      <c r="N26" s="18" t="s">
        <v>52</v>
      </c>
      <c r="O26" s="77">
        <v>3.9063389999999996E-2</v>
      </c>
      <c r="P26" s="78">
        <v>1</v>
      </c>
      <c r="R26" s="8"/>
      <c r="S26" s="9"/>
      <c r="T26" s="10"/>
    </row>
    <row r="27" spans="2:20" x14ac:dyDescent="0.35">
      <c r="B27" s="18" t="s">
        <v>53</v>
      </c>
      <c r="C27" s="4">
        <v>44.738038429999989</v>
      </c>
      <c r="D27" s="7">
        <v>21</v>
      </c>
      <c r="N27" s="76" t="s">
        <v>19</v>
      </c>
      <c r="O27" s="77">
        <v>25.425216199999998</v>
      </c>
      <c r="P27" s="78">
        <v>9</v>
      </c>
    </row>
    <row r="28" spans="2:20" x14ac:dyDescent="0.35">
      <c r="B28" s="18" t="s">
        <v>21</v>
      </c>
      <c r="C28" s="4">
        <v>36.545535000000001</v>
      </c>
      <c r="D28" s="7">
        <v>23</v>
      </c>
      <c r="N28" s="76" t="s">
        <v>61</v>
      </c>
      <c r="O28" s="77">
        <v>31.970388159999999</v>
      </c>
      <c r="P28" s="78">
        <v>24</v>
      </c>
    </row>
    <row r="29" spans="2:20" ht="15" thickBot="1" x14ac:dyDescent="0.4">
      <c r="B29" s="18" t="s">
        <v>22</v>
      </c>
      <c r="C29" s="72">
        <v>53.761185269999999</v>
      </c>
      <c r="D29" s="73">
        <v>9</v>
      </c>
      <c r="N29" s="76" t="s">
        <v>21</v>
      </c>
      <c r="O29" s="77">
        <v>43.540671630000013</v>
      </c>
      <c r="P29" s="78">
        <v>31</v>
      </c>
    </row>
    <row r="30" spans="2:20" ht="15" thickBot="1" x14ac:dyDescent="0.4">
      <c r="B30" s="15" t="s">
        <v>4</v>
      </c>
      <c r="C30" s="74">
        <f>SUM(C25:C29)</f>
        <v>156.92504596999999</v>
      </c>
      <c r="D30" s="75">
        <f>SUM(D25:D29)</f>
        <v>60</v>
      </c>
      <c r="N30" s="82" t="s">
        <v>22</v>
      </c>
      <c r="O30" s="77">
        <v>70.249190280000008</v>
      </c>
      <c r="P30" s="79">
        <v>17</v>
      </c>
    </row>
    <row r="31" spans="2:20" ht="15" thickBot="1" x14ac:dyDescent="0.4">
      <c r="B31" s="27"/>
      <c r="N31" s="43" t="s">
        <v>4</v>
      </c>
      <c r="O31" s="81">
        <f>SUBTOTAL(109,O26:O30)</f>
        <v>171.22452966000003</v>
      </c>
      <c r="P31" s="80">
        <f>SUBTOTAL(109,P26:P30)</f>
        <v>82</v>
      </c>
    </row>
    <row r="35" spans="2:20" ht="15" customHeight="1" x14ac:dyDescent="0.35"/>
    <row r="37" spans="2:20" x14ac:dyDescent="0.35">
      <c r="F37" s="8"/>
      <c r="G37" s="9"/>
      <c r="H37" s="10"/>
    </row>
    <row r="38" spans="2:20" ht="15.5" x14ac:dyDescent="0.35">
      <c r="B38" s="1" t="s">
        <v>59</v>
      </c>
      <c r="F38" s="8"/>
      <c r="G38" s="9"/>
      <c r="H38" s="10"/>
      <c r="N38" s="1" t="s">
        <v>58</v>
      </c>
    </row>
    <row r="39" spans="2:20" ht="16" thickBot="1" x14ac:dyDescent="0.4">
      <c r="B39" s="2" t="s">
        <v>0</v>
      </c>
      <c r="F39" s="8"/>
      <c r="G39" s="9"/>
      <c r="H39" s="10"/>
      <c r="N39" s="2" t="s">
        <v>0</v>
      </c>
      <c r="R39" s="8"/>
      <c r="S39" s="9"/>
      <c r="T39" s="10"/>
    </row>
    <row r="40" spans="2:20" ht="15" thickBot="1" x14ac:dyDescent="0.4">
      <c r="C40" s="86" t="s">
        <v>38</v>
      </c>
      <c r="D40" s="87"/>
      <c r="F40" s="8"/>
      <c r="G40" s="9"/>
      <c r="H40" s="10"/>
      <c r="O40" s="86" t="s">
        <v>38</v>
      </c>
      <c r="P40" s="87"/>
      <c r="R40" s="8"/>
      <c r="S40" s="9"/>
      <c r="T40" s="10"/>
    </row>
    <row r="41" spans="2:20" ht="15" thickBot="1" x14ac:dyDescent="0.4">
      <c r="B41" s="12" t="s">
        <v>9</v>
      </c>
      <c r="C41" s="13" t="s">
        <v>2</v>
      </c>
      <c r="D41" s="14" t="s">
        <v>3</v>
      </c>
      <c r="F41" s="8"/>
      <c r="G41" s="9"/>
      <c r="H41" s="10"/>
      <c r="N41" s="43" t="s">
        <v>9</v>
      </c>
      <c r="O41" s="83" t="s">
        <v>6</v>
      </c>
      <c r="P41" s="45" t="s">
        <v>3</v>
      </c>
      <c r="R41" s="8"/>
      <c r="S41" s="9"/>
      <c r="T41" s="10"/>
    </row>
    <row r="42" spans="2:20" x14ac:dyDescent="0.35">
      <c r="B42" s="62" t="s">
        <v>23</v>
      </c>
      <c r="C42" s="58">
        <v>118.85981008999998</v>
      </c>
      <c r="D42" s="59">
        <v>32</v>
      </c>
      <c r="F42" s="8"/>
      <c r="G42" s="9"/>
      <c r="H42" s="10"/>
      <c r="N42" s="46" t="s">
        <v>23</v>
      </c>
      <c r="O42" s="64">
        <v>110.52580239000002</v>
      </c>
      <c r="P42" s="7">
        <v>44</v>
      </c>
      <c r="R42" s="8"/>
      <c r="S42" s="9"/>
      <c r="T42" s="10"/>
    </row>
    <row r="43" spans="2:20" x14ac:dyDescent="0.35">
      <c r="B43" s="46" t="s">
        <v>24</v>
      </c>
      <c r="C43" s="4">
        <v>23.712067149999999</v>
      </c>
      <c r="D43" s="47">
        <v>16</v>
      </c>
      <c r="F43" s="8"/>
      <c r="G43" s="9"/>
      <c r="H43" s="10"/>
      <c r="N43" s="46" t="s">
        <v>24</v>
      </c>
      <c r="O43" s="64">
        <v>30.471219349999998</v>
      </c>
      <c r="P43" s="7">
        <v>23</v>
      </c>
      <c r="R43" s="8"/>
      <c r="S43" s="9"/>
      <c r="T43" s="10"/>
    </row>
    <row r="44" spans="2:20" x14ac:dyDescent="0.35">
      <c r="B44" s="46" t="s">
        <v>25</v>
      </c>
      <c r="C44" s="4">
        <v>7.8</v>
      </c>
      <c r="D44" s="47">
        <v>2</v>
      </c>
      <c r="F44" s="8"/>
      <c r="G44" s="9"/>
      <c r="H44" s="10"/>
      <c r="N44" s="46" t="s">
        <v>32</v>
      </c>
      <c r="O44" s="64">
        <v>17.83163077</v>
      </c>
      <c r="P44" s="7">
        <v>1</v>
      </c>
      <c r="R44" s="8"/>
      <c r="S44" s="9"/>
      <c r="T44" s="10"/>
    </row>
    <row r="45" spans="2:20" x14ac:dyDescent="0.35">
      <c r="B45" s="46" t="s">
        <v>27</v>
      </c>
      <c r="C45" s="56">
        <v>2.4752420000000002</v>
      </c>
      <c r="D45" s="60">
        <v>3</v>
      </c>
      <c r="F45" s="8"/>
      <c r="G45" s="9"/>
      <c r="H45" s="10"/>
      <c r="N45" s="46" t="s">
        <v>25</v>
      </c>
      <c r="O45" s="64">
        <v>5.4484605999999998</v>
      </c>
      <c r="P45" s="7">
        <v>2</v>
      </c>
      <c r="R45" s="8"/>
      <c r="S45" s="9"/>
      <c r="T45" s="10"/>
    </row>
    <row r="46" spans="2:20" x14ac:dyDescent="0.35">
      <c r="B46" s="46" t="s">
        <v>36</v>
      </c>
      <c r="C46" s="56">
        <v>1.6909290400000001</v>
      </c>
      <c r="D46" s="60">
        <v>3</v>
      </c>
      <c r="F46" s="8"/>
      <c r="G46" s="9"/>
      <c r="H46" s="10"/>
      <c r="N46" s="46" t="s">
        <v>27</v>
      </c>
      <c r="O46" s="64">
        <v>2.2321805100000001</v>
      </c>
      <c r="P46" s="7">
        <v>3</v>
      </c>
      <c r="R46" s="8"/>
      <c r="S46" s="9"/>
      <c r="T46" s="10"/>
    </row>
    <row r="47" spans="2:20" x14ac:dyDescent="0.35">
      <c r="B47" s="46" t="s">
        <v>33</v>
      </c>
      <c r="C47" s="56">
        <v>1.5072614600000001</v>
      </c>
      <c r="D47" s="60">
        <v>1</v>
      </c>
      <c r="F47" s="8"/>
      <c r="G47" s="9"/>
      <c r="H47" s="10"/>
      <c r="N47" s="46" t="s">
        <v>33</v>
      </c>
      <c r="O47" s="65">
        <v>1.6180806399999998</v>
      </c>
      <c r="P47" s="7">
        <v>2</v>
      </c>
      <c r="R47" s="8"/>
      <c r="S47" s="9"/>
      <c r="T47" s="10"/>
    </row>
    <row r="48" spans="2:20" x14ac:dyDescent="0.35">
      <c r="B48" s="46" t="s">
        <v>26</v>
      </c>
      <c r="C48" s="24">
        <v>0.84044109000000011</v>
      </c>
      <c r="D48" s="47">
        <v>2</v>
      </c>
      <c r="F48" s="8"/>
      <c r="G48" s="9"/>
      <c r="H48" s="10"/>
      <c r="N48" s="46" t="s">
        <v>36</v>
      </c>
      <c r="O48" s="66">
        <v>1.4220976099999998</v>
      </c>
      <c r="P48" s="57">
        <v>3</v>
      </c>
      <c r="R48" s="8"/>
      <c r="S48" s="9"/>
      <c r="T48" s="10"/>
    </row>
    <row r="49" spans="2:20" x14ac:dyDescent="0.35">
      <c r="B49" s="46" t="s">
        <v>28</v>
      </c>
      <c r="C49" s="24">
        <v>3.9295139999999999E-2</v>
      </c>
      <c r="D49" s="47">
        <v>1</v>
      </c>
      <c r="F49" s="8"/>
      <c r="G49" s="9"/>
      <c r="H49" s="10"/>
      <c r="N49" s="46" t="s">
        <v>26</v>
      </c>
      <c r="O49" s="66">
        <v>0.84044109000000011</v>
      </c>
      <c r="P49" s="57">
        <v>2</v>
      </c>
      <c r="R49" s="8"/>
      <c r="S49" s="9"/>
      <c r="T49" s="10"/>
    </row>
    <row r="50" spans="2:20" ht="15" thickBot="1" x14ac:dyDescent="0.4">
      <c r="B50" s="20"/>
      <c r="C50" s="61">
        <f>SUBTOTAL(109,Tabla416[Monto])</f>
        <v>156.92504597000001</v>
      </c>
      <c r="D50" s="63">
        <f>SUBTOTAL(109,Tabla416[Créditos])</f>
        <v>60</v>
      </c>
      <c r="N50" s="46" t="s">
        <v>28</v>
      </c>
      <c r="O50" s="65">
        <v>0.8346167000000001</v>
      </c>
      <c r="P50" s="7">
        <v>2</v>
      </c>
      <c r="R50" s="8"/>
      <c r="S50" s="9"/>
      <c r="T50" s="10"/>
    </row>
    <row r="51" spans="2:20" ht="15" thickBot="1" x14ac:dyDescent="0.4">
      <c r="C51"/>
      <c r="D51"/>
      <c r="N51" s="20" t="s">
        <v>4</v>
      </c>
      <c r="O51" s="70">
        <f>SUBTOTAL(109,Tabla4819[Saldo])</f>
        <v>171.22452966000006</v>
      </c>
      <c r="P51" s="31">
        <f>SUBTOTAL(109,Tabla4819[Créditos])</f>
        <v>82</v>
      </c>
      <c r="R51" s="8"/>
      <c r="S51" s="9"/>
      <c r="T51" s="10"/>
    </row>
    <row r="52" spans="2:20" x14ac:dyDescent="0.35">
      <c r="C52"/>
      <c r="D52"/>
      <c r="O52"/>
      <c r="P52"/>
    </row>
    <row r="53" spans="2:20" x14ac:dyDescent="0.35">
      <c r="C53"/>
      <c r="O53"/>
      <c r="P53"/>
    </row>
    <row r="54" spans="2:20" x14ac:dyDescent="0.35">
      <c r="O54"/>
      <c r="P54"/>
    </row>
    <row r="55" spans="2:20" x14ac:dyDescent="0.35">
      <c r="O55"/>
      <c r="P55"/>
    </row>
    <row r="56" spans="2:20" x14ac:dyDescent="0.35">
      <c r="O56"/>
      <c r="P56"/>
    </row>
    <row r="57" spans="2:20" x14ac:dyDescent="0.35">
      <c r="O57"/>
      <c r="P57"/>
    </row>
    <row r="58" spans="2:20" x14ac:dyDescent="0.35">
      <c r="O58"/>
      <c r="P58"/>
    </row>
    <row r="59" spans="2:20" x14ac:dyDescent="0.35">
      <c r="O59"/>
      <c r="P59"/>
    </row>
    <row r="60" spans="2:20" x14ac:dyDescent="0.35">
      <c r="O60"/>
      <c r="P60"/>
    </row>
  </sheetData>
  <mergeCells count="6">
    <mergeCell ref="O40:P40"/>
    <mergeCell ref="C5:D5"/>
    <mergeCell ref="O5:P5"/>
    <mergeCell ref="C23:D23"/>
    <mergeCell ref="O24:P24"/>
    <mergeCell ref="C40:D40"/>
  </mergeCells>
  <phoneticPr fontId="12" type="noConversion"/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T55"/>
  <sheetViews>
    <sheetView showGridLines="0" zoomScale="70" zoomScaleNormal="70" workbookViewId="0">
      <selection activeCell="W16" sqref="W16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62</v>
      </c>
      <c r="C3"/>
      <c r="D3"/>
      <c r="N3" s="1" t="s">
        <v>65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86" t="s">
        <v>39</v>
      </c>
      <c r="D5" s="87"/>
      <c r="O5" s="86" t="s">
        <v>39</v>
      </c>
      <c r="P5" s="87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44</v>
      </c>
      <c r="C7" s="4">
        <v>24.502498370000001</v>
      </c>
      <c r="D7" s="7">
        <v>2585</v>
      </c>
      <c r="F7" s="8"/>
      <c r="G7" s="9"/>
      <c r="H7" s="10"/>
      <c r="N7" s="11" t="s">
        <v>48</v>
      </c>
      <c r="O7" s="4">
        <v>0.37574510000000005</v>
      </c>
      <c r="P7" s="7">
        <v>41</v>
      </c>
      <c r="R7" s="8"/>
      <c r="S7" s="9"/>
      <c r="T7" s="10"/>
    </row>
    <row r="8" spans="2:20" x14ac:dyDescent="0.35">
      <c r="B8" s="11" t="s">
        <v>45</v>
      </c>
      <c r="C8" s="4">
        <v>18.296310420000001</v>
      </c>
      <c r="D8" s="7">
        <v>4824</v>
      </c>
      <c r="F8" s="8"/>
      <c r="G8" s="9"/>
      <c r="H8" s="10"/>
      <c r="N8" s="11" t="s">
        <v>45</v>
      </c>
      <c r="O8" s="4">
        <v>35.549007290000056</v>
      </c>
      <c r="P8" s="7">
        <v>10328</v>
      </c>
      <c r="R8" s="8"/>
      <c r="S8" s="9"/>
      <c r="T8" s="10"/>
    </row>
    <row r="9" spans="2:20" x14ac:dyDescent="0.35">
      <c r="B9" s="11" t="s">
        <v>46</v>
      </c>
      <c r="C9" s="4">
        <v>4.8587502000000002</v>
      </c>
      <c r="D9" s="7">
        <v>1042</v>
      </c>
      <c r="F9" s="8"/>
      <c r="G9" s="9"/>
      <c r="H9" s="10"/>
      <c r="N9" s="11" t="s">
        <v>47</v>
      </c>
      <c r="O9" s="4">
        <v>0.17508113999999997</v>
      </c>
      <c r="P9" s="7">
        <v>16</v>
      </c>
      <c r="R9" s="8"/>
      <c r="S9" s="9"/>
      <c r="T9" s="10"/>
    </row>
    <row r="10" spans="2:20" x14ac:dyDescent="0.35">
      <c r="B10" s="11" t="s">
        <v>48</v>
      </c>
      <c r="C10" s="4">
        <v>0.14832999999999999</v>
      </c>
      <c r="D10" s="7">
        <v>20</v>
      </c>
      <c r="F10" s="8"/>
      <c r="G10" s="9"/>
      <c r="H10" s="10"/>
      <c r="N10" s="11" t="s">
        <v>46</v>
      </c>
      <c r="O10" s="4">
        <v>7.1603044099999975</v>
      </c>
      <c r="P10" s="7">
        <v>2228</v>
      </c>
      <c r="R10" s="8"/>
      <c r="S10" s="9"/>
      <c r="T10" s="10"/>
    </row>
    <row r="11" spans="2:20" x14ac:dyDescent="0.35">
      <c r="B11" s="11" t="s">
        <v>47</v>
      </c>
      <c r="C11" s="4">
        <v>0.13787229999999998</v>
      </c>
      <c r="D11" s="7">
        <v>9</v>
      </c>
      <c r="F11" s="8"/>
      <c r="G11" s="9"/>
      <c r="H11" s="10"/>
      <c r="N11" s="11" t="s">
        <v>44</v>
      </c>
      <c r="O11" s="4">
        <v>67.489366160000046</v>
      </c>
      <c r="P11" s="7">
        <v>8639</v>
      </c>
      <c r="R11" s="8"/>
      <c r="S11" s="9"/>
      <c r="T11" s="10"/>
    </row>
    <row r="12" spans="2:20" x14ac:dyDescent="0.35">
      <c r="B12" s="29" t="s">
        <v>4</v>
      </c>
      <c r="C12" s="30">
        <f>SUBTOTAL(109,C7:C11)</f>
        <v>47.943761290000005</v>
      </c>
      <c r="D12" s="31">
        <f>SUBTOTAL(109,D7:D11)</f>
        <v>8480</v>
      </c>
      <c r="N12" s="49" t="s">
        <v>10</v>
      </c>
      <c r="O12" s="30">
        <f>SUBTOTAL(109,O7:O11)</f>
        <v>110.74950410000011</v>
      </c>
      <c r="P12" s="50">
        <f>SUBTOTAL(109,P7:P11)</f>
        <v>21252</v>
      </c>
      <c r="R12" s="8"/>
      <c r="S12" s="9"/>
      <c r="T12" s="10"/>
    </row>
    <row r="13" spans="2:20" x14ac:dyDescent="0.35">
      <c r="C13"/>
      <c r="D13"/>
      <c r="N13" s="42" t="s">
        <v>49</v>
      </c>
      <c r="O13" s="48"/>
      <c r="P13" s="41"/>
      <c r="R13" s="8"/>
      <c r="S13" s="9"/>
      <c r="T13" s="10"/>
    </row>
    <row r="14" spans="2:20" x14ac:dyDescent="0.35">
      <c r="C14"/>
      <c r="D14"/>
      <c r="O14" s="28"/>
      <c r="P14" s="28"/>
      <c r="R14" s="8"/>
      <c r="S14" s="9"/>
      <c r="T14" s="10"/>
    </row>
    <row r="15" spans="2:20" x14ac:dyDescent="0.35">
      <c r="C15"/>
      <c r="D15"/>
      <c r="N15" s="5"/>
      <c r="O15" s="85"/>
    </row>
    <row r="16" spans="2:20" x14ac:dyDescent="0.35">
      <c r="C16"/>
      <c r="D16"/>
      <c r="N16" s="5"/>
    </row>
    <row r="17" spans="2:20" x14ac:dyDescent="0.35">
      <c r="C17"/>
      <c r="D17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84" t="s">
        <v>63</v>
      </c>
      <c r="D20" s="6"/>
      <c r="N20" s="1" t="s">
        <v>66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ht="15" thickBot="1" x14ac:dyDescent="0.4">
      <c r="C22" s="86" t="s">
        <v>39</v>
      </c>
      <c r="D22" s="87"/>
      <c r="F22" s="8"/>
      <c r="G22" s="9"/>
      <c r="H22" s="10"/>
      <c r="O22" s="86" t="s">
        <v>39</v>
      </c>
      <c r="P22" s="87"/>
    </row>
    <row r="23" spans="2:20" ht="15" thickBot="1" x14ac:dyDescent="0.4">
      <c r="B23" s="19" t="s">
        <v>8</v>
      </c>
      <c r="C23" s="13" t="s">
        <v>2</v>
      </c>
      <c r="D23" s="14" t="s">
        <v>3</v>
      </c>
      <c r="F23" s="8"/>
      <c r="G23" s="9"/>
      <c r="H23" s="10"/>
      <c r="N23" s="43" t="s">
        <v>8</v>
      </c>
      <c r="O23" s="44" t="s">
        <v>6</v>
      </c>
      <c r="P23" s="45" t="s">
        <v>3</v>
      </c>
      <c r="R23" s="8"/>
      <c r="S23" s="9"/>
      <c r="T23" s="10"/>
    </row>
    <row r="24" spans="2:20" x14ac:dyDescent="0.35">
      <c r="B24" s="18" t="s">
        <v>52</v>
      </c>
      <c r="C24" s="4">
        <v>5.368424969999996</v>
      </c>
      <c r="D24" s="7">
        <v>674</v>
      </c>
      <c r="F24" s="8"/>
      <c r="G24" s="9"/>
      <c r="H24" s="10"/>
      <c r="N24" s="18" t="s">
        <v>52</v>
      </c>
      <c r="O24" s="4">
        <v>39.975771849999944</v>
      </c>
      <c r="P24" s="47">
        <v>4959</v>
      </c>
      <c r="R24" s="8"/>
      <c r="S24" s="9"/>
      <c r="T24" s="10"/>
    </row>
    <row r="25" spans="2:20" x14ac:dyDescent="0.35">
      <c r="B25" s="18" t="s">
        <v>19</v>
      </c>
      <c r="C25" s="4">
        <v>15.141156849999998</v>
      </c>
      <c r="D25" s="7">
        <v>6086</v>
      </c>
      <c r="F25" s="8"/>
      <c r="G25" s="9"/>
      <c r="H25" s="10"/>
      <c r="N25" s="46" t="s">
        <v>19</v>
      </c>
      <c r="O25" s="4">
        <v>23.274800650000035</v>
      </c>
      <c r="P25" s="47">
        <v>12749</v>
      </c>
      <c r="R25" s="8"/>
      <c r="S25" s="9"/>
      <c r="T25" s="10"/>
    </row>
    <row r="26" spans="2:20" x14ac:dyDescent="0.35">
      <c r="B26" s="18" t="s">
        <v>53</v>
      </c>
      <c r="C26" s="4">
        <v>20.38395032</v>
      </c>
      <c r="D26" s="7">
        <v>1573</v>
      </c>
      <c r="N26" s="46" t="s">
        <v>20</v>
      </c>
      <c r="O26" s="4">
        <v>34.80189857000002</v>
      </c>
      <c r="P26" s="47">
        <v>3245</v>
      </c>
      <c r="R26" s="8"/>
      <c r="S26" s="9"/>
      <c r="T26" s="10"/>
    </row>
    <row r="27" spans="2:20" x14ac:dyDescent="0.35">
      <c r="B27" s="18" t="s">
        <v>21</v>
      </c>
      <c r="C27" s="4">
        <v>7.0502291500000007</v>
      </c>
      <c r="D27" s="7">
        <v>147</v>
      </c>
      <c r="N27" s="46" t="s">
        <v>21</v>
      </c>
      <c r="O27" s="4">
        <v>12.697033030000005</v>
      </c>
      <c r="P27" s="47">
        <v>299</v>
      </c>
    </row>
    <row r="28" spans="2:20" ht="15" thickBot="1" x14ac:dyDescent="0.4">
      <c r="B28" s="20" t="s">
        <v>4</v>
      </c>
      <c r="C28" s="16">
        <f>SUBTOTAL(109,Tabla31521[Monto])</f>
        <v>47.943761289999991</v>
      </c>
      <c r="D28" s="17">
        <f>SUBTOTAL(109,Tabla31521[Créditos])</f>
        <v>8480</v>
      </c>
      <c r="N28" s="20" t="s">
        <v>4</v>
      </c>
      <c r="O28" s="16">
        <f>SUM(O24:O27)</f>
        <v>110.7495041</v>
      </c>
      <c r="P28" s="17">
        <f>SUM(P24:P27)</f>
        <v>21252</v>
      </c>
    </row>
    <row r="29" spans="2:20" x14ac:dyDescent="0.35">
      <c r="B29" s="27"/>
      <c r="N29" s="42" t="s">
        <v>49</v>
      </c>
      <c r="O29" s="28"/>
      <c r="P29" s="28"/>
    </row>
    <row r="35" spans="2:20" ht="15" customHeight="1" x14ac:dyDescent="0.35"/>
    <row r="36" spans="2:20" ht="15.5" x14ac:dyDescent="0.35">
      <c r="B36" s="1" t="s">
        <v>64</v>
      </c>
      <c r="N36" s="1" t="s">
        <v>67</v>
      </c>
    </row>
    <row r="37" spans="2:20" ht="16" thickBot="1" x14ac:dyDescent="0.4">
      <c r="B37" s="2" t="s">
        <v>0</v>
      </c>
      <c r="F37" s="8"/>
      <c r="G37" s="9"/>
      <c r="H37" s="10"/>
      <c r="N37" s="2" t="s">
        <v>0</v>
      </c>
    </row>
    <row r="38" spans="2:20" x14ac:dyDescent="0.35">
      <c r="C38" s="86" t="s">
        <v>39</v>
      </c>
      <c r="D38" s="87"/>
      <c r="F38" s="8"/>
      <c r="G38" s="9"/>
      <c r="H38" s="10"/>
      <c r="O38" s="86" t="s">
        <v>39</v>
      </c>
      <c r="P38" s="87"/>
    </row>
    <row r="39" spans="2:20" ht="15" thickBot="1" x14ac:dyDescent="0.4">
      <c r="B39" s="12" t="s">
        <v>9</v>
      </c>
      <c r="C39" s="13" t="s">
        <v>2</v>
      </c>
      <c r="D39" s="14" t="s">
        <v>3</v>
      </c>
      <c r="F39" s="8"/>
      <c r="G39" s="9"/>
      <c r="H39" s="10"/>
      <c r="N39" s="12" t="s">
        <v>9</v>
      </c>
      <c r="O39" s="13" t="s">
        <v>6</v>
      </c>
      <c r="P39" s="14" t="s">
        <v>3</v>
      </c>
      <c r="R39" s="8"/>
      <c r="S39" s="9"/>
      <c r="T39" s="10"/>
    </row>
    <row r="40" spans="2:20" x14ac:dyDescent="0.35">
      <c r="B40" s="11" t="s">
        <v>23</v>
      </c>
      <c r="C40" s="4">
        <v>21.851484660000004</v>
      </c>
      <c r="D40" s="7">
        <v>2625</v>
      </c>
      <c r="F40" s="8"/>
      <c r="G40" s="9"/>
      <c r="H40" s="10"/>
      <c r="N40" s="11" t="s">
        <v>23</v>
      </c>
      <c r="O40" s="4">
        <v>52.639867670000001</v>
      </c>
      <c r="P40" s="7">
        <v>7036</v>
      </c>
      <c r="R40" s="8"/>
      <c r="S40" s="9"/>
      <c r="T40" s="10"/>
    </row>
    <row r="41" spans="2:20" x14ac:dyDescent="0.35">
      <c r="B41" s="11" t="s">
        <v>24</v>
      </c>
      <c r="C41" s="4">
        <v>8.1567684899999993</v>
      </c>
      <c r="D41" s="7">
        <v>1011</v>
      </c>
      <c r="F41" s="8"/>
      <c r="G41" s="9"/>
      <c r="H41" s="10"/>
      <c r="N41" s="11" t="s">
        <v>24</v>
      </c>
      <c r="O41" s="4">
        <v>22.962835379999994</v>
      </c>
      <c r="P41" s="7">
        <v>2815</v>
      </c>
      <c r="R41" s="8"/>
      <c r="S41" s="9"/>
      <c r="T41" s="10"/>
    </row>
    <row r="42" spans="2:20" x14ac:dyDescent="0.35">
      <c r="B42" s="11" t="s">
        <v>27</v>
      </c>
      <c r="C42" s="4">
        <v>3.0400367499999992</v>
      </c>
      <c r="D42" s="7">
        <v>649</v>
      </c>
      <c r="F42" s="8"/>
      <c r="G42" s="9"/>
      <c r="H42" s="10"/>
      <c r="N42" s="11" t="s">
        <v>27</v>
      </c>
      <c r="O42" s="4">
        <v>7.0812834799999926</v>
      </c>
      <c r="P42" s="7">
        <v>1620</v>
      </c>
      <c r="R42" s="8"/>
      <c r="S42" s="9"/>
      <c r="T42" s="10"/>
    </row>
    <row r="43" spans="2:20" x14ac:dyDescent="0.35">
      <c r="B43" s="11" t="s">
        <v>25</v>
      </c>
      <c r="C43" s="4">
        <v>2.9614583999999988</v>
      </c>
      <c r="D43" s="7">
        <v>618</v>
      </c>
      <c r="F43" s="8"/>
      <c r="G43" s="9"/>
      <c r="H43" s="10"/>
      <c r="N43" s="11" t="s">
        <v>25</v>
      </c>
      <c r="O43" s="4">
        <v>6.119922360000003</v>
      </c>
      <c r="P43" s="7">
        <v>1511</v>
      </c>
      <c r="R43" s="8"/>
      <c r="S43" s="9"/>
      <c r="T43" s="10"/>
    </row>
    <row r="44" spans="2:20" x14ac:dyDescent="0.35">
      <c r="B44" s="11" t="s">
        <v>26</v>
      </c>
      <c r="C44" s="4">
        <v>1.9482429299999999</v>
      </c>
      <c r="D44" s="7">
        <v>391</v>
      </c>
      <c r="F44" s="8"/>
      <c r="G44" s="9"/>
      <c r="H44" s="10"/>
      <c r="N44" s="11" t="s">
        <v>26</v>
      </c>
      <c r="O44" s="4">
        <v>4.3218799100000016</v>
      </c>
      <c r="P44" s="7">
        <v>997</v>
      </c>
      <c r="R44" s="8"/>
      <c r="S44" s="9"/>
      <c r="T44" s="10"/>
    </row>
    <row r="45" spans="2:20" x14ac:dyDescent="0.35">
      <c r="B45" s="11" t="s">
        <v>28</v>
      </c>
      <c r="C45" s="4">
        <v>1.91535487</v>
      </c>
      <c r="D45" s="7">
        <v>597</v>
      </c>
      <c r="F45" s="8"/>
      <c r="G45" s="9"/>
      <c r="H45" s="10"/>
      <c r="N45" s="11" t="s">
        <v>30</v>
      </c>
      <c r="O45" s="4">
        <v>3.0737184699999998</v>
      </c>
      <c r="P45" s="7">
        <v>1154</v>
      </c>
      <c r="R45" s="8"/>
      <c r="S45" s="9"/>
      <c r="T45" s="10"/>
    </row>
    <row r="46" spans="2:20" x14ac:dyDescent="0.35">
      <c r="B46" s="11" t="s">
        <v>30</v>
      </c>
      <c r="C46" s="4">
        <v>1.6154622100000002</v>
      </c>
      <c r="D46" s="7">
        <v>497</v>
      </c>
      <c r="F46" s="8"/>
      <c r="G46" s="9"/>
      <c r="H46" s="10"/>
      <c r="N46" s="11" t="s">
        <v>28</v>
      </c>
      <c r="O46" s="4">
        <v>3.2661831500000007</v>
      </c>
      <c r="P46" s="7">
        <v>1328</v>
      </c>
      <c r="R46" s="8"/>
      <c r="S46" s="9"/>
      <c r="T46" s="10"/>
    </row>
    <row r="47" spans="2:20" x14ac:dyDescent="0.35">
      <c r="B47" s="11" t="s">
        <v>29</v>
      </c>
      <c r="C47" s="4">
        <v>1.31776439</v>
      </c>
      <c r="D47" s="7">
        <v>396</v>
      </c>
      <c r="F47" s="8"/>
      <c r="G47" s="9"/>
      <c r="H47" s="10"/>
      <c r="N47" s="11" t="s">
        <v>29</v>
      </c>
      <c r="O47" s="4">
        <v>2.3637729800000007</v>
      </c>
      <c r="P47" s="7">
        <v>992</v>
      </c>
      <c r="R47" s="8"/>
      <c r="S47" s="9"/>
      <c r="T47" s="10"/>
    </row>
    <row r="48" spans="2:20" x14ac:dyDescent="0.35">
      <c r="B48" s="11" t="s">
        <v>35</v>
      </c>
      <c r="C48" s="4">
        <v>1.0426866199999998</v>
      </c>
      <c r="D48" s="7">
        <v>423</v>
      </c>
      <c r="F48" s="8"/>
      <c r="G48" s="9"/>
      <c r="H48" s="10"/>
      <c r="N48" s="11" t="s">
        <v>31</v>
      </c>
      <c r="O48" s="4">
        <v>1.6496876799999998</v>
      </c>
      <c r="P48" s="7">
        <v>622</v>
      </c>
      <c r="R48" s="8"/>
      <c r="S48" s="9"/>
      <c r="T48" s="10"/>
    </row>
    <row r="49" spans="2:20" x14ac:dyDescent="0.35">
      <c r="B49" s="11" t="s">
        <v>31</v>
      </c>
      <c r="C49" s="4">
        <v>0.95616437999999992</v>
      </c>
      <c r="D49" s="7">
        <v>257</v>
      </c>
      <c r="F49" s="8"/>
      <c r="G49" s="9"/>
      <c r="H49" s="10"/>
      <c r="N49" s="11" t="s">
        <v>35</v>
      </c>
      <c r="O49" s="4">
        <v>1.7484388899999992</v>
      </c>
      <c r="P49" s="7">
        <v>882</v>
      </c>
      <c r="R49" s="8"/>
      <c r="S49" s="9"/>
      <c r="T49" s="10"/>
    </row>
    <row r="50" spans="2:20" x14ac:dyDescent="0.35">
      <c r="B50" s="11" t="s">
        <v>32</v>
      </c>
      <c r="C50" s="4">
        <v>0.95575909999999997</v>
      </c>
      <c r="D50" s="7">
        <v>281</v>
      </c>
      <c r="N50" s="11" t="s">
        <v>36</v>
      </c>
      <c r="O50" s="4">
        <v>1.6267120100000008</v>
      </c>
      <c r="P50" s="7">
        <v>601</v>
      </c>
      <c r="R50" s="8"/>
      <c r="S50" s="9"/>
      <c r="T50" s="10"/>
    </row>
    <row r="51" spans="2:20" x14ac:dyDescent="0.35">
      <c r="B51" s="11" t="s">
        <v>36</v>
      </c>
      <c r="C51" s="4">
        <v>0.94764766999999994</v>
      </c>
      <c r="D51" s="7">
        <v>296</v>
      </c>
      <c r="N51" s="11" t="s">
        <v>32</v>
      </c>
      <c r="O51" s="4">
        <v>1.5337089400000008</v>
      </c>
      <c r="P51" s="7">
        <v>611</v>
      </c>
      <c r="R51" s="8"/>
      <c r="S51" s="9"/>
      <c r="T51" s="10"/>
    </row>
    <row r="52" spans="2:20" x14ac:dyDescent="0.35">
      <c r="B52" s="11" t="s">
        <v>33</v>
      </c>
      <c r="C52" s="4">
        <v>0.74009925999999993</v>
      </c>
      <c r="D52" s="7">
        <v>276</v>
      </c>
      <c r="N52" s="11" t="s">
        <v>33</v>
      </c>
      <c r="O52" s="4">
        <v>1.3866025799999993</v>
      </c>
      <c r="P52" s="7">
        <v>626</v>
      </c>
    </row>
    <row r="53" spans="2:20" x14ac:dyDescent="0.35">
      <c r="B53" s="11" t="s">
        <v>34</v>
      </c>
      <c r="C53" s="4">
        <v>0.49483156</v>
      </c>
      <c r="D53" s="7">
        <v>163</v>
      </c>
      <c r="N53" s="11" t="s">
        <v>34</v>
      </c>
      <c r="O53" s="4">
        <v>0.97489059999999972</v>
      </c>
      <c r="P53" s="7">
        <v>457</v>
      </c>
    </row>
    <row r="54" spans="2:20" ht="15" thickBot="1" x14ac:dyDescent="0.4">
      <c r="B54" s="15" t="s">
        <v>4</v>
      </c>
      <c r="C54" s="16">
        <f>SUM(C40:C53)</f>
        <v>47.943761289999998</v>
      </c>
      <c r="D54" s="17">
        <f>SUM(D40:D53)</f>
        <v>8480</v>
      </c>
      <c r="N54" s="15" t="s">
        <v>4</v>
      </c>
      <c r="O54" s="16">
        <f>SUM(O40:O53)</f>
        <v>110.74950410000002</v>
      </c>
      <c r="P54" s="17">
        <f>SUM(P40:P53)</f>
        <v>21252</v>
      </c>
    </row>
    <row r="55" spans="2:20" x14ac:dyDescent="0.35">
      <c r="N55" s="42" t="s">
        <v>49</v>
      </c>
    </row>
  </sheetData>
  <mergeCells count="6">
    <mergeCell ref="C5:D5"/>
    <mergeCell ref="O5:P5"/>
    <mergeCell ref="C22:D22"/>
    <mergeCell ref="O22:P22"/>
    <mergeCell ref="C38:D38"/>
    <mergeCell ref="O38:P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Oscar Martinez</cp:lastModifiedBy>
  <dcterms:created xsi:type="dcterms:W3CDTF">2018-05-16T19:09:38Z</dcterms:created>
  <dcterms:modified xsi:type="dcterms:W3CDTF">2021-10-14T15:59:05Z</dcterms:modified>
</cp:coreProperties>
</file>