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1\Informacion Oficiosa\Estadisticas\"/>
    </mc:Choice>
  </mc:AlternateContent>
  <bookViews>
    <workbookView xWindow="-105" yWindow="-105" windowWidth="19425" windowHeight="10425" tabRatio="809" activeTab="3"/>
  </bookViews>
  <sheets>
    <sheet name="BANDESAL 2DO. PISO" sheetId="1" r:id="rId1"/>
    <sheet name="FONDO DE DESARROLLO ECONÓMICO" sheetId="3" r:id="rId2"/>
    <sheet name="CRÉDITO DIRECTO" sheetId="5" r:id="rId3"/>
    <sheet name="FONDO SALVADOREÑO DE GARANTÍA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5" i="5" l="1"/>
  <c r="O15" i="5"/>
  <c r="D47" i="5" l="1"/>
  <c r="C47" i="5"/>
  <c r="D55" i="3"/>
  <c r="C55" i="3"/>
  <c r="P15" i="3"/>
  <c r="O15" i="3"/>
  <c r="C33" i="1"/>
  <c r="D29" i="3" l="1"/>
  <c r="C29" i="3"/>
  <c r="O30" i="3" l="1"/>
  <c r="P30" i="3"/>
  <c r="D14" i="5" l="1"/>
  <c r="M61" i="1" l="1"/>
  <c r="N61" i="1"/>
  <c r="M33" i="1"/>
  <c r="N33" i="1"/>
  <c r="M17" i="1"/>
  <c r="N17" i="1"/>
  <c r="O28" i="6" l="1"/>
  <c r="P12" i="6" l="1"/>
  <c r="O12" i="6"/>
  <c r="D12" i="6" l="1"/>
  <c r="D28" i="6"/>
  <c r="C28" i="6"/>
  <c r="D54" i="6"/>
  <c r="C54" i="6"/>
  <c r="C12" i="6"/>
  <c r="C14" i="5" l="1"/>
  <c r="D29" i="5"/>
  <c r="C29" i="5"/>
  <c r="P50" i="5" l="1"/>
  <c r="O50" i="5"/>
  <c r="P54" i="6" l="1"/>
  <c r="O54" i="6"/>
  <c r="P28" i="6"/>
  <c r="P30" i="5"/>
  <c r="O30" i="5"/>
  <c r="O56" i="3"/>
  <c r="P56" i="3"/>
  <c r="C14" i="3" l="1"/>
  <c r="D14" i="1" l="1"/>
  <c r="C14" i="1"/>
  <c r="D60" i="1" l="1"/>
  <c r="C60" i="1"/>
  <c r="D33" i="1"/>
  <c r="D14" i="3" l="1"/>
</calcChain>
</file>

<file path=xl/sharedStrings.xml><?xml version="1.0" encoding="utf-8"?>
<sst xmlns="http://schemas.openxmlformats.org/spreadsheetml/2006/main" count="370" uniqueCount="69">
  <si>
    <t>Cifras en millones de USD</t>
  </si>
  <si>
    <t>SECTOR ECONÓMICO</t>
  </si>
  <si>
    <t>Monto</t>
  </si>
  <si>
    <t>Créditos</t>
  </si>
  <si>
    <t>TOTAL</t>
  </si>
  <si>
    <t>FDE</t>
  </si>
  <si>
    <t>Saldo</t>
  </si>
  <si>
    <t>2DO. PISO</t>
  </si>
  <si>
    <t>TAMAÑO DE EMPRESA</t>
  </si>
  <si>
    <t>DEPARTAMENTO</t>
  </si>
  <si>
    <t>Total general</t>
  </si>
  <si>
    <t>SECTOR COMERCIO</t>
  </si>
  <si>
    <t>SECTOR AGROPECUARIO</t>
  </si>
  <si>
    <t>SECTOR SERVICIOS</t>
  </si>
  <si>
    <t>SECTOR INDUSTRIA MANUFACTURERA</t>
  </si>
  <si>
    <t>SECTOR CONSTRUCCION</t>
  </si>
  <si>
    <t>SECTOR TRANSPORTE, ALMACENAJE Y COMUNICACIONES</t>
  </si>
  <si>
    <t>SECTOR ELECTRICIDAD, GAS, AGUA Y SERVICIOS SANITARIOS</t>
  </si>
  <si>
    <t>SECTOR VIVIENDA</t>
  </si>
  <si>
    <t>PERSONA NATURAL</t>
  </si>
  <si>
    <t>MICROEMPRESA</t>
  </si>
  <si>
    <t>PEQUENA</t>
  </si>
  <si>
    <t>MEDIANA</t>
  </si>
  <si>
    <t>GRANDE</t>
  </si>
  <si>
    <t>SAN SALVADOR</t>
  </si>
  <si>
    <t>LA LIBERTAD</t>
  </si>
  <si>
    <t>SANTA ANA</t>
  </si>
  <si>
    <t>SONSONATE</t>
  </si>
  <si>
    <t>SAN MIGUEL</t>
  </si>
  <si>
    <t>LA PAZ</t>
  </si>
  <si>
    <t>AHUACHAPAN</t>
  </si>
  <si>
    <t>USULUTAN</t>
  </si>
  <si>
    <t>LA UNION</t>
  </si>
  <si>
    <t>SAN VICENTE</t>
  </si>
  <si>
    <t>MORAZAN</t>
  </si>
  <si>
    <t>CABAÑAS</t>
  </si>
  <si>
    <t>CUSCATLAN</t>
  </si>
  <si>
    <t>CHALATENANGO</t>
  </si>
  <si>
    <t>INSTITUCIONES FINANCIERAS</t>
  </si>
  <si>
    <t>CRÉDITO DIRECTO</t>
  </si>
  <si>
    <t>FSG</t>
  </si>
  <si>
    <t>SECTOR MINERIA Y CANTERAS</t>
  </si>
  <si>
    <t>/</t>
  </si>
  <si>
    <t>LÍNEA DE APOYO A LA REACTIVACIÓN ECONÓMICA DE LAS EMPRESAS SALVADOREÑAS*</t>
  </si>
  <si>
    <r>
      <rPr>
        <b/>
        <i/>
        <sz val="9"/>
        <color theme="1"/>
        <rFont val="Calibri"/>
        <family val="2"/>
        <scheme val="minor"/>
      </rPr>
      <t>*</t>
    </r>
    <r>
      <rPr>
        <i/>
        <sz val="9"/>
        <color theme="1"/>
        <rFont val="Calibri"/>
        <family val="2"/>
        <scheme val="minor"/>
      </rPr>
      <t>El detalle de la línea de apoyo a la reactivación económica de las empresas salvadoreñas se tendrá dentro de 180 días, debido a su modalidad de anticipo.</t>
    </r>
  </si>
  <si>
    <t>OTRAS ACTIVIDADES</t>
  </si>
  <si>
    <t>SERVICIOS</t>
  </si>
  <si>
    <t>COMERCIO</t>
  </si>
  <si>
    <t>INDUSTRIA</t>
  </si>
  <si>
    <t>CONSTRUCCIÓN</t>
  </si>
  <si>
    <t>AGROPECUARIO</t>
  </si>
  <si>
    <t>*Incluye contingencia de FONEDUCA.</t>
  </si>
  <si>
    <t>CUENTA PROPIA / AUTÓNOMO</t>
  </si>
  <si>
    <t>*El detalle de la línea de apoyo a la reactivación económica de las empresas salvadoreñas se tendrá dentro de 180 días, debido a su modalidad de anticipo.</t>
  </si>
  <si>
    <t>CUENTA PROPIA O AUTOEMPLEO</t>
  </si>
  <si>
    <t>A) MONTO OTORGADO POR SECTOR ECONÓMICO (ACUMULADO DE ENERO A JUNIO 2021)</t>
  </si>
  <si>
    <t>B) MONTO OTORGADO POR TAMAÑO DE EMPRESA (ACUMULADO DE ENERO A JUNIO 2021)</t>
  </si>
  <si>
    <t>A) SALDO DE CARTERA POR SECTOR ECONÓMICO (AL 30 JUNIO 2021)</t>
  </si>
  <si>
    <t>PEQUEÑA</t>
  </si>
  <si>
    <t>C) MONTO OTORGADO POR DEPARTAMENTO (ACUMULADO DE ENERO A JUNIO 2021)</t>
  </si>
  <si>
    <t>A) SALDO DE CARTERA POR SECTOR ECONÓMICO (AL 30 DE JUNIO 2021)</t>
  </si>
  <si>
    <t>B) SALDO DE CARTERA POR TAMAÑO DE EMPRESA (AL 30 DE JUNIO 2021)</t>
  </si>
  <si>
    <t>C) SALDO DE CARTERA POR DEPARTAMENTO (AL 30 DE JUNIO 2021)</t>
  </si>
  <si>
    <t>A) MONTO GARANTIZADO POR SECTOR ECONÓMICO (ACUMULADO DE ENERO A JUNIO 2021)</t>
  </si>
  <si>
    <t>B) MONTO GARANTIZADO POR TAMAÑO DE EMPRESA (ACUMULADO DE ENERO A JUNIO 2021)</t>
  </si>
  <si>
    <t>C) MONTO GARANTIZADO POR DEPARTAMENTO (ACUMULADO DE ENERO A JUNIO 2021)</t>
  </si>
  <si>
    <t>B) CONTINGENCIA POR TAMAÑO DE EMPRESA (AL 30 DE JUNIO 2021)*</t>
  </si>
  <si>
    <t>A) CONTINGENCIA POR SECTOR ECONÓMICO (AL 30 DE JUNIO 2021)*</t>
  </si>
  <si>
    <t>C) CONTINGENCIA POR DEPARTAMENTO (AL 30 DE JUNIO 2021)*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</si>
</sst>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164" fontId="0" fillId="0" borderId="3" xfId="2" applyFont="1" applyBorder="1" applyAlignment="1">
      <alignment horizontal="center"/>
    </xf>
    <xf numFmtId="0" fontId="5" fillId="0" borderId="0" xfId="0" applyFont="1"/>
    <xf numFmtId="0" fontId="0" fillId="0" borderId="0" xfId="0" applyAlignment="1"/>
    <xf numFmtId="166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NumberFormat="1"/>
    <xf numFmtId="0" fontId="0" fillId="0" borderId="0" xfId="0" applyBorder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164" fontId="2" fillId="2" borderId="7" xfId="2" applyFont="1" applyFill="1" applyBorder="1" applyAlignment="1">
      <alignment horizontal="center"/>
    </xf>
    <xf numFmtId="166" fontId="2" fillId="2" borderId="8" xfId="1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2" fillId="2" borderId="8" xfId="0" applyFont="1" applyFill="1" applyBorder="1"/>
    <xf numFmtId="0" fontId="2" fillId="2" borderId="5" xfId="0" applyFont="1" applyFill="1" applyBorder="1" applyAlignment="1">
      <alignment horizontal="left"/>
    </xf>
    <xf numFmtId="166" fontId="0" fillId="0" borderId="0" xfId="0" applyNumberFormat="1"/>
    <xf numFmtId="0" fontId="0" fillId="0" borderId="9" xfId="0" applyFont="1" applyBorder="1" applyAlignment="1">
      <alignment horizontal="left"/>
    </xf>
    <xf numFmtId="164" fontId="0" fillId="0" borderId="0" xfId="2" applyFont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164" fontId="2" fillId="2" borderId="7" xfId="2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2" fillId="2" borderId="10" xfId="0" applyFont="1" applyFill="1" applyBorder="1" applyAlignment="1">
      <alignment horizontal="left"/>
    </xf>
    <xf numFmtId="0" fontId="7" fillId="0" borderId="0" xfId="0" applyFont="1" applyAlignment="1">
      <alignment vertical="center"/>
    </xf>
    <xf numFmtId="44" fontId="0" fillId="0" borderId="0" xfId="0" applyNumberFormat="1" applyAlignment="1">
      <alignment horizontal="center"/>
    </xf>
    <xf numFmtId="0" fontId="2" fillId="2" borderId="3" xfId="0" applyFont="1" applyFill="1" applyBorder="1" applyAlignment="1">
      <alignment horizontal="left"/>
    </xf>
    <xf numFmtId="164" fontId="2" fillId="2" borderId="3" xfId="2" applyFont="1" applyFill="1" applyBorder="1" applyAlignment="1">
      <alignment horizontal="center"/>
    </xf>
    <xf numFmtId="166" fontId="2" fillId="2" borderId="4" xfId="1" applyNumberFormat="1" applyFont="1" applyFill="1" applyBorder="1" applyAlignment="1">
      <alignment horizontal="center"/>
    </xf>
    <xf numFmtId="164" fontId="2" fillId="2" borderId="3" xfId="2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164" fontId="2" fillId="2" borderId="11" xfId="2" applyFont="1" applyFill="1" applyBorder="1" applyAlignment="1">
      <alignment horizontal="center"/>
    </xf>
    <xf numFmtId="166" fontId="2" fillId="2" borderId="12" xfId="1" applyNumberFormat="1" applyFont="1" applyFill="1" applyBorder="1" applyAlignment="1">
      <alignment horizontal="center"/>
    </xf>
    <xf numFmtId="0" fontId="0" fillId="0" borderId="13" xfId="0" applyFont="1" applyBorder="1" applyAlignment="1">
      <alignment horizontal="left"/>
    </xf>
    <xf numFmtId="164" fontId="0" fillId="0" borderId="11" xfId="2" applyNumberFormat="1" applyFont="1" applyBorder="1" applyAlignment="1">
      <alignment horizontal="center"/>
    </xf>
    <xf numFmtId="0" fontId="8" fillId="0" borderId="0" xfId="0" applyFont="1" applyAlignment="1">
      <alignment horizontal="left" wrapText="1"/>
    </xf>
    <xf numFmtId="166" fontId="0" fillId="0" borderId="12" xfId="1" applyNumberFormat="1" applyFont="1" applyBorder="1" applyAlignment="1">
      <alignment horizontal="right"/>
    </xf>
    <xf numFmtId="0" fontId="8" fillId="0" borderId="0" xfId="0" applyFont="1" applyAlignment="1">
      <alignment vertical="center"/>
    </xf>
    <xf numFmtId="166" fontId="10" fillId="0" borderId="0" xfId="1" applyNumberFormat="1" applyFont="1" applyAlignment="1">
      <alignment horizontal="center"/>
    </xf>
    <xf numFmtId="0" fontId="8" fillId="0" borderId="0" xfId="0" applyFont="1" applyBorder="1" applyAlignment="1">
      <alignment vertical="center"/>
    </xf>
    <xf numFmtId="0" fontId="2" fillId="2" borderId="13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166" fontId="0" fillId="0" borderId="4" xfId="1" applyNumberFormat="1" applyFont="1" applyBorder="1" applyAlignment="1">
      <alignment horizontal="center"/>
    </xf>
    <xf numFmtId="164" fontId="10" fillId="0" borderId="0" xfId="2" applyFont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166" fontId="2" fillId="2" borderId="0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10" fillId="0" borderId="3" xfId="2" applyFont="1" applyBorder="1" applyAlignment="1">
      <alignment horizontal="center"/>
    </xf>
    <xf numFmtId="166" fontId="10" fillId="0" borderId="0" xfId="1" applyNumberFormat="1" applyFont="1" applyBorder="1" applyAlignment="1">
      <alignment horizontal="center"/>
    </xf>
    <xf numFmtId="166" fontId="0" fillId="0" borderId="0" xfId="1" applyNumberFormat="1" applyFont="1" applyAlignment="1">
      <alignment horizontal="center"/>
    </xf>
    <xf numFmtId="164" fontId="11" fillId="0" borderId="3" xfId="2" applyNumberFormat="1" applyFont="1" applyBorder="1" applyAlignment="1">
      <alignment horizontal="center"/>
    </xf>
    <xf numFmtId="166" fontId="11" fillId="0" borderId="0" xfId="1" applyNumberFormat="1" applyFont="1" applyBorder="1" applyAlignment="1">
      <alignment horizontal="center"/>
    </xf>
    <xf numFmtId="164" fontId="0" fillId="0" borderId="1" xfId="2" applyFont="1" applyBorder="1" applyAlignment="1">
      <alignment horizontal="center"/>
    </xf>
    <xf numFmtId="166" fontId="0" fillId="0" borderId="2" xfId="1" applyNumberFormat="1" applyFont="1" applyBorder="1" applyAlignment="1">
      <alignment horizontal="center"/>
    </xf>
    <xf numFmtId="166" fontId="11" fillId="0" borderId="4" xfId="1" applyNumberFormat="1" applyFont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0" fontId="0" fillId="0" borderId="14" xfId="0" applyBorder="1" applyAlignment="1">
      <alignment horizontal="left"/>
    </xf>
    <xf numFmtId="1" fontId="2" fillId="2" borderId="8" xfId="0" applyNumberFormat="1" applyFont="1" applyFill="1" applyBorder="1" applyAlignment="1">
      <alignment horizontal="right"/>
    </xf>
    <xf numFmtId="164" fontId="0" fillId="0" borderId="0" xfId="2" applyFont="1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64" fontId="11" fillId="0" borderId="0" xfId="2" applyNumberFormat="1" applyFont="1" applyBorder="1" applyAlignment="1">
      <alignment horizontal="center"/>
    </xf>
    <xf numFmtId="0" fontId="2" fillId="2" borderId="0" xfId="0" applyFont="1" applyFill="1" applyBorder="1"/>
    <xf numFmtId="0" fontId="0" fillId="0" borderId="5" xfId="0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" formatCode="0"/>
      <fill>
        <patternFill patternType="solid">
          <fgColor indexed="64"/>
          <bgColor theme="4" tint="-0.49998474074526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-0.499984740745262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theme="4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BANDESAL 2DO. PISO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junio 2021</a:t>
            </a:r>
          </a:p>
        </c:rich>
      </c:tx>
      <c:layout>
        <c:manualLayout>
          <c:xMode val="edge"/>
          <c:yMode val="edge"/>
          <c:x val="0.24136616021588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04968393035378"/>
          <c:y val="0.3034606341959698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EAE-493C-B3BD-0F20F8BD80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PISO'!$B$6:$B$13</c:f>
              <c:strCache>
                <c:ptCount val="8"/>
                <c:pt idx="0">
                  <c:v>SECTOR COMERCIO</c:v>
                </c:pt>
                <c:pt idx="1">
                  <c:v>SECTOR INDUSTRIA MANUFACTURERA</c:v>
                </c:pt>
                <c:pt idx="2">
                  <c:v>SECTOR SERVICIOS</c:v>
                </c:pt>
                <c:pt idx="3">
                  <c:v>SECTOR AGROPECUARIO</c:v>
                </c:pt>
                <c:pt idx="4">
                  <c:v>SECTOR TRANSPORTE, ALMACENAJE Y COMUNICACIONES</c:v>
                </c:pt>
                <c:pt idx="5">
                  <c:v>SECTOR VIVIENDA</c:v>
                </c:pt>
                <c:pt idx="6">
                  <c:v>SECTOR CONSTRUCCION</c:v>
                </c:pt>
                <c:pt idx="7">
                  <c:v>SECTOR ELECTRICIDAD, GAS, AGUA Y SERVICIOS SANITARIOS</c:v>
                </c:pt>
              </c:strCache>
            </c:strRef>
          </c:cat>
          <c:val>
            <c:numRef>
              <c:f>'BANDESAL 2DO. PISO'!$C$6:$C$13</c:f>
              <c:numCache>
                <c:formatCode>_("$"* #,##0.00_);_("$"* \(#,##0.00\);_("$"* "-"??_);_(@_)</c:formatCode>
                <c:ptCount val="8"/>
                <c:pt idx="0">
                  <c:v>21.155946550000003</c:v>
                </c:pt>
                <c:pt idx="1">
                  <c:v>8.4159500000000005</c:v>
                </c:pt>
                <c:pt idx="2">
                  <c:v>7.5977899999999998</c:v>
                </c:pt>
                <c:pt idx="3">
                  <c:v>5.2310263200000007</c:v>
                </c:pt>
                <c:pt idx="4">
                  <c:v>1.2540500000000001</c:v>
                </c:pt>
                <c:pt idx="5">
                  <c:v>1.1127</c:v>
                </c:pt>
                <c:pt idx="6">
                  <c:v>1.2276630699999997</c:v>
                </c:pt>
                <c:pt idx="7">
                  <c:v>0.98299999999999998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0-490C-AE56-B8E3A57BFF1F}"/>
            </c:ext>
          </c:extLst>
        </c:ser>
        <c:ser>
          <c:idx val="1"/>
          <c:order val="1"/>
          <c:tx>
            <c:strRef>
              <c:f>'BANDESAL 2DO. PISO'!$D$5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EAE-493C-B3BD-0F20F8BD80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PISO'!$B$6:$B$13</c:f>
              <c:strCache>
                <c:ptCount val="8"/>
                <c:pt idx="0">
                  <c:v>SECTOR COMERCIO</c:v>
                </c:pt>
                <c:pt idx="1">
                  <c:v>SECTOR INDUSTRIA MANUFACTURERA</c:v>
                </c:pt>
                <c:pt idx="2">
                  <c:v>SECTOR SERVICIOS</c:v>
                </c:pt>
                <c:pt idx="3">
                  <c:v>SECTOR AGROPECUARIO</c:v>
                </c:pt>
                <c:pt idx="4">
                  <c:v>SECTOR TRANSPORTE, ALMACENAJE Y COMUNICACIONES</c:v>
                </c:pt>
                <c:pt idx="5">
                  <c:v>SECTOR VIVIENDA</c:v>
                </c:pt>
                <c:pt idx="6">
                  <c:v>SECTOR CONSTRUCCION</c:v>
                </c:pt>
                <c:pt idx="7">
                  <c:v>SECTOR ELECTRICIDAD, GAS, AGUA Y SERVICIOS SANITARIOS</c:v>
                </c:pt>
              </c:strCache>
            </c:strRef>
          </c:cat>
          <c:val>
            <c:numRef>
              <c:f>'BANDESAL 2DO. PISO'!$D$6:$D$13</c:f>
              <c:numCache>
                <c:formatCode>_(* #,##0_);_(* \(#,##0\);_(* "-"??_);_(@_)</c:formatCode>
                <c:ptCount val="8"/>
                <c:pt idx="0">
                  <c:v>596</c:v>
                </c:pt>
                <c:pt idx="1">
                  <c:v>93</c:v>
                </c:pt>
                <c:pt idx="2">
                  <c:v>74</c:v>
                </c:pt>
                <c:pt idx="3">
                  <c:v>135</c:v>
                </c:pt>
                <c:pt idx="4">
                  <c:v>69</c:v>
                </c:pt>
                <c:pt idx="5">
                  <c:v>12</c:v>
                </c:pt>
                <c:pt idx="6">
                  <c:v>36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0-490C-AE56-B8E3A57BFF1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3634616"/>
          <c:y val="0.21917156120957193"/>
          <c:w val="0.39617330228087688"/>
          <c:h val="0.75353492865509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400" b="0" i="0" kern="1200" spc="0" baseline="0">
                <a:solidFill>
                  <a:srgbClr val="000000"/>
                </a:solidFill>
                <a:effectLst/>
              </a:rPr>
              <a:t>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Al 30 de junio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20-4D7B-B3DE-2C2AF5F3A8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20-4D7B-B3DE-2C2AF5F3A8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920-4D7B-B3DE-2C2AF5F3A8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20-4D7B-B3DE-2C2AF5F3A81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20-4D7B-B3DE-2C2AF5F3A81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920-4D7B-B3DE-2C2AF5F3A81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920-4D7B-B3DE-2C2AF5F3A8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ECONÓMICO'!$N$7:$N$13</c:f>
              <c:strCache>
                <c:ptCount val="7"/>
                <c:pt idx="0">
                  <c:v>SECTOR SERVICIOS</c:v>
                </c:pt>
                <c:pt idx="1">
                  <c:v>SECTOR INDUSTRIA MANUFACTURERA</c:v>
                </c:pt>
                <c:pt idx="2">
                  <c:v>SECTOR AGROPECUARIO</c:v>
                </c:pt>
                <c:pt idx="3">
                  <c:v>SECTOR CONSTRUCCION</c:v>
                </c:pt>
                <c:pt idx="4">
                  <c:v>SECTOR COMERCIO</c:v>
                </c:pt>
                <c:pt idx="5">
                  <c:v>INSTITUCIONES FINANCIERAS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'FONDO DE DESARROLLO ECONÓMICO'!$O$7:$O$13</c:f>
              <c:numCache>
                <c:formatCode>_("$"* #,##0.00_);_("$"* \(#,##0.00\);_("$"* "-"??_);_(@_)</c:formatCode>
                <c:ptCount val="7"/>
                <c:pt idx="0">
                  <c:v>18.567318400000005</c:v>
                </c:pt>
                <c:pt idx="1">
                  <c:v>16.388927469999999</c:v>
                </c:pt>
                <c:pt idx="2">
                  <c:v>9.6681388500000036</c:v>
                </c:pt>
                <c:pt idx="3">
                  <c:v>5.5235970699999992</c:v>
                </c:pt>
                <c:pt idx="4">
                  <c:v>3.4939543300000007</c:v>
                </c:pt>
                <c:pt idx="5">
                  <c:v>3.0244852400000002</c:v>
                </c:pt>
                <c:pt idx="6">
                  <c:v>1.3696719399999999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920-4D7B-B3DE-2C2AF5F3A814}"/>
            </c:ext>
          </c:extLst>
        </c:ser>
        <c:ser>
          <c:idx val="1"/>
          <c:order val="1"/>
          <c:tx>
            <c:strRef>
              <c:f>'FONDO DE DESARROLLO ECONÓMICO'!$P$6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920-4D7B-B3DE-2C2AF5F3A8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D920-4D7B-B3DE-2C2AF5F3A8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920-4D7B-B3DE-2C2AF5F3A8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D920-4D7B-B3DE-2C2AF5F3A81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D920-4D7B-B3DE-2C2AF5F3A81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D920-4D7B-B3DE-2C2AF5F3A81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D920-4D7B-B3DE-2C2AF5F3A8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ECONÓMICO'!$N$7:$N$13</c:f>
              <c:strCache>
                <c:ptCount val="7"/>
                <c:pt idx="0">
                  <c:v>SECTOR SERVICIOS</c:v>
                </c:pt>
                <c:pt idx="1">
                  <c:v>SECTOR INDUSTRIA MANUFACTURERA</c:v>
                </c:pt>
                <c:pt idx="2">
                  <c:v>SECTOR AGROPECUARIO</c:v>
                </c:pt>
                <c:pt idx="3">
                  <c:v>SECTOR CONSTRUCCION</c:v>
                </c:pt>
                <c:pt idx="4">
                  <c:v>SECTOR COMERCIO</c:v>
                </c:pt>
                <c:pt idx="5">
                  <c:v>INSTITUCIONES FINANCIERAS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'FONDO DE DESARROLLO ECONÓMICO'!$P$7:$P$13</c:f>
              <c:numCache>
                <c:formatCode>_(* #,##0_);_(* \(#,##0\);_(* "-"??_);_(@_)</c:formatCode>
                <c:ptCount val="7"/>
                <c:pt idx="0">
                  <c:v>251</c:v>
                </c:pt>
                <c:pt idx="1">
                  <c:v>227</c:v>
                </c:pt>
                <c:pt idx="2">
                  <c:v>98</c:v>
                </c:pt>
                <c:pt idx="3">
                  <c:v>23</c:v>
                </c:pt>
                <c:pt idx="4">
                  <c:v>174</c:v>
                </c:pt>
                <c:pt idx="5">
                  <c:v>4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920-4D7B-B3DE-2C2AF5F3A81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400" b="0" i="0" kern="1200" spc="0" baseline="0">
                <a:solidFill>
                  <a:srgbClr val="000000"/>
                </a:solidFill>
                <a:effectLst/>
              </a:rPr>
              <a:t>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Al 30 de junio 2021</a:t>
            </a:r>
            <a:endParaRPr lang="es-SV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ED-4F03-8335-3B600A8D1A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7ED-4F03-8335-3B600A8D1A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7ED-4F03-8335-3B600A8D1A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7ED-4F03-8335-3B600A8D1A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6B-4DA9-BF7F-0D5D1E29C9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ECONÓMICO'!$N$25:$N$29</c:f>
              <c:strCache>
                <c:ptCount val="5"/>
                <c:pt idx="0">
                  <c:v>CUENTA PROPIA O AUTOEMPLEO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DE DESARROLLO ECONÓMICO'!$O$25:$O$29</c:f>
              <c:numCache>
                <c:formatCode>_("$"* #,##0.00_);_("$"* \(#,##0.00\);_("$"* "-"??_);_(@_)</c:formatCode>
                <c:ptCount val="5"/>
                <c:pt idx="0">
                  <c:v>1.0218241399999999</c:v>
                </c:pt>
                <c:pt idx="1">
                  <c:v>6.0110910100000003</c:v>
                </c:pt>
                <c:pt idx="2">
                  <c:v>14.567477580000009</c:v>
                </c:pt>
                <c:pt idx="3">
                  <c:v>16.770479559999995</c:v>
                </c:pt>
                <c:pt idx="4">
                  <c:v>19.72795034000001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ED-4F03-8335-3B600A8D1A4D}"/>
            </c:ext>
          </c:extLst>
        </c:ser>
        <c:ser>
          <c:idx val="1"/>
          <c:order val="1"/>
          <c:tx>
            <c:strRef>
              <c:f>'FONDO DE DESARROLLO ECONÓMICO'!$P$6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7ED-4F03-8335-3B600A8D1A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7ED-4F03-8335-3B600A8D1A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7ED-4F03-8335-3B600A8D1A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7ED-4F03-8335-3B600A8D1A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B6B-4DA9-BF7F-0D5D1E29C9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ECONÓMICO'!$N$25:$N$29</c:f>
              <c:strCache>
                <c:ptCount val="5"/>
                <c:pt idx="0">
                  <c:v>CUENTA PROPIA O AUTOEMPLEO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DE DESARROLLO ECONÓMICO'!$P$25:$P$29</c:f>
              <c:numCache>
                <c:formatCode>_(* #,##0_);_(* \(#,##0\);_(* "-"??_);_(@_)</c:formatCode>
                <c:ptCount val="5"/>
                <c:pt idx="0">
                  <c:v>58</c:v>
                </c:pt>
                <c:pt idx="1">
                  <c:v>412</c:v>
                </c:pt>
                <c:pt idx="2">
                  <c:v>226</c:v>
                </c:pt>
                <c:pt idx="3">
                  <c:v>60</c:v>
                </c:pt>
                <c:pt idx="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7ED-4F03-8335-3B600A8D1A4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593908739399317"/>
          <c:y val="0.37945326247311639"/>
          <c:w val="0.24417160372147428"/>
          <c:h val="0.465774870691953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junio 2021</a:t>
            </a: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3F-48C5-9426-867BD0F2C1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3F-48C5-9426-867BD0F2C1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3F-48C5-9426-867BD0F2C1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3F-48C5-9426-867BD0F2C1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3F-48C5-9426-867BD0F2C14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3F-48C5-9426-867BD0F2C1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3F-48C5-9426-867BD0F2C14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F3F-48C5-9426-867BD0F2C14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3F-48C5-9426-867BD0F2C14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F3F-48C5-9426-867BD0F2C14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F3F-48C5-9426-867BD0F2C14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F3F-48C5-9426-867BD0F2C14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F3F-48C5-9426-867BD0F2C14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F3F-48C5-9426-867BD0F2C1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ECONÓMICO'!$N$42:$N$55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SONSONATE</c:v>
                </c:pt>
                <c:pt idx="3">
                  <c:v>SAN MIGUEL</c:v>
                </c:pt>
                <c:pt idx="4">
                  <c:v>SANTA ANA</c:v>
                </c:pt>
                <c:pt idx="5">
                  <c:v>LA PAZ</c:v>
                </c:pt>
                <c:pt idx="6">
                  <c:v>CUSCATLAN</c:v>
                </c:pt>
                <c:pt idx="7">
                  <c:v>MORAZAN</c:v>
                </c:pt>
                <c:pt idx="8">
                  <c:v>AHUACHAPAN</c:v>
                </c:pt>
                <c:pt idx="9">
                  <c:v>LA UNION</c:v>
                </c:pt>
                <c:pt idx="10">
                  <c:v>USULUTAN</c:v>
                </c:pt>
                <c:pt idx="11">
                  <c:v>CHALATENANGO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DE DESARROLLO ECONÓMICO'!$O$42:$O$55</c:f>
              <c:numCache>
                <c:formatCode>_("$"* #,##0.00_);_("$"* \(#,##0.00\);_("$"* "-"??_);_(@_)</c:formatCode>
                <c:ptCount val="14"/>
                <c:pt idx="0">
                  <c:v>30.504835229999998</c:v>
                </c:pt>
                <c:pt idx="1">
                  <c:v>18.501776350000004</c:v>
                </c:pt>
                <c:pt idx="2">
                  <c:v>0.67143406000000005</c:v>
                </c:pt>
                <c:pt idx="3">
                  <c:v>2.8627528899999994</c:v>
                </c:pt>
                <c:pt idx="4">
                  <c:v>2.2612149400000003</c:v>
                </c:pt>
                <c:pt idx="5">
                  <c:v>1.2657305900000002</c:v>
                </c:pt>
                <c:pt idx="6">
                  <c:v>0.51507990999999986</c:v>
                </c:pt>
                <c:pt idx="7">
                  <c:v>0.29973001999999999</c:v>
                </c:pt>
                <c:pt idx="8">
                  <c:v>0.58711751000000001</c:v>
                </c:pt>
                <c:pt idx="9">
                  <c:v>0.15939351000000004</c:v>
                </c:pt>
                <c:pt idx="10">
                  <c:v>0.14178122000000001</c:v>
                </c:pt>
                <c:pt idx="11">
                  <c:v>0.28012572000000002</c:v>
                </c:pt>
                <c:pt idx="12">
                  <c:v>1.6192129999999999E-2</c:v>
                </c:pt>
                <c:pt idx="13">
                  <c:v>3.1658550000000001E-2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F3F-48C5-9426-867BD0F2C14D}"/>
            </c:ext>
          </c:extLst>
        </c:ser>
        <c:ser>
          <c:idx val="1"/>
          <c:order val="1"/>
          <c:tx>
            <c:strRef>
              <c:f>'FONDO DE DESARROLLO ECONÓMICO'!$P$6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8F3F-48C5-9426-867BD0F2C1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8F3F-48C5-9426-867BD0F2C1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8F3F-48C5-9426-867BD0F2C1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8F3F-48C5-9426-867BD0F2C1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8F3F-48C5-9426-867BD0F2C14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8F3F-48C5-9426-867BD0F2C1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8F3F-48C5-9426-867BD0F2C14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8F3F-48C5-9426-867BD0F2C14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8F3F-48C5-9426-867BD0F2C14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8F3F-48C5-9426-867BD0F2C14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8F3F-48C5-9426-867BD0F2C14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8F3F-48C5-9426-867BD0F2C14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8F3F-48C5-9426-867BD0F2C14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8F3F-48C5-9426-867BD0F2C1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ECONÓMICO'!$N$42:$N$55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SONSONATE</c:v>
                </c:pt>
                <c:pt idx="3">
                  <c:v>SAN MIGUEL</c:v>
                </c:pt>
                <c:pt idx="4">
                  <c:v>SANTA ANA</c:v>
                </c:pt>
                <c:pt idx="5">
                  <c:v>LA PAZ</c:v>
                </c:pt>
                <c:pt idx="6">
                  <c:v>CUSCATLAN</c:v>
                </c:pt>
                <c:pt idx="7">
                  <c:v>MORAZAN</c:v>
                </c:pt>
                <c:pt idx="8">
                  <c:v>AHUACHAPAN</c:v>
                </c:pt>
                <c:pt idx="9">
                  <c:v>LA UNION</c:v>
                </c:pt>
                <c:pt idx="10">
                  <c:v>USULUTAN</c:v>
                </c:pt>
                <c:pt idx="11">
                  <c:v>CHALATENANGO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DE DESARROLLO ECONÓMICO'!$P$42:$P$55</c:f>
              <c:numCache>
                <c:formatCode>_(* #,##0_);_(* \(#,##0\);_(* "-"??_);_(@_)</c:formatCode>
                <c:ptCount val="14"/>
                <c:pt idx="0">
                  <c:v>423</c:v>
                </c:pt>
                <c:pt idx="1">
                  <c:v>173</c:v>
                </c:pt>
                <c:pt idx="2">
                  <c:v>21</c:v>
                </c:pt>
                <c:pt idx="3">
                  <c:v>30</c:v>
                </c:pt>
                <c:pt idx="4">
                  <c:v>27</c:v>
                </c:pt>
                <c:pt idx="5">
                  <c:v>31</c:v>
                </c:pt>
                <c:pt idx="6">
                  <c:v>23</c:v>
                </c:pt>
                <c:pt idx="7">
                  <c:v>8</c:v>
                </c:pt>
                <c:pt idx="8">
                  <c:v>10</c:v>
                </c:pt>
                <c:pt idx="9">
                  <c:v>9</c:v>
                </c:pt>
                <c:pt idx="10">
                  <c:v>10</c:v>
                </c:pt>
                <c:pt idx="11">
                  <c:v>14</c:v>
                </c:pt>
                <c:pt idx="12">
                  <c:v>2</c:v>
                </c:pt>
                <c:pt idx="1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8F3F-48C5-9426-867BD0F2C14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CRÉDITO DIRECTO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marzo 2021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'CRÉDITO DIRECTO'!$C$6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70-4CF4-938C-06FC98A80B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70-4CF4-938C-06FC98A80B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70-4CF4-938C-06FC98A80B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70-4CF4-938C-06FC98A80B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370-4CF4-938C-06FC98A80B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370-4CF4-938C-06FC98A80B1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76C-4AD7-8FF0-40667C534B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DIRECTO'!$B$7:$B$13</c:f>
              <c:strCache>
                <c:ptCount val="7"/>
                <c:pt idx="0">
                  <c:v>SECTOR CONSTRUCCION</c:v>
                </c:pt>
                <c:pt idx="1">
                  <c:v>SECTOR SERVICIOS</c:v>
                </c:pt>
                <c:pt idx="2">
                  <c:v>SECTOR INDUSTRIA MANUFACTURERA</c:v>
                </c:pt>
                <c:pt idx="3">
                  <c:v>SECTOR COMERCIO</c:v>
                </c:pt>
                <c:pt idx="4">
                  <c:v>SECTOR TRANSPORTE, ALMACENAJE Y COMUNICACIONES</c:v>
                </c:pt>
                <c:pt idx="5">
                  <c:v>OTRAS ACTIVIDADES</c:v>
                </c:pt>
                <c:pt idx="6">
                  <c:v>SECTOR AGROPECUARIO</c:v>
                </c:pt>
              </c:strCache>
            </c:strRef>
          </c:cat>
          <c:val>
            <c:numRef>
              <c:f>'CRÉDITO DIRECTO'!$C$7:$C$13</c:f>
              <c:numCache>
                <c:formatCode>_("$"* #,##0.00_);_("$"* \(#,##0.00\);_("$"* "-"??_);_(@_)</c:formatCode>
                <c:ptCount val="7"/>
                <c:pt idx="0">
                  <c:v>40.026496880000003</c:v>
                </c:pt>
                <c:pt idx="1">
                  <c:v>26.819979620000002</c:v>
                </c:pt>
                <c:pt idx="2">
                  <c:v>12.50000479</c:v>
                </c:pt>
                <c:pt idx="3">
                  <c:v>5.1432839000000001</c:v>
                </c:pt>
                <c:pt idx="4">
                  <c:v>3.27492904</c:v>
                </c:pt>
                <c:pt idx="5">
                  <c:v>0.6</c:v>
                </c:pt>
                <c:pt idx="6">
                  <c:v>5.1319614600000003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370-4CF4-938C-06FC98A80B1D}"/>
            </c:ext>
          </c:extLst>
        </c:ser>
        <c:ser>
          <c:idx val="1"/>
          <c:order val="1"/>
          <c:tx>
            <c:strRef>
              <c:f>'CRÉDITO DIRECTO'!$D$6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370-4CF4-938C-06FC98A80B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370-4CF4-938C-06FC98A80B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370-4CF4-938C-06FC98A80B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370-4CF4-938C-06FC98A80B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0370-4CF4-938C-06FC98A80B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370-4CF4-938C-06FC98A80B1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76C-4AD7-8FF0-40667C534B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DIRECTO'!$B$7:$B$13</c:f>
              <c:strCache>
                <c:ptCount val="7"/>
                <c:pt idx="0">
                  <c:v>SECTOR CONSTRUCCION</c:v>
                </c:pt>
                <c:pt idx="1">
                  <c:v>SECTOR SERVICIOS</c:v>
                </c:pt>
                <c:pt idx="2">
                  <c:v>SECTOR INDUSTRIA MANUFACTURERA</c:v>
                </c:pt>
                <c:pt idx="3">
                  <c:v>SECTOR COMERCIO</c:v>
                </c:pt>
                <c:pt idx="4">
                  <c:v>SECTOR TRANSPORTE, ALMACENAJE Y COMUNICACIONES</c:v>
                </c:pt>
                <c:pt idx="5">
                  <c:v>OTRAS ACTIVIDADES</c:v>
                </c:pt>
                <c:pt idx="6">
                  <c:v>SECTOR AGROPECUARIO</c:v>
                </c:pt>
              </c:strCache>
            </c:strRef>
          </c:cat>
          <c:val>
            <c:numRef>
              <c:f>'CRÉDITO DIRECTO'!$D$7:$D$13</c:f>
              <c:numCache>
                <c:formatCode>_(* #,##0_);_(* \(#,##0\);_(* "-"??_);_(@_)</c:formatCode>
                <c:ptCount val="7"/>
                <c:pt idx="0">
                  <c:v>5</c:v>
                </c:pt>
                <c:pt idx="1">
                  <c:v>18</c:v>
                </c:pt>
                <c:pt idx="2">
                  <c:v>8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370-4CF4-938C-06FC98A80B1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944009021"/>
          <c:y val="0.2497244979209059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'CRÉDITO DIRECTO'!$C$6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63-43ED-AADC-67662CC84E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63-43ED-AADC-67662CC84E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063-43ED-AADC-67662CC84E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063-43ED-AADC-67662CC84E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DIRECTO'!$B$25:$B$28</c:f>
              <c:strCache>
                <c:ptCount val="4"/>
                <c:pt idx="0">
                  <c:v>MICROEMPRESA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'CRÉDITO DIRECTO'!$C$25:$C$28</c:f>
              <c:numCache>
                <c:formatCode>_("$"* #,##0.00_);_("$"* \(#,##0.00\);_("$"* "-"??_);_(@_)</c:formatCode>
                <c:ptCount val="4"/>
                <c:pt idx="0">
                  <c:v>21.000551039999998</c:v>
                </c:pt>
                <c:pt idx="1">
                  <c:v>44.105126399999996</c:v>
                </c:pt>
                <c:pt idx="2">
                  <c:v>15.245792980000001</c:v>
                </c:pt>
                <c:pt idx="3">
                  <c:v>13.145185269999999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63-43ED-AADC-67662CC84ED4}"/>
            </c:ext>
          </c:extLst>
        </c:ser>
        <c:ser>
          <c:idx val="1"/>
          <c:order val="1"/>
          <c:tx>
            <c:strRef>
              <c:f>'CRÉDITO DIRECTO'!$D$6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063-43ED-AADC-67662CC84E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A063-43ED-AADC-67662CC84E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A063-43ED-AADC-67662CC84E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063-43ED-AADC-67662CC84E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DIRECTO'!$B$25:$B$28</c:f>
              <c:strCache>
                <c:ptCount val="4"/>
                <c:pt idx="0">
                  <c:v>MICROEMPRESA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'CRÉDITO DIRECTO'!$D$25:$D$28</c:f>
              <c:numCache>
                <c:formatCode>_(* #,##0_);_(* \(#,##0\);_(* "-"??_);_(@_)</c:formatCode>
                <c:ptCount val="4"/>
                <c:pt idx="0">
                  <c:v>4</c:v>
                </c:pt>
                <c:pt idx="1">
                  <c:v>18</c:v>
                </c:pt>
                <c:pt idx="2">
                  <c:v>17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063-43ED-AADC-67662CC84E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94488188976376"/>
          <c:y val="0.39650089791407644"/>
          <c:w val="0.16530863923699679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'CRÉDITO DIRECTO'!$C$40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EC-4478-ADAF-06D8121072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EC-4478-ADAF-06D8121072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EC-4478-ADAF-06D8121072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C52-4232-A6B4-7C5AD000BBC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C52-4232-A6B4-7C5AD000BBC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C52-4232-A6B4-7C5AD000BB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DIRECTO'!$B$41:$B$46</c:f>
              <c:strCache>
                <c:ptCount val="6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CHALATENANGO</c:v>
                </c:pt>
                <c:pt idx="4">
                  <c:v>MORAZAN</c:v>
                </c:pt>
                <c:pt idx="5">
                  <c:v>SANTA ANA</c:v>
                </c:pt>
              </c:strCache>
            </c:strRef>
          </c:cat>
          <c:val>
            <c:numRef>
              <c:f>'CRÉDITO DIRECTO'!$C$41:$C$46</c:f>
              <c:numCache>
                <c:formatCode>_("$"* #,##0.00_);_("$"* \(#,##0.00\);_("$"* "-"??_);_(@_)</c:formatCode>
                <c:ptCount val="6"/>
                <c:pt idx="0">
                  <c:v>66.47819604</c:v>
                </c:pt>
                <c:pt idx="1">
                  <c:v>19.761027149999997</c:v>
                </c:pt>
                <c:pt idx="2">
                  <c:v>2.4752420000000002</c:v>
                </c:pt>
                <c:pt idx="3">
                  <c:v>0.47492904000000002</c:v>
                </c:pt>
                <c:pt idx="4">
                  <c:v>1.5072614600000001</c:v>
                </c:pt>
                <c:pt idx="5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5EC-4478-ADAF-06D812107202}"/>
            </c:ext>
          </c:extLst>
        </c:ser>
        <c:ser>
          <c:idx val="1"/>
          <c:order val="1"/>
          <c:tx>
            <c:strRef>
              <c:f>'CRÉDITO DIRECTO'!$D$40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55EC-4478-ADAF-06D8121072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55EC-4478-ADAF-06D8121072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55EC-4478-ADAF-06D8121072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DIRECTO'!$B$41:$B$46</c:f>
              <c:strCache>
                <c:ptCount val="6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CHALATENANGO</c:v>
                </c:pt>
                <c:pt idx="4">
                  <c:v>MORAZAN</c:v>
                </c:pt>
                <c:pt idx="5">
                  <c:v>SANTA ANA</c:v>
                </c:pt>
              </c:strCache>
            </c:strRef>
          </c:cat>
          <c:val>
            <c:numRef>
              <c:f>'CRÉDITO DIRECTO'!$D$41:$D$43</c:f>
              <c:numCache>
                <c:formatCode>_(* #,##0_);_(* \(#,##0\);_(* "-"??_);_(@_)</c:formatCode>
                <c:ptCount val="3"/>
                <c:pt idx="0">
                  <c:v>24</c:v>
                </c:pt>
                <c:pt idx="1">
                  <c:v>15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55EC-4478-ADAF-06D81210720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</a:t>
            </a:r>
            <a:r>
              <a:rPr lang="es-SV" sz="1200" baseline="0"/>
              <a:t> de junio 2021</a:t>
            </a:r>
            <a:endParaRPr lang="es-SV" sz="1200"/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30-4965-8023-06EBE5225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30-4965-8023-06EBE5225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30-4965-8023-06EBE5225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30-4965-8023-06EBE5225B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030-4965-8023-06EBE5225B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030-4965-8023-06EBE5225B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7C9-4E30-BB8C-BBCFACE1348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7C9-4E30-BB8C-BBCFACE134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DIRECTO'!$N$7:$N$14</c:f>
              <c:strCache>
                <c:ptCount val="8"/>
                <c:pt idx="0">
                  <c:v>SECTOR CONSTRUCCION</c:v>
                </c:pt>
                <c:pt idx="1">
                  <c:v>SECTOR SERVICIOS</c:v>
                </c:pt>
                <c:pt idx="2">
                  <c:v>SECTOR ELECTRICIDAD, GAS, AGUA Y SERVICIOS SANITARIOS</c:v>
                </c:pt>
                <c:pt idx="3">
                  <c:v>SECTOR INDUSTRIA MANUFACTURERA</c:v>
                </c:pt>
                <c:pt idx="4">
                  <c:v>SECTOR COMERCIO</c:v>
                </c:pt>
                <c:pt idx="5">
                  <c:v>SECTOR TRANSPORTE, ALMACENAJE Y COMUNICACIONES</c:v>
                </c:pt>
                <c:pt idx="6">
                  <c:v>OTRAS ACTIVIDADES</c:v>
                </c:pt>
                <c:pt idx="7">
                  <c:v>SECTOR AGROPECUARIO</c:v>
                </c:pt>
              </c:strCache>
            </c:strRef>
          </c:cat>
          <c:val>
            <c:numRef>
              <c:f>'CRÉDITO DIRECTO'!$O$7:$O$14</c:f>
              <c:numCache>
                <c:formatCode>_("$"* #,##0.00_);_("$"* \(#,##0.00\);_("$"* "-"??_);_(@_)</c:formatCode>
                <c:ptCount val="8"/>
                <c:pt idx="0">
                  <c:v>47.173811690000001</c:v>
                </c:pt>
                <c:pt idx="1">
                  <c:v>34.884725299999999</c:v>
                </c:pt>
                <c:pt idx="2">
                  <c:v>22.968228719999999</c:v>
                </c:pt>
                <c:pt idx="3">
                  <c:v>16.630663210000002</c:v>
                </c:pt>
                <c:pt idx="4">
                  <c:v>9.4540502199999974</c:v>
                </c:pt>
                <c:pt idx="5">
                  <c:v>2.27492904</c:v>
                </c:pt>
                <c:pt idx="6">
                  <c:v>0.59200394000000001</c:v>
                </c:pt>
                <c:pt idx="7">
                  <c:v>4.7691646499999996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030-4965-8023-06EBE5225B20}"/>
            </c:ext>
          </c:extLst>
        </c:ser>
        <c:ser>
          <c:idx val="1"/>
          <c:order val="1"/>
          <c:tx>
            <c:strRef>
              <c:f>'CRÉDITO DIRECTO'!$P$6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8030-4965-8023-06EBE5225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30-4965-8023-06EBE5225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8030-4965-8023-06EBE5225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030-4965-8023-06EBE5225B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030-4965-8023-06EBE5225B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030-4965-8023-06EBE5225B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7C9-4E30-BB8C-BBCFACE1348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7C9-4E30-BB8C-BBCFACE134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DIRECTO'!$N$7:$N$14</c:f>
              <c:strCache>
                <c:ptCount val="8"/>
                <c:pt idx="0">
                  <c:v>SECTOR CONSTRUCCION</c:v>
                </c:pt>
                <c:pt idx="1">
                  <c:v>SECTOR SERVICIOS</c:v>
                </c:pt>
                <c:pt idx="2">
                  <c:v>SECTOR ELECTRICIDAD, GAS, AGUA Y SERVICIOS SANITARIOS</c:v>
                </c:pt>
                <c:pt idx="3">
                  <c:v>SECTOR INDUSTRIA MANUFACTURERA</c:v>
                </c:pt>
                <c:pt idx="4">
                  <c:v>SECTOR COMERCIO</c:v>
                </c:pt>
                <c:pt idx="5">
                  <c:v>SECTOR TRANSPORTE, ALMACENAJE Y COMUNICACIONES</c:v>
                </c:pt>
                <c:pt idx="6">
                  <c:v>OTRAS ACTIVIDADES</c:v>
                </c:pt>
                <c:pt idx="7">
                  <c:v>SECTOR AGROPECUARIO</c:v>
                </c:pt>
              </c:strCache>
            </c:strRef>
          </c:cat>
          <c:val>
            <c:numRef>
              <c:f>'CRÉDITO DIRECTO'!$P$7:$P$14</c:f>
              <c:numCache>
                <c:formatCode>_(* #,##0_);_(* \(#,##0\);_(* "-"??_);_(@_)</c:formatCode>
                <c:ptCount val="8"/>
                <c:pt idx="0">
                  <c:v>7</c:v>
                </c:pt>
                <c:pt idx="1">
                  <c:v>26</c:v>
                </c:pt>
                <c:pt idx="2">
                  <c:v>2</c:v>
                </c:pt>
                <c:pt idx="3">
                  <c:v>12</c:v>
                </c:pt>
                <c:pt idx="4">
                  <c:v>10</c:v>
                </c:pt>
                <c:pt idx="5">
                  <c:v>2</c:v>
                </c:pt>
                <c:pt idx="6">
                  <c:v>1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8030-4965-8023-06EBE5225B2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</a:t>
            </a:r>
            <a:r>
              <a:rPr lang="es-SV" sz="1200" baseline="0"/>
              <a:t>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junio 2021</a:t>
            </a:r>
            <a:endParaRPr lang="es-SV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A8-4AFA-A555-9778B7E1F4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A8-4AFA-A555-9778B7E1F4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A8-4AFA-A555-9778B7E1F4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A8-4AFA-A555-9778B7E1F4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DIRECTO'!$N$26:$N$29</c:f>
              <c:strCache>
                <c:ptCount val="4"/>
                <c:pt idx="0">
                  <c:v>MICROEMPRESA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'CRÉDITO DIRECTO'!$O$26:$O$29</c:f>
              <c:numCache>
                <c:formatCode>_("$"* #,##0.00_);_("$"* \(#,##0.00\);_("$"* "-"??_);_(@_)</c:formatCode>
                <c:ptCount val="4"/>
                <c:pt idx="0">
                  <c:v>24.779849299999999</c:v>
                </c:pt>
                <c:pt idx="1">
                  <c:v>21.015335620000009</c:v>
                </c:pt>
                <c:pt idx="2">
                  <c:v>23.808536049999997</c:v>
                </c:pt>
                <c:pt idx="3">
                  <c:v>69.143855799999983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A8-4AFA-A555-9778B7E1F472}"/>
            </c:ext>
          </c:extLst>
        </c:ser>
        <c:ser>
          <c:idx val="1"/>
          <c:order val="1"/>
          <c:tx>
            <c:strRef>
              <c:f>'CRÉDITO DIRECTO'!$P$6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6A8-4AFA-A555-9778B7E1F4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6A8-4AFA-A555-9778B7E1F4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6A8-4AFA-A555-9778B7E1F4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6A8-4AFA-A555-9778B7E1F4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DIRECTO'!$N$26:$N$29</c:f>
              <c:strCache>
                <c:ptCount val="4"/>
                <c:pt idx="0">
                  <c:v>MICROEMPRESA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'CRÉDITO DIRECTO'!$P$26:$P$29</c:f>
              <c:numCache>
                <c:formatCode>_(* #,##0_);_(* \(#,##0\);_(* "-"??_);_(@_)</c:formatCode>
                <c:ptCount val="4"/>
                <c:pt idx="0">
                  <c:v>7</c:v>
                </c:pt>
                <c:pt idx="1">
                  <c:v>20</c:v>
                </c:pt>
                <c:pt idx="2">
                  <c:v>25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6A8-4AFA-A555-9778B7E1F47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8760489445859"/>
          <c:y val="0.39751211880273923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</a:t>
            </a:r>
            <a:r>
              <a:rPr lang="es-SV" sz="1200" baseline="0"/>
              <a:t> </a:t>
            </a:r>
            <a:r>
              <a:rPr lang="es-SV" sz="1200"/>
              <a:t>de juni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o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CA-4E88-B32E-B24740CE58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CA-4E88-B32E-B24740CE58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FCA-4E88-B32E-B24740CE58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CA-4E88-B32E-B24740CE58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CA-4E88-B32E-B24740CE58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8C6-4498-AFDE-B27CEAC817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385-43EB-BC5D-145A4090258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385-43EB-BC5D-145A409025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DIRECTO'!$N$42:$N$49</c:f>
              <c:strCache>
                <c:ptCount val="8"/>
                <c:pt idx="0">
                  <c:v>SAN SALVADOR</c:v>
                </c:pt>
                <c:pt idx="1">
                  <c:v>LA LIBERTAD</c:v>
                </c:pt>
                <c:pt idx="2">
                  <c:v>SAN VICENTE</c:v>
                </c:pt>
                <c:pt idx="3">
                  <c:v>SAN MIGUEL</c:v>
                </c:pt>
                <c:pt idx="4">
                  <c:v>LA PAZ</c:v>
                </c:pt>
                <c:pt idx="5">
                  <c:v>MORAZAN</c:v>
                </c:pt>
                <c:pt idx="6">
                  <c:v>CHALATENANGO</c:v>
                </c:pt>
                <c:pt idx="7">
                  <c:v>SANTA ANA</c:v>
                </c:pt>
              </c:strCache>
            </c:strRef>
          </c:cat>
          <c:val>
            <c:numRef>
              <c:f>'CRÉDITO DIRECTO'!$O$42:$O$49</c:f>
              <c:numCache>
                <c:formatCode>_("$"* #,##0.00_);_("$"* \(#,##0.00\);_("$"* "-"??_);_(@_)</c:formatCode>
                <c:ptCount val="8"/>
                <c:pt idx="0">
                  <c:v>86.41726749</c:v>
                </c:pt>
                <c:pt idx="1">
                  <c:v>26.783617219999996</c:v>
                </c:pt>
                <c:pt idx="2">
                  <c:v>18.154628729999999</c:v>
                </c:pt>
                <c:pt idx="3">
                  <c:v>2.2594710600000001</c:v>
                </c:pt>
                <c:pt idx="4">
                  <c:v>0.84009738</c:v>
                </c:pt>
                <c:pt idx="5">
                  <c:v>1.6238184499999999</c:v>
                </c:pt>
                <c:pt idx="6">
                  <c:v>0.47492904000000002</c:v>
                </c:pt>
                <c:pt idx="7">
                  <c:v>2.1937473999999999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FCA-4E88-B32E-B24740CE581D}"/>
            </c:ext>
          </c:extLst>
        </c:ser>
        <c:ser>
          <c:idx val="1"/>
          <c:order val="1"/>
          <c:tx>
            <c:strRef>
              <c:f>'CRÉDITO DIRECTO'!$P$6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BFCA-4E88-B32E-B24740CE58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BFCA-4E88-B32E-B24740CE58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BFCA-4E88-B32E-B24740CE58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BFCA-4E88-B32E-B24740CE58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BFCA-4E88-B32E-B24740CE58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8C6-4498-AFDE-B27CEAC817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385-43EB-BC5D-145A4090258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385-43EB-BC5D-145A409025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DIRECTO'!$N$42:$N$49</c:f>
              <c:strCache>
                <c:ptCount val="8"/>
                <c:pt idx="0">
                  <c:v>SAN SALVADOR</c:v>
                </c:pt>
                <c:pt idx="1">
                  <c:v>LA LIBERTAD</c:v>
                </c:pt>
                <c:pt idx="2">
                  <c:v>SAN VICENTE</c:v>
                </c:pt>
                <c:pt idx="3">
                  <c:v>SAN MIGUEL</c:v>
                </c:pt>
                <c:pt idx="4">
                  <c:v>LA PAZ</c:v>
                </c:pt>
                <c:pt idx="5">
                  <c:v>MORAZAN</c:v>
                </c:pt>
                <c:pt idx="6">
                  <c:v>CHALATENANGO</c:v>
                </c:pt>
                <c:pt idx="7">
                  <c:v>SANTA ANA</c:v>
                </c:pt>
              </c:strCache>
            </c:strRef>
          </c:cat>
          <c:val>
            <c:numRef>
              <c:f>'CRÉDITO DIRECTO'!$P$42:$P$49</c:f>
              <c:numCache>
                <c:formatCode>_(* #,##0_);_(* \(#,##0\);_(* "-"??_);_(@_)</c:formatCode>
                <c:ptCount val="8"/>
                <c:pt idx="0">
                  <c:v>36</c:v>
                </c:pt>
                <c:pt idx="1">
                  <c:v>22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BFCA-4E88-B32E-B24740CE581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FSG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junio 2021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SALVADOREÑO DE GARANTÍAS'!$C$6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81-4D32-B4F6-B15CFDCE0C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81-4D32-B4F6-B15CFDCE0C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81-4D32-B4F6-B15CFDCE0C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81-4D32-B4F6-B15CFDCE0CB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81-4D32-B4F6-B15CFDCE0C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'FONDO SALVADOREÑO DE GARANTÍAS'!$B$7:$B$11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INDUSTRIA</c:v>
                </c:pt>
                <c:pt idx="3">
                  <c:v>CONSTRUCCIÓN</c:v>
                </c:pt>
                <c:pt idx="4">
                  <c:v>AGROPECUARIO</c:v>
                </c:pt>
              </c:strCache>
            </c:strRef>
          </c:cat>
          <c:val>
            <c:numRef>
              <c:f>'FONDO SALVADOREÑO DE GARANTÍAS'!$C$7:$C$11</c:f>
              <c:numCache>
                <c:formatCode>_("$"* #,##0.00_);_("$"* \(#,##0.00\);_("$"* "-"??_);_(@_)</c:formatCode>
                <c:ptCount val="5"/>
                <c:pt idx="0">
                  <c:v>14.439969640000005</c:v>
                </c:pt>
                <c:pt idx="1">
                  <c:v>10.934829819999999</c:v>
                </c:pt>
                <c:pt idx="2">
                  <c:v>3.9065451499999999</c:v>
                </c:pt>
                <c:pt idx="3">
                  <c:v>0.13027230000000001</c:v>
                </c:pt>
                <c:pt idx="4">
                  <c:v>7.6969999999999997E-2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881-4D32-B4F6-B15CFDCE0CB1}"/>
            </c:ext>
          </c:extLst>
        </c:ser>
        <c:ser>
          <c:idx val="1"/>
          <c:order val="1"/>
          <c:tx>
            <c:strRef>
              <c:f>'FONDO SALVADOREÑO DE GARANTÍAS'!$D$6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881-4D32-B4F6-B15CFDCE0C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D881-4D32-B4F6-B15CFDCE0C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881-4D32-B4F6-B15CFDCE0C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D881-4D32-B4F6-B15CFDCE0CB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D881-4D32-B4F6-B15CFDCE0C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GARANTÍAS'!$B$7:$B$11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INDUSTRIA</c:v>
                </c:pt>
                <c:pt idx="3">
                  <c:v>CONSTRUCCIÓN</c:v>
                </c:pt>
                <c:pt idx="4">
                  <c:v>AGROPECUARIO</c:v>
                </c:pt>
              </c:strCache>
            </c:strRef>
          </c:cat>
          <c:val>
            <c:numRef>
              <c:f>'FONDO SALVADOREÑO DE GARANTÍAS'!$D$7:$D$11</c:f>
              <c:numCache>
                <c:formatCode>_(* #,##0_);_(* \(#,##0\);_(* "-"??_);_(@_)</c:formatCode>
                <c:ptCount val="5"/>
                <c:pt idx="0">
                  <c:v>1568</c:v>
                </c:pt>
                <c:pt idx="1">
                  <c:v>3173</c:v>
                </c:pt>
                <c:pt idx="2">
                  <c:v>817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881-4D32-B4F6-B15CFDCE0CB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944009021"/>
          <c:y val="0.2497244979209059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junio</a:t>
            </a:r>
            <a:r>
              <a:rPr lang="es-SV" sz="1200" baseline="0"/>
              <a:t> 2021</a:t>
            </a:r>
            <a:endParaRPr lang="es-SV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FC-4552-85A4-9654536DAE4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37D-4DEE-ABF6-EB2004CBE1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PISO'!$B$28:$B$33</c:f>
              <c:strCache>
                <c:ptCount val="6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  <c:pt idx="5">
                  <c:v>TOTAL</c:v>
                </c:pt>
              </c:strCache>
            </c:strRef>
          </c:cat>
          <c:val>
            <c:numRef>
              <c:f>'BANDESAL 2DO. PISO'!$C$28:$C$33</c:f>
              <c:numCache>
                <c:formatCode>_("$"* #,##0.00_);_("$"* \(#,##0.00\);_("$"* "-"??_);_(@_)</c:formatCode>
                <c:ptCount val="6"/>
                <c:pt idx="0">
                  <c:v>5.6404828000000018</c:v>
                </c:pt>
                <c:pt idx="1">
                  <c:v>2.8338877500000001</c:v>
                </c:pt>
                <c:pt idx="2">
                  <c:v>8.6351544000000011</c:v>
                </c:pt>
                <c:pt idx="3">
                  <c:v>17.225413209999999</c:v>
                </c:pt>
                <c:pt idx="4">
                  <c:v>12.64318778</c:v>
                </c:pt>
                <c:pt idx="5">
                  <c:v>46.978125939999998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6-49C9-A323-135A2897B0E6}"/>
            </c:ext>
          </c:extLst>
        </c:ser>
        <c:ser>
          <c:idx val="1"/>
          <c:order val="1"/>
          <c:tx>
            <c:strRef>
              <c:f>'BANDESAL 2DO. PISO'!$D$5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8FC-4552-85A4-9654536DAE4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37D-4DEE-ABF6-EB2004CBE1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PISO'!$B$28:$B$33</c:f>
              <c:strCache>
                <c:ptCount val="6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  <c:pt idx="5">
                  <c:v>TOTAL</c:v>
                </c:pt>
              </c:strCache>
            </c:strRef>
          </c:cat>
          <c:val>
            <c:numRef>
              <c:f>'BANDESAL 2DO. PISO'!$D$28:$D$33</c:f>
              <c:numCache>
                <c:formatCode>_(* #,##0_);_(* \(#,##0\);_(* "-"??_);_(@_)</c:formatCode>
                <c:ptCount val="6"/>
                <c:pt idx="0">
                  <c:v>74</c:v>
                </c:pt>
                <c:pt idx="1">
                  <c:v>600</c:v>
                </c:pt>
                <c:pt idx="2">
                  <c:v>214</c:v>
                </c:pt>
                <c:pt idx="3">
                  <c:v>110</c:v>
                </c:pt>
                <c:pt idx="4">
                  <c:v>19</c:v>
                </c:pt>
                <c:pt idx="5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6-49C9-A323-135A2897B0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163101432313705"/>
          <c:y val="0.32630667780522921"/>
          <c:w val="0.29899948865509363"/>
          <c:h val="0.50189225218179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junio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'FONDO SALVADOREÑO DE GARANTÍAS'!$C$6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E4-42BD-8ACE-11BCF28941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E4-42BD-8ACE-11BCF28941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E4-42BD-8ACE-11BCF28941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E4-42BD-8ACE-11BCF28941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'FONDO SALVADOREÑO DE GARANTÍAS'!$B$24:$B$27</c:f>
              <c:strCache>
                <c:ptCount val="4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</c:strCache>
            </c:strRef>
          </c:cat>
          <c:val>
            <c:numRef>
              <c:f>'FONDO SALVADOREÑO DE GARANTÍAS'!$C$24:$C$27</c:f>
              <c:numCache>
                <c:formatCode>_("$"* #,##0.00_);_("$"* \(#,##0.00\);_("$"* "-"??_);_(@_)</c:formatCode>
                <c:ptCount val="4"/>
                <c:pt idx="0">
                  <c:v>3.3761360500000004</c:v>
                </c:pt>
                <c:pt idx="1">
                  <c:v>9.6433916299999964</c:v>
                </c:pt>
                <c:pt idx="2">
                  <c:v>12.664910480000003</c:v>
                </c:pt>
                <c:pt idx="3">
                  <c:v>3.80414875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E4-42BD-8ACE-11BCF28941DA}"/>
            </c:ext>
          </c:extLst>
        </c:ser>
        <c:ser>
          <c:idx val="1"/>
          <c:order val="1"/>
          <c:tx>
            <c:strRef>
              <c:f>'FONDO SALVADOREÑO DE GARANTÍAS'!$D$6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5E4-42BD-8ACE-11BCF28941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5E4-42BD-8ACE-11BCF28941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55E4-42BD-8ACE-11BCF28941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5E4-42BD-8ACE-11BCF28941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GARANTÍAS'!$B$24:$B$27</c:f>
              <c:strCache>
                <c:ptCount val="4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</c:strCache>
            </c:strRef>
          </c:cat>
          <c:val>
            <c:numRef>
              <c:f>'FONDO SALVADOREÑO DE GARANTÍAS'!$D$24:$D$27</c:f>
              <c:numCache>
                <c:formatCode>_(* #,##0_);_(* \(#,##0\);_(* "-"??_);_(@_)</c:formatCode>
                <c:ptCount val="4"/>
                <c:pt idx="0">
                  <c:v>416</c:v>
                </c:pt>
                <c:pt idx="1">
                  <c:v>4092</c:v>
                </c:pt>
                <c:pt idx="2">
                  <c:v>982</c:v>
                </c:pt>
                <c:pt idx="3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5E4-42BD-8ACE-11BCF28941D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94488188976376"/>
          <c:y val="0.39650089791407644"/>
          <c:w val="0.16530863923699679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junio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'FONDO SALVADOREÑO DE GARANTÍAS'!$C$39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8F-461E-920A-EE5EC63D30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8F-461E-920A-EE5EC63D30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E8F-461E-920A-EE5EC63D30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E8F-461E-920A-EE5EC63D30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E8F-461E-920A-EE5EC63D30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E8F-461E-920A-EE5EC63D30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E8F-461E-920A-EE5EC63D30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E8F-461E-920A-EE5EC63D30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E8F-461E-920A-EE5EC63D30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E8F-461E-920A-EE5EC63D30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E8F-461E-920A-EE5EC63D30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E8F-461E-920A-EE5EC63D30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E8F-461E-920A-EE5EC63D30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0DD-4398-876A-FA222F7B43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'FONDO SALVADOREÑO DE GARANTÍAS'!$B$40:$B$53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LA PAZ</c:v>
                </c:pt>
                <c:pt idx="6">
                  <c:v>USULUTAN</c:v>
                </c:pt>
                <c:pt idx="7">
                  <c:v>SAN VICENTE</c:v>
                </c:pt>
                <c:pt idx="8">
                  <c:v>AHUACHAPAN</c:v>
                </c:pt>
                <c:pt idx="9">
                  <c:v>CUSCATLAN</c:v>
                </c:pt>
                <c:pt idx="10">
                  <c:v>MORAZAN</c:v>
                </c:pt>
                <c:pt idx="11">
                  <c:v>CHALATENANGO</c:v>
                </c:pt>
                <c:pt idx="12">
                  <c:v>CABAÑAS</c:v>
                </c:pt>
                <c:pt idx="13">
                  <c:v>LA UNION</c:v>
                </c:pt>
              </c:strCache>
            </c:strRef>
          </c:cat>
          <c:val>
            <c:numRef>
              <c:f>'FONDO SALVADOREÑO DE GARANTÍAS'!$C$40:$C$53</c:f>
              <c:numCache>
                <c:formatCode>_("$"* #,##0.00_);_("$"* \(#,##0.00\);_("$"* "-"??_);_(@_)</c:formatCode>
                <c:ptCount val="14"/>
                <c:pt idx="0">
                  <c:v>13.368597370000002</c:v>
                </c:pt>
                <c:pt idx="1">
                  <c:v>5.169501470000001</c:v>
                </c:pt>
                <c:pt idx="2">
                  <c:v>1.9433696399999998</c:v>
                </c:pt>
                <c:pt idx="3">
                  <c:v>1.8097398800000002</c:v>
                </c:pt>
                <c:pt idx="4">
                  <c:v>1.2858510600000002</c:v>
                </c:pt>
                <c:pt idx="5">
                  <c:v>1.2454799999999999</c:v>
                </c:pt>
                <c:pt idx="6">
                  <c:v>0.79739928999999998</c:v>
                </c:pt>
                <c:pt idx="7">
                  <c:v>0.68778278000000004</c:v>
                </c:pt>
                <c:pt idx="8">
                  <c:v>0.80844590000000005</c:v>
                </c:pt>
                <c:pt idx="9">
                  <c:v>0.67698529000000007</c:v>
                </c:pt>
                <c:pt idx="10">
                  <c:v>0.47987951000000001</c:v>
                </c:pt>
                <c:pt idx="11">
                  <c:v>0.49677887999999998</c:v>
                </c:pt>
                <c:pt idx="12">
                  <c:v>0.30882025000000002</c:v>
                </c:pt>
                <c:pt idx="13">
                  <c:v>0.40995558999999998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E8F-461E-920A-EE5EC63D3087}"/>
            </c:ext>
          </c:extLst>
        </c:ser>
        <c:ser>
          <c:idx val="1"/>
          <c:order val="1"/>
          <c:tx>
            <c:strRef>
              <c:f>'FONDO SALVADOREÑO DE GARANTÍAS'!$D$39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1E8F-461E-920A-EE5EC63D30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1E8F-461E-920A-EE5EC63D30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1E8F-461E-920A-EE5EC63D30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1E8F-461E-920A-EE5EC63D30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1E8F-461E-920A-EE5EC63D30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1E8F-461E-920A-EE5EC63D30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1E8F-461E-920A-EE5EC63D30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1E8F-461E-920A-EE5EC63D30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1E8F-461E-920A-EE5EC63D30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1E8F-461E-920A-EE5EC63D30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1E8F-461E-920A-EE5EC63D30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1E8F-461E-920A-EE5EC63D30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1E8F-461E-920A-EE5EC63D30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A0DD-4398-876A-FA222F7B43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LA PAZ</c:v>
                </c:pt>
                <c:pt idx="6">
                  <c:v>USULUTAN</c:v>
                </c:pt>
                <c:pt idx="7">
                  <c:v>SAN VICENTE</c:v>
                </c:pt>
                <c:pt idx="8">
                  <c:v>AHUACHAPAN</c:v>
                </c:pt>
                <c:pt idx="9">
                  <c:v>CUSCATLAN</c:v>
                </c:pt>
                <c:pt idx="10">
                  <c:v>MORAZAN</c:v>
                </c:pt>
                <c:pt idx="11">
                  <c:v>CHALATENANGO</c:v>
                </c:pt>
                <c:pt idx="12">
                  <c:v>CABAÑAS</c:v>
                </c:pt>
                <c:pt idx="13">
                  <c:v>LA UNION</c:v>
                </c:pt>
              </c:strCache>
            </c:strRef>
          </c:cat>
          <c:val>
            <c:numRef>
              <c:f>'FONDO SALVADOREÑO DE GARANTÍAS'!$D$40:$D$53</c:f>
              <c:numCache>
                <c:formatCode>_(* #,##0_);_(* \(#,##0\);_(* "-"??_);_(@_)</c:formatCode>
                <c:ptCount val="14"/>
                <c:pt idx="0">
                  <c:v>1676</c:v>
                </c:pt>
                <c:pt idx="1">
                  <c:v>659</c:v>
                </c:pt>
                <c:pt idx="2">
                  <c:v>411</c:v>
                </c:pt>
                <c:pt idx="3">
                  <c:v>432</c:v>
                </c:pt>
                <c:pt idx="4">
                  <c:v>259</c:v>
                </c:pt>
                <c:pt idx="5">
                  <c:v>411</c:v>
                </c:pt>
                <c:pt idx="6">
                  <c:v>335</c:v>
                </c:pt>
                <c:pt idx="7">
                  <c:v>199</c:v>
                </c:pt>
                <c:pt idx="8">
                  <c:v>250</c:v>
                </c:pt>
                <c:pt idx="9">
                  <c:v>294</c:v>
                </c:pt>
                <c:pt idx="10">
                  <c:v>185</c:v>
                </c:pt>
                <c:pt idx="11">
                  <c:v>189</c:v>
                </c:pt>
                <c:pt idx="12">
                  <c:v>117</c:v>
                </c:pt>
                <c:pt idx="13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1E8F-461E-920A-EE5EC63D30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- Contingencia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junio 2021</a:t>
            </a: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02-47FC-8E79-6295DF990C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02-47FC-8E79-6295DF990C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002-47FC-8E79-6295DF990C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02-47FC-8E79-6295DF990C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02-47FC-8E79-6295DF990C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'FONDO SALVADOREÑO DE GARANTÍAS'!$N$7:$N$11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INDUSTRIA</c:v>
                </c:pt>
                <c:pt idx="3">
                  <c:v>AGROPECUARIO</c:v>
                </c:pt>
                <c:pt idx="4">
                  <c:v>CONSTRUCCIÓN</c:v>
                </c:pt>
              </c:strCache>
            </c:strRef>
          </c:cat>
          <c:val>
            <c:numRef>
              <c:f>'FONDO SALVADOREÑO DE GARANTÍAS'!$O$7:$O$11</c:f>
              <c:numCache>
                <c:formatCode>_("$"* #,##0.00_);_("$"* \(#,##0.00\);_("$"* "-"??_);_(@_)</c:formatCode>
                <c:ptCount val="5"/>
                <c:pt idx="0">
                  <c:v>63.42894627999997</c:v>
                </c:pt>
                <c:pt idx="1">
                  <c:v>33.589136870000047</c:v>
                </c:pt>
                <c:pt idx="2">
                  <c:v>7.3593368700000026</c:v>
                </c:pt>
                <c:pt idx="3">
                  <c:v>0.31379098</c:v>
                </c:pt>
                <c:pt idx="4">
                  <c:v>0.17376764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002-47FC-8E79-6295DF990C62}"/>
            </c:ext>
          </c:extLst>
        </c:ser>
        <c:ser>
          <c:idx val="1"/>
          <c:order val="1"/>
          <c:tx>
            <c:strRef>
              <c:f>'FONDO SALVADOREÑO DE GARANTÍAS'!$P$6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002-47FC-8E79-6295DF990C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C002-47FC-8E79-6295DF990C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002-47FC-8E79-6295DF990C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C002-47FC-8E79-6295DF990C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C002-47FC-8E79-6295DF990C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GARANTÍAS'!$N$7:$N$11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INDUSTRIA</c:v>
                </c:pt>
                <c:pt idx="3">
                  <c:v>AGROPECUARIO</c:v>
                </c:pt>
                <c:pt idx="4">
                  <c:v>CONSTRUCCIÓN</c:v>
                </c:pt>
              </c:strCache>
            </c:strRef>
          </c:cat>
          <c:val>
            <c:numRef>
              <c:f>'FONDO SALVADOREÑO DE GARANTÍAS'!$P$7:$P$11</c:f>
              <c:numCache>
                <c:formatCode>_(* #,##0_);_(* \(#,##0\);_(* "-"??_);_(@_)</c:formatCode>
                <c:ptCount val="5"/>
                <c:pt idx="0">
                  <c:v>8359</c:v>
                </c:pt>
                <c:pt idx="1">
                  <c:v>10198</c:v>
                </c:pt>
                <c:pt idx="2">
                  <c:v>2345</c:v>
                </c:pt>
                <c:pt idx="3">
                  <c:v>37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002-47FC-8E79-6295DF990C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- Contingencia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junio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2021</a:t>
            </a:r>
            <a:endParaRPr lang="es-SV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01-4AB9-B334-78681B6D5E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01-4AB9-B334-78681B6D5E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01-4AB9-B334-78681B6D5EF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01-4AB9-B334-78681B6D5E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'FONDO SALVADOREÑO DE GARANTÍAS'!$N$24:$N$27</c:f>
              <c:strCache>
                <c:ptCount val="4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</c:strCache>
            </c:strRef>
          </c:cat>
          <c:val>
            <c:numRef>
              <c:f>'FONDO SALVADOREÑO DE GARANTÍAS'!$O$24:$O$27</c:f>
              <c:numCache>
                <c:formatCode>_("$"* #,##0.00_);_("$"* \(#,##0.00\);_("$"* "-"??_);_(@_)</c:formatCode>
                <c:ptCount val="4"/>
                <c:pt idx="0">
                  <c:v>39.716255329999889</c:v>
                </c:pt>
                <c:pt idx="1">
                  <c:v>21.419756690000039</c:v>
                </c:pt>
                <c:pt idx="2">
                  <c:v>31.879058100000037</c:v>
                </c:pt>
                <c:pt idx="3">
                  <c:v>11.849908520000005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01-4AB9-B334-78681B6D5EF7}"/>
            </c:ext>
          </c:extLst>
        </c:ser>
        <c:ser>
          <c:idx val="1"/>
          <c:order val="1"/>
          <c:tx>
            <c:strRef>
              <c:f>'FONDO SALVADOREÑO DE GARANTÍAS'!$P$6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101-4AB9-B334-78681B6D5E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101-4AB9-B334-78681B6D5E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101-4AB9-B334-78681B6D5EF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101-4AB9-B334-78681B6D5E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GARANTÍAS'!$N$24:$N$27</c:f>
              <c:strCache>
                <c:ptCount val="4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</c:strCache>
            </c:strRef>
          </c:cat>
          <c:val>
            <c:numRef>
              <c:f>'FONDO SALVADOREÑO DE GARANTÍAS'!$P$24:$P$27</c:f>
              <c:numCache>
                <c:formatCode>_(* #,##0_);_(* \(#,##0\);_(* "-"??_);_(@_)</c:formatCode>
                <c:ptCount val="4"/>
                <c:pt idx="0">
                  <c:v>4920</c:v>
                </c:pt>
                <c:pt idx="1">
                  <c:v>12711</c:v>
                </c:pt>
                <c:pt idx="2">
                  <c:v>3043</c:v>
                </c:pt>
                <c:pt idx="3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101-4AB9-B334-78681B6D5EF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8760489445859"/>
          <c:y val="0.39751211880273923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Contingencia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junio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12-4F5B-B60C-997D410338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12-4F5B-B60C-997D410338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812-4F5B-B60C-997D410338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812-4F5B-B60C-997D410338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812-4F5B-B60C-997D410338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812-4F5B-B60C-997D4103385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812-4F5B-B60C-997D4103385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812-4F5B-B60C-997D4103385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812-4F5B-B60C-997D4103385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812-4F5B-B60C-997D4103385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812-4F5B-B60C-997D4103385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812-4F5B-B60C-997D4103385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812-4F5B-B60C-997D4103385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812-4F5B-B60C-997D410338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'FONDO SALVADOREÑO DE GARANTÍAS'!$N$40:$N$53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LA PAZ</c:v>
                </c:pt>
                <c:pt idx="6">
                  <c:v>USULUTAN</c:v>
                </c:pt>
                <c:pt idx="7">
                  <c:v>AHUACHAPAN</c:v>
                </c:pt>
                <c:pt idx="8">
                  <c:v>CUSCATLAN</c:v>
                </c:pt>
                <c:pt idx="9">
                  <c:v>CHALATENANGO</c:v>
                </c:pt>
                <c:pt idx="10">
                  <c:v>LA UNION</c:v>
                </c:pt>
                <c:pt idx="11">
                  <c:v>SAN VICENTE</c:v>
                </c:pt>
                <c:pt idx="12">
                  <c:v>MORAZAN</c:v>
                </c:pt>
                <c:pt idx="13">
                  <c:v>CABAÑAS</c:v>
                </c:pt>
              </c:strCache>
            </c:strRef>
          </c:cat>
          <c:val>
            <c:numRef>
              <c:f>'FONDO SALVADOREÑO DE GARANTÍAS'!$O$40:$O$53</c:f>
              <c:numCache>
                <c:formatCode>_("$"* #,##0.00_);_("$"* \(#,##0.00\);_("$"* "-"??_);_(@_)</c:formatCode>
                <c:ptCount val="14"/>
                <c:pt idx="0">
                  <c:v>49.93033494000003</c:v>
                </c:pt>
                <c:pt idx="1">
                  <c:v>22.020571329999985</c:v>
                </c:pt>
                <c:pt idx="2">
                  <c:v>6.6812592799999999</c:v>
                </c:pt>
                <c:pt idx="3">
                  <c:v>5.9254232999999985</c:v>
                </c:pt>
                <c:pt idx="4">
                  <c:v>3.8934655200000003</c:v>
                </c:pt>
                <c:pt idx="5">
                  <c:v>3.2038413699999997</c:v>
                </c:pt>
                <c:pt idx="6">
                  <c:v>2.5942388000000007</c:v>
                </c:pt>
                <c:pt idx="7">
                  <c:v>2.3628807799999985</c:v>
                </c:pt>
                <c:pt idx="8">
                  <c:v>1.7163184899999997</c:v>
                </c:pt>
                <c:pt idx="9">
                  <c:v>1.42698503</c:v>
                </c:pt>
                <c:pt idx="10">
                  <c:v>1.3746238299999991</c:v>
                </c:pt>
                <c:pt idx="11">
                  <c:v>1.4468470099999997</c:v>
                </c:pt>
                <c:pt idx="12">
                  <c:v>1.33844827</c:v>
                </c:pt>
                <c:pt idx="13">
                  <c:v>0.94974069000000039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812-4F5B-B60C-997D41033857}"/>
            </c:ext>
          </c:extLst>
        </c:ser>
        <c:ser>
          <c:idx val="1"/>
          <c:order val="1"/>
          <c:tx>
            <c:strRef>
              <c:f>'FONDO SALVADOREÑO DE GARANTÍAS'!$P$6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A812-4F5B-B60C-997D410338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A812-4F5B-B60C-997D410338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A812-4F5B-B60C-997D410338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A812-4F5B-B60C-997D410338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A812-4F5B-B60C-997D410338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A812-4F5B-B60C-997D4103385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A812-4F5B-B60C-997D4103385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A812-4F5B-B60C-997D4103385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A812-4F5B-B60C-997D4103385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A812-4F5B-B60C-997D4103385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A812-4F5B-B60C-997D4103385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A812-4F5B-B60C-997D4103385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A812-4F5B-B60C-997D4103385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A812-4F5B-B60C-997D410338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GARANTÍAS'!$N$40:$N$53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LA PAZ</c:v>
                </c:pt>
                <c:pt idx="6">
                  <c:v>USULUTAN</c:v>
                </c:pt>
                <c:pt idx="7">
                  <c:v>AHUACHAPAN</c:v>
                </c:pt>
                <c:pt idx="8">
                  <c:v>CUSCATLAN</c:v>
                </c:pt>
                <c:pt idx="9">
                  <c:v>CHALATENANGO</c:v>
                </c:pt>
                <c:pt idx="10">
                  <c:v>LA UNION</c:v>
                </c:pt>
                <c:pt idx="11">
                  <c:v>SAN VICENTE</c:v>
                </c:pt>
                <c:pt idx="12">
                  <c:v>MORAZAN</c:v>
                </c:pt>
                <c:pt idx="13">
                  <c:v>CABAÑAS</c:v>
                </c:pt>
              </c:strCache>
            </c:strRef>
          </c:cat>
          <c:val>
            <c:numRef>
              <c:f>'FONDO SALVADOREÑO DE GARANTÍAS'!$P$40:$P$53</c:f>
              <c:numCache>
                <c:formatCode>_(* #,##0_);_(* \(#,##0\);_(* "-"??_);_(@_)</c:formatCode>
                <c:ptCount val="14"/>
                <c:pt idx="0">
                  <c:v>6793</c:v>
                </c:pt>
                <c:pt idx="1">
                  <c:v>2773</c:v>
                </c:pt>
                <c:pt idx="2">
                  <c:v>1587</c:v>
                </c:pt>
                <c:pt idx="3">
                  <c:v>1527</c:v>
                </c:pt>
                <c:pt idx="4">
                  <c:v>978</c:v>
                </c:pt>
                <c:pt idx="5">
                  <c:v>1381</c:v>
                </c:pt>
                <c:pt idx="6">
                  <c:v>1055</c:v>
                </c:pt>
                <c:pt idx="7">
                  <c:v>1011</c:v>
                </c:pt>
                <c:pt idx="8">
                  <c:v>947</c:v>
                </c:pt>
                <c:pt idx="9">
                  <c:v>578</c:v>
                </c:pt>
                <c:pt idx="10">
                  <c:v>598</c:v>
                </c:pt>
                <c:pt idx="11">
                  <c:v>608</c:v>
                </c:pt>
                <c:pt idx="12">
                  <c:v>638</c:v>
                </c:pt>
                <c:pt idx="13">
                  <c:v>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A812-4F5B-B60C-997D4103385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junio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02346678496174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644782078296549"/>
          <c:y val="0.3382054767584019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F0C-4A79-98B5-08A9C5C5E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PISO'!$B$47:$B$59</c:f>
              <c:strCache>
                <c:ptCount val="13"/>
                <c:pt idx="0">
                  <c:v>SAN SALVADOR</c:v>
                </c:pt>
                <c:pt idx="1">
                  <c:v>LA LIBERTAD</c:v>
                </c:pt>
                <c:pt idx="2">
                  <c:v>AHUACHAPAN</c:v>
                </c:pt>
                <c:pt idx="3">
                  <c:v>LA PAZ</c:v>
                </c:pt>
                <c:pt idx="4">
                  <c:v>SANTA ANA</c:v>
                </c:pt>
                <c:pt idx="5">
                  <c:v>SAN MIGUEL</c:v>
                </c:pt>
                <c:pt idx="6">
                  <c:v>USULUTAN</c:v>
                </c:pt>
                <c:pt idx="7">
                  <c:v>SONSONATE</c:v>
                </c:pt>
                <c:pt idx="8">
                  <c:v>CHALATENANGO</c:v>
                </c:pt>
                <c:pt idx="9">
                  <c:v>SAN VICENTE</c:v>
                </c:pt>
                <c:pt idx="10">
                  <c:v>LA UNION</c:v>
                </c:pt>
                <c:pt idx="11">
                  <c:v>CUSCATLAN</c:v>
                </c:pt>
                <c:pt idx="12">
                  <c:v>MORAZAN</c:v>
                </c:pt>
              </c:strCache>
            </c:strRef>
          </c:cat>
          <c:val>
            <c:numRef>
              <c:f>'BANDESAL 2DO. PISO'!$C$47:$C$59</c:f>
              <c:numCache>
                <c:formatCode>_("$"* #,##0.00_);_("$"* \(#,##0.00\);_("$"* "-"??_);_(@_)</c:formatCode>
                <c:ptCount val="13"/>
                <c:pt idx="0">
                  <c:v>13.242330539999996</c:v>
                </c:pt>
                <c:pt idx="1">
                  <c:v>7.1498647599999963</c:v>
                </c:pt>
                <c:pt idx="2">
                  <c:v>2.3904249999999987</c:v>
                </c:pt>
                <c:pt idx="3">
                  <c:v>0.87497812000000008</c:v>
                </c:pt>
                <c:pt idx="4">
                  <c:v>0.73413899999999988</c:v>
                </c:pt>
                <c:pt idx="5">
                  <c:v>0.54677500000000001</c:v>
                </c:pt>
                <c:pt idx="6">
                  <c:v>0.42455000000000009</c:v>
                </c:pt>
                <c:pt idx="7">
                  <c:v>0.3585000000000001</c:v>
                </c:pt>
                <c:pt idx="8">
                  <c:v>0.29049999999999998</c:v>
                </c:pt>
                <c:pt idx="9">
                  <c:v>0.26055</c:v>
                </c:pt>
                <c:pt idx="10">
                  <c:v>0.11145000000000001</c:v>
                </c:pt>
                <c:pt idx="11">
                  <c:v>7.0099999999999996E-2</c:v>
                </c:pt>
                <c:pt idx="12">
                  <c:v>4.8950000000000014E-2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7-4F44-85DF-9CE92F636DD4}"/>
            </c:ext>
          </c:extLst>
        </c:ser>
        <c:ser>
          <c:idx val="1"/>
          <c:order val="1"/>
          <c:tx>
            <c:strRef>
              <c:f>'BANDESAL 2DO. PISO'!$D$5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3F0C-4A79-98B5-08A9C5C5E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PISO'!$B$47:$B$59</c:f>
              <c:strCache>
                <c:ptCount val="13"/>
                <c:pt idx="0">
                  <c:v>SAN SALVADOR</c:v>
                </c:pt>
                <c:pt idx="1">
                  <c:v>LA LIBERTAD</c:v>
                </c:pt>
                <c:pt idx="2">
                  <c:v>AHUACHAPAN</c:v>
                </c:pt>
                <c:pt idx="3">
                  <c:v>LA PAZ</c:v>
                </c:pt>
                <c:pt idx="4">
                  <c:v>SANTA ANA</c:v>
                </c:pt>
                <c:pt idx="5">
                  <c:v>SAN MIGUEL</c:v>
                </c:pt>
                <c:pt idx="6">
                  <c:v>USULUTAN</c:v>
                </c:pt>
                <c:pt idx="7">
                  <c:v>SONSONATE</c:v>
                </c:pt>
                <c:pt idx="8">
                  <c:v>CHALATENANGO</c:v>
                </c:pt>
                <c:pt idx="9">
                  <c:v>SAN VICENTE</c:v>
                </c:pt>
                <c:pt idx="10">
                  <c:v>LA UNION</c:v>
                </c:pt>
                <c:pt idx="11">
                  <c:v>CUSCATLAN</c:v>
                </c:pt>
                <c:pt idx="12">
                  <c:v>MORAZAN</c:v>
                </c:pt>
              </c:strCache>
            </c:strRef>
          </c:cat>
          <c:val>
            <c:numRef>
              <c:f>'BANDESAL 2DO. PISO'!$D$47:$D$59</c:f>
              <c:numCache>
                <c:formatCode>_(* #,##0_);_(* \(#,##0\);_(* "-"??_);_(@_)</c:formatCode>
                <c:ptCount val="13"/>
                <c:pt idx="0">
                  <c:v>195</c:v>
                </c:pt>
                <c:pt idx="1">
                  <c:v>116</c:v>
                </c:pt>
                <c:pt idx="2">
                  <c:v>52</c:v>
                </c:pt>
                <c:pt idx="3">
                  <c:v>60</c:v>
                </c:pt>
                <c:pt idx="4">
                  <c:v>54</c:v>
                </c:pt>
                <c:pt idx="5">
                  <c:v>61</c:v>
                </c:pt>
                <c:pt idx="6">
                  <c:v>49</c:v>
                </c:pt>
                <c:pt idx="7">
                  <c:v>45</c:v>
                </c:pt>
                <c:pt idx="8">
                  <c:v>8</c:v>
                </c:pt>
                <c:pt idx="9">
                  <c:v>20</c:v>
                </c:pt>
                <c:pt idx="10">
                  <c:v>18</c:v>
                </c:pt>
                <c:pt idx="11">
                  <c:v>9</c:v>
                </c:pt>
                <c:pt idx="1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7-4F44-85DF-9CE92F636D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043081586632654"/>
          <c:y val="0.25705985448887292"/>
          <c:w val="0.31886495878156074"/>
          <c:h val="0.690788000034197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</a:t>
            </a:r>
            <a:r>
              <a:rPr lang="es-SV" sz="1200" baseline="0"/>
              <a:t> junio</a:t>
            </a:r>
            <a:r>
              <a:rPr lang="es-SV" sz="1200"/>
              <a:t> 2021</a:t>
            </a:r>
          </a:p>
        </c:rich>
      </c:tx>
      <c:layout>
        <c:manualLayout>
          <c:xMode val="edge"/>
          <c:yMode val="edge"/>
          <c:x val="0.24505164319248829"/>
          <c:y val="4.343105320304017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674097075893689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C1-4F80-A050-6808B754EB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C1-4F80-A050-6808B754EB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C1-4F80-A050-6808B754EB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C1-4F80-A050-6808B754EB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C1-4F80-A050-6808B754EB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DC1-4F80-A050-6808B754EB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DC1-4F80-A050-6808B754EB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DC1-4F80-A050-6808B754EB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DC1-4F80-A050-6808B754EB0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DC1-4F80-A050-6808B754EB0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124-4085-A626-8973491B69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PISO'!$L$6:$L$16</c:f>
              <c:strCache>
                <c:ptCount val="11"/>
                <c:pt idx="0">
                  <c:v>SECTOR SERVICIOS</c:v>
                </c:pt>
                <c:pt idx="1">
                  <c:v>SECTOR COMERCIO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CONSTRUCCION</c:v>
                </c:pt>
                <c:pt idx="5">
                  <c:v>SECTOR INDUSTRIA MANUFACTURERA</c:v>
                </c:pt>
                <c:pt idx="6">
                  <c:v>SECTOR TRANSPORTE, ALMACENAJE Y COMUNICACIONES</c:v>
                </c:pt>
                <c:pt idx="7">
                  <c:v>SECTOR ELECTRICIDAD, GAS, AGUA Y SERVICIOS SANITARIOS</c:v>
                </c:pt>
                <c:pt idx="8">
                  <c:v>INSTITUCIONES FINANCIERAS</c:v>
                </c:pt>
                <c:pt idx="9">
                  <c:v>SECTOR MINERIA Y CANTERAS</c:v>
                </c:pt>
                <c:pt idx="10">
                  <c:v>LÍNEA DE APOYO A LA REACTIVACIÓN ECONÓMICA DE LAS EMPRESAS SALVADOREÑAS*</c:v>
                </c:pt>
              </c:strCache>
            </c:strRef>
          </c:cat>
          <c:val>
            <c:numRef>
              <c:f>'BANDESAL 2DO. PISO'!$M$6:$M$16</c:f>
              <c:numCache>
                <c:formatCode>_("$"* #,##0.00_);_("$"* \(#,##0.00\);_("$"* "-"??_);_(@_)</c:formatCode>
                <c:ptCount val="11"/>
                <c:pt idx="0">
                  <c:v>75.664463399999718</c:v>
                </c:pt>
                <c:pt idx="1">
                  <c:v>62.774992719999936</c:v>
                </c:pt>
                <c:pt idx="2">
                  <c:v>49.12932134000004</c:v>
                </c:pt>
                <c:pt idx="3">
                  <c:v>35.711177729999953</c:v>
                </c:pt>
                <c:pt idx="4">
                  <c:v>22.42615161000003</c:v>
                </c:pt>
                <c:pt idx="5">
                  <c:v>24.773942150000021</c:v>
                </c:pt>
                <c:pt idx="6">
                  <c:v>17.603989669999976</c:v>
                </c:pt>
                <c:pt idx="7">
                  <c:v>4.3975959800000002</c:v>
                </c:pt>
                <c:pt idx="8">
                  <c:v>0.36845128999999999</c:v>
                </c:pt>
                <c:pt idx="9">
                  <c:v>2.8323609999999999E-2</c:v>
                </c:pt>
                <c:pt idx="10">
                  <c:v>10.58263825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DC1-4F80-A050-6808B754EB04}"/>
            </c:ext>
          </c:extLst>
        </c:ser>
        <c:ser>
          <c:idx val="1"/>
          <c:order val="1"/>
          <c:tx>
            <c:strRef>
              <c:f>'BANDESAL 2DO. PISO'!$N$5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DC1-4F80-A050-6808B754EB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4DC1-4F80-A050-6808B754EB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DC1-4F80-A050-6808B754EB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4DC1-4F80-A050-6808B754EB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4DC1-4F80-A050-6808B754EB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4DC1-4F80-A050-6808B754EB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4DC1-4F80-A050-6808B754EB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4DC1-4F80-A050-6808B754EB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4DC1-4F80-A050-6808B754EB0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4DC1-4F80-A050-6808B754EB0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124-4085-A626-8973491B69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PISO'!$L$6:$L$16</c:f>
              <c:strCache>
                <c:ptCount val="11"/>
                <c:pt idx="0">
                  <c:v>SECTOR SERVICIOS</c:v>
                </c:pt>
                <c:pt idx="1">
                  <c:v>SECTOR COMERCIO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CONSTRUCCION</c:v>
                </c:pt>
                <c:pt idx="5">
                  <c:v>SECTOR INDUSTRIA MANUFACTURERA</c:v>
                </c:pt>
                <c:pt idx="6">
                  <c:v>SECTOR TRANSPORTE, ALMACENAJE Y COMUNICACIONES</c:v>
                </c:pt>
                <c:pt idx="7">
                  <c:v>SECTOR ELECTRICIDAD, GAS, AGUA Y SERVICIOS SANITARIOS</c:v>
                </c:pt>
                <c:pt idx="8">
                  <c:v>INSTITUCIONES FINANCIERAS</c:v>
                </c:pt>
                <c:pt idx="9">
                  <c:v>SECTOR MINERIA Y CANTERAS</c:v>
                </c:pt>
                <c:pt idx="10">
                  <c:v>LÍNEA DE APOYO A LA REACTIVACIÓN ECONÓMICA DE LAS EMPRESAS SALVADOREÑAS*</c:v>
                </c:pt>
              </c:strCache>
            </c:strRef>
          </c:cat>
          <c:val>
            <c:numRef>
              <c:f>'BANDESAL 2DO. PISO'!$N$6:$N$16</c:f>
              <c:numCache>
                <c:formatCode>_(* #,##0_);_(* \(#,##0\);_(* "-"??_);_(@_)</c:formatCode>
                <c:ptCount val="11"/>
                <c:pt idx="0">
                  <c:v>2771</c:v>
                </c:pt>
                <c:pt idx="1">
                  <c:v>3934</c:v>
                </c:pt>
                <c:pt idx="2">
                  <c:v>1397</c:v>
                </c:pt>
                <c:pt idx="3">
                  <c:v>2199</c:v>
                </c:pt>
                <c:pt idx="4">
                  <c:v>1564</c:v>
                </c:pt>
                <c:pt idx="5">
                  <c:v>371</c:v>
                </c:pt>
                <c:pt idx="6">
                  <c:v>1184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4DC1-4F80-A050-6808B754EB0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08204188443171"/>
          <c:y val="0.23220099525703411"/>
          <c:w val="0.42424920179856151"/>
          <c:h val="0.73222246635657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junio 2021</a:t>
            </a:r>
            <a:endParaRPr lang="es-SV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8E-479B-8E98-A53DED9926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8E-479B-8E98-A53DED9926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8E-479B-8E98-A53DED9926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8E-479B-8E98-A53DED992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8E-479B-8E98-A53DED99261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36-419B-915E-6203038CE4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PISO'!$L$27:$L$32</c:f>
              <c:strCache>
                <c:ptCount val="6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  <c:pt idx="5">
                  <c:v>LÍNEA DE APOYO A LA REACTIVACIÓN ECONÓMICA DE LAS EMPRESAS SALVADOREÑAS*</c:v>
                </c:pt>
              </c:strCache>
            </c:strRef>
          </c:cat>
          <c:val>
            <c:numRef>
              <c:f>'BANDESAL 2DO. PISO'!$M$27:$M$32</c:f>
              <c:numCache>
                <c:formatCode>_("$"* #,##0.00_);_("$"* \(#,##0.00\);_("$"* "-"??_);_(@_)</c:formatCode>
                <c:ptCount val="6"/>
                <c:pt idx="0">
                  <c:v>60.118652299999845</c:v>
                </c:pt>
                <c:pt idx="1">
                  <c:v>44.839929840000124</c:v>
                </c:pt>
                <c:pt idx="2">
                  <c:v>68.950918109999989</c:v>
                </c:pt>
                <c:pt idx="3">
                  <c:v>69.187911429999886</c:v>
                </c:pt>
                <c:pt idx="4">
                  <c:v>49.780997819999989</c:v>
                </c:pt>
                <c:pt idx="5">
                  <c:v>10.58263825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38E-479B-8E98-A53DED992611}"/>
            </c:ext>
          </c:extLst>
        </c:ser>
        <c:ser>
          <c:idx val="1"/>
          <c:order val="1"/>
          <c:tx>
            <c:strRef>
              <c:f>'BANDESAL 2DO. PISO'!$N$5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338E-479B-8E98-A53DED9926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338E-479B-8E98-A53DED9926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38E-479B-8E98-A53DED9926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338E-479B-8E98-A53DED992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338E-479B-8E98-A53DED99261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036-419B-915E-6203038CE4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PISO'!$L$27:$L$32</c:f>
              <c:strCache>
                <c:ptCount val="6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  <c:pt idx="5">
                  <c:v>LÍNEA DE APOYO A LA REACTIVACIÓN ECONÓMICA DE LAS EMPRESAS SALVADOREÑAS*</c:v>
                </c:pt>
              </c:strCache>
            </c:strRef>
          </c:cat>
          <c:val>
            <c:numRef>
              <c:f>'BANDESAL 2DO. PISO'!$N$27:$N$32</c:f>
              <c:numCache>
                <c:formatCode>_(* #,##0_);_(* \(#,##0\);_(* "-"??_);_(@_)</c:formatCode>
                <c:ptCount val="6"/>
                <c:pt idx="0">
                  <c:v>4792</c:v>
                </c:pt>
                <c:pt idx="1">
                  <c:v>5744</c:v>
                </c:pt>
                <c:pt idx="2">
                  <c:v>1710</c:v>
                </c:pt>
                <c:pt idx="3">
                  <c:v>1043</c:v>
                </c:pt>
                <c:pt idx="4">
                  <c:v>150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38E-479B-8E98-A53DED99261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283543963915717"/>
          <c:y val="0.28950310534718354"/>
          <c:w val="0.37774896595402829"/>
          <c:h val="0.587670824311397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junio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20422165539166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705814942146317"/>
          <c:y val="0.3251761607974899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4F-4148-974A-0E73543B63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4F-4148-974A-0E73543B63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34F-4148-974A-0E73543B63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4F-4148-974A-0E73543B63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34F-4148-974A-0E73543B63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34F-4148-974A-0E73543B63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34F-4148-974A-0E73543B63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34F-4148-974A-0E73543B63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34F-4148-974A-0E73543B63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34F-4148-974A-0E73543B63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34F-4148-974A-0E73543B63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34F-4148-974A-0E73543B63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34F-4148-974A-0E73543B63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34F-4148-974A-0E73543B63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34F-4148-974A-0E73543B63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PISO'!$L$46:$L$60</c:f>
              <c:strCache>
                <c:ptCount val="15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USULUTAN</c:v>
                </c:pt>
                <c:pt idx="8">
                  <c:v>SAN VICENTE</c:v>
                </c:pt>
                <c:pt idx="9">
                  <c:v>CUSCATLAN</c:v>
                </c:pt>
                <c:pt idx="10">
                  <c:v>LA UNION</c:v>
                </c:pt>
                <c:pt idx="11">
                  <c:v>MORAZAN</c:v>
                </c:pt>
                <c:pt idx="12">
                  <c:v>CHALATENANGO</c:v>
                </c:pt>
                <c:pt idx="13">
                  <c:v>CABAÑAS</c:v>
                </c:pt>
                <c:pt idx="14">
                  <c:v>LÍNEA DE APOYO A LA REACTIVACIÓN ECONÓMICA DE LAS EMPRESAS SALVADOREÑAS*</c:v>
                </c:pt>
              </c:strCache>
            </c:strRef>
          </c:cat>
          <c:val>
            <c:numRef>
              <c:f>'BANDESAL 2DO. PISO'!$M$46:$M$60</c:f>
              <c:numCache>
                <c:formatCode>_("$"* #,##0.00_);_("$"* \(#,##0.00\);_("$"* "-"??_);_(@_)</c:formatCode>
                <c:ptCount val="15"/>
                <c:pt idx="0">
                  <c:v>142.90915075999982</c:v>
                </c:pt>
                <c:pt idx="1">
                  <c:v>63.159651730000078</c:v>
                </c:pt>
                <c:pt idx="2">
                  <c:v>21.548487020000021</c:v>
                </c:pt>
                <c:pt idx="3">
                  <c:v>18.022993030000002</c:v>
                </c:pt>
                <c:pt idx="4">
                  <c:v>11.798704569999991</c:v>
                </c:pt>
                <c:pt idx="5">
                  <c:v>11.755258230000003</c:v>
                </c:pt>
                <c:pt idx="6">
                  <c:v>9.827117909999993</c:v>
                </c:pt>
                <c:pt idx="7">
                  <c:v>8.5087985799999917</c:v>
                </c:pt>
                <c:pt idx="8">
                  <c:v>7.8170822099999944</c:v>
                </c:pt>
                <c:pt idx="9">
                  <c:v>4.1740261899999984</c:v>
                </c:pt>
                <c:pt idx="10">
                  <c:v>3.829121279999999</c:v>
                </c:pt>
                <c:pt idx="11">
                  <c:v>3.521849189999998</c:v>
                </c:pt>
                <c:pt idx="12">
                  <c:v>2.9447754400000017</c:v>
                </c:pt>
                <c:pt idx="13">
                  <c:v>2.7175214800000007</c:v>
                </c:pt>
                <c:pt idx="14">
                  <c:v>3.4750000000000001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34F-4148-974A-0E73543B63D9}"/>
            </c:ext>
          </c:extLst>
        </c:ser>
        <c:ser>
          <c:idx val="1"/>
          <c:order val="1"/>
          <c:tx>
            <c:strRef>
              <c:f>'BANDESAL 2DO. PISO'!$N$5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B34F-4148-974A-0E73543B63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B34F-4148-974A-0E73543B63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B34F-4148-974A-0E73543B63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B34F-4148-974A-0E73543B63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B34F-4148-974A-0E73543B63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B34F-4148-974A-0E73543B63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B34F-4148-974A-0E73543B63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B34F-4148-974A-0E73543B63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B34F-4148-974A-0E73543B63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B34F-4148-974A-0E73543B63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B34F-4148-974A-0E73543B63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B34F-4148-974A-0E73543B63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B34F-4148-974A-0E73543B63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B34F-4148-974A-0E73543B63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C-B34F-4148-974A-0E73543B63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PISO'!$L$46:$L$60</c:f>
              <c:strCache>
                <c:ptCount val="15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USULUTAN</c:v>
                </c:pt>
                <c:pt idx="8">
                  <c:v>SAN VICENTE</c:v>
                </c:pt>
                <c:pt idx="9">
                  <c:v>CUSCATLAN</c:v>
                </c:pt>
                <c:pt idx="10">
                  <c:v>LA UNION</c:v>
                </c:pt>
                <c:pt idx="11">
                  <c:v>MORAZAN</c:v>
                </c:pt>
                <c:pt idx="12">
                  <c:v>CHALATENANGO</c:v>
                </c:pt>
                <c:pt idx="13">
                  <c:v>CABAÑAS</c:v>
                </c:pt>
                <c:pt idx="14">
                  <c:v>LÍNEA DE APOYO A LA REACTIVACIÓN ECONÓMICA DE LAS EMPRESAS SALVADOREÑAS*</c:v>
                </c:pt>
              </c:strCache>
            </c:strRef>
          </c:cat>
          <c:val>
            <c:numRef>
              <c:f>'BANDESAL 2DO. PISO'!$N$46:$N$60</c:f>
              <c:numCache>
                <c:formatCode>_(* #,##0_);_(* \(#,##0\);_(* "-"??_);_(@_)</c:formatCode>
                <c:ptCount val="15"/>
                <c:pt idx="0">
                  <c:v>5168</c:v>
                </c:pt>
                <c:pt idx="1">
                  <c:v>1643</c:v>
                </c:pt>
                <c:pt idx="2">
                  <c:v>1199</c:v>
                </c:pt>
                <c:pt idx="3">
                  <c:v>1465</c:v>
                </c:pt>
                <c:pt idx="4">
                  <c:v>755</c:v>
                </c:pt>
                <c:pt idx="5">
                  <c:v>520</c:v>
                </c:pt>
                <c:pt idx="6">
                  <c:v>947</c:v>
                </c:pt>
                <c:pt idx="7">
                  <c:v>943</c:v>
                </c:pt>
                <c:pt idx="8">
                  <c:v>568</c:v>
                </c:pt>
                <c:pt idx="9">
                  <c:v>314</c:v>
                </c:pt>
                <c:pt idx="10">
                  <c:v>381</c:v>
                </c:pt>
                <c:pt idx="11">
                  <c:v>434</c:v>
                </c:pt>
                <c:pt idx="12">
                  <c:v>149</c:v>
                </c:pt>
                <c:pt idx="13">
                  <c:v>146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B34F-4148-974A-0E73543B63D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474324959013823"/>
          <c:y val="0.21716328223902556"/>
          <c:w val="0.41727956683629303"/>
          <c:h val="0.74721611580616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</a:t>
            </a:r>
            <a:r>
              <a:rPr lang="es-SV" sz="1200" baseline="0"/>
              <a:t> junio </a:t>
            </a:r>
            <a:r>
              <a:rPr lang="es-SV" sz="1200"/>
              <a:t>2021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DE DESARROLLO ECONÓMICO'!$C$6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48A-45FC-8A90-71EDC6304C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EEA-4EE0-908F-A2E1201ED1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ECONÓMICO'!$B$7:$B$13</c:f>
              <c:strCache>
                <c:ptCount val="7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COMERCIO</c:v>
                </c:pt>
                <c:pt idx="3">
                  <c:v>SECTOR AGROPECUARIO</c:v>
                </c:pt>
                <c:pt idx="4">
                  <c:v>SECTOR CONSTRUCCION</c:v>
                </c:pt>
                <c:pt idx="5">
                  <c:v>OTRAS ACTIVIDADES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'FONDO DE DESARROLLO ECONÓMICO'!$C$7:$C$13</c:f>
              <c:numCache>
                <c:formatCode>_("$"* #,##0.00_);_("$"* \(#,##0.00\);_("$"* "-"??_);_(@_)</c:formatCode>
                <c:ptCount val="7"/>
                <c:pt idx="0">
                  <c:v>3.7089913699999997</c:v>
                </c:pt>
                <c:pt idx="1">
                  <c:v>1.2871278899999998</c:v>
                </c:pt>
                <c:pt idx="2">
                  <c:v>0.63887589</c:v>
                </c:pt>
                <c:pt idx="3">
                  <c:v>0.29338999999999998</c:v>
                </c:pt>
                <c:pt idx="4">
                  <c:v>0.17399999999999999</c:v>
                </c:pt>
                <c:pt idx="5">
                  <c:v>6.3893190000000002E-2</c:v>
                </c:pt>
                <c:pt idx="6">
                  <c:v>0.1115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A-4CAF-9DBF-4C52A75E3107}"/>
            </c:ext>
          </c:extLst>
        </c:ser>
        <c:ser>
          <c:idx val="1"/>
          <c:order val="1"/>
          <c:tx>
            <c:strRef>
              <c:f>'FONDO DE DESARROLLO ECONÓMICO'!$D$6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48A-45FC-8A90-71EDC6304C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EEA-4EE0-908F-A2E1201ED1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ECONÓMICO'!$B$7:$B$13</c:f>
              <c:strCache>
                <c:ptCount val="7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COMERCIO</c:v>
                </c:pt>
                <c:pt idx="3">
                  <c:v>SECTOR AGROPECUARIO</c:v>
                </c:pt>
                <c:pt idx="4">
                  <c:v>SECTOR CONSTRUCCION</c:v>
                </c:pt>
                <c:pt idx="5">
                  <c:v>OTRAS ACTIVIDADES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'FONDO DE DESARROLLO ECONÓMICO'!$D$7:$D$13</c:f>
              <c:numCache>
                <c:formatCode>_(* #,##0_);_(* \(#,##0\);_(* "-"??_);_(@_)</c:formatCode>
                <c:ptCount val="7"/>
                <c:pt idx="0">
                  <c:v>67</c:v>
                </c:pt>
                <c:pt idx="1">
                  <c:v>48</c:v>
                </c:pt>
                <c:pt idx="2">
                  <c:v>16</c:v>
                </c:pt>
                <c:pt idx="3">
                  <c:v>9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A-4CAF-9DBF-4C52A75E31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944009021"/>
          <c:y val="0.2497244979209059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junio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'FONDO DE DESARROLLO ECONÓMICO'!$C$6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39-4A63-BE62-37C9BE27F0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25A-4F68-BF3C-F6C290AAF4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ECONÓMICO'!$B$24:$B$28</c:f>
              <c:strCache>
                <c:ptCount val="5"/>
                <c:pt idx="0">
                  <c:v>CUENTA PROPIA O AUTOEMPLEO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DE DESARROLLO ECONÓMICO'!$C$24:$C$28</c:f>
              <c:numCache>
                <c:formatCode>_("$"* #,##0.00_);_("$"* \(#,##0.00\);_("$"* "-"??_);_(@_)</c:formatCode>
                <c:ptCount val="5"/>
                <c:pt idx="0">
                  <c:v>0.46391251</c:v>
                </c:pt>
                <c:pt idx="1">
                  <c:v>1.4694346799999998</c:v>
                </c:pt>
                <c:pt idx="2">
                  <c:v>3.8844311500000002</c:v>
                </c:pt>
                <c:pt idx="3">
                  <c:v>0.16</c:v>
                </c:pt>
                <c:pt idx="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A-447F-9231-A786A2EB3F2F}"/>
            </c:ext>
          </c:extLst>
        </c:ser>
        <c:ser>
          <c:idx val="1"/>
          <c:order val="1"/>
          <c:tx>
            <c:strRef>
              <c:f>'FONDO DE DESARROLLO ECONÓMICO'!$D$6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A39-4A63-BE62-37C9BE27F0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25A-4F68-BF3C-F6C290AAF4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ECONÓMICO'!$B$24:$B$28</c:f>
              <c:strCache>
                <c:ptCount val="5"/>
                <c:pt idx="0">
                  <c:v>CUENTA PROPIA O AUTOEMPLEO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DE DESARROLLO ECONÓMICO'!$D$24:$D$28</c:f>
              <c:numCache>
                <c:formatCode>_(* #,##0_);_(* \(#,##0\);_(* "-"??_);_(@_)</c:formatCode>
                <c:ptCount val="5"/>
                <c:pt idx="0">
                  <c:v>32</c:v>
                </c:pt>
                <c:pt idx="1">
                  <c:v>69</c:v>
                </c:pt>
                <c:pt idx="2">
                  <c:v>46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3A-447F-9231-A786A2EB3F2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921668755140827"/>
          <c:y val="0.39650105722577961"/>
          <c:w val="0.23000788763489871"/>
          <c:h val="0.45616634161344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junio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'FONDO DE DESARROLLO ECONÓMICO'!$C$40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954-4899-AF6D-1F8B39C1993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954-4899-AF6D-1F8B39C1993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6A6-476B-A887-27A7B9F7F7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ECONÓMICO'!$B$41:$B$54</c:f>
              <c:strCache>
                <c:ptCount val="14"/>
                <c:pt idx="0">
                  <c:v>SAN SALVADOR</c:v>
                </c:pt>
                <c:pt idx="1">
                  <c:v>SANTA ANA</c:v>
                </c:pt>
                <c:pt idx="2">
                  <c:v>LA LIBERTAD</c:v>
                </c:pt>
                <c:pt idx="3">
                  <c:v>CUSCATLAN</c:v>
                </c:pt>
                <c:pt idx="4">
                  <c:v>SAN MIGUEL</c:v>
                </c:pt>
                <c:pt idx="5">
                  <c:v>CABAÑAS</c:v>
                </c:pt>
                <c:pt idx="6">
                  <c:v>USULUTAN</c:v>
                </c:pt>
                <c:pt idx="7">
                  <c:v>LA UNION</c:v>
                </c:pt>
                <c:pt idx="8">
                  <c:v>CHALATENANGO</c:v>
                </c:pt>
                <c:pt idx="9">
                  <c:v>SONSONATE</c:v>
                </c:pt>
                <c:pt idx="10">
                  <c:v>MORAZAN</c:v>
                </c:pt>
                <c:pt idx="11">
                  <c:v>LA PAZ</c:v>
                </c:pt>
                <c:pt idx="12">
                  <c:v>AHUACHAPAN</c:v>
                </c:pt>
                <c:pt idx="13">
                  <c:v>SAN VICENTE</c:v>
                </c:pt>
              </c:strCache>
            </c:strRef>
          </c:cat>
          <c:val>
            <c:numRef>
              <c:f>'FONDO DE DESARROLLO ECONÓMICO'!$C$41:$C$54</c:f>
              <c:numCache>
                <c:formatCode>_("$"* #,##0.00_);_("$"* \(#,##0.00\);_("$"* "-"??_);_(@_)</c:formatCode>
                <c:ptCount val="14"/>
                <c:pt idx="0">
                  <c:v>2.8260264100000003</c:v>
                </c:pt>
                <c:pt idx="1">
                  <c:v>1.2784051600000002</c:v>
                </c:pt>
                <c:pt idx="2">
                  <c:v>0.85561801000000004</c:v>
                </c:pt>
                <c:pt idx="3">
                  <c:v>0.44165399999999999</c:v>
                </c:pt>
                <c:pt idx="4">
                  <c:v>0.26120399</c:v>
                </c:pt>
                <c:pt idx="5">
                  <c:v>0.10167726999999999</c:v>
                </c:pt>
                <c:pt idx="6">
                  <c:v>8.1839999999999996E-2</c:v>
                </c:pt>
                <c:pt idx="7">
                  <c:v>8.5300000000000001E-2</c:v>
                </c:pt>
                <c:pt idx="8">
                  <c:v>0.13956099999999999</c:v>
                </c:pt>
                <c:pt idx="9">
                  <c:v>7.1222499999999994E-2</c:v>
                </c:pt>
                <c:pt idx="10">
                  <c:v>0.03</c:v>
                </c:pt>
                <c:pt idx="11">
                  <c:v>7.8270000000000006E-2</c:v>
                </c:pt>
                <c:pt idx="12">
                  <c:v>9.4999999999999998E-3</c:v>
                </c:pt>
                <c:pt idx="13">
                  <c:v>1.6299999999999999E-2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A-4867-94FC-56334C481F60}"/>
            </c:ext>
          </c:extLst>
        </c:ser>
        <c:ser>
          <c:idx val="1"/>
          <c:order val="1"/>
          <c:tx>
            <c:strRef>
              <c:f>'FONDO DE DESARROLLO ECONÓMICO'!$D$40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E954-4899-AF6D-1F8B39C1993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E954-4899-AF6D-1F8B39C1993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26A6-476B-A887-27A7B9F7F7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ECONÓMICO'!$B$41:$B$54</c:f>
              <c:strCache>
                <c:ptCount val="14"/>
                <c:pt idx="0">
                  <c:v>SAN SALVADOR</c:v>
                </c:pt>
                <c:pt idx="1">
                  <c:v>SANTA ANA</c:v>
                </c:pt>
                <c:pt idx="2">
                  <c:v>LA LIBERTAD</c:v>
                </c:pt>
                <c:pt idx="3">
                  <c:v>CUSCATLAN</c:v>
                </c:pt>
                <c:pt idx="4">
                  <c:v>SAN MIGUEL</c:v>
                </c:pt>
                <c:pt idx="5">
                  <c:v>CABAÑAS</c:v>
                </c:pt>
                <c:pt idx="6">
                  <c:v>USULUTAN</c:v>
                </c:pt>
                <c:pt idx="7">
                  <c:v>LA UNION</c:v>
                </c:pt>
                <c:pt idx="8">
                  <c:v>CHALATENANGO</c:v>
                </c:pt>
                <c:pt idx="9">
                  <c:v>SONSONATE</c:v>
                </c:pt>
                <c:pt idx="10">
                  <c:v>MORAZAN</c:v>
                </c:pt>
                <c:pt idx="11">
                  <c:v>LA PAZ</c:v>
                </c:pt>
                <c:pt idx="12">
                  <c:v>AHUACHAPAN</c:v>
                </c:pt>
                <c:pt idx="13">
                  <c:v>SAN VICENTE</c:v>
                </c:pt>
              </c:strCache>
            </c:strRef>
          </c:cat>
          <c:val>
            <c:numRef>
              <c:f>'FONDO DE DESARROLLO ECONÓMICO'!$D$41:$D$54</c:f>
              <c:numCache>
                <c:formatCode>_(* #,##0_);_(* \(#,##0\);_(* "-"??_);_(@_)</c:formatCode>
                <c:ptCount val="14"/>
                <c:pt idx="0">
                  <c:v>75</c:v>
                </c:pt>
                <c:pt idx="1">
                  <c:v>11</c:v>
                </c:pt>
                <c:pt idx="2">
                  <c:v>27</c:v>
                </c:pt>
                <c:pt idx="3">
                  <c:v>6</c:v>
                </c:pt>
                <c:pt idx="4">
                  <c:v>6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A-4867-94FC-56334C481F6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1</xdr:row>
      <xdr:rowOff>38100</xdr:rowOff>
    </xdr:from>
    <xdr:to>
      <xdr:col>10</xdr:col>
      <xdr:colOff>47625</xdr:colOff>
      <xdr:row>16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685800</xdr:colOff>
      <xdr:row>22</xdr:row>
      <xdr:rowOff>123825</xdr:rowOff>
    </xdr:from>
    <xdr:to>
      <xdr:col>10</xdr:col>
      <xdr:colOff>9525</xdr:colOff>
      <xdr:row>37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733425</xdr:colOff>
      <xdr:row>42</xdr:row>
      <xdr:rowOff>38100</xdr:rowOff>
    </xdr:from>
    <xdr:to>
      <xdr:col>10</xdr:col>
      <xdr:colOff>57150</xdr:colOff>
      <xdr:row>57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615950</xdr:colOff>
      <xdr:row>0</xdr:row>
      <xdr:rowOff>180975</xdr:rowOff>
    </xdr:from>
    <xdr:to>
      <xdr:col>19</xdr:col>
      <xdr:colOff>701675</xdr:colOff>
      <xdr:row>17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628196</xdr:colOff>
      <xdr:row>22</xdr:row>
      <xdr:rowOff>116114</xdr:rowOff>
    </xdr:from>
    <xdr:to>
      <xdr:col>19</xdr:col>
      <xdr:colOff>713921</xdr:colOff>
      <xdr:row>37</xdr:row>
      <xdr:rowOff>135165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609600</xdr:colOff>
      <xdr:row>41</xdr:row>
      <xdr:rowOff>184150</xdr:rowOff>
    </xdr:from>
    <xdr:to>
      <xdr:col>19</xdr:col>
      <xdr:colOff>695325</xdr:colOff>
      <xdr:row>57</xdr:row>
      <xdr:rowOff>41728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1</xdr:row>
      <xdr:rowOff>85725</xdr:rowOff>
    </xdr:from>
    <xdr:to>
      <xdr:col>11</xdr:col>
      <xdr:colOff>288925</xdr:colOff>
      <xdr:row>17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18</xdr:row>
      <xdr:rowOff>133350</xdr:rowOff>
    </xdr:from>
    <xdr:to>
      <xdr:col>11</xdr:col>
      <xdr:colOff>304800</xdr:colOff>
      <xdr:row>33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422275</xdr:colOff>
      <xdr:row>37</xdr:row>
      <xdr:rowOff>107950</xdr:rowOff>
    </xdr:from>
    <xdr:to>
      <xdr:col>11</xdr:col>
      <xdr:colOff>298450</xdr:colOff>
      <xdr:row>52</xdr:row>
      <xdr:rowOff>136525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504825</xdr:colOff>
      <xdr:row>1</xdr:row>
      <xdr:rowOff>133350</xdr:rowOff>
    </xdr:from>
    <xdr:to>
      <xdr:col>22</xdr:col>
      <xdr:colOff>0</xdr:colOff>
      <xdr:row>17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514350</xdr:colOff>
      <xdr:row>20</xdr:row>
      <xdr:rowOff>9525</xdr:rowOff>
    </xdr:from>
    <xdr:to>
      <xdr:col>22</xdr:col>
      <xdr:colOff>9525</xdr:colOff>
      <xdr:row>35</xdr:row>
      <xdr:rowOff>28575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495300</xdr:colOff>
      <xdr:row>37</xdr:row>
      <xdr:rowOff>133350</xdr:rowOff>
    </xdr:from>
    <xdr:to>
      <xdr:col>21</xdr:col>
      <xdr:colOff>752475</xdr:colOff>
      <xdr:row>53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1</xdr:row>
      <xdr:rowOff>85725</xdr:rowOff>
    </xdr:from>
    <xdr:to>
      <xdr:col>11</xdr:col>
      <xdr:colOff>288925</xdr:colOff>
      <xdr:row>16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17</xdr:row>
      <xdr:rowOff>133350</xdr:rowOff>
    </xdr:from>
    <xdr:to>
      <xdr:col>11</xdr:col>
      <xdr:colOff>304800</xdr:colOff>
      <xdr:row>32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422275</xdr:colOff>
      <xdr:row>36</xdr:row>
      <xdr:rowOff>107950</xdr:rowOff>
    </xdr:from>
    <xdr:to>
      <xdr:col>11</xdr:col>
      <xdr:colOff>298450</xdr:colOff>
      <xdr:row>51</xdr:row>
      <xdr:rowOff>136525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504825</xdr:colOff>
      <xdr:row>1</xdr:row>
      <xdr:rowOff>133350</xdr:rowOff>
    </xdr:from>
    <xdr:to>
      <xdr:col>22</xdr:col>
      <xdr:colOff>0</xdr:colOff>
      <xdr:row>16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514350</xdr:colOff>
      <xdr:row>19</xdr:row>
      <xdr:rowOff>9525</xdr:rowOff>
    </xdr:from>
    <xdr:to>
      <xdr:col>22</xdr:col>
      <xdr:colOff>9525</xdr:colOff>
      <xdr:row>34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495300</xdr:colOff>
      <xdr:row>36</xdr:row>
      <xdr:rowOff>133350</xdr:rowOff>
    </xdr:from>
    <xdr:to>
      <xdr:col>21</xdr:col>
      <xdr:colOff>752475</xdr:colOff>
      <xdr:row>52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1</xdr:row>
      <xdr:rowOff>85725</xdr:rowOff>
    </xdr:from>
    <xdr:to>
      <xdr:col>11</xdr:col>
      <xdr:colOff>288925</xdr:colOff>
      <xdr:row>16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17</xdr:row>
      <xdr:rowOff>133350</xdr:rowOff>
    </xdr:from>
    <xdr:to>
      <xdr:col>11</xdr:col>
      <xdr:colOff>304800</xdr:colOff>
      <xdr:row>32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422275</xdr:colOff>
      <xdr:row>36</xdr:row>
      <xdr:rowOff>107950</xdr:rowOff>
    </xdr:from>
    <xdr:to>
      <xdr:col>11</xdr:col>
      <xdr:colOff>298450</xdr:colOff>
      <xdr:row>51</xdr:row>
      <xdr:rowOff>136525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504825</xdr:colOff>
      <xdr:row>1</xdr:row>
      <xdr:rowOff>133350</xdr:rowOff>
    </xdr:from>
    <xdr:to>
      <xdr:col>22</xdr:col>
      <xdr:colOff>0</xdr:colOff>
      <xdr:row>16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514350</xdr:colOff>
      <xdr:row>19</xdr:row>
      <xdr:rowOff>9525</xdr:rowOff>
    </xdr:from>
    <xdr:to>
      <xdr:col>22</xdr:col>
      <xdr:colOff>9525</xdr:colOff>
      <xdr:row>34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495300</xdr:colOff>
      <xdr:row>36</xdr:row>
      <xdr:rowOff>133350</xdr:rowOff>
    </xdr:from>
    <xdr:to>
      <xdr:col>21</xdr:col>
      <xdr:colOff>752475</xdr:colOff>
      <xdr:row>52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0" name="Tabla211" displayName="Tabla211" ref="B5:D13" totalsRowShown="0" headerRowBorderDxfId="123" tableBorderDxfId="122">
  <autoFilter ref="B5:D13"/>
  <tableColumns count="3">
    <tableColumn id="1" name="SECTOR ECONÓMICO" dataDxfId="121"/>
    <tableColumn id="2" name="Monto" dataDxfId="120" dataCellStyle="Moneda"/>
    <tableColumn id="3" name="Créditos" dataDxfId="119" dataCellStyle="Millares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5" name="Tabla26" displayName="Tabla26" ref="N6:P15" totalsRowShown="0" headerRowBorderDxfId="78" tableBorderDxfId="77">
  <autoFilter ref="N6:P15"/>
  <tableColumns count="3">
    <tableColumn id="1" name="SECTOR ECONÓMICO" dataDxfId="76"/>
    <tableColumn id="2" name="Saldo" dataDxfId="75" dataCellStyle="Moneda"/>
    <tableColumn id="3" name="Créditos" dataDxfId="74" dataCellStyle="Millares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id="6" name="Tabla37" displayName="Tabla37" ref="N24:P29" totalsRowShown="0" headerRowBorderDxfId="73" tableBorderDxfId="72">
  <autoFilter ref="N24:P29"/>
  <tableColumns count="3">
    <tableColumn id="1" name="TAMAÑO DE EMPRESA" dataDxfId="71"/>
    <tableColumn id="2" name="Saldo" dataDxfId="70" dataCellStyle="Moneda"/>
    <tableColumn id="3" name="Créditos" dataDxfId="69" dataCellStyle="Millares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id="7" name="Tabla48" displayName="Tabla48" ref="N41:P55" totalsRowShown="0" headerRowBorderDxfId="68" tableBorderDxfId="67">
  <autoFilter ref="N41:P55"/>
  <tableColumns count="3">
    <tableColumn id="1" name="DEPARTAMENTO" dataDxfId="66"/>
    <tableColumn id="2" name="Saldo" dataDxfId="65" dataCellStyle="Moneda"/>
    <tableColumn id="3" name="Créditos" dataDxfId="64" dataCellStyle="Millares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id="13" name="Tabla214" displayName="Tabla214" ref="B6:D13" totalsRowShown="0" headerRowBorderDxfId="63" tableBorderDxfId="62">
  <autoFilter ref="B6:D13"/>
  <tableColumns count="3">
    <tableColumn id="1" name="SECTOR ECONÓMICO" dataDxfId="61"/>
    <tableColumn id="2" name="Monto" dataDxfId="60" dataCellStyle="Moneda"/>
    <tableColumn id="3" name="Créditos" dataDxfId="59" dataCellStyle="Millares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id="14" name="Tabla315" displayName="Tabla315" ref="B24:D28" totalsRowShown="0" headerRowBorderDxfId="58" tableBorderDxfId="57">
  <autoFilter ref="B24:D28"/>
  <tableColumns count="3">
    <tableColumn id="1" name="TAMAÑO DE EMPRESA" dataDxfId="56"/>
    <tableColumn id="2" name="Monto" dataDxfId="55" dataCellStyle="Moneda"/>
    <tableColumn id="3" name="Créditos" dataDxfId="54" dataCellStyle="Millares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id="15" name="Tabla416" displayName="Tabla416" ref="B40:D47" totalsRowCount="1" headerRowBorderDxfId="53" tableBorderDxfId="52">
  <autoFilter ref="B40:D46"/>
  <tableColumns count="3">
    <tableColumn id="1" name="DEPARTAMENTO" dataDxfId="51" totalsRowDxfId="50"/>
    <tableColumn id="2" name="Monto" totalsRowFunction="sum" dataDxfId="49" totalsRowDxfId="48" dataCellStyle="Moneda"/>
    <tableColumn id="3" name="Créditos" totalsRowFunction="sum" dataDxfId="47" totalsRowDxfId="46" dataCellStyle="Millares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id="16" name="Tabla2617" displayName="Tabla2617" ref="N6:P14" totalsRowShown="0" headerRowBorderDxfId="45" tableBorderDxfId="44">
  <autoFilter ref="N6:P14"/>
  <tableColumns count="3">
    <tableColumn id="1" name="SECTOR ECONÓMICO" dataDxfId="43"/>
    <tableColumn id="2" name="Saldo" dataDxfId="42" dataCellStyle="Moneda"/>
    <tableColumn id="3" name="Créditos" dataDxfId="41" dataCellStyle="Millares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id="17" name="Tabla3718" displayName="Tabla3718" ref="N25:P29" totalsRowShown="0" headerRowBorderDxfId="40" tableBorderDxfId="39">
  <autoFilter ref="N25:P29"/>
  <tableColumns count="3">
    <tableColumn id="1" name="TAMAÑO DE EMPRESA" dataDxfId="38"/>
    <tableColumn id="2" name="Saldo" dataDxfId="37" dataCellStyle="Moneda"/>
    <tableColumn id="3" name="Créditos" dataDxfId="36" dataCellStyle="Millares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id="18" name="Tabla4819" displayName="Tabla4819" ref="N41:P49" totalsRowShown="0" headerRowBorderDxfId="35" tableBorderDxfId="34">
  <autoFilter ref="N41:P49"/>
  <tableColumns count="3">
    <tableColumn id="1" name="DEPARTAMENTO" dataDxfId="33"/>
    <tableColumn id="2" name="Saldo" dataDxfId="32" dataCellStyle="Moneda"/>
    <tableColumn id="3" name="Créditos" dataDxfId="31" dataCellStyle="Millares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id="19" name="Tabla21420" displayName="Tabla21420" ref="B6:D12" totalsRowShown="0" headerRowBorderDxfId="30" tableBorderDxfId="29">
  <autoFilter ref="B6:D12"/>
  <tableColumns count="3">
    <tableColumn id="1" name="SECTOR ECONÓMICO" dataDxfId="28"/>
    <tableColumn id="2" name="Monto" dataDxfId="27" dataCellStyle="Moneda"/>
    <tableColumn id="3" name="Créditos" dataDxfId="26" dataCellStyle="Millare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1" name="Tabla312" displayName="Tabla312" ref="B27:D32" totalsRowShown="0" headerRowBorderDxfId="118" tableBorderDxfId="117">
  <autoFilter ref="B27:D32"/>
  <tableColumns count="3">
    <tableColumn id="1" name="TAMAÑO DE EMPRESA" dataDxfId="116"/>
    <tableColumn id="2" name="Monto" dataDxfId="115" dataCellStyle="Moneda"/>
    <tableColumn id="3" name="Créditos" dataDxfId="114" dataCellStyle="Millares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id="20" name="Tabla31521" displayName="Tabla31521" ref="B23:D27" totalsRowShown="0" headerRowBorderDxfId="25" tableBorderDxfId="24">
  <autoFilter ref="B23:D27"/>
  <tableColumns count="3">
    <tableColumn id="1" name="TAMAÑO DE EMPRESA" dataDxfId="23"/>
    <tableColumn id="2" name="Monto" dataDxfId="22" dataCellStyle="Moneda"/>
    <tableColumn id="3" name="Créditos" dataDxfId="21" dataCellStyle="Millares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id="21" name="Tabla41622" displayName="Tabla41622" ref="B39:D53" totalsRowShown="0" headerRowBorderDxfId="20" tableBorderDxfId="19">
  <autoFilter ref="B39:D53"/>
  <tableColumns count="3">
    <tableColumn id="1" name="DEPARTAMENTO" dataDxfId="18"/>
    <tableColumn id="2" name="Monto" dataDxfId="17" dataCellStyle="Moneda"/>
    <tableColumn id="3" name="Créditos" dataDxfId="16" dataCellStyle="Millares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id="22" name="Tabla261723" displayName="Tabla261723" ref="N6:P12" totalsRowShown="0" headerRowBorderDxfId="15" tableBorderDxfId="14">
  <autoFilter ref="N6:P12"/>
  <tableColumns count="3">
    <tableColumn id="1" name="SECTOR ECONÓMICO" dataDxfId="13"/>
    <tableColumn id="2" name="Saldo" dataDxfId="12" dataCellStyle="Moneda"/>
    <tableColumn id="3" name="Créditos" dataDxfId="11" dataCellStyle="Millares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id="23" name="Tabla371824" displayName="Tabla371824" ref="N23:P27" totalsRowShown="0" headerRowDxfId="10" headerRowBorderDxfId="9" tableBorderDxfId="8">
  <autoFilter ref="N23:P27"/>
  <tableColumns count="3">
    <tableColumn id="1" name="TAMAÑO DE EMPRESA" dataDxfId="7"/>
    <tableColumn id="2" name="Saldo" dataDxfId="6" dataCellStyle="Moneda"/>
    <tableColumn id="3" name="Créditos" dataDxfId="5" dataCellStyle="Millares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id="24" name="Tabla481925" displayName="Tabla481925" ref="N39:P53" totalsRowShown="0" headerRowBorderDxfId="4" tableBorderDxfId="3">
  <autoFilter ref="N39:P53"/>
  <tableColumns count="3">
    <tableColumn id="1" name="DEPARTAMENTO" dataDxfId="2"/>
    <tableColumn id="2" name="Saldo" dataDxfId="1" dataCellStyle="Moneda"/>
    <tableColumn id="3" name="Créditos" dataDxfId="0" dataCellStyle="Millare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12" name="Tabla413" displayName="Tabla413" ref="B46:D59" totalsRowShown="0" headerRowBorderDxfId="113" tableBorderDxfId="112">
  <autoFilter ref="B46:D59"/>
  <tableColumns count="3">
    <tableColumn id="1" name="DEPARTAMENTO" dataDxfId="111"/>
    <tableColumn id="2" name="Monto" dataDxfId="110" dataCellStyle="Moneda"/>
    <tableColumn id="3" name="Créditos" dataDxfId="109" dataCellStyle="Millare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1" name="Tabla262" displayName="Tabla262" ref="L5:N16" totalsRowShown="0" headerRowBorderDxfId="108" tableBorderDxfId="107">
  <autoFilter ref="L5:N16"/>
  <tableColumns count="3">
    <tableColumn id="1" name="SECTOR ECONÓMICO" dataDxfId="106"/>
    <tableColumn id="2" name="Saldo" dataDxfId="105" dataCellStyle="Moneda"/>
    <tableColumn id="3" name="Créditos" dataDxfId="104" dataCellStyle="Millares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8" name="Tabla379" displayName="Tabla379" ref="L26:N32" totalsRowShown="0" headerRowBorderDxfId="103" tableBorderDxfId="102">
  <autoFilter ref="L26:N32"/>
  <tableColumns count="3">
    <tableColumn id="1" name="TAMAÑO DE EMPRESA" dataDxfId="101"/>
    <tableColumn id="2" name="Saldo" dataDxfId="100" dataCellStyle="Moneda"/>
    <tableColumn id="3" name="Créditos" dataDxfId="99" dataCellStyle="Millares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9" name="Tabla4810" displayName="Tabla4810" ref="L45:N60" totalsRowShown="0" headerRowBorderDxfId="98" tableBorderDxfId="97">
  <autoFilter ref="L45:N60"/>
  <tableColumns count="3">
    <tableColumn id="1" name="DEPARTAMENTO" dataDxfId="96"/>
    <tableColumn id="2" name="Saldo" dataDxfId="95" dataCellStyle="Moneda"/>
    <tableColumn id="3" name="Créditos" dataDxfId="94" dataCellStyle="Millares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2" name="Tabla2" displayName="Tabla2" ref="B6:D13" totalsRowShown="0" headerRowBorderDxfId="93" tableBorderDxfId="92">
  <autoFilter ref="B6:D13"/>
  <tableColumns count="3">
    <tableColumn id="1" name="SECTOR ECONÓMICO" dataDxfId="91"/>
    <tableColumn id="2" name="Monto" dataDxfId="90" dataCellStyle="Moneda"/>
    <tableColumn id="3" name="Créditos" dataDxfId="89" dataCellStyle="Millares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3" name="Tabla3" displayName="Tabla3" ref="B23:D28" totalsRowShown="0" headerRowBorderDxfId="88" tableBorderDxfId="87">
  <autoFilter ref="B23:D28"/>
  <tableColumns count="3">
    <tableColumn id="1" name="TAMAÑO DE EMPRESA" dataDxfId="86"/>
    <tableColumn id="2" name="Monto" dataDxfId="85" dataCellStyle="Moneda"/>
    <tableColumn id="3" name="Créditos" dataDxfId="84" dataCellStyle="Millares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4" name="Tabla4" displayName="Tabla4" ref="B40:D54" totalsRowShown="0" headerRowBorderDxfId="83" tableBorderDxfId="82">
  <autoFilter ref="B40:D54"/>
  <tableColumns count="3">
    <tableColumn id="1" name="DEPARTAMENTO" dataDxfId="81"/>
    <tableColumn id="2" name="Monto" dataDxfId="80" dataCellStyle="Moneda"/>
    <tableColumn id="3" name="Créditos" dataDxfId="79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8.xml"/><Relationship Id="rId3" Type="http://schemas.openxmlformats.org/officeDocument/2006/relationships/table" Target="../tables/table13.xml"/><Relationship Id="rId7" Type="http://schemas.openxmlformats.org/officeDocument/2006/relationships/table" Target="../tables/table1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3" Type="http://schemas.openxmlformats.org/officeDocument/2006/relationships/table" Target="../tables/table19.xml"/><Relationship Id="rId7" Type="http://schemas.openxmlformats.org/officeDocument/2006/relationships/table" Target="../tables/table2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22.xml"/><Relationship Id="rId5" Type="http://schemas.openxmlformats.org/officeDocument/2006/relationships/table" Target="../tables/table21.xml"/><Relationship Id="rId4" Type="http://schemas.openxmlformats.org/officeDocument/2006/relationships/table" Target="../tables/table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R62"/>
  <sheetViews>
    <sheetView showGridLines="0" topLeftCell="G37" zoomScale="55" zoomScaleNormal="55" workbookViewId="0">
      <selection activeCell="F42" sqref="F42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54.42578125" bestFit="1" customWidth="1"/>
    <col min="12" max="12" width="71" customWidth="1"/>
    <col min="13" max="14" width="19.7109375" style="3" customWidth="1"/>
    <col min="16" max="16" width="54.42578125" bestFit="1" customWidth="1"/>
  </cols>
  <sheetData>
    <row r="2" spans="2:18" ht="15.75" x14ac:dyDescent="0.25">
      <c r="B2" s="1" t="s">
        <v>55</v>
      </c>
      <c r="C2"/>
      <c r="D2"/>
      <c r="L2" s="1" t="s">
        <v>57</v>
      </c>
      <c r="M2"/>
      <c r="N2"/>
    </row>
    <row r="3" spans="2:18" ht="16.5" thickBot="1" x14ac:dyDescent="0.3">
      <c r="B3" s="2" t="s">
        <v>0</v>
      </c>
      <c r="L3" s="2" t="s">
        <v>0</v>
      </c>
    </row>
    <row r="4" spans="2:18" x14ac:dyDescent="0.25">
      <c r="C4" s="70" t="s">
        <v>7</v>
      </c>
      <c r="D4" s="71"/>
      <c r="M4" s="70" t="s">
        <v>7</v>
      </c>
      <c r="N4" s="71"/>
    </row>
    <row r="5" spans="2:18" ht="15.75" thickBot="1" x14ac:dyDescent="0.3">
      <c r="B5" s="12" t="s">
        <v>1</v>
      </c>
      <c r="C5" s="13" t="s">
        <v>2</v>
      </c>
      <c r="D5" s="14" t="s">
        <v>3</v>
      </c>
      <c r="L5" s="12" t="s">
        <v>1</v>
      </c>
      <c r="M5" s="13" t="s">
        <v>6</v>
      </c>
      <c r="N5" s="14" t="s">
        <v>3</v>
      </c>
    </row>
    <row r="6" spans="2:18" x14ac:dyDescent="0.25">
      <c r="B6" s="11" t="s">
        <v>11</v>
      </c>
      <c r="C6" s="24">
        <v>21.155946550000003</v>
      </c>
      <c r="D6" s="7">
        <v>596</v>
      </c>
      <c r="F6" s="8"/>
      <c r="G6" s="9"/>
      <c r="H6" s="21"/>
      <c r="L6" s="22" t="s">
        <v>13</v>
      </c>
      <c r="M6" s="24">
        <v>75.664463399999718</v>
      </c>
      <c r="N6" s="7">
        <v>2771</v>
      </c>
      <c r="P6" s="8"/>
      <c r="Q6" s="9"/>
      <c r="R6" s="21"/>
    </row>
    <row r="7" spans="2:18" x14ac:dyDescent="0.25">
      <c r="B7" s="11" t="s">
        <v>14</v>
      </c>
      <c r="C7" s="24">
        <v>8.4159500000000005</v>
      </c>
      <c r="D7" s="7">
        <v>93</v>
      </c>
      <c r="F7" s="8"/>
      <c r="G7" s="9"/>
      <c r="H7" s="21"/>
      <c r="L7" s="22" t="s">
        <v>11</v>
      </c>
      <c r="M7" s="24">
        <v>62.774992719999936</v>
      </c>
      <c r="N7" s="7">
        <v>3934</v>
      </c>
      <c r="P7" s="8"/>
      <c r="Q7" s="9"/>
      <c r="R7" s="21"/>
    </row>
    <row r="8" spans="2:18" x14ac:dyDescent="0.25">
      <c r="B8" s="11" t="s">
        <v>13</v>
      </c>
      <c r="C8" s="24">
        <v>7.5977899999999998</v>
      </c>
      <c r="D8" s="7">
        <v>74</v>
      </c>
      <c r="F8" s="8"/>
      <c r="G8" s="9"/>
      <c r="H8" s="21"/>
      <c r="L8" s="22" t="s">
        <v>12</v>
      </c>
      <c r="M8" s="24">
        <v>49.12932134000004</v>
      </c>
      <c r="N8" s="7">
        <v>1397</v>
      </c>
      <c r="P8" s="8"/>
      <c r="Q8" s="9"/>
      <c r="R8" s="21"/>
    </row>
    <row r="9" spans="2:18" x14ac:dyDescent="0.25">
      <c r="B9" s="11" t="s">
        <v>12</v>
      </c>
      <c r="C9" s="24">
        <v>5.2310263200000007</v>
      </c>
      <c r="D9" s="7">
        <v>135</v>
      </c>
      <c r="F9" s="8"/>
      <c r="G9" s="9"/>
      <c r="H9" s="21"/>
      <c r="L9" s="22" t="s">
        <v>18</v>
      </c>
      <c r="M9" s="24">
        <v>35.711177729999953</v>
      </c>
      <c r="N9" s="7">
        <v>2199</v>
      </c>
      <c r="P9" s="8"/>
      <c r="Q9" s="9"/>
      <c r="R9" s="21"/>
    </row>
    <row r="10" spans="2:18" x14ac:dyDescent="0.25">
      <c r="B10" s="11" t="s">
        <v>16</v>
      </c>
      <c r="C10" s="24">
        <v>1.2540500000000001</v>
      </c>
      <c r="D10" s="7">
        <v>69</v>
      </c>
      <c r="F10" s="8"/>
      <c r="G10" s="9"/>
      <c r="H10" s="21"/>
      <c r="L10" s="22" t="s">
        <v>15</v>
      </c>
      <c r="M10" s="24">
        <v>22.42615161000003</v>
      </c>
      <c r="N10" s="7">
        <v>1564</v>
      </c>
      <c r="P10" s="8"/>
      <c r="Q10" s="9"/>
      <c r="R10" s="21"/>
    </row>
    <row r="11" spans="2:18" x14ac:dyDescent="0.25">
      <c r="B11" s="11" t="s">
        <v>18</v>
      </c>
      <c r="C11" s="24">
        <v>1.1127</v>
      </c>
      <c r="D11" s="7">
        <v>12</v>
      </c>
      <c r="F11" s="8"/>
      <c r="G11" s="9"/>
      <c r="H11" s="21"/>
      <c r="L11" s="22" t="s">
        <v>14</v>
      </c>
      <c r="M11" s="24">
        <v>24.773942150000021</v>
      </c>
      <c r="N11" s="7">
        <v>371</v>
      </c>
      <c r="P11" s="8"/>
      <c r="Q11" s="9"/>
      <c r="R11" s="21"/>
    </row>
    <row r="12" spans="2:18" x14ac:dyDescent="0.25">
      <c r="B12" s="11" t="s">
        <v>15</v>
      </c>
      <c r="C12" s="24">
        <v>1.2276630699999997</v>
      </c>
      <c r="D12" s="7">
        <v>36</v>
      </c>
      <c r="F12" s="8"/>
      <c r="G12" s="9"/>
      <c r="H12" s="21"/>
      <c r="L12" s="22" t="s">
        <v>16</v>
      </c>
      <c r="M12" s="24">
        <v>17.603989669999976</v>
      </c>
      <c r="N12" s="7">
        <v>1184</v>
      </c>
      <c r="P12" s="8"/>
      <c r="Q12" s="9"/>
      <c r="R12" s="21"/>
    </row>
    <row r="13" spans="2:18" x14ac:dyDescent="0.25">
      <c r="B13" s="18" t="s">
        <v>17</v>
      </c>
      <c r="C13" s="24">
        <v>0.98299999999999998</v>
      </c>
      <c r="D13" s="7">
        <v>2</v>
      </c>
      <c r="F13" s="8"/>
      <c r="G13" s="9"/>
      <c r="H13" s="21"/>
      <c r="L13" s="22" t="s">
        <v>17</v>
      </c>
      <c r="M13" s="24">
        <v>4.3975959800000002</v>
      </c>
      <c r="N13" s="7">
        <v>13</v>
      </c>
      <c r="P13" s="8"/>
      <c r="Q13" s="9"/>
      <c r="R13" s="21"/>
    </row>
    <row r="14" spans="2:18" ht="15.75" thickBot="1" x14ac:dyDescent="0.3">
      <c r="B14" s="15" t="s">
        <v>4</v>
      </c>
      <c r="C14" s="25">
        <f>SUBTOTAL(109,Tabla211[Monto])</f>
        <v>46.978125939999998</v>
      </c>
      <c r="D14" s="17">
        <f>SUBTOTAL(109,Tabla211[Créditos])</f>
        <v>1017</v>
      </c>
      <c r="F14" s="8"/>
      <c r="G14" s="9"/>
      <c r="H14" s="21"/>
      <c r="L14" s="22" t="s">
        <v>38</v>
      </c>
      <c r="M14" s="24">
        <v>0.36845128999999999</v>
      </c>
      <c r="N14" s="7">
        <v>2</v>
      </c>
      <c r="P14" s="8"/>
      <c r="Q14" s="9"/>
      <c r="R14" s="21"/>
    </row>
    <row r="15" spans="2:18" ht="15.75" thickBot="1" x14ac:dyDescent="0.3">
      <c r="B15" s="5"/>
      <c r="G15" s="9"/>
      <c r="H15" s="21"/>
      <c r="L15" s="22" t="s">
        <v>41</v>
      </c>
      <c r="M15" s="24">
        <v>2.8323609999999999E-2</v>
      </c>
      <c r="N15" s="7">
        <v>4</v>
      </c>
      <c r="P15" s="8"/>
      <c r="Q15" s="9"/>
      <c r="R15" s="21"/>
    </row>
    <row r="16" spans="2:18" ht="15.75" thickBot="1" x14ac:dyDescent="0.3">
      <c r="B16" s="5"/>
      <c r="L16" s="37" t="s">
        <v>43</v>
      </c>
      <c r="M16" s="38">
        <v>10.58263825</v>
      </c>
      <c r="N16" s="40" t="s">
        <v>42</v>
      </c>
      <c r="P16" s="8"/>
      <c r="Q16" s="9"/>
      <c r="R16" s="21"/>
    </row>
    <row r="17" spans="2:18" ht="15.75" thickBot="1" x14ac:dyDescent="0.3">
      <c r="B17" s="5"/>
      <c r="L17" s="15" t="s">
        <v>4</v>
      </c>
      <c r="M17" s="25">
        <f>SUBTOTAL(109,Tabla262[Saldo])</f>
        <v>303.46104774999964</v>
      </c>
      <c r="N17" s="17">
        <f>SUBTOTAL(109,Tabla262[Créditos])</f>
        <v>13439</v>
      </c>
    </row>
    <row r="18" spans="2:18" x14ac:dyDescent="0.25">
      <c r="B18" s="5"/>
      <c r="L18" s="41" t="s">
        <v>44</v>
      </c>
      <c r="M18" s="28"/>
      <c r="N18" s="28"/>
    </row>
    <row r="19" spans="2:18" ht="14.45" customHeight="1" x14ac:dyDescent="0.25">
      <c r="B19" s="5"/>
      <c r="L19" s="39"/>
      <c r="M19" s="39"/>
      <c r="N19" s="39"/>
    </row>
    <row r="20" spans="2:18" x14ac:dyDescent="0.25">
      <c r="B20" s="5"/>
      <c r="L20" s="39"/>
      <c r="M20" s="39"/>
      <c r="N20" s="39"/>
    </row>
    <row r="21" spans="2:18" x14ac:dyDescent="0.25">
      <c r="B21" s="5"/>
      <c r="L21" s="39"/>
      <c r="M21" s="39"/>
      <c r="N21" s="39"/>
    </row>
    <row r="22" spans="2:18" x14ac:dyDescent="0.25">
      <c r="B22" s="5"/>
      <c r="L22" s="5"/>
    </row>
    <row r="23" spans="2:18" ht="15.75" x14ac:dyDescent="0.25">
      <c r="L23" s="1" t="s">
        <v>61</v>
      </c>
      <c r="N23" s="6"/>
    </row>
    <row r="24" spans="2:18" ht="16.5" thickBot="1" x14ac:dyDescent="0.3">
      <c r="B24" s="1" t="s">
        <v>56</v>
      </c>
      <c r="D24" s="6"/>
      <c r="L24" s="2" t="s">
        <v>0</v>
      </c>
      <c r="N24" s="6"/>
    </row>
    <row r="25" spans="2:18" ht="16.5" thickBot="1" x14ac:dyDescent="0.3">
      <c r="B25" s="2" t="s">
        <v>0</v>
      </c>
      <c r="D25" s="6"/>
      <c r="M25" s="52" t="s">
        <v>7</v>
      </c>
      <c r="N25" s="53"/>
    </row>
    <row r="26" spans="2:18" ht="15.75" thickBot="1" x14ac:dyDescent="0.3">
      <c r="C26" s="52" t="s">
        <v>7</v>
      </c>
      <c r="D26" s="53"/>
      <c r="L26" s="19" t="s">
        <v>8</v>
      </c>
      <c r="M26" s="13" t="s">
        <v>6</v>
      </c>
      <c r="N26" s="14" t="s">
        <v>3</v>
      </c>
    </row>
    <row r="27" spans="2:18" ht="15.75" thickBot="1" x14ac:dyDescent="0.3">
      <c r="B27" s="19" t="s">
        <v>8</v>
      </c>
      <c r="C27" s="13" t="s">
        <v>2</v>
      </c>
      <c r="D27" s="14" t="s">
        <v>3</v>
      </c>
      <c r="L27" s="18" t="s">
        <v>52</v>
      </c>
      <c r="M27" s="24">
        <v>60.118652299999845</v>
      </c>
      <c r="N27" s="7">
        <v>4792</v>
      </c>
    </row>
    <row r="28" spans="2:18" x14ac:dyDescent="0.25">
      <c r="B28" s="18" t="s">
        <v>52</v>
      </c>
      <c r="C28" s="24">
        <v>5.6404828000000018</v>
      </c>
      <c r="D28" s="7">
        <v>74</v>
      </c>
      <c r="F28" s="8"/>
      <c r="G28" s="9"/>
      <c r="H28" s="21"/>
      <c r="L28" s="18" t="s">
        <v>20</v>
      </c>
      <c r="M28" s="24">
        <v>44.839929840000124</v>
      </c>
      <c r="N28" s="7">
        <v>5744</v>
      </c>
      <c r="P28" s="8"/>
      <c r="Q28" s="9"/>
      <c r="R28" s="21"/>
    </row>
    <row r="29" spans="2:18" x14ac:dyDescent="0.25">
      <c r="B29" s="18" t="s">
        <v>20</v>
      </c>
      <c r="C29" s="24">
        <v>2.8338877500000001</v>
      </c>
      <c r="D29" s="7">
        <v>600</v>
      </c>
      <c r="F29" s="8"/>
      <c r="G29" s="9"/>
      <c r="H29" s="21"/>
      <c r="L29" s="18" t="s">
        <v>58</v>
      </c>
      <c r="M29" s="24">
        <v>68.950918109999989</v>
      </c>
      <c r="N29" s="7">
        <v>1710</v>
      </c>
      <c r="P29" s="8"/>
      <c r="Q29" s="9"/>
      <c r="R29" s="21"/>
    </row>
    <row r="30" spans="2:18" x14ac:dyDescent="0.25">
      <c r="B30" s="18" t="s">
        <v>58</v>
      </c>
      <c r="C30" s="24">
        <v>8.6351544000000011</v>
      </c>
      <c r="D30" s="7">
        <v>214</v>
      </c>
      <c r="F30" s="8"/>
      <c r="G30" s="9"/>
      <c r="H30" s="21"/>
      <c r="L30" s="18" t="s">
        <v>22</v>
      </c>
      <c r="M30" s="24">
        <v>69.187911429999886</v>
      </c>
      <c r="N30" s="7">
        <v>1043</v>
      </c>
      <c r="P30" s="8"/>
      <c r="Q30" s="9"/>
      <c r="R30" s="21"/>
    </row>
    <row r="31" spans="2:18" ht="15.75" thickBot="1" x14ac:dyDescent="0.3">
      <c r="B31" s="18" t="s">
        <v>22</v>
      </c>
      <c r="C31" s="24">
        <v>17.225413209999999</v>
      </c>
      <c r="D31" s="7">
        <v>110</v>
      </c>
      <c r="F31" s="8"/>
      <c r="G31" s="9"/>
      <c r="H31" s="21"/>
      <c r="L31" s="18" t="s">
        <v>23</v>
      </c>
      <c r="M31" s="24">
        <v>49.780997819999989</v>
      </c>
      <c r="N31" s="7">
        <v>150</v>
      </c>
      <c r="P31" s="8"/>
      <c r="Q31" s="9"/>
      <c r="R31" s="21"/>
    </row>
    <row r="32" spans="2:18" ht="15.75" thickBot="1" x14ac:dyDescent="0.3">
      <c r="B32" s="18" t="s">
        <v>23</v>
      </c>
      <c r="C32" s="24">
        <v>12.64318778</v>
      </c>
      <c r="D32" s="7">
        <v>19</v>
      </c>
      <c r="F32" s="8"/>
      <c r="G32" s="9"/>
      <c r="H32" s="21"/>
      <c r="L32" s="37" t="s">
        <v>43</v>
      </c>
      <c r="M32" s="38">
        <v>10.58263825</v>
      </c>
      <c r="N32" s="40" t="s">
        <v>42</v>
      </c>
      <c r="P32" s="8"/>
      <c r="Q32" s="9"/>
      <c r="R32" s="21"/>
    </row>
    <row r="33" spans="2:18" ht="15.75" thickBot="1" x14ac:dyDescent="0.3">
      <c r="B33" s="20" t="s">
        <v>4</v>
      </c>
      <c r="C33" s="25">
        <f>SUM(C28:C32)</f>
        <v>46.978125939999998</v>
      </c>
      <c r="D33" s="17">
        <f t="shared" ref="D33" si="0">SUM(D28:D32)</f>
        <v>1017</v>
      </c>
      <c r="L33" s="20" t="s">
        <v>4</v>
      </c>
      <c r="M33" s="25">
        <f>SUM(M27:M32)</f>
        <v>303.46104774999981</v>
      </c>
      <c r="N33" s="17">
        <f>SUM(N27:N32)</f>
        <v>13439</v>
      </c>
    </row>
    <row r="34" spans="2:18" x14ac:dyDescent="0.25">
      <c r="L34" s="41" t="s">
        <v>53</v>
      </c>
      <c r="O34" s="9"/>
    </row>
    <row r="35" spans="2:18" x14ac:dyDescent="0.25">
      <c r="M35" s="28"/>
      <c r="N35" s="28"/>
    </row>
    <row r="37" spans="2:18" x14ac:dyDescent="0.25">
      <c r="O37" s="9"/>
    </row>
    <row r="42" spans="2:18" ht="15.75" x14ac:dyDescent="0.25">
      <c r="L42" s="1" t="s">
        <v>62</v>
      </c>
    </row>
    <row r="43" spans="2:18" ht="16.5" thickBot="1" x14ac:dyDescent="0.3">
      <c r="B43" s="1" t="s">
        <v>59</v>
      </c>
      <c r="L43" s="2" t="s">
        <v>0</v>
      </c>
    </row>
    <row r="44" spans="2:18" ht="16.5" thickBot="1" x14ac:dyDescent="0.3">
      <c r="B44" s="2" t="s">
        <v>0</v>
      </c>
      <c r="F44" s="8"/>
      <c r="G44" s="9"/>
      <c r="H44" s="21"/>
      <c r="M44" s="70" t="s">
        <v>7</v>
      </c>
      <c r="N44" s="71"/>
    </row>
    <row r="45" spans="2:18" ht="15.75" thickBot="1" x14ac:dyDescent="0.3">
      <c r="C45" s="70" t="s">
        <v>7</v>
      </c>
      <c r="D45" s="71"/>
      <c r="F45" s="8"/>
      <c r="G45" s="9"/>
      <c r="H45" s="21"/>
      <c r="L45" s="12" t="s">
        <v>9</v>
      </c>
      <c r="M45" s="13" t="s">
        <v>6</v>
      </c>
      <c r="N45" s="14" t="s">
        <v>3</v>
      </c>
    </row>
    <row r="46" spans="2:18" ht="15.75" thickBot="1" x14ac:dyDescent="0.3">
      <c r="B46" s="12" t="s">
        <v>9</v>
      </c>
      <c r="C46" s="13" t="s">
        <v>2</v>
      </c>
      <c r="D46" s="14" t="s">
        <v>3</v>
      </c>
      <c r="F46" s="8"/>
      <c r="G46" s="9"/>
      <c r="H46" s="21"/>
      <c r="L46" s="11" t="s">
        <v>24</v>
      </c>
      <c r="M46" s="24">
        <v>142.90915075999982</v>
      </c>
      <c r="N46" s="7">
        <v>5168</v>
      </c>
      <c r="P46" s="8"/>
      <c r="Q46" s="9"/>
      <c r="R46" s="21"/>
    </row>
    <row r="47" spans="2:18" x14ac:dyDescent="0.25">
      <c r="B47" s="11" t="s">
        <v>24</v>
      </c>
      <c r="C47" s="24">
        <v>13.242330539999996</v>
      </c>
      <c r="D47" s="7">
        <v>195</v>
      </c>
      <c r="F47" s="8"/>
      <c r="G47" s="9"/>
      <c r="H47" s="21"/>
      <c r="L47" s="11" t="s">
        <v>25</v>
      </c>
      <c r="M47" s="24">
        <v>63.159651730000078</v>
      </c>
      <c r="N47" s="7">
        <v>1643</v>
      </c>
      <c r="P47" s="8"/>
      <c r="Q47" s="9"/>
      <c r="R47" s="21"/>
    </row>
    <row r="48" spans="2:18" x14ac:dyDescent="0.25">
      <c r="B48" s="11" t="s">
        <v>25</v>
      </c>
      <c r="C48" s="24">
        <v>7.1498647599999963</v>
      </c>
      <c r="D48" s="7">
        <v>116</v>
      </c>
      <c r="F48" s="8"/>
      <c r="G48" s="9"/>
      <c r="H48" s="21"/>
      <c r="L48" s="11" t="s">
        <v>26</v>
      </c>
      <c r="M48" s="24">
        <v>21.548487020000021</v>
      </c>
      <c r="N48" s="7">
        <v>1199</v>
      </c>
      <c r="P48" s="8"/>
      <c r="Q48" s="9"/>
      <c r="R48" s="21"/>
    </row>
    <row r="49" spans="2:18" x14ac:dyDescent="0.25">
      <c r="B49" s="11" t="s">
        <v>30</v>
      </c>
      <c r="C49" s="24">
        <v>2.3904249999999987</v>
      </c>
      <c r="D49" s="7">
        <v>52</v>
      </c>
      <c r="F49" s="8"/>
      <c r="G49" s="9"/>
      <c r="H49" s="21"/>
      <c r="L49" s="11" t="s">
        <v>28</v>
      </c>
      <c r="M49" s="24">
        <v>18.022993030000002</v>
      </c>
      <c r="N49" s="7">
        <v>1465</v>
      </c>
      <c r="P49" s="8"/>
      <c r="Q49" s="9"/>
      <c r="R49" s="21"/>
    </row>
    <row r="50" spans="2:18" x14ac:dyDescent="0.25">
      <c r="B50" s="11" t="s">
        <v>29</v>
      </c>
      <c r="C50" s="24">
        <v>0.87497812000000008</v>
      </c>
      <c r="D50" s="7">
        <v>60</v>
      </c>
      <c r="F50" s="8"/>
      <c r="G50" s="9"/>
      <c r="H50" s="21"/>
      <c r="L50" s="11" t="s">
        <v>27</v>
      </c>
      <c r="M50" s="24">
        <v>11.798704569999991</v>
      </c>
      <c r="N50" s="7">
        <v>755</v>
      </c>
      <c r="P50" s="8"/>
      <c r="Q50" s="9"/>
      <c r="R50" s="21"/>
    </row>
    <row r="51" spans="2:18" x14ac:dyDescent="0.25">
      <c r="B51" s="11" t="s">
        <v>26</v>
      </c>
      <c r="C51" s="24">
        <v>0.73413899999999988</v>
      </c>
      <c r="D51" s="7">
        <v>54</v>
      </c>
      <c r="F51" s="8"/>
      <c r="G51" s="9"/>
      <c r="H51" s="21"/>
      <c r="L51" s="11" t="s">
        <v>30</v>
      </c>
      <c r="M51" s="24">
        <v>11.755258230000003</v>
      </c>
      <c r="N51" s="7">
        <v>520</v>
      </c>
      <c r="P51" s="8"/>
      <c r="Q51" s="9"/>
      <c r="R51" s="21"/>
    </row>
    <row r="52" spans="2:18" x14ac:dyDescent="0.25">
      <c r="B52" s="11" t="s">
        <v>28</v>
      </c>
      <c r="C52" s="24">
        <v>0.54677500000000001</v>
      </c>
      <c r="D52" s="7">
        <v>61</v>
      </c>
      <c r="F52" s="8"/>
      <c r="G52" s="9"/>
      <c r="H52" s="21"/>
      <c r="L52" s="11" t="s">
        <v>29</v>
      </c>
      <c r="M52" s="24">
        <v>9.827117909999993</v>
      </c>
      <c r="N52" s="7">
        <v>947</v>
      </c>
      <c r="P52" s="8"/>
      <c r="Q52" s="9"/>
      <c r="R52" s="21"/>
    </row>
    <row r="53" spans="2:18" x14ac:dyDescent="0.25">
      <c r="B53" s="11" t="s">
        <v>31</v>
      </c>
      <c r="C53" s="24">
        <v>0.42455000000000009</v>
      </c>
      <c r="D53" s="7">
        <v>49</v>
      </c>
      <c r="F53" s="8"/>
      <c r="G53" s="9"/>
      <c r="H53" s="21"/>
      <c r="L53" s="11" t="s">
        <v>31</v>
      </c>
      <c r="M53" s="24">
        <v>8.5087985799999917</v>
      </c>
      <c r="N53" s="7">
        <v>943</v>
      </c>
      <c r="P53" s="8"/>
      <c r="Q53" s="9"/>
      <c r="R53" s="21"/>
    </row>
    <row r="54" spans="2:18" x14ac:dyDescent="0.25">
      <c r="B54" s="11" t="s">
        <v>27</v>
      </c>
      <c r="C54" s="24">
        <v>0.3585000000000001</v>
      </c>
      <c r="D54" s="7">
        <v>45</v>
      </c>
      <c r="F54" s="8"/>
      <c r="G54" s="9"/>
      <c r="H54" s="21"/>
      <c r="L54" s="11" t="s">
        <v>33</v>
      </c>
      <c r="M54" s="24">
        <v>7.8170822099999944</v>
      </c>
      <c r="N54" s="7">
        <v>568</v>
      </c>
      <c r="P54" s="8"/>
      <c r="Q54" s="9"/>
      <c r="R54" s="21"/>
    </row>
    <row r="55" spans="2:18" x14ac:dyDescent="0.25">
      <c r="B55" s="11" t="s">
        <v>37</v>
      </c>
      <c r="C55" s="24">
        <v>0.29049999999999998</v>
      </c>
      <c r="D55" s="7">
        <v>8</v>
      </c>
      <c r="F55" s="8"/>
      <c r="G55" s="9"/>
      <c r="H55" s="21"/>
      <c r="L55" s="11" t="s">
        <v>36</v>
      </c>
      <c r="M55" s="24">
        <v>4.1740261899999984</v>
      </c>
      <c r="N55" s="7">
        <v>314</v>
      </c>
      <c r="P55" s="8"/>
      <c r="Q55" s="9"/>
      <c r="R55" s="21"/>
    </row>
    <row r="56" spans="2:18" x14ac:dyDescent="0.25">
      <c r="B56" s="11" t="s">
        <v>33</v>
      </c>
      <c r="C56" s="24">
        <v>0.26055</v>
      </c>
      <c r="D56" s="7">
        <v>20</v>
      </c>
      <c r="F56" s="8"/>
      <c r="G56" s="9"/>
      <c r="H56" s="21"/>
      <c r="L56" s="11" t="s">
        <v>32</v>
      </c>
      <c r="M56" s="24">
        <v>3.829121279999999</v>
      </c>
      <c r="N56" s="7">
        <v>381</v>
      </c>
      <c r="P56" s="8"/>
      <c r="Q56" s="9"/>
      <c r="R56" s="21"/>
    </row>
    <row r="57" spans="2:18" x14ac:dyDescent="0.25">
      <c r="B57" s="11" t="s">
        <v>32</v>
      </c>
      <c r="C57" s="24">
        <v>0.11145000000000001</v>
      </c>
      <c r="D57" s="7">
        <v>18</v>
      </c>
      <c r="F57" s="8"/>
      <c r="G57" s="9"/>
      <c r="H57" s="21"/>
      <c r="L57" s="11" t="s">
        <v>34</v>
      </c>
      <c r="M57" s="24">
        <v>3.521849189999998</v>
      </c>
      <c r="N57" s="7">
        <v>434</v>
      </c>
      <c r="P57" s="8"/>
      <c r="Q57" s="9"/>
      <c r="R57" s="21"/>
    </row>
    <row r="58" spans="2:18" x14ac:dyDescent="0.25">
      <c r="B58" s="11" t="s">
        <v>36</v>
      </c>
      <c r="C58" s="24">
        <v>7.0099999999999996E-2</v>
      </c>
      <c r="D58" s="7">
        <v>9</v>
      </c>
      <c r="L58" s="11" t="s">
        <v>37</v>
      </c>
      <c r="M58" s="24">
        <v>2.9447754400000017</v>
      </c>
      <c r="N58" s="7">
        <v>149</v>
      </c>
      <c r="P58" s="8"/>
      <c r="Q58" s="9"/>
      <c r="R58" s="21"/>
    </row>
    <row r="59" spans="2:18" ht="15.75" thickBot="1" x14ac:dyDescent="0.3">
      <c r="B59" s="11" t="s">
        <v>34</v>
      </c>
      <c r="C59" s="24">
        <v>4.8950000000000014E-2</v>
      </c>
      <c r="D59" s="7">
        <v>24</v>
      </c>
      <c r="L59" s="11" t="s">
        <v>35</v>
      </c>
      <c r="M59" s="24">
        <v>2.7175214800000007</v>
      </c>
      <c r="N59" s="7">
        <v>146</v>
      </c>
      <c r="P59" s="8"/>
      <c r="Q59" s="9"/>
      <c r="R59" s="21"/>
    </row>
    <row r="60" spans="2:18" ht="15.75" thickBot="1" x14ac:dyDescent="0.3">
      <c r="B60" s="15" t="s">
        <v>4</v>
      </c>
      <c r="C60" s="25">
        <f>SUM(C47:C59)</f>
        <v>26.503112419999994</v>
      </c>
      <c r="D60" s="17">
        <f>SUM(D47:D59)</f>
        <v>711</v>
      </c>
      <c r="L60" s="37" t="s">
        <v>43</v>
      </c>
      <c r="M60" s="38">
        <v>3.4750000000000001</v>
      </c>
      <c r="N60" s="40" t="s">
        <v>42</v>
      </c>
    </row>
    <row r="61" spans="2:18" ht="15.75" thickBot="1" x14ac:dyDescent="0.3">
      <c r="L61" s="15" t="s">
        <v>4</v>
      </c>
      <c r="M61" s="25">
        <f>SUM(M46:M60)</f>
        <v>316.00953761999989</v>
      </c>
      <c r="N61" s="17">
        <f>SUM(N46:N60)</f>
        <v>14632</v>
      </c>
    </row>
    <row r="62" spans="2:18" x14ac:dyDescent="0.25">
      <c r="L62" s="28" t="s">
        <v>44</v>
      </c>
    </row>
  </sheetData>
  <mergeCells count="4">
    <mergeCell ref="M44:N44"/>
    <mergeCell ref="C4:D4"/>
    <mergeCell ref="C45:D45"/>
    <mergeCell ref="M4:N4"/>
  </mergeCells>
  <pageMargins left="0.7" right="0.7" top="0.75" bottom="0.75" header="0.3" footer="0.3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3:T56"/>
  <sheetViews>
    <sheetView showGridLines="0" topLeftCell="G34" zoomScale="70" zoomScaleNormal="70" workbookViewId="0">
      <selection activeCell="P36" sqref="P36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34.7109375" bestFit="1" customWidth="1"/>
    <col min="14" max="14" width="55.85546875" customWidth="1"/>
    <col min="15" max="16" width="19.7109375" style="3" customWidth="1"/>
    <col min="18" max="18" width="51.85546875" bestFit="1" customWidth="1"/>
  </cols>
  <sheetData>
    <row r="3" spans="2:20" ht="15.75" x14ac:dyDescent="0.25">
      <c r="B3" s="1" t="s">
        <v>55</v>
      </c>
      <c r="C3"/>
      <c r="D3"/>
      <c r="N3" s="1" t="s">
        <v>60</v>
      </c>
      <c r="O3"/>
      <c r="P3"/>
    </row>
    <row r="4" spans="2:20" ht="16.5" thickBot="1" x14ac:dyDescent="0.3">
      <c r="B4" s="2" t="s">
        <v>0</v>
      </c>
      <c r="N4" s="2" t="s">
        <v>0</v>
      </c>
    </row>
    <row r="5" spans="2:20" x14ac:dyDescent="0.25">
      <c r="C5" s="70" t="s">
        <v>5</v>
      </c>
      <c r="D5" s="71"/>
      <c r="O5" s="70" t="s">
        <v>5</v>
      </c>
      <c r="P5" s="71"/>
    </row>
    <row r="6" spans="2:20" ht="15.75" thickBot="1" x14ac:dyDescent="0.3">
      <c r="B6" s="12" t="s">
        <v>1</v>
      </c>
      <c r="C6" s="13" t="s">
        <v>2</v>
      </c>
      <c r="D6" s="14" t="s">
        <v>3</v>
      </c>
      <c r="N6" s="12" t="s">
        <v>1</v>
      </c>
      <c r="O6" s="13" t="s">
        <v>6</v>
      </c>
      <c r="P6" s="14" t="s">
        <v>3</v>
      </c>
    </row>
    <row r="7" spans="2:20" x14ac:dyDescent="0.25">
      <c r="B7" s="11" t="s">
        <v>14</v>
      </c>
      <c r="C7" s="4">
        <v>3.7089913699999997</v>
      </c>
      <c r="D7" s="7">
        <v>67</v>
      </c>
      <c r="F7" s="8"/>
      <c r="G7" s="9"/>
      <c r="H7" s="10"/>
      <c r="N7" s="11" t="s">
        <v>13</v>
      </c>
      <c r="O7" s="4">
        <v>18.567318400000005</v>
      </c>
      <c r="P7" s="7">
        <v>251</v>
      </c>
      <c r="R7" s="8"/>
      <c r="S7" s="9"/>
      <c r="T7" s="10"/>
    </row>
    <row r="8" spans="2:20" x14ac:dyDescent="0.25">
      <c r="B8" s="11" t="s">
        <v>13</v>
      </c>
      <c r="C8" s="4">
        <v>1.2871278899999998</v>
      </c>
      <c r="D8" s="7">
        <v>48</v>
      </c>
      <c r="F8" s="8"/>
      <c r="G8" s="9"/>
      <c r="H8" s="10"/>
      <c r="N8" s="11" t="s">
        <v>14</v>
      </c>
      <c r="O8" s="4">
        <v>16.388927469999999</v>
      </c>
      <c r="P8" s="7">
        <v>227</v>
      </c>
      <c r="R8" s="8"/>
      <c r="S8" s="9"/>
      <c r="T8" s="10"/>
    </row>
    <row r="9" spans="2:20" x14ac:dyDescent="0.25">
      <c r="B9" s="11" t="s">
        <v>11</v>
      </c>
      <c r="C9" s="4">
        <v>0.63887589</v>
      </c>
      <c r="D9" s="7">
        <v>16</v>
      </c>
      <c r="F9" s="8"/>
      <c r="G9" s="9"/>
      <c r="H9" s="10"/>
      <c r="N9" s="11" t="s">
        <v>12</v>
      </c>
      <c r="O9" s="4">
        <v>9.6681388500000036</v>
      </c>
      <c r="P9" s="7">
        <v>98</v>
      </c>
      <c r="R9" s="8"/>
      <c r="S9" s="9"/>
      <c r="T9" s="10"/>
    </row>
    <row r="10" spans="2:20" x14ac:dyDescent="0.25">
      <c r="B10" s="11" t="s">
        <v>12</v>
      </c>
      <c r="C10" s="4">
        <v>0.29338999999999998</v>
      </c>
      <c r="D10" s="7">
        <v>9</v>
      </c>
      <c r="F10" s="8"/>
      <c r="G10" s="9"/>
      <c r="H10" s="10"/>
      <c r="N10" s="11" t="s">
        <v>15</v>
      </c>
      <c r="O10" s="4">
        <v>5.5235970699999992</v>
      </c>
      <c r="P10" s="7">
        <v>23</v>
      </c>
      <c r="R10" s="8"/>
      <c r="S10" s="9"/>
      <c r="T10" s="10"/>
    </row>
    <row r="11" spans="2:20" x14ac:dyDescent="0.25">
      <c r="B11" s="11" t="s">
        <v>15</v>
      </c>
      <c r="C11" s="4">
        <v>0.17399999999999999</v>
      </c>
      <c r="D11" s="7">
        <v>3</v>
      </c>
      <c r="F11" s="8"/>
      <c r="G11" s="9"/>
      <c r="H11" s="10"/>
      <c r="N11" s="11" t="s">
        <v>11</v>
      </c>
      <c r="O11" s="4">
        <v>3.4939543300000007</v>
      </c>
      <c r="P11" s="7">
        <v>174</v>
      </c>
      <c r="R11" s="8"/>
      <c r="S11" s="9"/>
      <c r="T11" s="10"/>
    </row>
    <row r="12" spans="2:20" x14ac:dyDescent="0.25">
      <c r="B12" s="11" t="s">
        <v>45</v>
      </c>
      <c r="C12" s="4">
        <v>6.3893190000000002E-2</v>
      </c>
      <c r="D12" s="7">
        <v>4</v>
      </c>
      <c r="N12" s="11" t="s">
        <v>38</v>
      </c>
      <c r="O12" s="4">
        <v>3.0244852400000002</v>
      </c>
      <c r="P12" s="7">
        <v>4</v>
      </c>
      <c r="R12" s="8"/>
      <c r="S12" s="9"/>
      <c r="T12" s="10"/>
    </row>
    <row r="13" spans="2:20" x14ac:dyDescent="0.25">
      <c r="B13" s="11" t="s">
        <v>16</v>
      </c>
      <c r="C13" s="4">
        <v>0.1115</v>
      </c>
      <c r="D13" s="7">
        <v>2</v>
      </c>
      <c r="N13" s="11" t="s">
        <v>16</v>
      </c>
      <c r="O13" s="4">
        <v>1.3696719399999999</v>
      </c>
      <c r="P13" s="7">
        <v>7</v>
      </c>
      <c r="R13" s="8"/>
      <c r="S13" s="9"/>
      <c r="T13" s="10"/>
    </row>
    <row r="14" spans="2:20" ht="15.75" thickBot="1" x14ac:dyDescent="0.3">
      <c r="B14" s="15" t="s">
        <v>4</v>
      </c>
      <c r="C14" s="16">
        <f>SUBTOTAL(109,Tabla2[Monto])</f>
        <v>6.2777783400000002</v>
      </c>
      <c r="D14" s="17">
        <f>SUBTOTAL(109,Tabla2[Créditos])</f>
        <v>149</v>
      </c>
      <c r="N14" s="8" t="s">
        <v>45</v>
      </c>
      <c r="O14" s="4">
        <v>6.272933E-2</v>
      </c>
      <c r="P14" s="56">
        <v>4</v>
      </c>
      <c r="R14" s="8"/>
      <c r="S14" s="9"/>
      <c r="T14" s="10"/>
    </row>
    <row r="15" spans="2:20" ht="15.75" thickBot="1" x14ac:dyDescent="0.3">
      <c r="B15" s="5"/>
      <c r="N15" s="27" t="s">
        <v>10</v>
      </c>
      <c r="O15" s="16">
        <f>SUBTOTAL(109,O7:O14)</f>
        <v>58.098822630000008</v>
      </c>
      <c r="P15" s="17">
        <f>SUBTOTAL(109,P7:P14)</f>
        <v>788</v>
      </c>
      <c r="R15" s="8"/>
      <c r="S15" s="9"/>
      <c r="T15" s="10"/>
    </row>
    <row r="16" spans="2:20" x14ac:dyDescent="0.25">
      <c r="B16" s="5"/>
      <c r="C16" s="23"/>
      <c r="N16" s="5"/>
      <c r="O16" s="29"/>
    </row>
    <row r="17" spans="2:20" x14ac:dyDescent="0.25">
      <c r="B17" s="5"/>
      <c r="C17" s="23"/>
      <c r="D17" s="23"/>
      <c r="N17" s="5"/>
    </row>
    <row r="18" spans="2:20" x14ac:dyDescent="0.25">
      <c r="B18" s="5"/>
      <c r="N18" s="5"/>
    </row>
    <row r="19" spans="2:20" x14ac:dyDescent="0.25">
      <c r="B19" s="5"/>
      <c r="N19" s="5"/>
    </row>
    <row r="20" spans="2:20" ht="15.75" x14ac:dyDescent="0.25">
      <c r="B20" s="1" t="s">
        <v>56</v>
      </c>
      <c r="D20" s="6"/>
      <c r="N20" s="5"/>
    </row>
    <row r="21" spans="2:20" ht="16.5" thickBot="1" x14ac:dyDescent="0.3">
      <c r="B21" s="2" t="s">
        <v>0</v>
      </c>
      <c r="D21" s="6"/>
      <c r="N21" s="1" t="s">
        <v>61</v>
      </c>
      <c r="P21" s="6"/>
    </row>
    <row r="22" spans="2:20" ht="16.5" thickBot="1" x14ac:dyDescent="0.3">
      <c r="C22" s="70" t="s">
        <v>5</v>
      </c>
      <c r="D22" s="71"/>
      <c r="F22" s="8"/>
      <c r="G22" s="9"/>
      <c r="H22" s="10"/>
      <c r="N22" s="2" t="s">
        <v>0</v>
      </c>
      <c r="P22" s="6"/>
    </row>
    <row r="23" spans="2:20" ht="15.75" thickBot="1" x14ac:dyDescent="0.3">
      <c r="B23" s="19" t="s">
        <v>8</v>
      </c>
      <c r="C23" s="13" t="s">
        <v>2</v>
      </c>
      <c r="D23" s="14" t="s">
        <v>3</v>
      </c>
      <c r="F23" s="8"/>
      <c r="G23" s="9"/>
      <c r="H23" s="10"/>
      <c r="O23" s="70" t="s">
        <v>5</v>
      </c>
      <c r="P23" s="71"/>
    </row>
    <row r="24" spans="2:20" ht="15.75" thickBot="1" x14ac:dyDescent="0.3">
      <c r="B24" s="18" t="s">
        <v>54</v>
      </c>
      <c r="C24" s="4">
        <v>0.46391251</v>
      </c>
      <c r="D24" s="7">
        <v>32</v>
      </c>
      <c r="F24" s="8"/>
      <c r="G24" s="9"/>
      <c r="H24" s="10"/>
      <c r="N24" s="19" t="s">
        <v>8</v>
      </c>
      <c r="O24" s="13" t="s">
        <v>6</v>
      </c>
      <c r="P24" s="14" t="s">
        <v>3</v>
      </c>
      <c r="R24" s="8"/>
      <c r="S24" s="9"/>
      <c r="T24" s="10"/>
    </row>
    <row r="25" spans="2:20" x14ac:dyDescent="0.25">
      <c r="B25" s="18" t="s">
        <v>20</v>
      </c>
      <c r="C25" s="4">
        <v>1.4694346799999998</v>
      </c>
      <c r="D25" s="7">
        <v>69</v>
      </c>
      <c r="F25" s="8"/>
      <c r="G25" s="9"/>
      <c r="H25" s="10"/>
      <c r="N25" s="18" t="s">
        <v>54</v>
      </c>
      <c r="O25" s="4">
        <v>1.0218241399999999</v>
      </c>
      <c r="P25" s="7">
        <v>58</v>
      </c>
      <c r="R25" s="8"/>
      <c r="S25" s="9"/>
      <c r="T25" s="10"/>
    </row>
    <row r="26" spans="2:20" x14ac:dyDescent="0.25">
      <c r="B26" s="18" t="s">
        <v>21</v>
      </c>
      <c r="C26" s="4">
        <v>3.8844311500000002</v>
      </c>
      <c r="D26" s="7">
        <v>46</v>
      </c>
      <c r="F26" s="8"/>
      <c r="G26" s="9"/>
      <c r="H26" s="10"/>
      <c r="N26" s="18" t="s">
        <v>20</v>
      </c>
      <c r="O26" s="4">
        <v>6.0110910100000003</v>
      </c>
      <c r="P26" s="7">
        <v>412</v>
      </c>
      <c r="R26" s="8"/>
      <c r="S26" s="9"/>
      <c r="T26" s="10"/>
    </row>
    <row r="27" spans="2:20" x14ac:dyDescent="0.25">
      <c r="B27" s="18" t="s">
        <v>22</v>
      </c>
      <c r="C27" s="4">
        <v>0.16</v>
      </c>
      <c r="D27" s="7">
        <v>1</v>
      </c>
      <c r="N27" s="18" t="s">
        <v>21</v>
      </c>
      <c r="O27" s="4">
        <v>14.567477580000009</v>
      </c>
      <c r="P27" s="7">
        <v>226</v>
      </c>
      <c r="R27" s="8"/>
      <c r="S27" s="9"/>
      <c r="T27" s="10"/>
    </row>
    <row r="28" spans="2:20" x14ac:dyDescent="0.25">
      <c r="B28" s="18" t="s">
        <v>23</v>
      </c>
      <c r="C28" s="4">
        <v>0.3</v>
      </c>
      <c r="D28" s="7">
        <v>1</v>
      </c>
      <c r="N28" s="18" t="s">
        <v>22</v>
      </c>
      <c r="O28" s="4">
        <v>16.770479559999995</v>
      </c>
      <c r="P28" s="7">
        <v>60</v>
      </c>
    </row>
    <row r="29" spans="2:20" ht="15.75" thickBot="1" x14ac:dyDescent="0.3">
      <c r="B29" s="20" t="s">
        <v>4</v>
      </c>
      <c r="C29" s="16">
        <f>SUM(C24:C28)</f>
        <v>6.2777783400000002</v>
      </c>
      <c r="D29" s="17">
        <f>SUM(D24:D28)</f>
        <v>149</v>
      </c>
      <c r="N29" s="18" t="s">
        <v>23</v>
      </c>
      <c r="O29" s="54">
        <v>19.72795034000001</v>
      </c>
      <c r="P29" s="55">
        <v>32</v>
      </c>
    </row>
    <row r="30" spans="2:20" ht="15.75" thickBot="1" x14ac:dyDescent="0.3">
      <c r="B30" s="41"/>
      <c r="N30" s="20" t="s">
        <v>4</v>
      </c>
      <c r="O30" s="16">
        <f>SUM(O25:O29)</f>
        <v>58.098822630000015</v>
      </c>
      <c r="P30" s="17">
        <f>SUM(P25:P29)</f>
        <v>788</v>
      </c>
    </row>
    <row r="31" spans="2:20" x14ac:dyDescent="0.25">
      <c r="N31" s="41"/>
    </row>
    <row r="36" spans="2:20" ht="15" customHeight="1" x14ac:dyDescent="0.25"/>
    <row r="37" spans="2:20" ht="15.75" x14ac:dyDescent="0.25">
      <c r="B37" s="1" t="s">
        <v>59</v>
      </c>
    </row>
    <row r="38" spans="2:20" ht="16.5" thickBot="1" x14ac:dyDescent="0.3">
      <c r="B38" s="2" t="s">
        <v>0</v>
      </c>
      <c r="F38" s="8"/>
      <c r="G38" s="9"/>
      <c r="H38" s="10"/>
      <c r="N38" s="1" t="s">
        <v>62</v>
      </c>
    </row>
    <row r="39" spans="2:20" ht="16.5" thickBot="1" x14ac:dyDescent="0.3">
      <c r="C39" s="70" t="s">
        <v>5</v>
      </c>
      <c r="D39" s="71"/>
      <c r="F39" s="8"/>
      <c r="G39" s="9"/>
      <c r="H39" s="10"/>
      <c r="N39" s="2" t="s">
        <v>0</v>
      </c>
    </row>
    <row r="40" spans="2:20" ht="15.75" thickBot="1" x14ac:dyDescent="0.3">
      <c r="B40" s="12" t="s">
        <v>9</v>
      </c>
      <c r="C40" s="13" t="s">
        <v>2</v>
      </c>
      <c r="D40" s="14" t="s">
        <v>3</v>
      </c>
      <c r="F40" s="8"/>
      <c r="G40" s="9"/>
      <c r="H40" s="10"/>
      <c r="O40" s="70" t="s">
        <v>5</v>
      </c>
      <c r="P40" s="71"/>
      <c r="R40" s="8"/>
      <c r="S40" s="9"/>
      <c r="T40" s="10"/>
    </row>
    <row r="41" spans="2:20" ht="15.75" thickBot="1" x14ac:dyDescent="0.3">
      <c r="B41" s="11" t="s">
        <v>24</v>
      </c>
      <c r="C41" s="4">
        <v>2.8260264100000003</v>
      </c>
      <c r="D41" s="7">
        <v>75</v>
      </c>
      <c r="F41" s="8"/>
      <c r="G41" s="9"/>
      <c r="H41" s="10"/>
      <c r="N41" s="12" t="s">
        <v>9</v>
      </c>
      <c r="O41" s="13" t="s">
        <v>6</v>
      </c>
      <c r="P41" s="14" t="s">
        <v>3</v>
      </c>
      <c r="R41" s="8"/>
      <c r="S41" s="9"/>
      <c r="T41" s="10"/>
    </row>
    <row r="42" spans="2:20" x14ac:dyDescent="0.25">
      <c r="B42" s="11" t="s">
        <v>26</v>
      </c>
      <c r="C42" s="4">
        <v>1.2784051600000002</v>
      </c>
      <c r="D42" s="7">
        <v>11</v>
      </c>
      <c r="F42" s="8"/>
      <c r="G42" s="9"/>
      <c r="H42" s="10"/>
      <c r="N42" s="11" t="s">
        <v>24</v>
      </c>
      <c r="O42" s="4">
        <v>30.504835229999998</v>
      </c>
      <c r="P42" s="7">
        <v>423</v>
      </c>
      <c r="R42" s="8"/>
      <c r="S42" s="9"/>
      <c r="T42" s="10"/>
    </row>
    <row r="43" spans="2:20" x14ac:dyDescent="0.25">
      <c r="B43" s="11" t="s">
        <v>25</v>
      </c>
      <c r="C43" s="4">
        <v>0.85561801000000004</v>
      </c>
      <c r="D43" s="7">
        <v>27</v>
      </c>
      <c r="F43" s="8"/>
      <c r="G43" s="9"/>
      <c r="H43" s="10"/>
      <c r="N43" s="11" t="s">
        <v>25</v>
      </c>
      <c r="O43" s="4">
        <v>18.501776350000004</v>
      </c>
      <c r="P43" s="7">
        <v>173</v>
      </c>
      <c r="R43" s="8"/>
      <c r="S43" s="9"/>
      <c r="T43" s="10"/>
    </row>
    <row r="44" spans="2:20" x14ac:dyDescent="0.25">
      <c r="B44" s="11" t="s">
        <v>36</v>
      </c>
      <c r="C44" s="4">
        <v>0.44165399999999999</v>
      </c>
      <c r="D44" s="7">
        <v>6</v>
      </c>
      <c r="F44" s="8"/>
      <c r="G44" s="9"/>
      <c r="H44" s="10"/>
      <c r="N44" s="11" t="s">
        <v>27</v>
      </c>
      <c r="O44" s="4">
        <v>0.67143406000000005</v>
      </c>
      <c r="P44" s="7">
        <v>21</v>
      </c>
      <c r="R44" s="8"/>
      <c r="S44" s="9"/>
      <c r="T44" s="10"/>
    </row>
    <row r="45" spans="2:20" x14ac:dyDescent="0.25">
      <c r="B45" s="11" t="s">
        <v>28</v>
      </c>
      <c r="C45" s="4">
        <v>0.26120399</v>
      </c>
      <c r="D45" s="7">
        <v>6</v>
      </c>
      <c r="F45" s="8"/>
      <c r="G45" s="9"/>
      <c r="H45" s="10"/>
      <c r="N45" s="11" t="s">
        <v>28</v>
      </c>
      <c r="O45" s="4">
        <v>2.8627528899999994</v>
      </c>
      <c r="P45" s="7">
        <v>30</v>
      </c>
      <c r="R45" s="8"/>
      <c r="S45" s="9"/>
      <c r="T45" s="10"/>
    </row>
    <row r="46" spans="2:20" x14ac:dyDescent="0.25">
      <c r="B46" s="11" t="s">
        <v>35</v>
      </c>
      <c r="C46" s="4">
        <v>0.10167726999999999</v>
      </c>
      <c r="D46" s="7">
        <v>2</v>
      </c>
      <c r="F46" s="8"/>
      <c r="G46" s="9"/>
      <c r="H46" s="10"/>
      <c r="N46" s="11" t="s">
        <v>26</v>
      </c>
      <c r="O46" s="4">
        <v>2.2612149400000003</v>
      </c>
      <c r="P46" s="7">
        <v>27</v>
      </c>
      <c r="R46" s="8"/>
      <c r="S46" s="9"/>
      <c r="T46" s="10"/>
    </row>
    <row r="47" spans="2:20" x14ac:dyDescent="0.25">
      <c r="B47" s="11" t="s">
        <v>31</v>
      </c>
      <c r="C47" s="4">
        <v>8.1839999999999996E-2</v>
      </c>
      <c r="D47" s="7">
        <v>4</v>
      </c>
      <c r="F47" s="8"/>
      <c r="G47" s="9"/>
      <c r="H47" s="10"/>
      <c r="N47" s="11" t="s">
        <v>29</v>
      </c>
      <c r="O47" s="4">
        <v>1.2657305900000002</v>
      </c>
      <c r="P47" s="7">
        <v>31</v>
      </c>
      <c r="R47" s="8"/>
      <c r="S47" s="9"/>
      <c r="T47" s="10"/>
    </row>
    <row r="48" spans="2:20" x14ac:dyDescent="0.25">
      <c r="B48" s="11" t="s">
        <v>32</v>
      </c>
      <c r="C48" s="4">
        <v>8.5300000000000001E-2</v>
      </c>
      <c r="D48" s="7">
        <v>2</v>
      </c>
      <c r="F48" s="8"/>
      <c r="G48" s="9"/>
      <c r="H48" s="10"/>
      <c r="N48" s="11" t="s">
        <v>36</v>
      </c>
      <c r="O48" s="4">
        <v>0.51507990999999986</v>
      </c>
      <c r="P48" s="7">
        <v>23</v>
      </c>
      <c r="R48" s="8"/>
      <c r="S48" s="9"/>
      <c r="T48" s="10"/>
    </row>
    <row r="49" spans="2:20" x14ac:dyDescent="0.25">
      <c r="B49" s="11" t="s">
        <v>37</v>
      </c>
      <c r="C49" s="4">
        <v>0.13956099999999999</v>
      </c>
      <c r="D49" s="7">
        <v>2</v>
      </c>
      <c r="F49" s="8"/>
      <c r="G49" s="9"/>
      <c r="H49" s="10"/>
      <c r="N49" s="11" t="s">
        <v>34</v>
      </c>
      <c r="O49" s="4">
        <v>0.29973001999999999</v>
      </c>
      <c r="P49" s="7">
        <v>8</v>
      </c>
      <c r="R49" s="8"/>
      <c r="S49" s="9"/>
      <c r="T49" s="10"/>
    </row>
    <row r="50" spans="2:20" x14ac:dyDescent="0.25">
      <c r="B50" s="11" t="s">
        <v>27</v>
      </c>
      <c r="C50" s="4">
        <v>7.1222499999999994E-2</v>
      </c>
      <c r="D50" s="7">
        <v>5</v>
      </c>
      <c r="F50" s="8"/>
      <c r="G50" s="9"/>
      <c r="H50" s="10"/>
      <c r="N50" s="11" t="s">
        <v>30</v>
      </c>
      <c r="O50" s="4">
        <v>0.58711751000000001</v>
      </c>
      <c r="P50" s="7">
        <v>10</v>
      </c>
      <c r="R50" s="8"/>
      <c r="S50" s="9"/>
      <c r="T50" s="10"/>
    </row>
    <row r="51" spans="2:20" x14ac:dyDescent="0.25">
      <c r="B51" s="11" t="s">
        <v>34</v>
      </c>
      <c r="C51" s="4">
        <v>0.03</v>
      </c>
      <c r="D51" s="7">
        <v>1</v>
      </c>
      <c r="N51" s="11" t="s">
        <v>32</v>
      </c>
      <c r="O51" s="4">
        <v>0.15939351000000004</v>
      </c>
      <c r="P51" s="7">
        <v>9</v>
      </c>
      <c r="R51" s="8"/>
      <c r="S51" s="9"/>
      <c r="T51" s="10"/>
    </row>
    <row r="52" spans="2:20" x14ac:dyDescent="0.25">
      <c r="B52" s="11" t="s">
        <v>29</v>
      </c>
      <c r="C52" s="4">
        <v>7.8270000000000006E-2</v>
      </c>
      <c r="D52" s="7">
        <v>5</v>
      </c>
      <c r="N52" s="11" t="s">
        <v>31</v>
      </c>
      <c r="O52" s="4">
        <v>0.14178122000000001</v>
      </c>
      <c r="P52" s="7">
        <v>10</v>
      </c>
      <c r="R52" s="8"/>
      <c r="S52" s="9"/>
      <c r="T52" s="10"/>
    </row>
    <row r="53" spans="2:20" x14ac:dyDescent="0.25">
      <c r="B53" s="11" t="s">
        <v>30</v>
      </c>
      <c r="C53" s="4">
        <v>9.4999999999999998E-3</v>
      </c>
      <c r="D53" s="7">
        <v>1</v>
      </c>
      <c r="N53" s="11" t="s">
        <v>37</v>
      </c>
      <c r="O53" s="4">
        <v>0.28012572000000002</v>
      </c>
      <c r="P53" s="7">
        <v>14</v>
      </c>
    </row>
    <row r="54" spans="2:20" x14ac:dyDescent="0.25">
      <c r="B54" s="11" t="s">
        <v>33</v>
      </c>
      <c r="C54" s="4">
        <v>1.6299999999999999E-2</v>
      </c>
      <c r="D54" s="7">
        <v>2</v>
      </c>
      <c r="N54" s="11" t="s">
        <v>33</v>
      </c>
      <c r="O54" s="4">
        <v>1.6192129999999999E-2</v>
      </c>
      <c r="P54" s="7">
        <v>2</v>
      </c>
    </row>
    <row r="55" spans="2:20" ht="15.75" thickBot="1" x14ac:dyDescent="0.3">
      <c r="B55" s="15" t="s">
        <v>4</v>
      </c>
      <c r="C55" s="16">
        <f>SUM(C41:C54)</f>
        <v>6.2765783400000004</v>
      </c>
      <c r="D55" s="17">
        <f>SUM(D41:D54)</f>
        <v>149</v>
      </c>
      <c r="N55" s="11" t="s">
        <v>35</v>
      </c>
      <c r="O55" s="4">
        <v>3.1658550000000001E-2</v>
      </c>
      <c r="P55" s="7">
        <v>7</v>
      </c>
    </row>
    <row r="56" spans="2:20" ht="15.75" thickBot="1" x14ac:dyDescent="0.3">
      <c r="N56" s="15" t="s">
        <v>4</v>
      </c>
      <c r="O56" s="16">
        <f>SUM(O42:O55)</f>
        <v>58.098822630000001</v>
      </c>
      <c r="P56" s="17">
        <f>SUM(P42:P55)</f>
        <v>788</v>
      </c>
    </row>
  </sheetData>
  <mergeCells count="6">
    <mergeCell ref="O40:P40"/>
    <mergeCell ref="C5:D5"/>
    <mergeCell ref="C22:D22"/>
    <mergeCell ref="C39:D39"/>
    <mergeCell ref="O5:P5"/>
    <mergeCell ref="O23:P23"/>
  </mergeCells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3:T59"/>
  <sheetViews>
    <sheetView showGridLines="0" topLeftCell="N31" zoomScale="70" zoomScaleNormal="70" workbookViewId="0">
      <selection activeCell="R59" sqref="R59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34.7109375" bestFit="1" customWidth="1"/>
    <col min="14" max="14" width="55.85546875" customWidth="1"/>
    <col min="15" max="16" width="19.7109375" style="3" customWidth="1"/>
    <col min="18" max="18" width="51.85546875" bestFit="1" customWidth="1"/>
  </cols>
  <sheetData>
    <row r="3" spans="2:20" ht="15.75" x14ac:dyDescent="0.25">
      <c r="B3" s="1" t="s">
        <v>55</v>
      </c>
      <c r="C3"/>
      <c r="D3"/>
      <c r="N3" s="1" t="s">
        <v>60</v>
      </c>
      <c r="O3"/>
      <c r="P3"/>
    </row>
    <row r="4" spans="2:20" ht="16.5" thickBot="1" x14ac:dyDescent="0.3">
      <c r="B4" s="2" t="s">
        <v>0</v>
      </c>
      <c r="N4" s="2" t="s">
        <v>0</v>
      </c>
    </row>
    <row r="5" spans="2:20" x14ac:dyDescent="0.25">
      <c r="C5" s="70" t="s">
        <v>39</v>
      </c>
      <c r="D5" s="71"/>
      <c r="O5" s="70" t="s">
        <v>39</v>
      </c>
      <c r="P5" s="71"/>
    </row>
    <row r="6" spans="2:20" ht="15.75" thickBot="1" x14ac:dyDescent="0.3">
      <c r="B6" s="12" t="s">
        <v>1</v>
      </c>
      <c r="C6" s="13" t="s">
        <v>2</v>
      </c>
      <c r="D6" s="14" t="s">
        <v>3</v>
      </c>
      <c r="N6" s="12" t="s">
        <v>1</v>
      </c>
      <c r="O6" s="13" t="s">
        <v>6</v>
      </c>
      <c r="P6" s="14" t="s">
        <v>3</v>
      </c>
    </row>
    <row r="7" spans="2:20" x14ac:dyDescent="0.25">
      <c r="B7" s="11" t="s">
        <v>15</v>
      </c>
      <c r="C7" s="4">
        <v>40.026496880000003</v>
      </c>
      <c r="D7" s="7">
        <v>5</v>
      </c>
      <c r="F7" s="8"/>
      <c r="G7" s="9"/>
      <c r="H7" s="10"/>
      <c r="N7" s="11" t="s">
        <v>15</v>
      </c>
      <c r="O7" s="4">
        <v>47.173811690000001</v>
      </c>
      <c r="P7" s="7">
        <v>7</v>
      </c>
      <c r="R7" s="8"/>
      <c r="S7" s="9"/>
      <c r="T7" s="10"/>
    </row>
    <row r="8" spans="2:20" x14ac:dyDescent="0.25">
      <c r="B8" s="11" t="s">
        <v>13</v>
      </c>
      <c r="C8" s="4">
        <v>26.819979620000002</v>
      </c>
      <c r="D8" s="7">
        <v>18</v>
      </c>
      <c r="F8" s="8"/>
      <c r="G8" s="9"/>
      <c r="H8" s="10"/>
      <c r="N8" s="11" t="s">
        <v>13</v>
      </c>
      <c r="O8" s="4">
        <v>34.884725299999999</v>
      </c>
      <c r="P8" s="7">
        <v>26</v>
      </c>
      <c r="R8" s="8"/>
      <c r="S8" s="9"/>
      <c r="T8" s="10"/>
    </row>
    <row r="9" spans="2:20" x14ac:dyDescent="0.25">
      <c r="B9" s="11" t="s">
        <v>14</v>
      </c>
      <c r="C9" s="4">
        <v>12.50000479</v>
      </c>
      <c r="D9" s="7">
        <v>8</v>
      </c>
      <c r="F9" s="8"/>
      <c r="G9" s="9"/>
      <c r="H9" s="10"/>
      <c r="N9" s="11" t="s">
        <v>17</v>
      </c>
      <c r="O9" s="4">
        <v>22.968228719999999</v>
      </c>
      <c r="P9" s="7">
        <v>2</v>
      </c>
      <c r="R9" s="8"/>
      <c r="S9" s="9"/>
      <c r="T9" s="10"/>
    </row>
    <row r="10" spans="2:20" x14ac:dyDescent="0.25">
      <c r="B10" s="11" t="s">
        <v>11</v>
      </c>
      <c r="C10" s="4">
        <v>5.1432839000000001</v>
      </c>
      <c r="D10" s="7">
        <v>5</v>
      </c>
      <c r="F10" s="8"/>
      <c r="G10" s="9"/>
      <c r="H10" s="10"/>
      <c r="N10" s="11" t="s">
        <v>14</v>
      </c>
      <c r="O10" s="4">
        <v>16.630663210000002</v>
      </c>
      <c r="P10" s="7">
        <v>12</v>
      </c>
      <c r="R10" s="8"/>
      <c r="S10" s="9"/>
      <c r="T10" s="10"/>
    </row>
    <row r="11" spans="2:20" x14ac:dyDescent="0.25">
      <c r="B11" s="11" t="s">
        <v>16</v>
      </c>
      <c r="C11" s="4">
        <v>3.27492904</v>
      </c>
      <c r="D11" s="7">
        <v>2</v>
      </c>
      <c r="F11" s="8"/>
      <c r="G11" s="9"/>
      <c r="H11" s="10"/>
      <c r="N11" s="11" t="s">
        <v>11</v>
      </c>
      <c r="O11" s="4">
        <v>9.4540502199999974</v>
      </c>
      <c r="P11" s="7">
        <v>10</v>
      </c>
      <c r="R11" s="8"/>
      <c r="S11" s="9"/>
      <c r="T11" s="10"/>
    </row>
    <row r="12" spans="2:20" x14ac:dyDescent="0.25">
      <c r="B12" s="11" t="s">
        <v>45</v>
      </c>
      <c r="C12" s="4">
        <v>0.6</v>
      </c>
      <c r="D12" s="7">
        <v>1</v>
      </c>
      <c r="N12" s="11" t="s">
        <v>16</v>
      </c>
      <c r="O12" s="4">
        <v>2.27492904</v>
      </c>
      <c r="P12" s="7">
        <v>2</v>
      </c>
      <c r="R12" s="8"/>
      <c r="S12" s="9"/>
      <c r="T12" s="10"/>
    </row>
    <row r="13" spans="2:20" x14ac:dyDescent="0.25">
      <c r="B13" s="11" t="s">
        <v>12</v>
      </c>
      <c r="C13" s="24">
        <v>5.1319614600000003</v>
      </c>
      <c r="D13" s="7">
        <v>6</v>
      </c>
      <c r="N13" s="11" t="s">
        <v>45</v>
      </c>
      <c r="O13" s="24">
        <v>0.59200394000000001</v>
      </c>
      <c r="P13" s="7">
        <v>1</v>
      </c>
      <c r="R13" s="8"/>
      <c r="S13" s="9"/>
      <c r="T13" s="10"/>
    </row>
    <row r="14" spans="2:20" ht="15.75" thickBot="1" x14ac:dyDescent="0.3">
      <c r="B14" s="30" t="s">
        <v>4</v>
      </c>
      <c r="C14" s="33">
        <f>SUBTOTAL(109,Tabla214[Monto])</f>
        <v>93.496655690000011</v>
      </c>
      <c r="D14" s="32">
        <f>SUBTOTAL(109,D7:D13)</f>
        <v>45</v>
      </c>
      <c r="N14" s="11" t="s">
        <v>12</v>
      </c>
      <c r="O14" s="24">
        <v>4.7691646499999996</v>
      </c>
      <c r="P14" s="7">
        <v>7</v>
      </c>
      <c r="R14" s="8"/>
      <c r="S14" s="9"/>
      <c r="T14" s="10"/>
    </row>
    <row r="15" spans="2:20" ht="15.75" thickBot="1" x14ac:dyDescent="0.3">
      <c r="N15" s="34" t="s">
        <v>10</v>
      </c>
      <c r="O15" s="35">
        <f>SUBTOTAL(109,O7:O14)</f>
        <v>138.74757676999999</v>
      </c>
      <c r="P15" s="36">
        <f>SUBTOTAL(109,Tabla2617[Créditos])</f>
        <v>67</v>
      </c>
    </row>
    <row r="16" spans="2:20" x14ac:dyDescent="0.25">
      <c r="B16" s="5"/>
    </row>
    <row r="17" spans="2:20" x14ac:dyDescent="0.25">
      <c r="B17" s="5"/>
      <c r="C17" s="23"/>
      <c r="N17" s="5"/>
      <c r="O17" s="29"/>
    </row>
    <row r="18" spans="2:20" x14ac:dyDescent="0.25">
      <c r="B18" s="5"/>
      <c r="C18" s="23"/>
      <c r="D18" s="23"/>
      <c r="N18" s="5"/>
    </row>
    <row r="19" spans="2:20" x14ac:dyDescent="0.25">
      <c r="B19" s="5"/>
      <c r="N19" s="5"/>
    </row>
    <row r="20" spans="2:20" x14ac:dyDescent="0.25">
      <c r="B20" s="5"/>
      <c r="N20" s="5"/>
    </row>
    <row r="21" spans="2:20" ht="15.75" x14ac:dyDescent="0.25">
      <c r="B21" s="1" t="s">
        <v>56</v>
      </c>
      <c r="D21" s="6"/>
      <c r="F21" s="8"/>
      <c r="G21" s="9"/>
      <c r="H21" s="10"/>
      <c r="N21" s="5"/>
    </row>
    <row r="22" spans="2:20" ht="16.5" thickBot="1" x14ac:dyDescent="0.3">
      <c r="B22" s="2" t="s">
        <v>0</v>
      </c>
      <c r="D22" s="6"/>
      <c r="F22" s="8"/>
      <c r="G22" s="9"/>
      <c r="H22" s="10"/>
      <c r="N22" s="1" t="s">
        <v>61</v>
      </c>
      <c r="P22" s="6"/>
    </row>
    <row r="23" spans="2:20" ht="16.5" thickBot="1" x14ac:dyDescent="0.3">
      <c r="C23" s="70" t="s">
        <v>39</v>
      </c>
      <c r="D23" s="71"/>
      <c r="F23" s="8"/>
      <c r="G23" s="9"/>
      <c r="H23" s="10"/>
      <c r="N23" s="2" t="s">
        <v>0</v>
      </c>
      <c r="P23" s="6"/>
      <c r="R23" s="8"/>
      <c r="S23" s="9"/>
      <c r="T23" s="10"/>
    </row>
    <row r="24" spans="2:20" ht="15.75" thickBot="1" x14ac:dyDescent="0.3">
      <c r="B24" s="19" t="s">
        <v>8</v>
      </c>
      <c r="C24" s="13" t="s">
        <v>2</v>
      </c>
      <c r="D24" s="14" t="s">
        <v>3</v>
      </c>
      <c r="F24" s="8"/>
      <c r="G24" s="9"/>
      <c r="H24" s="10"/>
      <c r="O24" s="70" t="s">
        <v>39</v>
      </c>
      <c r="P24" s="71"/>
      <c r="R24" s="8"/>
      <c r="S24" s="9"/>
      <c r="T24" s="10"/>
    </row>
    <row r="25" spans="2:20" ht="15.75" thickBot="1" x14ac:dyDescent="0.3">
      <c r="B25" s="18" t="s">
        <v>20</v>
      </c>
      <c r="C25" s="4">
        <v>21.000551039999998</v>
      </c>
      <c r="D25" s="7">
        <v>4</v>
      </c>
      <c r="F25" s="8"/>
      <c r="G25" s="9"/>
      <c r="H25" s="10"/>
      <c r="N25" s="19" t="s">
        <v>8</v>
      </c>
      <c r="O25" s="13" t="s">
        <v>6</v>
      </c>
      <c r="P25" s="14" t="s">
        <v>3</v>
      </c>
      <c r="R25" s="8"/>
      <c r="S25" s="9"/>
      <c r="T25" s="10"/>
    </row>
    <row r="26" spans="2:20" x14ac:dyDescent="0.25">
      <c r="B26" s="18" t="s">
        <v>21</v>
      </c>
      <c r="C26" s="4">
        <v>44.105126399999996</v>
      </c>
      <c r="D26" s="7">
        <v>18</v>
      </c>
      <c r="N26" s="18" t="s">
        <v>20</v>
      </c>
      <c r="O26" s="4">
        <v>24.779849299999999</v>
      </c>
      <c r="P26" s="7">
        <v>7</v>
      </c>
      <c r="R26" s="8"/>
      <c r="S26" s="9"/>
      <c r="T26" s="10"/>
    </row>
    <row r="27" spans="2:20" x14ac:dyDescent="0.25">
      <c r="B27" s="18" t="s">
        <v>22</v>
      </c>
      <c r="C27" s="4">
        <v>15.245792980000001</v>
      </c>
      <c r="D27" s="7">
        <v>17</v>
      </c>
      <c r="N27" s="18" t="s">
        <v>21</v>
      </c>
      <c r="O27" s="4">
        <v>21.015335620000009</v>
      </c>
      <c r="P27" s="7">
        <v>20</v>
      </c>
    </row>
    <row r="28" spans="2:20" x14ac:dyDescent="0.25">
      <c r="B28" s="18" t="s">
        <v>23</v>
      </c>
      <c r="C28" s="4">
        <v>13.145185269999999</v>
      </c>
      <c r="D28" s="7">
        <v>6</v>
      </c>
      <c r="N28" s="18" t="s">
        <v>22</v>
      </c>
      <c r="O28" s="4">
        <v>23.808536049999997</v>
      </c>
      <c r="P28" s="7">
        <v>25</v>
      </c>
    </row>
    <row r="29" spans="2:20" ht="15.75" thickBot="1" x14ac:dyDescent="0.3">
      <c r="B29" s="20" t="s">
        <v>4</v>
      </c>
      <c r="C29" s="16">
        <f>SUM(C25:C28)</f>
        <v>93.496655689999997</v>
      </c>
      <c r="D29" s="17">
        <f>SUM(D25:D28)</f>
        <v>45</v>
      </c>
      <c r="N29" s="18" t="s">
        <v>23</v>
      </c>
      <c r="O29" s="4">
        <v>69.143855799999983</v>
      </c>
      <c r="P29" s="7">
        <v>15</v>
      </c>
    </row>
    <row r="30" spans="2:20" ht="15.75" thickBot="1" x14ac:dyDescent="0.3">
      <c r="B30" s="28"/>
      <c r="N30" s="20" t="s">
        <v>4</v>
      </c>
      <c r="O30" s="16">
        <f>SUM(O26:O29)</f>
        <v>138.74757676999999</v>
      </c>
      <c r="P30" s="17">
        <f>SUM(P26:P29)</f>
        <v>67</v>
      </c>
    </row>
    <row r="31" spans="2:20" x14ac:dyDescent="0.25">
      <c r="N31" s="26"/>
    </row>
    <row r="35" spans="2:20" ht="15" customHeight="1" x14ac:dyDescent="0.25"/>
    <row r="37" spans="2:20" ht="15.75" x14ac:dyDescent="0.25">
      <c r="B37" s="1" t="s">
        <v>59</v>
      </c>
      <c r="F37" s="8"/>
      <c r="G37" s="9"/>
      <c r="H37" s="10"/>
    </row>
    <row r="38" spans="2:20" ht="16.5" thickBot="1" x14ac:dyDescent="0.3">
      <c r="B38" s="2" t="s">
        <v>0</v>
      </c>
      <c r="F38" s="8"/>
      <c r="G38" s="9"/>
      <c r="H38" s="10"/>
      <c r="N38" s="1" t="s">
        <v>62</v>
      </c>
    </row>
    <row r="39" spans="2:20" ht="16.5" thickBot="1" x14ac:dyDescent="0.3">
      <c r="C39" s="70" t="s">
        <v>39</v>
      </c>
      <c r="D39" s="71"/>
      <c r="F39" s="8"/>
      <c r="G39" s="9"/>
      <c r="H39" s="10"/>
      <c r="N39" s="2" t="s">
        <v>0</v>
      </c>
      <c r="R39" s="8"/>
      <c r="S39" s="9"/>
      <c r="T39" s="10"/>
    </row>
    <row r="40" spans="2:20" ht="15.75" thickBot="1" x14ac:dyDescent="0.3">
      <c r="B40" s="12" t="s">
        <v>9</v>
      </c>
      <c r="C40" s="13" t="s">
        <v>2</v>
      </c>
      <c r="D40" s="14" t="s">
        <v>3</v>
      </c>
      <c r="F40" s="8"/>
      <c r="G40" s="9"/>
      <c r="H40" s="10"/>
      <c r="O40" s="70" t="s">
        <v>39</v>
      </c>
      <c r="P40" s="71"/>
      <c r="R40" s="8"/>
      <c r="S40" s="9"/>
      <c r="T40" s="10"/>
    </row>
    <row r="41" spans="2:20" ht="15.75" thickBot="1" x14ac:dyDescent="0.3">
      <c r="B41" s="63" t="s">
        <v>24</v>
      </c>
      <c r="C41" s="59">
        <v>66.47819604</v>
      </c>
      <c r="D41" s="60">
        <v>24</v>
      </c>
      <c r="F41" s="8"/>
      <c r="G41" s="9"/>
      <c r="H41" s="10"/>
      <c r="N41" s="68" t="s">
        <v>9</v>
      </c>
      <c r="O41" s="13" t="s">
        <v>6</v>
      </c>
      <c r="P41" s="14" t="s">
        <v>3</v>
      </c>
      <c r="R41" s="8"/>
      <c r="S41" s="9"/>
      <c r="T41" s="10"/>
    </row>
    <row r="42" spans="2:20" x14ac:dyDescent="0.25">
      <c r="B42" s="47" t="s">
        <v>25</v>
      </c>
      <c r="C42" s="4">
        <v>19.761027149999997</v>
      </c>
      <c r="D42" s="48">
        <v>15</v>
      </c>
      <c r="F42" s="8"/>
      <c r="G42" s="9"/>
      <c r="H42" s="10"/>
      <c r="N42" s="63" t="s">
        <v>24</v>
      </c>
      <c r="O42" s="65">
        <v>86.41726749</v>
      </c>
      <c r="P42" s="7">
        <v>36</v>
      </c>
      <c r="R42" s="8"/>
      <c r="S42" s="9"/>
      <c r="T42" s="10"/>
    </row>
    <row r="43" spans="2:20" x14ac:dyDescent="0.25">
      <c r="B43" s="47" t="s">
        <v>28</v>
      </c>
      <c r="C43" s="4">
        <v>2.4752420000000002</v>
      </c>
      <c r="D43" s="48">
        <v>3</v>
      </c>
      <c r="F43" s="8"/>
      <c r="G43" s="9"/>
      <c r="H43" s="10"/>
      <c r="N43" s="47" t="s">
        <v>25</v>
      </c>
      <c r="O43" s="65">
        <v>26.783617219999996</v>
      </c>
      <c r="P43" s="7">
        <v>22</v>
      </c>
      <c r="R43" s="8"/>
      <c r="S43" s="9"/>
      <c r="T43" s="10"/>
    </row>
    <row r="44" spans="2:20" x14ac:dyDescent="0.25">
      <c r="B44" s="47" t="s">
        <v>37</v>
      </c>
      <c r="C44" s="57">
        <v>0.47492904000000002</v>
      </c>
      <c r="D44" s="61">
        <v>1</v>
      </c>
      <c r="F44" s="8"/>
      <c r="G44" s="9"/>
      <c r="H44" s="10"/>
      <c r="N44" s="47" t="s">
        <v>33</v>
      </c>
      <c r="O44" s="65">
        <v>18.154628729999999</v>
      </c>
      <c r="P44" s="7">
        <v>1</v>
      </c>
      <c r="R44" s="8"/>
      <c r="S44" s="9"/>
      <c r="T44" s="10"/>
    </row>
    <row r="45" spans="2:20" x14ac:dyDescent="0.25">
      <c r="B45" s="47" t="s">
        <v>34</v>
      </c>
      <c r="C45" s="57">
        <v>1.5072614600000001</v>
      </c>
      <c r="D45" s="61">
        <v>1</v>
      </c>
      <c r="F45" s="8"/>
      <c r="G45" s="9"/>
      <c r="H45" s="10"/>
      <c r="N45" s="47" t="s">
        <v>28</v>
      </c>
      <c r="O45" s="65">
        <v>2.2594710600000001</v>
      </c>
      <c r="P45" s="7">
        <v>3</v>
      </c>
      <c r="R45" s="8"/>
      <c r="S45" s="9"/>
      <c r="T45" s="10"/>
    </row>
    <row r="46" spans="2:20" x14ac:dyDescent="0.25">
      <c r="B46" s="47" t="s">
        <v>26</v>
      </c>
      <c r="C46" s="57">
        <v>2.8</v>
      </c>
      <c r="D46" s="61">
        <v>1</v>
      </c>
      <c r="F46" s="8"/>
      <c r="G46" s="9"/>
      <c r="H46" s="10"/>
      <c r="N46" s="47" t="s">
        <v>29</v>
      </c>
      <c r="O46" s="65">
        <v>0.84009738</v>
      </c>
      <c r="P46" s="7">
        <v>1</v>
      </c>
      <c r="R46" s="8"/>
      <c r="S46" s="9"/>
      <c r="T46" s="10"/>
    </row>
    <row r="47" spans="2:20" ht="15.75" thickBot="1" x14ac:dyDescent="0.3">
      <c r="B47" s="20"/>
      <c r="C47" s="62">
        <f>SUBTOTAL(109,Tabla416[Monto])</f>
        <v>93.496655689999983</v>
      </c>
      <c r="D47" s="64">
        <f>SUBTOTAL(109,Tabla416[Créditos])</f>
        <v>45</v>
      </c>
      <c r="F47" s="8"/>
      <c r="G47" s="9"/>
      <c r="H47" s="10"/>
      <c r="N47" s="47" t="s">
        <v>34</v>
      </c>
      <c r="O47" s="66">
        <v>1.6238184499999999</v>
      </c>
      <c r="P47" s="7">
        <v>2</v>
      </c>
      <c r="R47" s="8"/>
      <c r="S47" s="9"/>
      <c r="T47" s="10"/>
    </row>
    <row r="48" spans="2:20" x14ac:dyDescent="0.25">
      <c r="C48"/>
      <c r="D48"/>
      <c r="F48" s="8"/>
      <c r="G48" s="9"/>
      <c r="H48" s="10"/>
      <c r="N48" s="47" t="s">
        <v>37</v>
      </c>
      <c r="O48" s="67">
        <v>0.47492904000000002</v>
      </c>
      <c r="P48" s="58">
        <v>1</v>
      </c>
      <c r="R48" s="8"/>
      <c r="S48" s="9"/>
      <c r="T48" s="10"/>
    </row>
    <row r="49" spans="3:20" ht="15.75" thickBot="1" x14ac:dyDescent="0.3">
      <c r="C49"/>
      <c r="D49"/>
      <c r="F49" s="8"/>
      <c r="G49" s="9"/>
      <c r="H49" s="10"/>
      <c r="N49" s="69" t="s">
        <v>26</v>
      </c>
      <c r="O49" s="67">
        <v>2.1937473999999999</v>
      </c>
      <c r="P49" s="58">
        <v>1</v>
      </c>
      <c r="R49" s="8"/>
      <c r="S49" s="9"/>
      <c r="T49" s="10"/>
    </row>
    <row r="50" spans="3:20" x14ac:dyDescent="0.25">
      <c r="C50"/>
      <c r="D50"/>
      <c r="N50" s="30" t="s">
        <v>4</v>
      </c>
      <c r="O50" s="31">
        <f>SUBTOTAL(109,Tabla4819[Saldo])</f>
        <v>138.74757676999999</v>
      </c>
      <c r="P50" s="32">
        <f>SUBTOTAL(109,Tabla4819[Créditos])</f>
        <v>67</v>
      </c>
      <c r="R50" s="8"/>
      <c r="S50" s="9"/>
      <c r="T50" s="10"/>
    </row>
    <row r="51" spans="3:20" x14ac:dyDescent="0.25">
      <c r="C51"/>
      <c r="D51"/>
      <c r="O51"/>
      <c r="P51"/>
      <c r="R51" s="8"/>
      <c r="S51" s="9"/>
      <c r="T51" s="10"/>
    </row>
    <row r="52" spans="3:20" x14ac:dyDescent="0.25">
      <c r="C52"/>
      <c r="O52"/>
      <c r="P52"/>
    </row>
    <row r="53" spans="3:20" x14ac:dyDescent="0.25">
      <c r="O53"/>
      <c r="P53"/>
    </row>
    <row r="54" spans="3:20" x14ac:dyDescent="0.25">
      <c r="O54"/>
      <c r="P54"/>
    </row>
    <row r="55" spans="3:20" x14ac:dyDescent="0.25">
      <c r="O55"/>
      <c r="P55"/>
    </row>
    <row r="56" spans="3:20" x14ac:dyDescent="0.25">
      <c r="O56"/>
      <c r="P56"/>
    </row>
    <row r="57" spans="3:20" x14ac:dyDescent="0.25">
      <c r="O57"/>
      <c r="P57"/>
    </row>
    <row r="58" spans="3:20" x14ac:dyDescent="0.25">
      <c r="O58"/>
      <c r="P58"/>
    </row>
    <row r="59" spans="3:20" x14ac:dyDescent="0.25">
      <c r="O59"/>
      <c r="P59"/>
    </row>
  </sheetData>
  <mergeCells count="6">
    <mergeCell ref="O40:P40"/>
    <mergeCell ref="C5:D5"/>
    <mergeCell ref="O5:P5"/>
    <mergeCell ref="C23:D23"/>
    <mergeCell ref="O24:P24"/>
    <mergeCell ref="C39:D39"/>
  </mergeCells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3:T55"/>
  <sheetViews>
    <sheetView showGridLines="0" tabSelected="1" topLeftCell="L1" zoomScale="70" zoomScaleNormal="70" workbookViewId="0">
      <selection activeCell="D58" sqref="D58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34.7109375" bestFit="1" customWidth="1"/>
    <col min="14" max="14" width="55.85546875" customWidth="1"/>
    <col min="15" max="16" width="19.7109375" style="3" customWidth="1"/>
    <col min="18" max="18" width="51.85546875" bestFit="1" customWidth="1"/>
  </cols>
  <sheetData>
    <row r="3" spans="2:20" ht="15.75" x14ac:dyDescent="0.25">
      <c r="B3" s="1" t="s">
        <v>63</v>
      </c>
      <c r="C3"/>
      <c r="D3"/>
      <c r="N3" s="1" t="s">
        <v>67</v>
      </c>
      <c r="O3"/>
      <c r="P3"/>
    </row>
    <row r="4" spans="2:20" ht="16.5" thickBot="1" x14ac:dyDescent="0.3">
      <c r="B4" s="2" t="s">
        <v>0</v>
      </c>
      <c r="N4" s="2" t="s">
        <v>0</v>
      </c>
    </row>
    <row r="5" spans="2:20" x14ac:dyDescent="0.25">
      <c r="C5" s="70" t="s">
        <v>40</v>
      </c>
      <c r="D5" s="71"/>
      <c r="O5" s="70" t="s">
        <v>40</v>
      </c>
      <c r="P5" s="71"/>
    </row>
    <row r="6" spans="2:20" ht="15.75" thickBot="1" x14ac:dyDescent="0.3">
      <c r="B6" s="12" t="s">
        <v>1</v>
      </c>
      <c r="C6" s="13" t="s">
        <v>2</v>
      </c>
      <c r="D6" s="14" t="s">
        <v>3</v>
      </c>
      <c r="N6" s="12" t="s">
        <v>1</v>
      </c>
      <c r="O6" s="13" t="s">
        <v>6</v>
      </c>
      <c r="P6" s="14" t="s">
        <v>3</v>
      </c>
    </row>
    <row r="7" spans="2:20" x14ac:dyDescent="0.25">
      <c r="B7" s="11" t="s">
        <v>46</v>
      </c>
      <c r="C7" s="4">
        <v>14.439969640000005</v>
      </c>
      <c r="D7" s="7">
        <v>1568</v>
      </c>
      <c r="F7" s="8"/>
      <c r="G7" s="9"/>
      <c r="H7" s="10"/>
      <c r="N7" s="11" t="s">
        <v>46</v>
      </c>
      <c r="O7" s="4">
        <v>63.42894627999997</v>
      </c>
      <c r="P7" s="7">
        <v>8359</v>
      </c>
      <c r="R7" s="8"/>
      <c r="S7" s="9"/>
      <c r="T7" s="10"/>
    </row>
    <row r="8" spans="2:20" x14ac:dyDescent="0.25">
      <c r="B8" s="11" t="s">
        <v>47</v>
      </c>
      <c r="C8" s="4">
        <v>10.934829819999999</v>
      </c>
      <c r="D8" s="7">
        <v>3173</v>
      </c>
      <c r="F8" s="8"/>
      <c r="G8" s="9"/>
      <c r="H8" s="10"/>
      <c r="N8" s="11" t="s">
        <v>47</v>
      </c>
      <c r="O8" s="4">
        <v>33.589136870000047</v>
      </c>
      <c r="P8" s="7">
        <v>10198</v>
      </c>
      <c r="R8" s="8"/>
      <c r="S8" s="9"/>
      <c r="T8" s="10"/>
    </row>
    <row r="9" spans="2:20" x14ac:dyDescent="0.25">
      <c r="B9" s="11" t="s">
        <v>48</v>
      </c>
      <c r="C9" s="4">
        <v>3.9065451499999999</v>
      </c>
      <c r="D9" s="7">
        <v>817</v>
      </c>
      <c r="F9" s="8"/>
      <c r="G9" s="9"/>
      <c r="H9" s="10"/>
      <c r="N9" s="11" t="s">
        <v>48</v>
      </c>
      <c r="O9" s="4">
        <v>7.3593368700000026</v>
      </c>
      <c r="P9" s="7">
        <v>2345</v>
      </c>
      <c r="R9" s="8"/>
      <c r="S9" s="9"/>
      <c r="T9" s="10"/>
    </row>
    <row r="10" spans="2:20" x14ac:dyDescent="0.25">
      <c r="B10" s="11" t="s">
        <v>49</v>
      </c>
      <c r="C10" s="4">
        <v>0.13027230000000001</v>
      </c>
      <c r="D10" s="7">
        <v>8</v>
      </c>
      <c r="F10" s="8"/>
      <c r="G10" s="9"/>
      <c r="H10" s="10"/>
      <c r="N10" s="11" t="s">
        <v>50</v>
      </c>
      <c r="O10" s="4">
        <v>0.31379098</v>
      </c>
      <c r="P10" s="7">
        <v>37</v>
      </c>
      <c r="R10" s="8"/>
      <c r="S10" s="9"/>
      <c r="T10" s="10"/>
    </row>
    <row r="11" spans="2:20" x14ac:dyDescent="0.25">
      <c r="B11" s="11" t="s">
        <v>50</v>
      </c>
      <c r="C11" s="4">
        <v>7.6969999999999997E-2</v>
      </c>
      <c r="D11" s="7">
        <v>10</v>
      </c>
      <c r="F11" s="8"/>
      <c r="G11" s="9"/>
      <c r="H11" s="10"/>
      <c r="N11" s="11" t="s">
        <v>49</v>
      </c>
      <c r="O11" s="4">
        <v>0.17376764</v>
      </c>
      <c r="P11" s="7">
        <v>16</v>
      </c>
      <c r="R11" s="8"/>
      <c r="S11" s="9"/>
      <c r="T11" s="10"/>
    </row>
    <row r="12" spans="2:20" x14ac:dyDescent="0.25">
      <c r="B12" s="30" t="s">
        <v>4</v>
      </c>
      <c r="C12" s="31">
        <f>SUBTOTAL(109,C7:C11)</f>
        <v>29.488586910000006</v>
      </c>
      <c r="D12" s="32">
        <f>SUBTOTAL(109,D7:D11)</f>
        <v>5576</v>
      </c>
      <c r="N12" s="50" t="s">
        <v>10</v>
      </c>
      <c r="O12" s="31">
        <f>SUBTOTAL(109,O7:O11)</f>
        <v>104.86497864000002</v>
      </c>
      <c r="P12" s="51">
        <f>SUBTOTAL(109,P7:P11)</f>
        <v>20955</v>
      </c>
      <c r="R12" s="8"/>
      <c r="S12" s="9"/>
      <c r="T12" s="10"/>
    </row>
    <row r="13" spans="2:20" x14ac:dyDescent="0.25">
      <c r="C13"/>
      <c r="D13"/>
      <c r="N13" s="43" t="s">
        <v>51</v>
      </c>
      <c r="O13" s="49"/>
      <c r="P13" s="42"/>
      <c r="R13" s="8"/>
      <c r="S13" s="9"/>
      <c r="T13" s="10"/>
    </row>
    <row r="14" spans="2:20" x14ac:dyDescent="0.25">
      <c r="C14"/>
      <c r="D14"/>
      <c r="R14" s="8"/>
      <c r="S14" s="9"/>
      <c r="T14" s="10"/>
    </row>
    <row r="15" spans="2:20" x14ac:dyDescent="0.25">
      <c r="C15"/>
      <c r="D15"/>
      <c r="N15" s="5"/>
      <c r="O15" s="29"/>
    </row>
    <row r="16" spans="2:20" x14ac:dyDescent="0.25">
      <c r="C16"/>
      <c r="D16"/>
      <c r="N16" s="5"/>
    </row>
    <row r="17" spans="2:20" x14ac:dyDescent="0.25">
      <c r="C17"/>
      <c r="D17"/>
      <c r="N17" s="5"/>
    </row>
    <row r="18" spans="2:20" x14ac:dyDescent="0.25">
      <c r="B18" s="5"/>
      <c r="N18" s="5"/>
    </row>
    <row r="19" spans="2:20" x14ac:dyDescent="0.25">
      <c r="B19" s="5"/>
      <c r="N19" s="5"/>
    </row>
    <row r="20" spans="2:20" ht="15.75" x14ac:dyDescent="0.25">
      <c r="B20" s="1" t="s">
        <v>64</v>
      </c>
      <c r="D20" s="6"/>
      <c r="N20" s="1" t="s">
        <v>66</v>
      </c>
      <c r="P20" s="6"/>
    </row>
    <row r="21" spans="2:20" ht="16.5" thickBot="1" x14ac:dyDescent="0.3">
      <c r="B21" s="2" t="s">
        <v>0</v>
      </c>
      <c r="D21" s="6"/>
      <c r="F21" s="8"/>
      <c r="G21" s="9"/>
      <c r="H21" s="10"/>
      <c r="N21" s="2" t="s">
        <v>0</v>
      </c>
      <c r="P21" s="6"/>
    </row>
    <row r="22" spans="2:20" ht="15.75" thickBot="1" x14ac:dyDescent="0.3">
      <c r="C22" s="70" t="s">
        <v>40</v>
      </c>
      <c r="D22" s="71"/>
      <c r="F22" s="8"/>
      <c r="G22" s="9"/>
      <c r="H22" s="10"/>
      <c r="O22" s="70" t="s">
        <v>40</v>
      </c>
      <c r="P22" s="71"/>
    </row>
    <row r="23" spans="2:20" ht="15.75" thickBot="1" x14ac:dyDescent="0.3">
      <c r="B23" s="19" t="s">
        <v>8</v>
      </c>
      <c r="C23" s="13" t="s">
        <v>2</v>
      </c>
      <c r="D23" s="14" t="s">
        <v>3</v>
      </c>
      <c r="F23" s="8"/>
      <c r="G23" s="9"/>
      <c r="H23" s="10"/>
      <c r="N23" s="44" t="s">
        <v>8</v>
      </c>
      <c r="O23" s="45" t="s">
        <v>6</v>
      </c>
      <c r="P23" s="46" t="s">
        <v>3</v>
      </c>
      <c r="R23" s="8"/>
      <c r="S23" s="9"/>
      <c r="T23" s="10"/>
    </row>
    <row r="24" spans="2:20" x14ac:dyDescent="0.25">
      <c r="B24" s="18" t="s">
        <v>19</v>
      </c>
      <c r="C24" s="4">
        <v>3.3761360500000004</v>
      </c>
      <c r="D24" s="7">
        <v>416</v>
      </c>
      <c r="F24" s="8"/>
      <c r="G24" s="9"/>
      <c r="H24" s="10"/>
      <c r="N24" s="47" t="s">
        <v>19</v>
      </c>
      <c r="O24" s="4">
        <v>39.716255329999889</v>
      </c>
      <c r="P24" s="48">
        <v>4920</v>
      </c>
      <c r="R24" s="8"/>
      <c r="S24" s="9"/>
      <c r="T24" s="10"/>
    </row>
    <row r="25" spans="2:20" x14ac:dyDescent="0.25">
      <c r="B25" s="18" t="s">
        <v>20</v>
      </c>
      <c r="C25" s="4">
        <v>9.6433916299999964</v>
      </c>
      <c r="D25" s="7">
        <v>4092</v>
      </c>
      <c r="F25" s="8"/>
      <c r="G25" s="9"/>
      <c r="H25" s="10"/>
      <c r="N25" s="47" t="s">
        <v>20</v>
      </c>
      <c r="O25" s="4">
        <v>21.419756690000039</v>
      </c>
      <c r="P25" s="48">
        <v>12711</v>
      </c>
      <c r="R25" s="8"/>
      <c r="S25" s="9"/>
      <c r="T25" s="10"/>
    </row>
    <row r="26" spans="2:20" x14ac:dyDescent="0.25">
      <c r="B26" s="18" t="s">
        <v>21</v>
      </c>
      <c r="C26" s="4">
        <v>12.664910480000003</v>
      </c>
      <c r="D26" s="7">
        <v>982</v>
      </c>
      <c r="N26" s="47" t="s">
        <v>21</v>
      </c>
      <c r="O26" s="4">
        <v>31.879058100000037</v>
      </c>
      <c r="P26" s="48">
        <v>3043</v>
      </c>
      <c r="R26" s="8"/>
      <c r="S26" s="9"/>
      <c r="T26" s="10"/>
    </row>
    <row r="27" spans="2:20" x14ac:dyDescent="0.25">
      <c r="B27" s="18" t="s">
        <v>22</v>
      </c>
      <c r="C27" s="4">
        <v>3.80414875</v>
      </c>
      <c r="D27" s="7">
        <v>86</v>
      </c>
      <c r="N27" s="47" t="s">
        <v>22</v>
      </c>
      <c r="O27" s="4">
        <v>11.849908520000005</v>
      </c>
      <c r="P27" s="48">
        <v>281</v>
      </c>
    </row>
    <row r="28" spans="2:20" ht="15.75" thickBot="1" x14ac:dyDescent="0.3">
      <c r="B28" s="20" t="s">
        <v>4</v>
      </c>
      <c r="C28" s="16">
        <f>SUM(C24:C27)</f>
        <v>29.488586909999999</v>
      </c>
      <c r="D28" s="17">
        <f>SUM(D24:D27)</f>
        <v>5576</v>
      </c>
      <c r="N28" s="20" t="s">
        <v>4</v>
      </c>
      <c r="O28" s="16">
        <f>SUM(O24:O27)</f>
        <v>104.86497863999996</v>
      </c>
      <c r="P28" s="17">
        <f>SUM(P24:P27)</f>
        <v>20955</v>
      </c>
    </row>
    <row r="29" spans="2:20" x14ac:dyDescent="0.25">
      <c r="B29" s="28"/>
      <c r="N29" s="43" t="s">
        <v>51</v>
      </c>
    </row>
    <row r="35" spans="2:20" ht="15" customHeight="1" x14ac:dyDescent="0.25"/>
    <row r="36" spans="2:20" ht="15.75" x14ac:dyDescent="0.25">
      <c r="B36" s="1" t="s">
        <v>65</v>
      </c>
      <c r="N36" s="1" t="s">
        <v>68</v>
      </c>
    </row>
    <row r="37" spans="2:20" ht="16.5" thickBot="1" x14ac:dyDescent="0.3">
      <c r="B37" s="2" t="s">
        <v>0</v>
      </c>
      <c r="F37" s="8"/>
      <c r="G37" s="9"/>
      <c r="H37" s="10"/>
      <c r="N37" s="2" t="s">
        <v>0</v>
      </c>
    </row>
    <row r="38" spans="2:20" x14ac:dyDescent="0.25">
      <c r="C38" s="70" t="s">
        <v>40</v>
      </c>
      <c r="D38" s="71"/>
      <c r="F38" s="8"/>
      <c r="G38" s="9"/>
      <c r="H38" s="10"/>
      <c r="O38" s="70" t="s">
        <v>40</v>
      </c>
      <c r="P38" s="71"/>
    </row>
    <row r="39" spans="2:20" ht="15.75" thickBot="1" x14ac:dyDescent="0.3">
      <c r="B39" s="12" t="s">
        <v>9</v>
      </c>
      <c r="C39" s="13" t="s">
        <v>2</v>
      </c>
      <c r="D39" s="14" t="s">
        <v>3</v>
      </c>
      <c r="F39" s="8"/>
      <c r="G39" s="9"/>
      <c r="H39" s="10"/>
      <c r="N39" s="12" t="s">
        <v>9</v>
      </c>
      <c r="O39" s="13" t="s">
        <v>6</v>
      </c>
      <c r="P39" s="14" t="s">
        <v>3</v>
      </c>
      <c r="R39" s="8"/>
      <c r="S39" s="9"/>
      <c r="T39" s="10"/>
    </row>
    <row r="40" spans="2:20" x14ac:dyDescent="0.25">
      <c r="B40" s="11" t="s">
        <v>24</v>
      </c>
      <c r="C40" s="4">
        <v>13.368597370000002</v>
      </c>
      <c r="D40" s="7">
        <v>1676</v>
      </c>
      <c r="F40" s="8"/>
      <c r="G40" s="9"/>
      <c r="H40" s="10"/>
      <c r="N40" s="11" t="s">
        <v>24</v>
      </c>
      <c r="O40" s="4">
        <v>49.93033494000003</v>
      </c>
      <c r="P40" s="7">
        <v>6793</v>
      </c>
      <c r="R40" s="8"/>
      <c r="S40" s="9"/>
      <c r="T40" s="10"/>
    </row>
    <row r="41" spans="2:20" x14ac:dyDescent="0.25">
      <c r="B41" s="11" t="s">
        <v>25</v>
      </c>
      <c r="C41" s="4">
        <v>5.169501470000001</v>
      </c>
      <c r="D41" s="7">
        <v>659</v>
      </c>
      <c r="F41" s="8"/>
      <c r="G41" s="9"/>
      <c r="H41" s="10"/>
      <c r="N41" s="11" t="s">
        <v>25</v>
      </c>
      <c r="O41" s="4">
        <v>22.020571329999985</v>
      </c>
      <c r="P41" s="7">
        <v>2773</v>
      </c>
      <c r="R41" s="8"/>
      <c r="S41" s="9"/>
      <c r="T41" s="10"/>
    </row>
    <row r="42" spans="2:20" x14ac:dyDescent="0.25">
      <c r="B42" s="11" t="s">
        <v>26</v>
      </c>
      <c r="C42" s="4">
        <v>1.9433696399999998</v>
      </c>
      <c r="D42" s="7">
        <v>411</v>
      </c>
      <c r="F42" s="8"/>
      <c r="G42" s="9"/>
      <c r="H42" s="10"/>
      <c r="N42" s="11" t="s">
        <v>28</v>
      </c>
      <c r="O42" s="4">
        <v>6.6812592799999999</v>
      </c>
      <c r="P42" s="7">
        <v>1587</v>
      </c>
      <c r="R42" s="8"/>
      <c r="S42" s="9"/>
      <c r="T42" s="10"/>
    </row>
    <row r="43" spans="2:20" x14ac:dyDescent="0.25">
      <c r="B43" s="11" t="s">
        <v>28</v>
      </c>
      <c r="C43" s="4">
        <v>1.8097398800000002</v>
      </c>
      <c r="D43" s="7">
        <v>432</v>
      </c>
      <c r="F43" s="8"/>
      <c r="G43" s="9"/>
      <c r="H43" s="10"/>
      <c r="N43" s="11" t="s">
        <v>26</v>
      </c>
      <c r="O43" s="4">
        <v>5.9254232999999985</v>
      </c>
      <c r="P43" s="7">
        <v>1527</v>
      </c>
      <c r="R43" s="8"/>
      <c r="S43" s="9"/>
      <c r="T43" s="10"/>
    </row>
    <row r="44" spans="2:20" x14ac:dyDescent="0.25">
      <c r="B44" s="11" t="s">
        <v>27</v>
      </c>
      <c r="C44" s="4">
        <v>1.2858510600000002</v>
      </c>
      <c r="D44" s="7">
        <v>259</v>
      </c>
      <c r="F44" s="8"/>
      <c r="G44" s="9"/>
      <c r="H44" s="10"/>
      <c r="N44" s="11" t="s">
        <v>27</v>
      </c>
      <c r="O44" s="4">
        <v>3.8934655200000003</v>
      </c>
      <c r="P44" s="7">
        <v>978</v>
      </c>
      <c r="R44" s="8"/>
      <c r="S44" s="9"/>
      <c r="T44" s="10"/>
    </row>
    <row r="45" spans="2:20" x14ac:dyDescent="0.25">
      <c r="B45" s="11" t="s">
        <v>29</v>
      </c>
      <c r="C45" s="4">
        <v>1.2454799999999999</v>
      </c>
      <c r="D45" s="7">
        <v>411</v>
      </c>
      <c r="F45" s="8"/>
      <c r="G45" s="9"/>
      <c r="H45" s="10"/>
      <c r="N45" s="11" t="s">
        <v>29</v>
      </c>
      <c r="O45" s="4">
        <v>3.2038413699999997</v>
      </c>
      <c r="P45" s="7">
        <v>1381</v>
      </c>
      <c r="R45" s="8"/>
      <c r="S45" s="9"/>
      <c r="T45" s="10"/>
    </row>
    <row r="46" spans="2:20" x14ac:dyDescent="0.25">
      <c r="B46" s="11" t="s">
        <v>31</v>
      </c>
      <c r="C46" s="4">
        <v>0.79739928999999998</v>
      </c>
      <c r="D46" s="7">
        <v>335</v>
      </c>
      <c r="F46" s="8"/>
      <c r="G46" s="9"/>
      <c r="H46" s="10"/>
      <c r="N46" s="11" t="s">
        <v>31</v>
      </c>
      <c r="O46" s="4">
        <v>2.5942388000000007</v>
      </c>
      <c r="P46" s="7">
        <v>1055</v>
      </c>
      <c r="R46" s="8"/>
      <c r="S46" s="9"/>
      <c r="T46" s="10"/>
    </row>
    <row r="47" spans="2:20" x14ac:dyDescent="0.25">
      <c r="B47" s="11" t="s">
        <v>33</v>
      </c>
      <c r="C47" s="4">
        <v>0.68778278000000004</v>
      </c>
      <c r="D47" s="7">
        <v>199</v>
      </c>
      <c r="F47" s="8"/>
      <c r="G47" s="9"/>
      <c r="H47" s="10"/>
      <c r="N47" s="11" t="s">
        <v>30</v>
      </c>
      <c r="O47" s="4">
        <v>2.3628807799999985</v>
      </c>
      <c r="P47" s="7">
        <v>1011</v>
      </c>
      <c r="R47" s="8"/>
      <c r="S47" s="9"/>
      <c r="T47" s="10"/>
    </row>
    <row r="48" spans="2:20" x14ac:dyDescent="0.25">
      <c r="B48" s="11" t="s">
        <v>30</v>
      </c>
      <c r="C48" s="4">
        <v>0.80844590000000005</v>
      </c>
      <c r="D48" s="7">
        <v>250</v>
      </c>
      <c r="F48" s="8"/>
      <c r="G48" s="9"/>
      <c r="H48" s="10"/>
      <c r="N48" s="11" t="s">
        <v>36</v>
      </c>
      <c r="O48" s="4">
        <v>1.7163184899999997</v>
      </c>
      <c r="P48" s="7">
        <v>947</v>
      </c>
      <c r="R48" s="8"/>
      <c r="S48" s="9"/>
      <c r="T48" s="10"/>
    </row>
    <row r="49" spans="2:20" x14ac:dyDescent="0.25">
      <c r="B49" s="11" t="s">
        <v>36</v>
      </c>
      <c r="C49" s="4">
        <v>0.67698529000000007</v>
      </c>
      <c r="D49" s="7">
        <v>294</v>
      </c>
      <c r="F49" s="8"/>
      <c r="G49" s="9"/>
      <c r="H49" s="10"/>
      <c r="N49" s="11" t="s">
        <v>37</v>
      </c>
      <c r="O49" s="4">
        <v>1.42698503</v>
      </c>
      <c r="P49" s="7">
        <v>578</v>
      </c>
      <c r="R49" s="8"/>
      <c r="S49" s="9"/>
      <c r="T49" s="10"/>
    </row>
    <row r="50" spans="2:20" x14ac:dyDescent="0.25">
      <c r="B50" s="11" t="s">
        <v>34</v>
      </c>
      <c r="C50" s="4">
        <v>0.47987951000000001</v>
      </c>
      <c r="D50" s="7">
        <v>185</v>
      </c>
      <c r="N50" s="11" t="s">
        <v>32</v>
      </c>
      <c r="O50" s="4">
        <v>1.3746238299999991</v>
      </c>
      <c r="P50" s="7">
        <v>598</v>
      </c>
      <c r="R50" s="8"/>
      <c r="S50" s="9"/>
      <c r="T50" s="10"/>
    </row>
    <row r="51" spans="2:20" x14ac:dyDescent="0.25">
      <c r="B51" s="11" t="s">
        <v>37</v>
      </c>
      <c r="C51" s="4">
        <v>0.49677887999999998</v>
      </c>
      <c r="D51" s="7">
        <v>189</v>
      </c>
      <c r="N51" s="11" t="s">
        <v>33</v>
      </c>
      <c r="O51" s="4">
        <v>1.4468470099999997</v>
      </c>
      <c r="P51" s="7">
        <v>608</v>
      </c>
      <c r="R51" s="8"/>
      <c r="S51" s="9"/>
      <c r="T51" s="10"/>
    </row>
    <row r="52" spans="2:20" x14ac:dyDescent="0.25">
      <c r="B52" s="11" t="s">
        <v>35</v>
      </c>
      <c r="C52" s="4">
        <v>0.30882025000000002</v>
      </c>
      <c r="D52" s="7">
        <v>117</v>
      </c>
      <c r="N52" s="11" t="s">
        <v>34</v>
      </c>
      <c r="O52" s="4">
        <v>1.33844827</v>
      </c>
      <c r="P52" s="7">
        <v>638</v>
      </c>
    </row>
    <row r="53" spans="2:20" x14ac:dyDescent="0.25">
      <c r="B53" s="11" t="s">
        <v>32</v>
      </c>
      <c r="C53" s="4">
        <v>0.40995558999999998</v>
      </c>
      <c r="D53" s="7">
        <v>159</v>
      </c>
      <c r="N53" s="11" t="s">
        <v>35</v>
      </c>
      <c r="O53" s="4">
        <v>0.94974069000000039</v>
      </c>
      <c r="P53" s="7">
        <v>481</v>
      </c>
    </row>
    <row r="54" spans="2:20" ht="15.75" thickBot="1" x14ac:dyDescent="0.3">
      <c r="B54" s="15" t="s">
        <v>4</v>
      </c>
      <c r="C54" s="16">
        <f>SUM(C40:C53)</f>
        <v>29.488586910000002</v>
      </c>
      <c r="D54" s="17">
        <f>SUM(D40:D53)</f>
        <v>5576</v>
      </c>
      <c r="N54" s="15" t="s">
        <v>4</v>
      </c>
      <c r="O54" s="16">
        <f>SUM(O40:O53)</f>
        <v>104.86497864000005</v>
      </c>
      <c r="P54" s="17">
        <f>SUM(P40:P53)</f>
        <v>20955</v>
      </c>
    </row>
    <row r="55" spans="2:20" x14ac:dyDescent="0.25">
      <c r="N55" s="43" t="s">
        <v>51</v>
      </c>
    </row>
  </sheetData>
  <mergeCells count="6">
    <mergeCell ref="C5:D5"/>
    <mergeCell ref="O5:P5"/>
    <mergeCell ref="C22:D22"/>
    <mergeCell ref="O22:P22"/>
    <mergeCell ref="C38:D38"/>
    <mergeCell ref="O38:P38"/>
  </mergeCells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BANDESAL 2DO. PISO</vt:lpstr>
      <vt:lpstr>FONDO DE DESARROLLO ECONÓMICO</vt:lpstr>
      <vt:lpstr>CRÉDITO DIRECTO</vt:lpstr>
      <vt:lpstr>FONDO SALVADOREÑO DE GARANTÍAS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Ríos</dc:creator>
  <cp:lastModifiedBy>Carlos Angel</cp:lastModifiedBy>
  <dcterms:created xsi:type="dcterms:W3CDTF">2018-05-16T19:09:38Z</dcterms:created>
  <dcterms:modified xsi:type="dcterms:W3CDTF">2021-07-15T17:45:04Z</dcterms:modified>
</cp:coreProperties>
</file>