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1\Informacion Oficiosa\Estadisticas\"/>
    </mc:Choice>
  </mc:AlternateContent>
  <bookViews>
    <workbookView xWindow="0" yWindow="0" windowWidth="24000" windowHeight="9600" tabRatio="809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C28" i="3"/>
  <c r="O29" i="3" l="1"/>
  <c r="P29" i="3"/>
  <c r="D14" i="5" l="1"/>
  <c r="M61" i="1" l="1"/>
  <c r="N61" i="1"/>
  <c r="M33" i="1"/>
  <c r="N33" i="1"/>
  <c r="M17" i="1"/>
  <c r="N17" i="1"/>
  <c r="O28" i="6" l="1"/>
  <c r="P12" i="6" l="1"/>
  <c r="O12" i="6"/>
  <c r="D12" i="6" l="1"/>
  <c r="D28" i="6"/>
  <c r="C28" i="6"/>
  <c r="D54" i="6"/>
  <c r="C54" i="6"/>
  <c r="C12" i="6"/>
  <c r="C14" i="5" l="1"/>
  <c r="D29" i="5"/>
  <c r="C29" i="5"/>
  <c r="C44" i="5"/>
  <c r="P48" i="5" l="1"/>
  <c r="O48" i="5"/>
  <c r="D44" i="5"/>
  <c r="P54" i="6" l="1"/>
  <c r="O54" i="6"/>
  <c r="P28" i="6"/>
  <c r="P30" i="5"/>
  <c r="O30" i="5"/>
  <c r="O14" i="3"/>
  <c r="P14" i="3"/>
  <c r="O55" i="3"/>
  <c r="P55" i="3"/>
  <c r="O15" i="5" l="1"/>
  <c r="C13" i="3"/>
  <c r="D53" i="3" l="1"/>
  <c r="C53" i="3"/>
  <c r="D13" i="1" l="1"/>
  <c r="C13" i="1"/>
  <c r="D59" i="1" l="1"/>
  <c r="C59" i="1"/>
  <c r="D32" i="1"/>
  <c r="C32" i="1"/>
  <c r="D13" i="3" l="1"/>
  <c r="P15" i="5"/>
</calcChain>
</file>

<file path=xl/sharedStrings.xml><?xml version="1.0" encoding="utf-8"?>
<sst xmlns="http://schemas.openxmlformats.org/spreadsheetml/2006/main" count="362" uniqueCount="67">
  <si>
    <t>Cifras en millones de USD</t>
  </si>
  <si>
    <t>SECTOR ECONÓMICO</t>
  </si>
  <si>
    <t>Monto</t>
  </si>
  <si>
    <t>Créditos</t>
  </si>
  <si>
    <t>TOTAL</t>
  </si>
  <si>
    <t>FDE</t>
  </si>
  <si>
    <t>Saldo</t>
  </si>
  <si>
    <t>2DO. PISO</t>
  </si>
  <si>
    <t>TAMAÑO DE EMPRESA</t>
  </si>
  <si>
    <t>DEPARTAMENTO</t>
  </si>
  <si>
    <t>Total general</t>
  </si>
  <si>
    <t>SECTOR COMERCIO</t>
  </si>
  <si>
    <t>SECTOR AGROPECUARIO</t>
  </si>
  <si>
    <t>SECTOR SERVICIOS</t>
  </si>
  <si>
    <t>SECTOR INDUSTRIA MANUFACTURERA</t>
  </si>
  <si>
    <t>SECTOR CONSTRUCCION</t>
  </si>
  <si>
    <t>SECTOR TRANSPORTE, ALMACENAJE Y COMUNICACIONES</t>
  </si>
  <si>
    <t>SECTOR ELECTRICIDAD, GAS, AGUA Y SERVICIOS SANITARIOS</t>
  </si>
  <si>
    <t>SECTOR VIVIENDA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</si>
  <si>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</si>
  <si>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</si>
  <si>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</si>
  <si>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</si>
  <si>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</si>
  <si>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</si>
  <si>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</si>
  <si>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</si>
  <si>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SONSONATE</t>
  </si>
  <si>
    <t>SAN MIGUEL</t>
  </si>
  <si>
    <t>LA PAZ</t>
  </si>
  <si>
    <t>AHUACHAPAN</t>
  </si>
  <si>
    <t>USULUTAN</t>
  </si>
  <si>
    <t>LA UNION</t>
  </si>
  <si>
    <t>SAN VICENTE</t>
  </si>
  <si>
    <t>MORAZAN</t>
  </si>
  <si>
    <t>CABAÑAS</t>
  </si>
  <si>
    <t>CUSCATLAN</t>
  </si>
  <si>
    <t>CHALATENANGO</t>
  </si>
  <si>
    <t>INSTITUCIONES FINANCIERAS</t>
  </si>
  <si>
    <t>CRÉDITO DIRECTO</t>
  </si>
  <si>
    <t>FSG</t>
  </si>
  <si>
    <t>A) MONTO OTORGADO POR SECTOR ECONÓMICO (ACUMULADO DE ENERO A MARZO 2021)</t>
  </si>
  <si>
    <t>B) MONTO OTORGADO POR TAMAÑO DE EMPRESA (ACUMULADO DE ENERO A MARZO 2021)</t>
  </si>
  <si>
    <t>C) MONTO OTORGADO POR DEPARTAMENTO (ACUMULADO DE ENERO A MARZO 2021)</t>
  </si>
  <si>
    <t>A) SALDO DE CARTERA POR SECTOR ECONÓMICO (AL 31 DE MARZO 2021)</t>
  </si>
  <si>
    <t>B) SALDO DE CARTERA POR TAMAÑO DE EMPRESA (AL 31 DE MARZO 2021)</t>
  </si>
  <si>
    <t>C) SALDO DE CARTERA POR DEPARTAMENTO (AL 31 DE MARZO 2021)</t>
  </si>
  <si>
    <t>SECTOR MINERIA Y CANTERAS</t>
  </si>
  <si>
    <t>/</t>
  </si>
  <si>
    <t>LÍNEA DE APOYO A LA REACTIVACIÓN ECONÓMICA DE LAS EMPRESAS SALVADOREÑAS*</t>
  </si>
  <si>
    <r>
      <rPr>
        <b/>
        <i/>
        <sz val="9"/>
        <color theme="1"/>
        <rFont val="Calibri"/>
        <family val="2"/>
        <scheme val="minor"/>
      </rPr>
      <t>*</t>
    </r>
    <r>
      <rPr>
        <i/>
        <sz val="9"/>
        <color theme="1"/>
        <rFont val="Calibri"/>
        <family val="2"/>
        <scheme val="minor"/>
      </rPr>
      <t>El detalle de la línea de apoyo a la reactivación económica de las empresas salvadoreñas se tendrá dentro de 180 días, debido a su modalidad de anticipo.</t>
    </r>
  </si>
  <si>
    <t>OTRAS ACTIVIDADES</t>
  </si>
  <si>
    <t>A) MONTO GARANTIZADO POR SECTOR ECONÓMICO (ACUMULADO DE ENERO A MARZO 2021)</t>
  </si>
  <si>
    <t>B) MONTO GARANTIZADO POR TAMAÑO DE EMPRESA (ACUMULADO DE ENERO A MARZO 2021)</t>
  </si>
  <si>
    <t>C) MONTO GARANTIZADO POR DEPARTAMENTO (ACUMULADO DE ENERO A MARZO 2021)</t>
  </si>
  <si>
    <t>SERVICIOS</t>
  </si>
  <si>
    <t>COMERCIO</t>
  </si>
  <si>
    <t>INDUSTRIA</t>
  </si>
  <si>
    <t>CONSTRUCCIÓN</t>
  </si>
  <si>
    <t>AGROPECUARIO</t>
  </si>
  <si>
    <t>*Incluye contingencia de FONEDUCA.</t>
  </si>
  <si>
    <t>A) CONTINGENCIA POR SECTOR ECONÓMICO (AL 31 DE MARZO 2021)*</t>
  </si>
  <si>
    <t>B) CONTINGENCIA POR TAMAÑO DE EMPRESA (AL 31 DE MARZO 2021)*</t>
  </si>
  <si>
    <t>C) CONTINGENCIA POR DEPARTAMENTO (AL 31 DE MARZO 2021)*</t>
  </si>
  <si>
    <t>CUENTA PROPIA / AUTÓNOMO</t>
  </si>
  <si>
    <t>*El detalle de la línea de apoyo a la reactivación económica de las empresas salvadoreñas se tendrá dentro de 180 días, debido a su modalidad de anticipo.</t>
  </si>
  <si>
    <t>CUENTA PROPIA O AUTOEMPLEO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</si>
</sst>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0" fontId="0" fillId="0" borderId="9" xfId="0" applyFont="1" applyBorder="1" applyAlignment="1">
      <alignment horizontal="left"/>
    </xf>
    <xf numFmtId="164" fontId="0" fillId="0" borderId="0" xfId="2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2" fillId="2" borderId="7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2" fillId="2" borderId="10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164" fontId="2" fillId="2" borderId="11" xfId="2" applyFont="1" applyFill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0" fillId="0" borderId="13" xfId="0" applyFont="1" applyBorder="1" applyAlignment="1">
      <alignment horizontal="left"/>
    </xf>
    <xf numFmtId="164" fontId="0" fillId="0" borderId="11" xfId="2" applyNumberFormat="1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0" fillId="0" borderId="12" xfId="1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166" fontId="10" fillId="0" borderId="0" xfId="1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2" fillId="2" borderId="13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6" fontId="0" fillId="0" borderId="4" xfId="1" applyNumberFormat="1" applyFont="1" applyBorder="1" applyAlignment="1">
      <alignment horizontal="center"/>
    </xf>
    <xf numFmtId="164" fontId="10" fillId="0" borderId="0" xfId="2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6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0" fillId="0" borderId="3" xfId="2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theme="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2021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PISO'!$B$6:$B$12</c:f>
              <c:strCache>
                <c:ptCount val="7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TRANSPORTE, ALMACENAJE Y COMUNICACIONES</c:v>
                </c:pt>
                <c:pt idx="5">
                  <c:v>SECTOR VIVIENDA</c:v>
                </c:pt>
                <c:pt idx="6">
                  <c:v>SECTOR CONSTRUCCION</c:v>
                </c:pt>
              </c:strCache>
            </c:strRef>
          </c:cat>
          <c:val>
            <c:numRef>
              <c:f>'BANDESAL 2DO. PISO'!$C$6:$C$12</c:f>
              <c:numCache>
                <c:formatCode>_("$"* #,##0.00_);_("$"* \(#,##0.00\);_("$"* "-"??_);_(@_)</c:formatCode>
                <c:ptCount val="7"/>
                <c:pt idx="0">
                  <c:v>11.446633419999989</c:v>
                </c:pt>
                <c:pt idx="1">
                  <c:v>4.7424999999999997</c:v>
                </c:pt>
                <c:pt idx="2">
                  <c:v>4.5920899999999998</c:v>
                </c:pt>
                <c:pt idx="3">
                  <c:v>3.5284889999999978</c:v>
                </c:pt>
                <c:pt idx="4">
                  <c:v>1.1428499999999999</c:v>
                </c:pt>
                <c:pt idx="5">
                  <c:v>0.624</c:v>
                </c:pt>
                <c:pt idx="6">
                  <c:v>0.4265500000000001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PISO'!$B$6:$B$12</c:f>
              <c:strCache>
                <c:ptCount val="7"/>
                <c:pt idx="0">
                  <c:v>SECTOR COMERCIO</c:v>
                </c:pt>
                <c:pt idx="1">
                  <c:v>SECTOR INDUSTRIA MANUFACTURERA</c:v>
                </c:pt>
                <c:pt idx="2">
                  <c:v>SECTOR SERVICIOS</c:v>
                </c:pt>
                <c:pt idx="3">
                  <c:v>SECTOR AGROPECUARIO</c:v>
                </c:pt>
                <c:pt idx="4">
                  <c:v>SECTOR TRANSPORTE, ALMACENAJE Y COMUNICACIONES</c:v>
                </c:pt>
                <c:pt idx="5">
                  <c:v>SECTOR VIVIENDA</c:v>
                </c:pt>
                <c:pt idx="6">
                  <c:v>SECTOR CONSTRUCCION</c:v>
                </c:pt>
              </c:strCache>
            </c:strRef>
          </c:cat>
          <c:val>
            <c:numRef>
              <c:f>'BANDESAL 2DO. PISO'!$D$6:$D$12</c:f>
              <c:numCache>
                <c:formatCode>_(* #,##0_);_(* \(#,##0\);_(* "-"??_);_(@_)</c:formatCode>
                <c:ptCount val="7"/>
                <c:pt idx="0">
                  <c:v>433</c:v>
                </c:pt>
                <c:pt idx="1">
                  <c:v>28</c:v>
                </c:pt>
                <c:pt idx="2">
                  <c:v>54</c:v>
                </c:pt>
                <c:pt idx="3">
                  <c:v>106</c:v>
                </c:pt>
                <c:pt idx="4">
                  <c:v>59</c:v>
                </c:pt>
                <c:pt idx="5">
                  <c:v>8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ECONÓMICO'!$O$7:$O$13</c:f>
              <c:numCache>
                <c:formatCode>_("$"* #,##0.00_);_("$"* \(#,##0.00\);_("$"* "-"??_);_(@_)</c:formatCode>
                <c:ptCount val="7"/>
                <c:pt idx="0">
                  <c:v>18.743390020000003</c:v>
                </c:pt>
                <c:pt idx="1">
                  <c:v>17.386944879999994</c:v>
                </c:pt>
                <c:pt idx="2">
                  <c:v>10.296020529999996</c:v>
                </c:pt>
                <c:pt idx="3">
                  <c:v>5.5647915699999997</c:v>
                </c:pt>
                <c:pt idx="4">
                  <c:v>3.6035214</c:v>
                </c:pt>
                <c:pt idx="5">
                  <c:v>3.1135119100000002</c:v>
                </c:pt>
                <c:pt idx="6">
                  <c:v>1.3097337900000001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920-4D7B-B3DE-2C2AF5F3A8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920-4D7B-B3DE-2C2AF5F3A8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920-4D7B-B3DE-2C2AF5F3A8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920-4D7B-B3DE-2C2AF5F3A8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20-4D7B-B3DE-2C2AF5F3A8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920-4D7B-B3DE-2C2AF5F3A8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ECONÓMICO'!$N$7:$N$13</c:f>
              <c:strCache>
                <c:ptCount val="7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INSTITUCIONES FINANCIERAS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'FONDO DE DESARROLLO ECONÓMICO'!$P$7:$P$13</c:f>
              <c:numCache>
                <c:formatCode>_(* #,##0_);_(* \(#,##0\);_(* "-"??_);_(@_)</c:formatCode>
                <c:ptCount val="7"/>
                <c:pt idx="0">
                  <c:v>240</c:v>
                </c:pt>
                <c:pt idx="1">
                  <c:v>223</c:v>
                </c:pt>
                <c:pt idx="2">
                  <c:v>100</c:v>
                </c:pt>
                <c:pt idx="3">
                  <c:v>22</c:v>
                </c:pt>
                <c:pt idx="4">
                  <c:v>183</c:v>
                </c:pt>
                <c:pt idx="5">
                  <c:v>6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31 de marzo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ECONÓMICO'!$N$24:$N$28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ECONÓMICO'!$O$24:$O$28</c:f>
              <c:numCache>
                <c:formatCode>_("$"* #,##0.00_);_("$"* \(#,##0.00\);_("$"* "-"??_);_(@_)</c:formatCode>
                <c:ptCount val="5"/>
                <c:pt idx="0">
                  <c:v>0.44693921999999997</c:v>
                </c:pt>
                <c:pt idx="1">
                  <c:v>6.2898721900000014</c:v>
                </c:pt>
                <c:pt idx="2">
                  <c:v>14.914808469999999</c:v>
                </c:pt>
                <c:pt idx="3">
                  <c:v>17.740087589999998</c:v>
                </c:pt>
                <c:pt idx="4">
                  <c:v>20.626206630000002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ED-4F03-8335-3B600A8D1A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ED-4F03-8335-3B600A8D1A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ED-4F03-8335-3B600A8D1A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ED-4F03-8335-3B600A8D1A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6B-4DA9-BF7F-0D5D1E29C9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ECONÓMICO'!$N$24:$N$28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ECONÓMICO'!$P$24:$P$28</c:f>
              <c:numCache>
                <c:formatCode>_(* #,##0_);_(* \(#,##0\);_(* "-"??_);_(@_)</c:formatCode>
                <c:ptCount val="5"/>
                <c:pt idx="0">
                  <c:v>31</c:v>
                </c:pt>
                <c:pt idx="1">
                  <c:v>417</c:v>
                </c:pt>
                <c:pt idx="2">
                  <c:v>233</c:v>
                </c:pt>
                <c:pt idx="3">
                  <c:v>62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93908739399317"/>
          <c:y val="0.37945326247311639"/>
          <c:w val="0.24417160372147428"/>
          <c:h val="0.4657748706919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2021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CUSCATLAN</c:v>
                </c:pt>
                <c:pt idx="7">
                  <c:v>MORAZAN</c:v>
                </c:pt>
                <c:pt idx="8">
                  <c:v>AHUACHAPAN</c:v>
                </c:pt>
                <c:pt idx="9">
                  <c:v>LA UNION</c:v>
                </c:pt>
                <c:pt idx="10">
                  <c:v>USULUTAN</c:v>
                </c:pt>
                <c:pt idx="11">
                  <c:v>CHALATENANGO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ECONÓMICO'!$O$41:$O$54</c:f>
              <c:numCache>
                <c:formatCode>_("$"* #,##0.00_);_("$"* \(#,##0.00\);_("$"* "-"??_);_(@_)</c:formatCode>
                <c:ptCount val="14"/>
                <c:pt idx="0">
                  <c:v>33.311737480000005</c:v>
                </c:pt>
                <c:pt idx="1">
                  <c:v>14.456315729999998</c:v>
                </c:pt>
                <c:pt idx="2">
                  <c:v>4.0298911399999984</c:v>
                </c:pt>
                <c:pt idx="3">
                  <c:v>2.7791362400000001</c:v>
                </c:pt>
                <c:pt idx="4">
                  <c:v>2.5344029899999998</c:v>
                </c:pt>
                <c:pt idx="5">
                  <c:v>1.3388162400000001</c:v>
                </c:pt>
                <c:pt idx="6">
                  <c:v>0.49853587999999999</c:v>
                </c:pt>
                <c:pt idx="7">
                  <c:v>0.33902097999999997</c:v>
                </c:pt>
                <c:pt idx="8">
                  <c:v>0.29673618999999996</c:v>
                </c:pt>
                <c:pt idx="9">
                  <c:v>0.12820931999999999</c:v>
                </c:pt>
                <c:pt idx="10">
                  <c:v>0.12495795</c:v>
                </c:pt>
                <c:pt idx="11">
                  <c:v>0.10528921000000001</c:v>
                </c:pt>
                <c:pt idx="12">
                  <c:v>3.8556400000000005E-2</c:v>
                </c:pt>
                <c:pt idx="13">
                  <c:v>3.6308350000000003E-2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ser>
          <c:idx val="1"/>
          <c:order val="1"/>
          <c:tx>
            <c:strRef>
              <c:f>'FONDO DE DESARROLLO ECONÓMICO'!$P$6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8F3F-48C5-9426-867BD0F2C14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8F3F-48C5-9426-867BD0F2C14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F3F-48C5-9426-867BD0F2C14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F3F-48C5-9426-867BD0F2C14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F3F-48C5-9426-867BD0F2C14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F3F-48C5-9426-867BD0F2C14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F3F-48C5-9426-867BD0F2C14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8F3F-48C5-9426-867BD0F2C14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8F3F-48C5-9426-867BD0F2C14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8F3F-48C5-9426-867BD0F2C14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8F3F-48C5-9426-867BD0F2C14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ECONÓMICO'!$N$41:$N$54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SONSONATE</c:v>
                </c:pt>
                <c:pt idx="3">
                  <c:v>SAN MIGUEL</c:v>
                </c:pt>
                <c:pt idx="4">
                  <c:v>SANTA ANA</c:v>
                </c:pt>
                <c:pt idx="5">
                  <c:v>LA PAZ</c:v>
                </c:pt>
                <c:pt idx="6">
                  <c:v>CUSCATLAN</c:v>
                </c:pt>
                <c:pt idx="7">
                  <c:v>MORAZAN</c:v>
                </c:pt>
                <c:pt idx="8">
                  <c:v>AHUACHAPAN</c:v>
                </c:pt>
                <c:pt idx="9">
                  <c:v>LA UNION</c:v>
                </c:pt>
                <c:pt idx="10">
                  <c:v>USULUTAN</c:v>
                </c:pt>
                <c:pt idx="11">
                  <c:v>CHALATENANGO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ECONÓMICO'!$P$41:$P$54</c:f>
              <c:numCache>
                <c:formatCode>_(* #,##0_);_(* \(#,##0\);_(* "-"??_);_(@_)</c:formatCode>
                <c:ptCount val="14"/>
                <c:pt idx="0">
                  <c:v>439</c:v>
                </c:pt>
                <c:pt idx="1">
                  <c:v>165</c:v>
                </c:pt>
                <c:pt idx="2">
                  <c:v>25</c:v>
                </c:pt>
                <c:pt idx="3">
                  <c:v>30</c:v>
                </c:pt>
                <c:pt idx="4">
                  <c:v>25</c:v>
                </c:pt>
                <c:pt idx="5">
                  <c:v>25</c:v>
                </c:pt>
                <c:pt idx="6">
                  <c:v>19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2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TRANSPORTE, ALMACENAJE Y COMUNICACIONES</c:v>
                </c:pt>
                <c:pt idx="5">
                  <c:v>OTRAS ACTIVIDADES</c:v>
                </c:pt>
                <c:pt idx="6">
                  <c:v>SECTOR AGROPECUARIO</c:v>
                </c:pt>
              </c:strCache>
            </c:strRef>
          </c:cat>
          <c:val>
            <c:numRef>
              <c:f>'CRÉDITO DIRECTO'!$C$7:$C$13</c:f>
              <c:numCache>
                <c:formatCode>_("$"* #,##0.00_);_("$"* \(#,##0.00\);_("$"* "-"??_);_(@_)</c:formatCode>
                <c:ptCount val="7"/>
                <c:pt idx="0">
                  <c:v>35.175020000000004</c:v>
                </c:pt>
                <c:pt idx="1">
                  <c:v>26.216929620000002</c:v>
                </c:pt>
                <c:pt idx="2">
                  <c:v>11.08196347</c:v>
                </c:pt>
                <c:pt idx="3">
                  <c:v>4.75</c:v>
                </c:pt>
                <c:pt idx="4">
                  <c:v>2.8</c:v>
                </c:pt>
                <c:pt idx="5">
                  <c:v>0.6</c:v>
                </c:pt>
                <c:pt idx="6">
                  <c:v>0.20169999999999999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370-4CF4-938C-06FC98A80B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370-4CF4-938C-06FC98A80B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370-4CF4-938C-06FC98A80B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370-4CF4-938C-06FC98A80B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0370-4CF4-938C-06FC98A80B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370-4CF4-938C-06FC98A80B1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76C-4AD7-8FF0-40667C534B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DIRECTO'!$B$7:$B$13</c:f>
              <c:strCache>
                <c:ptCount val="7"/>
                <c:pt idx="0">
                  <c:v>SECTOR CONSTRUCCION</c:v>
                </c:pt>
                <c:pt idx="1">
                  <c:v>SECTOR SERVICIOS</c:v>
                </c:pt>
                <c:pt idx="2">
                  <c:v>SECTOR INDUSTRIA MANUFACTURERA</c:v>
                </c:pt>
                <c:pt idx="3">
                  <c:v>SECTOR COMERCIO</c:v>
                </c:pt>
                <c:pt idx="4">
                  <c:v>SECTOR TRANSPORTE, ALMACENAJE Y COMUNICACIONES</c:v>
                </c:pt>
                <c:pt idx="5">
                  <c:v>OTRAS ACTIVIDADES</c:v>
                </c:pt>
                <c:pt idx="6">
                  <c:v>SECTOR AGROPECUARIO</c:v>
                </c:pt>
              </c:strCache>
            </c:strRef>
          </c:cat>
          <c:val>
            <c:numRef>
              <c:f>'CRÉDITO DIRECTO'!$D$7:$D$13</c:f>
              <c:numCache>
                <c:formatCode>_(* #,##0_);_(* \(#,##0\);_(* "-"??_);_(@_)</c:formatCode>
                <c:ptCount val="7"/>
                <c:pt idx="0">
                  <c:v>3</c:v>
                </c:pt>
                <c:pt idx="1">
                  <c:v>16</c:v>
                </c:pt>
                <c:pt idx="2">
                  <c:v>6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DIRECTO'!$B$25:$B$28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DIRECTO'!$C$25:$C$28</c:f>
              <c:numCache>
                <c:formatCode>_("$"* #,##0.00_);_("$"* \(#,##0.00\);_("$"* "-"??_);_(@_)</c:formatCode>
                <c:ptCount val="4"/>
                <c:pt idx="0">
                  <c:v>20.525621999999998</c:v>
                </c:pt>
                <c:pt idx="1">
                  <c:v>38.316065620000003</c:v>
                </c:pt>
                <c:pt idx="2">
                  <c:v>11.638740200000001</c:v>
                </c:pt>
                <c:pt idx="3">
                  <c:v>10.34518527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ser>
          <c:idx val="1"/>
          <c:order val="1"/>
          <c:tx>
            <c:strRef>
              <c:f>'CRÉDITO DIRECTO'!$D$6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063-43ED-AADC-67662CC84E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063-43ED-AADC-67662CC84E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063-43ED-AADC-67662CC84E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063-43ED-AADC-67662CC84E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DIRECTO'!$B$25:$B$28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DIRECTO'!$D$25:$D$28</c:f>
              <c:numCache>
                <c:formatCode>_(* #,##0_);_(* \(#,##0\);_(* "-"??_);_(@_)</c:formatCode>
                <c:ptCount val="4"/>
                <c:pt idx="0">
                  <c:v>3</c:v>
                </c:pt>
                <c:pt idx="1">
                  <c:v>12</c:v>
                </c:pt>
                <c:pt idx="2">
                  <c:v>12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'CRÉDITO DIRECTO'!$C$40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DIRECTO'!$B$41:$B$43</c:f>
              <c:strCache>
                <c:ptCount val="3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</c:strCache>
            </c:strRef>
          </c:cat>
          <c:val>
            <c:numRef>
              <c:f>'CRÉDITO DIRECTO'!$C$41:$C$43</c:f>
              <c:numCache>
                <c:formatCode>_("$"* #,##0.00_);_("$"* \(#,##0.00\);_("$"* "-"??_);_(@_)</c:formatCode>
                <c:ptCount val="3"/>
                <c:pt idx="0">
                  <c:v>59.399927839999997</c:v>
                </c:pt>
                <c:pt idx="1">
                  <c:v>18.950443250000003</c:v>
                </c:pt>
                <c:pt idx="2">
                  <c:v>2.4752419999999997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ser>
          <c:idx val="1"/>
          <c:order val="1"/>
          <c:tx>
            <c:strRef>
              <c:f>'CRÉDITO DIRECTO'!$D$40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55EC-4478-ADAF-06D8121072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5EC-4478-ADAF-06D8121072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55EC-4478-ADAF-06D8121072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DIRECTO'!$B$41:$B$43</c:f>
              <c:strCache>
                <c:ptCount val="3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</c:strCache>
            </c:strRef>
          </c:cat>
          <c:val>
            <c:numRef>
              <c:f>'CRÉDITO DIRECTO'!$D$41:$D$43</c:f>
              <c:numCache>
                <c:formatCode>_(* #,##0_);_(* \(#,##0\);_(* "-"??_);_(@_)</c:formatCode>
                <c:ptCount val="3"/>
                <c:pt idx="0">
                  <c:v>18</c:v>
                </c:pt>
                <c:pt idx="1">
                  <c:v>11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</a:t>
            </a:r>
            <a:r>
              <a:rPr lang="es-SV" sz="1200" baseline="0"/>
              <a:t> de marzo 2021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SECTOR AGROPECUARIO</c:v>
                </c:pt>
              </c:strCache>
            </c:strRef>
          </c:cat>
          <c:val>
            <c:numRef>
              <c:f>'CRÉDITO DIRECTO'!$O$7:$O$14</c:f>
              <c:numCache>
                <c:formatCode>_("$"* #,##0.00_);_("$"* \(#,##0.00\);_("$"* "-"??_);_(@_)</c:formatCode>
                <c:ptCount val="8"/>
                <c:pt idx="0">
                  <c:v>48.874808119999997</c:v>
                </c:pt>
                <c:pt idx="1">
                  <c:v>33.785795230000005</c:v>
                </c:pt>
                <c:pt idx="2">
                  <c:v>23.323210160000002</c:v>
                </c:pt>
                <c:pt idx="3">
                  <c:v>15.623154570000004</c:v>
                </c:pt>
                <c:pt idx="4">
                  <c:v>9.3888783300000007</c:v>
                </c:pt>
                <c:pt idx="5">
                  <c:v>1.8</c:v>
                </c:pt>
                <c:pt idx="6">
                  <c:v>0.59779738999999998</c:v>
                </c:pt>
                <c:pt idx="7">
                  <c:v>0.47492192999999999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30-4965-8023-06EBE5225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30-4965-8023-06EBE5225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030-4965-8023-06EBE5225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030-4965-8023-06EBE5225B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030-4965-8023-06EBE5225B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7C9-4E30-BB8C-BBCFACE134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7C9-4E30-BB8C-BBCFACE134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DIRECTO'!$N$7:$N$14</c:f>
              <c:strCache>
                <c:ptCount val="8"/>
                <c:pt idx="0">
                  <c:v>SECTOR CONSTRUCCION</c:v>
                </c:pt>
                <c:pt idx="1">
                  <c:v>SECTOR SERVICIOS</c:v>
                </c:pt>
                <c:pt idx="2">
                  <c:v>SECTOR ELECTRICIDAD, GAS, AGUA Y SERVICIOS SANITARIOS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TRANSPORTE, ALMACENAJE Y COMUNICACIONES</c:v>
                </c:pt>
                <c:pt idx="6">
                  <c:v>OTRAS ACTIVIDADES</c:v>
                </c:pt>
                <c:pt idx="7">
                  <c:v>SECTOR AGROPECUARIO</c:v>
                </c:pt>
              </c:strCache>
            </c:strRef>
          </c:cat>
          <c:val>
            <c:numRef>
              <c:f>'CRÉDITO DIRECTO'!$P$7:$P$14</c:f>
              <c:numCache>
                <c:formatCode>_(* #,##0_);_(* \(#,##0\);_(* "-"??_);_(@_)</c:formatCode>
                <c:ptCount val="8"/>
                <c:pt idx="0">
                  <c:v>5</c:v>
                </c:pt>
                <c:pt idx="1">
                  <c:v>24</c:v>
                </c:pt>
                <c:pt idx="2">
                  <c:v>2</c:v>
                </c:pt>
                <c:pt idx="3">
                  <c:v>10</c:v>
                </c:pt>
                <c:pt idx="4">
                  <c:v>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</a:t>
            </a:r>
            <a:r>
              <a:rPr lang="es-SV" sz="1200" baseline="0"/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DIRECTO'!$N$26:$N$29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DIRECTO'!$O$26:$O$29</c:f>
              <c:numCache>
                <c:formatCode>_("$"* #,##0.00_);_("$"* \(#,##0.00\);_("$"* "-"??_);_(@_)</c:formatCode>
                <c:ptCount val="4"/>
                <c:pt idx="0">
                  <c:v>24.479578389999997</c:v>
                </c:pt>
                <c:pt idx="1">
                  <c:v>18.616598589999999</c:v>
                </c:pt>
                <c:pt idx="2">
                  <c:v>19.329600039999999</c:v>
                </c:pt>
                <c:pt idx="3">
                  <c:v>71.442788710000002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DIRECTO'!$N$26:$N$29</c:f>
              <c:strCache>
                <c:ptCount val="4"/>
                <c:pt idx="0">
                  <c:v>MICROEMPRESA</c:v>
                </c:pt>
                <c:pt idx="1">
                  <c:v>PEQUENA</c:v>
                </c:pt>
                <c:pt idx="2">
                  <c:v>MEDIANA</c:v>
                </c:pt>
                <c:pt idx="3">
                  <c:v>GRANDE</c:v>
                </c:pt>
              </c:strCache>
            </c:strRef>
          </c:cat>
          <c:val>
            <c:numRef>
              <c:f>'CRÉDITO DIRECTO'!$P$26:$P$29</c:f>
              <c:numCache>
                <c:formatCode>_(* #,##0_);_(* \(#,##0\);_(* "-"??_);_(@_)</c:formatCode>
                <c:ptCount val="4"/>
                <c:pt idx="0">
                  <c:v>6</c:v>
                </c:pt>
                <c:pt idx="1">
                  <c:v>15</c:v>
                </c:pt>
                <c:pt idx="2">
                  <c:v>18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DIRECTO'!$N$42:$N$47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 MIGUEL</c:v>
                </c:pt>
                <c:pt idx="4">
                  <c:v>LA PAZ</c:v>
                </c:pt>
                <c:pt idx="5">
                  <c:v>MORAZAN</c:v>
                </c:pt>
              </c:strCache>
            </c:strRef>
          </c:cat>
          <c:val>
            <c:numRef>
              <c:f>'CRÉDITO DIRECTO'!$O$42:$O$47</c:f>
              <c:numCache>
                <c:formatCode>_("$"* #,##0.00_);_("$"* \(#,##0.00\);_("$"* "-"??_);_(@_)</c:formatCode>
                <c:ptCount val="6"/>
                <c:pt idx="0">
                  <c:v>86.498388569999989</c:v>
                </c:pt>
                <c:pt idx="1">
                  <c:v>25.860917939999997</c:v>
                </c:pt>
                <c:pt idx="2">
                  <c:v>18.473257350000001</c:v>
                </c:pt>
                <c:pt idx="3">
                  <c:v>2.0568835000000001</c:v>
                </c:pt>
                <c:pt idx="4">
                  <c:v>0.85332600000000003</c:v>
                </c:pt>
                <c:pt idx="5">
                  <c:v>0.12579236999999999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BFCA-4E88-B32E-B24740CE58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FCA-4E88-B32E-B24740CE58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FCA-4E88-B32E-B24740CE58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FCA-4E88-B32E-B24740CE581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FCA-4E88-B32E-B24740CE581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8C6-4498-AFDE-B27CEAC81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DIRECTO'!$N$42:$N$47</c:f>
              <c:strCache>
                <c:ptCount val="6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 MIGUEL</c:v>
                </c:pt>
                <c:pt idx="4">
                  <c:v>LA PAZ</c:v>
                </c:pt>
                <c:pt idx="5">
                  <c:v>MORAZAN</c:v>
                </c:pt>
              </c:strCache>
            </c:strRef>
          </c:cat>
          <c:val>
            <c:numRef>
              <c:f>'CRÉDITO DIRECTO'!$P$42:$P$47</c:f>
              <c:numCache>
                <c:formatCode>_(* #,##0_);_(* \(#,##0\);_(* "-"??_);_(@_)</c:formatCode>
                <c:ptCount val="6"/>
                <c:pt idx="0">
                  <c:v>30</c:v>
                </c:pt>
                <c:pt idx="1">
                  <c:v>17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CONSTRUCCIÓN</c:v>
                </c:pt>
                <c:pt idx="4">
                  <c:v>AGROPECUARIO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5.6109586100000071</c:v>
                </c:pt>
                <c:pt idx="1">
                  <c:v>5.4343911300000025</c:v>
                </c:pt>
                <c:pt idx="2">
                  <c:v>2.7470458499999966</c:v>
                </c:pt>
                <c:pt idx="3">
                  <c:v>5.1842300000000001E-2</c:v>
                </c:pt>
                <c:pt idx="4">
                  <c:v>3.0999999999999999E-3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CONSTRUCCIÓN</c:v>
                </c:pt>
                <c:pt idx="4">
                  <c:v>AGROPECUARIO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706</c:v>
                </c:pt>
                <c:pt idx="1">
                  <c:v>1604</c:v>
                </c:pt>
                <c:pt idx="2">
                  <c:v>397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</a:t>
            </a:r>
            <a:r>
              <a:rPr lang="es-SV" sz="1200" baseline="0"/>
              <a:t> 2021</a:t>
            </a:r>
            <a:endParaRPr lang="es-SV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PISO'!$B$27:$B$31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PISO'!$C$27:$C$31</c:f>
              <c:numCache>
                <c:formatCode>_("$"* #,##0.00_);_("$"* \(#,##0.00\);_("$"* "-"??_);_(@_)</c:formatCode>
                <c:ptCount val="5"/>
                <c:pt idx="0">
                  <c:v>0.96814999999999996</c:v>
                </c:pt>
                <c:pt idx="1">
                  <c:v>6.8623795599999999</c:v>
                </c:pt>
                <c:pt idx="2">
                  <c:v>4.804582479999997</c:v>
                </c:pt>
                <c:pt idx="3">
                  <c:v>6.40182699</c:v>
                </c:pt>
                <c:pt idx="4">
                  <c:v>7.4661733899999998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PISO'!$B$27:$B$31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PISO'!$D$27:$D$31</c:f>
              <c:numCache>
                <c:formatCode>_(* #,##0_);_(* \(#,##0\);_(* "-"??_);_(@_)</c:formatCode>
                <c:ptCount val="5"/>
                <c:pt idx="0">
                  <c:v>28</c:v>
                </c:pt>
                <c:pt idx="1">
                  <c:v>454</c:v>
                </c:pt>
                <c:pt idx="2">
                  <c:v>163</c:v>
                </c:pt>
                <c:pt idx="3">
                  <c:v>57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63101432313705"/>
          <c:y val="0.32630667780522921"/>
          <c:w val="0.29899948865509363"/>
          <c:h val="0.5018922521817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1.4428726299999999</c:v>
                </c:pt>
                <c:pt idx="1">
                  <c:v>5.2203016100000239</c:v>
                </c:pt>
                <c:pt idx="2">
                  <c:v>5.8171636499999941</c:v>
                </c:pt>
                <c:pt idx="3">
                  <c:v>1.367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5E4-42BD-8ACE-11BCF28941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5E4-42BD-8ACE-11BCF28941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5E4-42BD-8ACE-11BCF28941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GARANTÍAS'!$D$24:$D$27</c:f>
              <c:numCache>
                <c:formatCode>_(* #,##0_);_(* \(#,##0\);_(* "-"??_);_(@_)</c:formatCode>
                <c:ptCount val="4"/>
                <c:pt idx="0">
                  <c:v>201</c:v>
                </c:pt>
                <c:pt idx="1">
                  <c:v>2037</c:v>
                </c:pt>
                <c:pt idx="2">
                  <c:v>441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CUSCATLAN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5.9003138799999979</c:v>
                </c:pt>
                <c:pt idx="1">
                  <c:v>2.1011076099999979</c:v>
                </c:pt>
                <c:pt idx="2">
                  <c:v>1.1243965899999997</c:v>
                </c:pt>
                <c:pt idx="3">
                  <c:v>0.96863582999999842</c:v>
                </c:pt>
                <c:pt idx="4">
                  <c:v>0.63443655999999982</c:v>
                </c:pt>
                <c:pt idx="5">
                  <c:v>0.60527151999999895</c:v>
                </c:pt>
                <c:pt idx="6">
                  <c:v>0.45495206999999971</c:v>
                </c:pt>
                <c:pt idx="7">
                  <c:v>0.43753704999999971</c:v>
                </c:pt>
                <c:pt idx="8">
                  <c:v>0.39351375000000011</c:v>
                </c:pt>
                <c:pt idx="9">
                  <c:v>0.33031118999999998</c:v>
                </c:pt>
                <c:pt idx="10">
                  <c:v>0.24427357000000005</c:v>
                </c:pt>
                <c:pt idx="11">
                  <c:v>0.23978152000000008</c:v>
                </c:pt>
                <c:pt idx="12">
                  <c:v>0.21614275000000005</c:v>
                </c:pt>
                <c:pt idx="13">
                  <c:v>0.19666400000000003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ser>
          <c:idx val="1"/>
          <c:order val="1"/>
          <c:tx>
            <c:strRef>
              <c:f>'FONDO SALVADOREÑO DE GARANTÍAS'!$D$39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1E8F-461E-920A-EE5EC63D30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1E8F-461E-920A-EE5EC63D30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1E8F-461E-920A-EE5EC63D30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1E8F-461E-920A-EE5EC63D30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1E8F-461E-920A-EE5EC63D30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1E8F-461E-920A-EE5EC63D30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1E8F-461E-920A-EE5EC63D30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1E8F-461E-920A-EE5EC63D30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1E8F-461E-920A-EE5EC63D30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1E8F-461E-920A-EE5EC63D30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1E8F-461E-920A-EE5EC63D30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SAN VICENTE</c:v>
                </c:pt>
                <c:pt idx="8">
                  <c:v>AHUACHAPAN</c:v>
                </c:pt>
                <c:pt idx="9">
                  <c:v>CUSCATLAN</c:v>
                </c:pt>
                <c:pt idx="10">
                  <c:v>MORAZAN</c:v>
                </c:pt>
                <c:pt idx="11">
                  <c:v>CHALATENANGO</c:v>
                </c:pt>
                <c:pt idx="12">
                  <c:v>CABAÑAS</c:v>
                </c:pt>
                <c:pt idx="13">
                  <c:v>LA UNION</c:v>
                </c:pt>
              </c:strCache>
            </c:strRef>
          </c:cat>
          <c:val>
            <c:numRef>
              <c:f>'FONDO SALVADOREÑO DE GARANTÍAS'!$D$40:$D$53</c:f>
              <c:numCache>
                <c:formatCode>_(* #,##0_);_(* \(#,##0\);_(* "-"??_);_(@_)</c:formatCode>
                <c:ptCount val="14"/>
                <c:pt idx="0">
                  <c:v>773</c:v>
                </c:pt>
                <c:pt idx="1">
                  <c:v>292</c:v>
                </c:pt>
                <c:pt idx="2">
                  <c:v>213</c:v>
                </c:pt>
                <c:pt idx="3">
                  <c:v>213</c:v>
                </c:pt>
                <c:pt idx="4">
                  <c:v>130</c:v>
                </c:pt>
                <c:pt idx="5">
                  <c:v>207</c:v>
                </c:pt>
                <c:pt idx="6">
                  <c:v>159</c:v>
                </c:pt>
                <c:pt idx="7">
                  <c:v>116</c:v>
                </c:pt>
                <c:pt idx="8">
                  <c:v>133</c:v>
                </c:pt>
                <c:pt idx="9">
                  <c:v>155</c:v>
                </c:pt>
                <c:pt idx="10">
                  <c:v>91</c:v>
                </c:pt>
                <c:pt idx="11">
                  <c:v>90</c:v>
                </c:pt>
                <c:pt idx="12">
                  <c:v>65</c:v>
                </c:pt>
                <c:pt idx="1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2021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60.327817430000252</c:v>
                </c:pt>
                <c:pt idx="1">
                  <c:v>33.409482930000109</c:v>
                </c:pt>
                <c:pt idx="2">
                  <c:v>7.4503941599999983</c:v>
                </c:pt>
                <c:pt idx="3">
                  <c:v>0.25365795000000002</c:v>
                </c:pt>
                <c:pt idx="4">
                  <c:v>9.898209999999999E-2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002-47FC-8E79-6295DF990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002-47FC-8E79-6295DF990C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002-47FC-8E79-6295DF990C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002-47FC-8E79-6295DF990C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002-47FC-8E79-6295DF990C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INDUSTRIA</c:v>
                </c:pt>
                <c:pt idx="3">
                  <c:v>AGROPECUARIO</c:v>
                </c:pt>
                <c:pt idx="4">
                  <c:v>CONSTRUCCIÓN</c:v>
                </c:pt>
              </c:strCache>
            </c:strRef>
          </c:cat>
          <c:val>
            <c:numRef>
              <c:f>'FONDO SALVADOREÑO DE GARANTÍAS'!$P$7:$P$11</c:f>
              <c:numCache>
                <c:formatCode>_(* #,##0_);_(* \(#,##0\);_(* "-"??_);_(@_)</c:formatCode>
                <c:ptCount val="5"/>
                <c:pt idx="0">
                  <c:v>8251</c:v>
                </c:pt>
                <c:pt idx="1">
                  <c:v>10050</c:v>
                </c:pt>
                <c:pt idx="2">
                  <c:v>2225</c:v>
                </c:pt>
                <c:pt idx="3">
                  <c:v>36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GARANTÍAS'!$O$24:$O$27</c:f>
              <c:numCache>
                <c:formatCode>_("$"* #,##0.00_);_("$"* \(#,##0.00\);_("$"* "-"??_);_(@_)</c:formatCode>
                <c:ptCount val="4"/>
                <c:pt idx="0">
                  <c:v>39.64055228999996</c:v>
                </c:pt>
                <c:pt idx="1">
                  <c:v>20.580991320000102</c:v>
                </c:pt>
                <c:pt idx="2">
                  <c:v>29.523976940000182</c:v>
                </c:pt>
                <c:pt idx="3">
                  <c:v>11.794814020000008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01-4AB9-B334-78681B6D5E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01-4AB9-B334-78681B6D5E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01-4AB9-B334-78681B6D5E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01-4AB9-B334-78681B6D5E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GARANTÍAS'!$N$24:$N$27</c:f>
              <c:strCache>
                <c:ptCount val="4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GARANTÍAS'!$P$24:$P$27</c:f>
              <c:numCache>
                <c:formatCode>_(* #,##0_);_(* \(#,##0\);_(* "-"??_);_(@_)</c:formatCode>
                <c:ptCount val="4"/>
                <c:pt idx="0">
                  <c:v>4931</c:v>
                </c:pt>
                <c:pt idx="1">
                  <c:v>12465</c:v>
                </c:pt>
                <c:pt idx="2">
                  <c:v>2900</c:v>
                </c:pt>
                <c:pt idx="3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GARANTÍAS'!$O$40:$O$53</c:f>
              <c:numCache>
                <c:formatCode>_("$"* #,##0.00_);_("$"* \(#,##0.00\);_("$"* "-"??_);_(@_)</c:formatCode>
                <c:ptCount val="14"/>
                <c:pt idx="0">
                  <c:v>48.539848270000199</c:v>
                </c:pt>
                <c:pt idx="1">
                  <c:v>21.115630650000007</c:v>
                </c:pt>
                <c:pt idx="2">
                  <c:v>6.5251065699999939</c:v>
                </c:pt>
                <c:pt idx="3">
                  <c:v>5.7363066399999951</c:v>
                </c:pt>
                <c:pt idx="4">
                  <c:v>3.566900499999996</c:v>
                </c:pt>
                <c:pt idx="5">
                  <c:v>3.1458828799999967</c:v>
                </c:pt>
                <c:pt idx="6">
                  <c:v>2.6059936999999995</c:v>
                </c:pt>
                <c:pt idx="7">
                  <c:v>2.2308985899999989</c:v>
                </c:pt>
                <c:pt idx="8">
                  <c:v>1.6616716299999987</c:v>
                </c:pt>
                <c:pt idx="9">
                  <c:v>1.4668046899999991</c:v>
                </c:pt>
                <c:pt idx="10">
                  <c:v>1.3646705499999996</c:v>
                </c:pt>
                <c:pt idx="11">
                  <c:v>1.3365384399999998</c:v>
                </c:pt>
                <c:pt idx="12">
                  <c:v>1.2567453199999992</c:v>
                </c:pt>
                <c:pt idx="13">
                  <c:v>0.98733613999999947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ser>
          <c:idx val="1"/>
          <c:order val="1"/>
          <c:tx>
            <c:strRef>
              <c:f>'FONDO SALVADOREÑO DE GARANTÍAS'!$P$6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A812-4F5B-B60C-997D41033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A812-4F5B-B60C-997D41033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A812-4F5B-B60C-997D41033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A812-4F5B-B60C-997D41033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A812-4F5B-B60C-997D41033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A812-4F5B-B60C-997D410338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812-4F5B-B60C-997D410338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812-4F5B-B60C-997D4103385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12-4F5B-B60C-997D4103385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812-4F5B-B60C-997D4103385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12-4F5B-B60C-997D4103385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812-4F5B-B60C-997D41033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USULUTAN</c:v>
                </c:pt>
                <c:pt idx="7">
                  <c:v>AHUACHAPAN</c:v>
                </c:pt>
                <c:pt idx="8">
                  <c:v>CUSCATLAN</c:v>
                </c:pt>
                <c:pt idx="9">
                  <c:v>CHALATENANGO</c:v>
                </c:pt>
                <c:pt idx="10">
                  <c:v>LA UNION</c:v>
                </c:pt>
                <c:pt idx="11">
                  <c:v>SAN VICENTE</c:v>
                </c:pt>
                <c:pt idx="12">
                  <c:v>MORAZAN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GARANTÍAS'!$P$40:$P$53</c:f>
              <c:numCache>
                <c:formatCode>_(* #,##0_);_(* \(#,##0\);_(* "-"??_);_(@_)</c:formatCode>
                <c:ptCount val="14"/>
                <c:pt idx="0">
                  <c:v>6627</c:v>
                </c:pt>
                <c:pt idx="1">
                  <c:v>2687</c:v>
                </c:pt>
                <c:pt idx="2">
                  <c:v>1548</c:v>
                </c:pt>
                <c:pt idx="3">
                  <c:v>1523</c:v>
                </c:pt>
                <c:pt idx="4">
                  <c:v>957</c:v>
                </c:pt>
                <c:pt idx="5">
                  <c:v>1362</c:v>
                </c:pt>
                <c:pt idx="6">
                  <c:v>1015</c:v>
                </c:pt>
                <c:pt idx="7">
                  <c:v>1014</c:v>
                </c:pt>
                <c:pt idx="8">
                  <c:v>960</c:v>
                </c:pt>
                <c:pt idx="9">
                  <c:v>552</c:v>
                </c:pt>
                <c:pt idx="10">
                  <c:v>611</c:v>
                </c:pt>
                <c:pt idx="11">
                  <c:v>603</c:v>
                </c:pt>
                <c:pt idx="12">
                  <c:v>622</c:v>
                </c:pt>
                <c:pt idx="1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PISO'!$B$46:$B$58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AHUACHAPAN</c:v>
                </c:pt>
                <c:pt idx="3">
                  <c:v>LA PAZ</c:v>
                </c:pt>
                <c:pt idx="4">
                  <c:v>SANTA ANA</c:v>
                </c:pt>
                <c:pt idx="5">
                  <c:v>SAN MIGUEL</c:v>
                </c:pt>
                <c:pt idx="6">
                  <c:v>USULUTAN</c:v>
                </c:pt>
                <c:pt idx="7">
                  <c:v>SONSONATE</c:v>
                </c:pt>
                <c:pt idx="8">
                  <c:v>CHALATENANGO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</c:strCache>
            </c:strRef>
          </c:cat>
          <c:val>
            <c:numRef>
              <c:f>'BANDESAL 2DO. PISO'!$C$46:$C$58</c:f>
              <c:numCache>
                <c:formatCode>_("$"* #,##0.00_);_("$"* \(#,##0.00\);_("$"* "-"??_);_(@_)</c:formatCode>
                <c:ptCount val="13"/>
                <c:pt idx="0">
                  <c:v>13.242330539999996</c:v>
                </c:pt>
                <c:pt idx="1">
                  <c:v>7.1498647599999963</c:v>
                </c:pt>
                <c:pt idx="2">
                  <c:v>2.3904249999999987</c:v>
                </c:pt>
                <c:pt idx="3">
                  <c:v>0.87497812000000008</c:v>
                </c:pt>
                <c:pt idx="4">
                  <c:v>0.73413899999999988</c:v>
                </c:pt>
                <c:pt idx="5">
                  <c:v>0.54677500000000001</c:v>
                </c:pt>
                <c:pt idx="6">
                  <c:v>0.42455000000000009</c:v>
                </c:pt>
                <c:pt idx="7">
                  <c:v>0.3585000000000001</c:v>
                </c:pt>
                <c:pt idx="8">
                  <c:v>0.29049999999999998</c:v>
                </c:pt>
                <c:pt idx="9">
                  <c:v>0.26055</c:v>
                </c:pt>
                <c:pt idx="10">
                  <c:v>0.11145000000000001</c:v>
                </c:pt>
                <c:pt idx="11">
                  <c:v>7.0099999999999996E-2</c:v>
                </c:pt>
                <c:pt idx="12">
                  <c:v>4.8950000000000014E-2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PISO'!$B$46:$B$58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AHUACHAPAN</c:v>
                </c:pt>
                <c:pt idx="3">
                  <c:v>LA PAZ</c:v>
                </c:pt>
                <c:pt idx="4">
                  <c:v>SANTA ANA</c:v>
                </c:pt>
                <c:pt idx="5">
                  <c:v>SAN MIGUEL</c:v>
                </c:pt>
                <c:pt idx="6">
                  <c:v>USULUTAN</c:v>
                </c:pt>
                <c:pt idx="7">
                  <c:v>SONSONATE</c:v>
                </c:pt>
                <c:pt idx="8">
                  <c:v>CHALATENANGO</c:v>
                </c:pt>
                <c:pt idx="9">
                  <c:v>SAN VICENTE</c:v>
                </c:pt>
                <c:pt idx="10">
                  <c:v>LA UNION</c:v>
                </c:pt>
                <c:pt idx="11">
                  <c:v>CUSCATLAN</c:v>
                </c:pt>
                <c:pt idx="12">
                  <c:v>MORAZAN</c:v>
                </c:pt>
              </c:strCache>
            </c:strRef>
          </c:cat>
          <c:val>
            <c:numRef>
              <c:f>'BANDESAL 2DO. PISO'!$D$46:$D$58</c:f>
              <c:numCache>
                <c:formatCode>_(* #,##0_);_(* \(#,##0\);_(* "-"??_);_(@_)</c:formatCode>
                <c:ptCount val="13"/>
                <c:pt idx="0">
                  <c:v>195</c:v>
                </c:pt>
                <c:pt idx="1">
                  <c:v>116</c:v>
                </c:pt>
                <c:pt idx="2">
                  <c:v>52</c:v>
                </c:pt>
                <c:pt idx="3">
                  <c:v>60</c:v>
                </c:pt>
                <c:pt idx="4">
                  <c:v>54</c:v>
                </c:pt>
                <c:pt idx="5">
                  <c:v>61</c:v>
                </c:pt>
                <c:pt idx="6">
                  <c:v>49</c:v>
                </c:pt>
                <c:pt idx="7">
                  <c:v>45</c:v>
                </c:pt>
                <c:pt idx="8">
                  <c:v>8</c:v>
                </c:pt>
                <c:pt idx="9">
                  <c:v>20</c:v>
                </c:pt>
                <c:pt idx="10">
                  <c:v>18</c:v>
                </c:pt>
                <c:pt idx="11">
                  <c:v>9</c:v>
                </c:pt>
                <c:pt idx="1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marzo 2021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F80-A050-6808B754EB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124-4085-A626-8973491B69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PISO'!$L$6:$L$16</c:f>
              <c:strCache>
                <c:ptCount val="11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  <c:pt idx="10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PISO'!$M$6:$M$16</c:f>
              <c:numCache>
                <c:formatCode>_("$"* #,##0.00_);_("$"* \(#,##0.00\);_("$"* "-"??_);_(@_)</c:formatCode>
                <c:ptCount val="11"/>
                <c:pt idx="0">
                  <c:v>77.756469100000118</c:v>
                </c:pt>
                <c:pt idx="1">
                  <c:v>64.302046209999858</c:v>
                </c:pt>
                <c:pt idx="2">
                  <c:v>55.262245770000064</c:v>
                </c:pt>
                <c:pt idx="3">
                  <c:v>37.23575701999988</c:v>
                </c:pt>
                <c:pt idx="4">
                  <c:v>26.014128510000003</c:v>
                </c:pt>
                <c:pt idx="5">
                  <c:v>25.448757219999983</c:v>
                </c:pt>
                <c:pt idx="6">
                  <c:v>22.569571169999982</c:v>
                </c:pt>
                <c:pt idx="7">
                  <c:v>3.5108756300000001</c:v>
                </c:pt>
                <c:pt idx="8">
                  <c:v>0.40326856999999999</c:v>
                </c:pt>
                <c:pt idx="9">
                  <c:v>3.1418420000000002E-2</c:v>
                </c:pt>
                <c:pt idx="10">
                  <c:v>3.4750000000000001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DC1-4F80-A050-6808B754EB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DC1-4F80-A050-6808B754EB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DC1-4F80-A050-6808B754EB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DC1-4F80-A050-6808B754EB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DC1-4F80-A050-6808B754EB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F80-A050-6808B754EB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F80-A050-6808B754EB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F80-A050-6808B754EB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F80-A050-6808B754EB0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124-4085-A626-8973491B69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PISO'!$L$6:$L$16</c:f>
              <c:strCache>
                <c:ptCount val="11"/>
                <c:pt idx="0">
                  <c:v>SECTOR SERVICIOS</c:v>
                </c:pt>
                <c:pt idx="1">
                  <c:v>SECTOR COMERCIO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INSTITUCIONES FINANCIERAS</c:v>
                </c:pt>
                <c:pt idx="9">
                  <c:v>SECTOR MINERIA Y CANTERAS</c:v>
                </c:pt>
                <c:pt idx="10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PISO'!$N$6:$N$16</c:f>
              <c:numCache>
                <c:formatCode>_(* #,##0_);_(* \(#,##0\);_(* "-"??_);_(@_)</c:formatCode>
                <c:ptCount val="11"/>
                <c:pt idx="0">
                  <c:v>2965</c:v>
                </c:pt>
                <c:pt idx="1">
                  <c:v>4406</c:v>
                </c:pt>
                <c:pt idx="2">
                  <c:v>1698</c:v>
                </c:pt>
                <c:pt idx="3">
                  <c:v>2262</c:v>
                </c:pt>
                <c:pt idx="4">
                  <c:v>1693</c:v>
                </c:pt>
                <c:pt idx="5">
                  <c:v>357</c:v>
                </c:pt>
                <c:pt idx="6">
                  <c:v>1231</c:v>
                </c:pt>
                <c:pt idx="7">
                  <c:v>14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08204188443171"/>
          <c:y val="0.23220099525703411"/>
          <c:w val="0.42424920179856151"/>
          <c:h val="0.73222246635657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PISO'!$M$27:$M$32</c:f>
              <c:numCache>
                <c:formatCode>_("$"* #,##0.00_);_("$"* \(#,##0.00\);_("$"* "-"??_);_(@_)</c:formatCode>
                <c:ptCount val="6"/>
                <c:pt idx="0">
                  <c:v>78.784033830000297</c:v>
                </c:pt>
                <c:pt idx="1">
                  <c:v>52.176640979999995</c:v>
                </c:pt>
                <c:pt idx="2">
                  <c:v>72.120594510000046</c:v>
                </c:pt>
                <c:pt idx="3">
                  <c:v>58.817112000000009</c:v>
                </c:pt>
                <c:pt idx="4">
                  <c:v>50.63615630000001</c:v>
                </c:pt>
                <c:pt idx="5">
                  <c:v>3.4750000000000001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38E-479B-8E98-A53DED9926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38E-479B-8E98-A53DED9926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38E-479B-8E98-A53DED9926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38E-479B-8E98-A53DED992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38E-479B-8E98-A53DED99261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36-419B-915E-6203038CE4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PISO'!$L$27:$L$32</c:f>
              <c:strCache>
                <c:ptCount val="6"/>
                <c:pt idx="0">
                  <c:v>CUENTA PROPIA / AUTÓNOMO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  <c:pt idx="5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PISO'!$N$27:$N$32</c:f>
              <c:numCache>
                <c:formatCode>_(* #,##0_);_(* \(#,##0\);_(* "-"??_);_(@_)</c:formatCode>
                <c:ptCount val="6"/>
                <c:pt idx="0">
                  <c:v>6121</c:v>
                </c:pt>
                <c:pt idx="1">
                  <c:v>6304</c:v>
                </c:pt>
                <c:pt idx="2">
                  <c:v>1674</c:v>
                </c:pt>
                <c:pt idx="3">
                  <c:v>356</c:v>
                </c:pt>
                <c:pt idx="4">
                  <c:v>177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283543963915717"/>
          <c:y val="0.28950310534718354"/>
          <c:w val="0.37774896595402829"/>
          <c:h val="0.58767082431139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31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MORAZAN</c:v>
                </c:pt>
                <c:pt idx="12">
                  <c:v>CHALATENANGO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PISO'!$M$46:$M$60</c:f>
              <c:numCache>
                <c:formatCode>_("$"* #,##0.00_);_("$"* \(#,##0.00\);_("$"* "-"??_);_(@_)</c:formatCode>
                <c:ptCount val="15"/>
                <c:pt idx="0">
                  <c:v>142.90915075999982</c:v>
                </c:pt>
                <c:pt idx="1">
                  <c:v>63.159651730000078</c:v>
                </c:pt>
                <c:pt idx="2">
                  <c:v>21.548487020000021</c:v>
                </c:pt>
                <c:pt idx="3">
                  <c:v>18.022993030000002</c:v>
                </c:pt>
                <c:pt idx="4">
                  <c:v>11.798704569999991</c:v>
                </c:pt>
                <c:pt idx="5">
                  <c:v>11.755258230000003</c:v>
                </c:pt>
                <c:pt idx="6">
                  <c:v>9.827117909999993</c:v>
                </c:pt>
                <c:pt idx="7">
                  <c:v>8.5087985799999917</c:v>
                </c:pt>
                <c:pt idx="8">
                  <c:v>7.8170822099999944</c:v>
                </c:pt>
                <c:pt idx="9">
                  <c:v>4.1740261899999984</c:v>
                </c:pt>
                <c:pt idx="10">
                  <c:v>3.829121279999999</c:v>
                </c:pt>
                <c:pt idx="11">
                  <c:v>3.521849189999998</c:v>
                </c:pt>
                <c:pt idx="12">
                  <c:v>2.9447754400000017</c:v>
                </c:pt>
                <c:pt idx="13">
                  <c:v>2.7175214800000007</c:v>
                </c:pt>
                <c:pt idx="14">
                  <c:v>3.4750000000000001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ser>
          <c:idx val="1"/>
          <c:order val="1"/>
          <c:tx>
            <c:strRef>
              <c:f>'BANDESAL 2DO. PISO'!$N$5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B34F-4148-974A-0E73543B63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B34F-4148-974A-0E73543B63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B34F-4148-974A-0E73543B63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B34F-4148-974A-0E73543B63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B34F-4148-974A-0E73543B63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B34F-4148-974A-0E73543B63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B34F-4148-974A-0E73543B63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B34F-4148-974A-0E73543B63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B34F-4148-974A-0E73543B63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B34F-4148-974A-0E73543B63D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B34F-4148-974A-0E73543B63D9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B34F-4148-974A-0E73543B63D9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B34F-4148-974A-0E73543B63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PISO'!$L$46:$L$60</c:f>
              <c:strCache>
                <c:ptCount val="15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MORAZAN</c:v>
                </c:pt>
                <c:pt idx="12">
                  <c:v>CHALATENANGO</c:v>
                </c:pt>
                <c:pt idx="13">
                  <c:v>CABAÑAS</c:v>
                </c:pt>
                <c:pt idx="14">
                  <c:v>LÍNEA DE APOYO A LA REACTIVACIÓN ECONÓMICA DE LAS EMPRESAS SALVADOREÑAS*</c:v>
                </c:pt>
              </c:strCache>
            </c:strRef>
          </c:cat>
          <c:val>
            <c:numRef>
              <c:f>'BANDESAL 2DO. PISO'!$N$46:$N$60</c:f>
              <c:numCache>
                <c:formatCode>_(* #,##0_);_(* \(#,##0\);_(* "-"??_);_(@_)</c:formatCode>
                <c:ptCount val="15"/>
                <c:pt idx="0">
                  <c:v>5168</c:v>
                </c:pt>
                <c:pt idx="1">
                  <c:v>1643</c:v>
                </c:pt>
                <c:pt idx="2">
                  <c:v>1199</c:v>
                </c:pt>
                <c:pt idx="3">
                  <c:v>1465</c:v>
                </c:pt>
                <c:pt idx="4">
                  <c:v>755</c:v>
                </c:pt>
                <c:pt idx="5">
                  <c:v>520</c:v>
                </c:pt>
                <c:pt idx="6">
                  <c:v>947</c:v>
                </c:pt>
                <c:pt idx="7">
                  <c:v>943</c:v>
                </c:pt>
                <c:pt idx="8">
                  <c:v>568</c:v>
                </c:pt>
                <c:pt idx="9">
                  <c:v>314</c:v>
                </c:pt>
                <c:pt idx="10">
                  <c:v>381</c:v>
                </c:pt>
                <c:pt idx="11">
                  <c:v>434</c:v>
                </c:pt>
                <c:pt idx="12">
                  <c:v>149</c:v>
                </c:pt>
                <c:pt idx="13">
                  <c:v>146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474324959013823"/>
          <c:y val="0.21716328223902556"/>
          <c:w val="0.41727956683629303"/>
          <c:h val="0.7472161158061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marzo 2021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ECONÓMICO'!$B$7:$B$12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OTRAS ACTIVIDADES</c:v>
                </c:pt>
              </c:strCache>
            </c:strRef>
          </c:cat>
          <c:val>
            <c:numRef>
              <c:f>'FONDO DE DESARROLLO ECONÓMICO'!$C$7:$C$12</c:f>
              <c:numCache>
                <c:formatCode>_("$"* #,##0.00_);_("$"* \(#,##0.00\);_("$"* "-"??_);_(@_)</c:formatCode>
                <c:ptCount val="6"/>
                <c:pt idx="0">
                  <c:v>3.5718208399999987</c:v>
                </c:pt>
                <c:pt idx="1">
                  <c:v>0.8540416500000001</c:v>
                </c:pt>
                <c:pt idx="2">
                  <c:v>0.34705396999999999</c:v>
                </c:pt>
                <c:pt idx="3">
                  <c:v>0.23519000000000001</c:v>
                </c:pt>
                <c:pt idx="4">
                  <c:v>0.16399999999999998</c:v>
                </c:pt>
                <c:pt idx="5">
                  <c:v>1.7912999999999998E-2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ECONÓMICO'!$B$7:$B$12</c:f>
              <c:strCache>
                <c:ptCount val="6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COMERCIO</c:v>
                </c:pt>
                <c:pt idx="3">
                  <c:v>SECTOR AGROPECUARIO</c:v>
                </c:pt>
                <c:pt idx="4">
                  <c:v>SECTOR CONSTRUCCION</c:v>
                </c:pt>
                <c:pt idx="5">
                  <c:v>OTRAS ACTIVIDADES</c:v>
                </c:pt>
              </c:strCache>
            </c:strRef>
          </c:cat>
          <c:val>
            <c:numRef>
              <c:f>'FONDO DE DESARROLLO ECONÓMICO'!$D$7:$D$12</c:f>
              <c:numCache>
                <c:formatCode>_(* #,##0_);_(* \(#,##0\);_(* "-"??_);_(@_)</c:formatCode>
                <c:ptCount val="6"/>
                <c:pt idx="0">
                  <c:v>50</c:v>
                </c:pt>
                <c:pt idx="1">
                  <c:v>26</c:v>
                </c:pt>
                <c:pt idx="2">
                  <c:v>6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944009021"/>
          <c:y val="0.2497244979209059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ECONÓMICO'!$B$23:$B$27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ECONÓMICO'!$C$23:$C$27</c:f>
              <c:numCache>
                <c:formatCode>_("$"* #,##0.00_);_("$"* \(#,##0.00\);_("$"* "-"??_);_(@_)</c:formatCode>
                <c:ptCount val="5"/>
                <c:pt idx="0">
                  <c:v>0.16035299999999997</c:v>
                </c:pt>
                <c:pt idx="1">
                  <c:v>1.0477591500000001</c:v>
                </c:pt>
                <c:pt idx="2">
                  <c:v>3.5219073099999991</c:v>
                </c:pt>
                <c:pt idx="3">
                  <c:v>0.16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'FONDO DE DESARROLLO ECONÓMICO'!$D$6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25A-4F68-BF3C-F6C290AAF4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ECONÓMICO'!$B$23:$B$27</c:f>
              <c:strCache>
                <c:ptCount val="5"/>
                <c:pt idx="0">
                  <c:v>CUENTA PROPIA O AUTOEMPLEO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DE DESARROLLO ECONÓMICO'!$D$23:$D$27</c:f>
              <c:numCache>
                <c:formatCode>_(* #,##0_);_(* \(#,##0\);_(* "-"??_);_(@_)</c:formatCode>
                <c:ptCount val="5"/>
                <c:pt idx="0">
                  <c:v>8</c:v>
                </c:pt>
                <c:pt idx="1">
                  <c:v>41</c:v>
                </c:pt>
                <c:pt idx="2">
                  <c:v>39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21668755140827"/>
          <c:y val="0.39650105722577961"/>
          <c:w val="0.23000788763489871"/>
          <c:h val="0.45616634161344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marzo 2021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'FONDO DE DESARROLLO ECONÓMICO'!$C$39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ECONÓMICO'!$B$40:$B$52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SAN MIGUEL</c:v>
                </c:pt>
                <c:pt idx="5">
                  <c:v>CABAÑAS</c:v>
                </c:pt>
                <c:pt idx="6">
                  <c:v>USULUTAN</c:v>
                </c:pt>
                <c:pt idx="7">
                  <c:v>LA UNION</c:v>
                </c:pt>
                <c:pt idx="8">
                  <c:v>CHALATENANGO</c:v>
                </c:pt>
                <c:pt idx="9">
                  <c:v>SONSONATE</c:v>
                </c:pt>
                <c:pt idx="10">
                  <c:v>MORAZAN</c:v>
                </c:pt>
                <c:pt idx="11">
                  <c:v>LA PAZ</c:v>
                </c:pt>
                <c:pt idx="12">
                  <c:v>AHUACHAPAN</c:v>
                </c:pt>
              </c:strCache>
            </c:strRef>
          </c:cat>
          <c:val>
            <c:numRef>
              <c:f>'FONDO DE DESARROLLO ECONÓMICO'!$C$40:$C$52</c:f>
              <c:numCache>
                <c:formatCode>_("$"* #,##0.00_);_("$"* \(#,##0.00\);_("$"* "-"??_);_(@_)</c:formatCode>
                <c:ptCount val="13"/>
                <c:pt idx="0">
                  <c:v>2.4330061299999994</c:v>
                </c:pt>
                <c:pt idx="1">
                  <c:v>1.22490516</c:v>
                </c:pt>
                <c:pt idx="2">
                  <c:v>0.61920941000000018</c:v>
                </c:pt>
                <c:pt idx="3">
                  <c:v>0.42085400000000001</c:v>
                </c:pt>
                <c:pt idx="4">
                  <c:v>0.12720399000000002</c:v>
                </c:pt>
                <c:pt idx="5">
                  <c:v>0.10167727</c:v>
                </c:pt>
                <c:pt idx="6">
                  <c:v>6.1590000000000006E-2</c:v>
                </c:pt>
                <c:pt idx="7">
                  <c:v>0.06</c:v>
                </c:pt>
                <c:pt idx="8">
                  <c:v>3.9560999999999999E-2</c:v>
                </c:pt>
                <c:pt idx="9">
                  <c:v>3.25125E-2</c:v>
                </c:pt>
                <c:pt idx="10">
                  <c:v>0.03</c:v>
                </c:pt>
                <c:pt idx="11">
                  <c:v>0.03</c:v>
                </c:pt>
                <c:pt idx="12">
                  <c:v>9.4999999999999998E-3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'FONDO DE DESARROLLO ECONÓMICO'!$D$39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954-4899-AF6D-1F8B39C1993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954-4899-AF6D-1F8B39C19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ECONÓMICO'!$B$40:$B$52</c:f>
              <c:strCache>
                <c:ptCount val="13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CUSCATLAN</c:v>
                </c:pt>
                <c:pt idx="4">
                  <c:v>SAN MIGUEL</c:v>
                </c:pt>
                <c:pt idx="5">
                  <c:v>CABAÑAS</c:v>
                </c:pt>
                <c:pt idx="6">
                  <c:v>USULUTAN</c:v>
                </c:pt>
                <c:pt idx="7">
                  <c:v>LA UNION</c:v>
                </c:pt>
                <c:pt idx="8">
                  <c:v>CHALATENANGO</c:v>
                </c:pt>
                <c:pt idx="9">
                  <c:v>SONSONATE</c:v>
                </c:pt>
                <c:pt idx="10">
                  <c:v>MORAZAN</c:v>
                </c:pt>
                <c:pt idx="11">
                  <c:v>LA PAZ</c:v>
                </c:pt>
                <c:pt idx="12">
                  <c:v>AHUACHAPAN</c:v>
                </c:pt>
              </c:strCache>
            </c:strRef>
          </c:cat>
          <c:val>
            <c:numRef>
              <c:f>'FONDO DE DESARROLLO ECONÓMICO'!$D$40:$D$52</c:f>
              <c:numCache>
                <c:formatCode>_(* #,##0_);_(* \(#,##0\);_(* "-"??_);_(@_)</c:formatCode>
                <c:ptCount val="13"/>
                <c:pt idx="0">
                  <c:v>46</c:v>
                </c:pt>
                <c:pt idx="1">
                  <c:v>9</c:v>
                </c:pt>
                <c:pt idx="2">
                  <c:v>16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21</xdr:row>
      <xdr:rowOff>123825</xdr:rowOff>
    </xdr:from>
    <xdr:to>
      <xdr:col>10</xdr:col>
      <xdr:colOff>9525</xdr:colOff>
      <xdr:row>36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41</xdr:row>
      <xdr:rowOff>38100</xdr:rowOff>
    </xdr:from>
    <xdr:to>
      <xdr:col>10</xdr:col>
      <xdr:colOff>57150</xdr:colOff>
      <xdr:row>56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21</xdr:row>
      <xdr:rowOff>116114</xdr:rowOff>
    </xdr:from>
    <xdr:to>
      <xdr:col>19</xdr:col>
      <xdr:colOff>713921</xdr:colOff>
      <xdr:row>36</xdr:row>
      <xdr:rowOff>135165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609600</xdr:colOff>
      <xdr:row>40</xdr:row>
      <xdr:rowOff>184150</xdr:rowOff>
    </xdr:from>
    <xdr:to>
      <xdr:col>19</xdr:col>
      <xdr:colOff>695325</xdr:colOff>
      <xdr:row>56</xdr:row>
      <xdr:rowOff>41728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428625</xdr:colOff>
      <xdr:row>17</xdr:row>
      <xdr:rowOff>133350</xdr:rowOff>
    </xdr:from>
    <xdr:to>
      <xdr:col>11</xdr:col>
      <xdr:colOff>304800</xdr:colOff>
      <xdr:row>32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422275</xdr:colOff>
      <xdr:row>36</xdr:row>
      <xdr:rowOff>107950</xdr:rowOff>
    </xdr:from>
    <xdr:to>
      <xdr:col>11</xdr:col>
      <xdr:colOff>298450</xdr:colOff>
      <xdr:row>51</xdr:row>
      <xdr:rowOff>136525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9525</xdr:rowOff>
    </xdr:from>
    <xdr:to>
      <xdr:col>22</xdr:col>
      <xdr:colOff>9525</xdr:colOff>
      <xdr:row>34</xdr:row>
      <xdr:rowOff>28575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36</xdr:row>
      <xdr:rowOff>133350</xdr:rowOff>
    </xdr:from>
    <xdr:to>
      <xdr:col>21</xdr:col>
      <xdr:colOff>752475</xdr:colOff>
      <xdr:row>52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2" totalsRowShown="0" headerRowBorderDxfId="120" tableBorderDxfId="119">
  <autoFilter ref="B5:D12"/>
  <tableColumns count="3">
    <tableColumn id="1" name="SECTOR ECONÓMICO" dataDxfId="118"/>
    <tableColumn id="2" name="Monto" dataDxfId="117" dataCellStyle="Moneda"/>
    <tableColumn id="3" name="Créditos" dataDxfId="116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N6:P14" totalsRowShown="0" headerRowBorderDxfId="75" tableBorderDxfId="74">
  <autoFilter ref="N6:P14"/>
  <tableColumns count="3">
    <tableColumn id="1" name="SECTOR ECONÓMICO" dataDxfId="73"/>
    <tableColumn id="2" name="Saldo" dataDxfId="72" dataCellStyle="Moneda"/>
    <tableColumn id="3" name="Créditos" dataDxfId="71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N23:P28" totalsRowShown="0" headerRowBorderDxfId="70" tableBorderDxfId="69">
  <autoFilter ref="N23:P28"/>
  <tableColumns count="3">
    <tableColumn id="1" name="TAMAÑO DE EMPRESA" dataDxfId="68"/>
    <tableColumn id="2" name="Saldo" dataDxfId="67" dataCellStyle="Moneda"/>
    <tableColumn id="3" name="Créditos" dataDxfId="66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N40:P54" totalsRowShown="0" headerRowBorderDxfId="65" tableBorderDxfId="64">
  <autoFilter ref="N40:P54"/>
  <tableColumns count="3">
    <tableColumn id="1" name="DEPARTAMENTO" dataDxfId="63"/>
    <tableColumn id="2" name="Saldo" dataDxfId="62" dataCellStyle="Moneda"/>
    <tableColumn id="3" name="Créditos" dataDxfId="61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3" name="Tabla214" displayName="Tabla214" ref="B6:D13" totalsRowShown="0" headerRowBorderDxfId="60" tableBorderDxfId="59">
  <autoFilter ref="B6:D13"/>
  <tableColumns count="3">
    <tableColumn id="1" name="SECTOR ECONÓMICO" dataDxfId="58"/>
    <tableColumn id="2" name="Monto" dataDxfId="57" dataCellStyle="Moneda"/>
    <tableColumn id="3" name="Créditos" dataDxfId="56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4" name="Tabla315" displayName="Tabla315" ref="B24:D28" totalsRowShown="0" headerRowBorderDxfId="55" tableBorderDxfId="54">
  <autoFilter ref="B24:D28"/>
  <tableColumns count="3">
    <tableColumn id="1" name="TAMAÑO DE EMPRESA" dataDxfId="53"/>
    <tableColumn id="2" name="Monto" dataDxfId="52" dataCellStyle="Moneda"/>
    <tableColumn id="3" name="Créditos" dataDxfId="51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5" name="Tabla416" displayName="Tabla416" ref="B40:D44" totalsRowShown="0" headerRowBorderDxfId="50" tableBorderDxfId="49">
  <autoFilter ref="B40:D44"/>
  <tableColumns count="3">
    <tableColumn id="1" name="DEPARTAMENTO" dataDxfId="48"/>
    <tableColumn id="2" name="Monto" dataDxfId="47" dataCellStyle="Moneda">
      <calculatedColumnFormula>SUM(C37:C41)</calculatedColumnFormula>
    </tableColumn>
    <tableColumn id="3" name="Créditos" dataDxfId="46" dataCellStyle="Millares">
      <calculatedColumnFormula>SUM(D37:D41)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6" name="Tabla2617" displayName="Tabla2617" ref="N6:P14" totalsRowShown="0" headerRowBorderDxfId="45" tableBorderDxfId="44">
  <autoFilter ref="N6:P14"/>
  <tableColumns count="3">
    <tableColumn id="1" name="SECTOR ECONÓMICO" dataDxfId="43"/>
    <tableColumn id="2" name="Saldo" dataDxfId="42" dataCellStyle="Moneda"/>
    <tableColumn id="3" name="Créditos" dataDxfId="41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7" name="Tabla3718" displayName="Tabla3718" ref="N25:P29" totalsRowShown="0" headerRowBorderDxfId="40" tableBorderDxfId="39">
  <autoFilter ref="N25:P29"/>
  <tableColumns count="3">
    <tableColumn id="1" name="TAMAÑO DE EMPRESA" dataDxfId="38"/>
    <tableColumn id="2" name="Saldo" dataDxfId="37" dataCellStyle="Moneda"/>
    <tableColumn id="3" name="Créditos" dataDxfId="36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8" name="Tabla4819" displayName="Tabla4819" ref="N41:P47" totalsRowShown="0" headerRowBorderDxfId="35" tableBorderDxfId="34">
  <autoFilter ref="N41:P47"/>
  <tableColumns count="3">
    <tableColumn id="1" name="DEPARTAMENTO" dataDxfId="33"/>
    <tableColumn id="2" name="Saldo" dataDxfId="32" dataCellStyle="Moneda"/>
    <tableColumn id="3" name="Créditos" dataDxfId="31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9" name="Tabla21420" displayName="Tabla21420" ref="B6:D12" totalsRowShown="0" headerRowBorderDxfId="30" tableBorderDxfId="29">
  <autoFilter ref="B6:D12"/>
  <tableColumns count="3">
    <tableColumn id="1" name="SECTOR ECONÓMICO" dataDxfId="28"/>
    <tableColumn id="2" name="Monto" dataDxfId="27" dataCellStyle="Moneda"/>
    <tableColumn id="3" name="Créditos" dataDxfId="26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6:D31" totalsRowShown="0" headerRowBorderDxfId="115" tableBorderDxfId="114">
  <autoFilter ref="B26:D31"/>
  <tableColumns count="3">
    <tableColumn id="1" name="TAMAÑO DE EMPRESA" dataDxfId="113"/>
    <tableColumn id="2" name="Monto" dataDxfId="112" dataCellStyle="Moneda"/>
    <tableColumn id="3" name="Créditos" dataDxfId="111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0" name="Tabla31521" displayName="Tabla31521" ref="B23:D27" totalsRowShown="0" headerRowBorderDxfId="25" tableBorderDxfId="24">
  <autoFilter ref="B23:D27"/>
  <tableColumns count="3">
    <tableColumn id="1" name="TAMAÑO DE EMPRESA" dataDxfId="23"/>
    <tableColumn id="2" name="Monto" dataDxfId="22" dataCellStyle="Moneda"/>
    <tableColumn id="3" name="Créditos" dataDxfId="21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Tabla41622" displayName="Tabla41622" ref="B39:D53" totalsRowShown="0" headerRowBorderDxfId="20" tableBorderDxfId="19">
  <autoFilter ref="B39:D53"/>
  <tableColumns count="3">
    <tableColumn id="1" name="DEPARTAMENTO" dataDxfId="18"/>
    <tableColumn id="2" name="Monto" dataDxfId="17" dataCellStyle="Moneda"/>
    <tableColumn id="3" name="Créditos" dataDxfId="16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Tabla261723" displayName="Tabla261723" ref="N6:P12" totalsRowShown="0" headerRowBorderDxfId="15" tableBorderDxfId="14">
  <autoFilter ref="N6:P12"/>
  <tableColumns count="3">
    <tableColumn id="1" name="SECTOR ECONÓMICO" dataDxfId="13"/>
    <tableColumn id="2" name="Saldo" dataDxfId="12" dataCellStyle="Moneda"/>
    <tableColumn id="3" name="Créditos" dataDxfId="11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3" name="Tabla371824" displayName="Tabla371824" ref="N23:P27" totalsRowShown="0" headerRowDxfId="10" headerRowBorderDxfId="9" tableBorderDxfId="8">
  <autoFilter ref="N23:P27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4" name="Tabla481925" displayName="Tabla481925" ref="N39:P53" totalsRowShown="0" headerRowBorderDxfId="4" tableBorderDxfId="3">
  <autoFilter ref="N39:P53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5:D58" totalsRowShown="0" headerRowBorderDxfId="110" tableBorderDxfId="109">
  <autoFilter ref="B45:D58"/>
  <tableColumns count="3">
    <tableColumn id="1" name="DEPARTAMENTO" dataDxfId="108"/>
    <tableColumn id="2" name="Monto" dataDxfId="107" dataCellStyle="Moneda"/>
    <tableColumn id="3" name="Créditos" dataDxfId="106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L5:N16" totalsRowShown="0" headerRowBorderDxfId="105" tableBorderDxfId="104">
  <autoFilter ref="L5:N16"/>
  <tableColumns count="3">
    <tableColumn id="1" name="SECTOR ECONÓMICO" dataDxfId="103"/>
    <tableColumn id="2" name="Saldo" dataDxfId="102" dataCellStyle="Moneda"/>
    <tableColumn id="3" name="Créditos" dataDxfId="101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L26:N32" totalsRowShown="0" headerRowBorderDxfId="100" tableBorderDxfId="99">
  <autoFilter ref="L26:N32"/>
  <tableColumns count="3">
    <tableColumn id="1" name="TAMAÑO DE EMPRESA" dataDxfId="98"/>
    <tableColumn id="2" name="Saldo" dataDxfId="97" dataCellStyle="Moneda"/>
    <tableColumn id="3" name="Créditos" dataDxfId="96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L45:N60" totalsRowShown="0" headerRowBorderDxfId="95" tableBorderDxfId="94">
  <autoFilter ref="L45:N60"/>
  <tableColumns count="3">
    <tableColumn id="1" name="DEPARTAMENTO" dataDxfId="93"/>
    <tableColumn id="2" name="Saldo" dataDxfId="92" dataCellStyle="Moneda"/>
    <tableColumn id="3" name="Créditos" dataDxfId="91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6:D12" totalsRowShown="0" headerRowBorderDxfId="90" tableBorderDxfId="89">
  <autoFilter ref="B6:D12"/>
  <tableColumns count="3">
    <tableColumn id="1" name="SECTOR ECONÓMICO" dataDxfId="88"/>
    <tableColumn id="2" name="Monto" dataDxfId="87" dataCellStyle="Moneda"/>
    <tableColumn id="3" name="Créditos" dataDxfId="86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2:D27" totalsRowShown="0" headerRowBorderDxfId="85" tableBorderDxfId="84">
  <autoFilter ref="B22:D27"/>
  <tableColumns count="3">
    <tableColumn id="1" name="TAMAÑO DE EMPRESA" dataDxfId="83"/>
    <tableColumn id="2" name="Monto" dataDxfId="82" dataCellStyle="Moneda"/>
    <tableColumn id="3" name="Créditos" dataDxfId="81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9:D52" totalsRowShown="0" headerRowBorderDxfId="80" tableBorderDxfId="79">
  <autoFilter ref="B39:D52"/>
  <tableColumns count="3">
    <tableColumn id="1" name="DEPARTAMENTO" dataDxfId="78"/>
    <tableColumn id="2" name="Monto" dataDxfId="77" dataCellStyle="Moneda"/>
    <tableColumn id="3" name="Créditos" dataDxfId="76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R62"/>
  <sheetViews>
    <sheetView showGridLines="0" tabSelected="1" zoomScale="70" zoomScaleNormal="70" workbookViewId="0">
      <selection activeCell="B2" sqref="B2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54.42578125" bestFit="1" customWidth="1"/>
    <col min="12" max="12" width="71" customWidth="1"/>
    <col min="13" max="14" width="19.7109375" style="3" customWidth="1"/>
    <col min="16" max="16" width="54.42578125" bestFit="1" customWidth="1"/>
  </cols>
  <sheetData>
    <row r="2" spans="2:18" ht="15.75" x14ac:dyDescent="0.25">
      <c r="B2" s="1" t="s">
        <v>41</v>
      </c>
      <c r="C2"/>
      <c r="D2"/>
      <c r="L2" s="1" t="s">
        <v>44</v>
      </c>
      <c r="M2"/>
      <c r="N2"/>
    </row>
    <row r="3" spans="2:18" ht="16.5" thickBot="1" x14ac:dyDescent="0.3">
      <c r="B3" s="2" t="s">
        <v>0</v>
      </c>
      <c r="L3" s="2" t="s">
        <v>0</v>
      </c>
    </row>
    <row r="4" spans="2:18" x14ac:dyDescent="0.25">
      <c r="C4" s="56" t="s">
        <v>7</v>
      </c>
      <c r="D4" s="57"/>
      <c r="M4" s="56" t="s">
        <v>7</v>
      </c>
      <c r="N4" s="57"/>
    </row>
    <row r="5" spans="2:18" ht="15.75" thickBot="1" x14ac:dyDescent="0.3">
      <c r="B5" s="12" t="s">
        <v>1</v>
      </c>
      <c r="C5" s="13" t="s">
        <v>2</v>
      </c>
      <c r="D5" s="14" t="s">
        <v>3</v>
      </c>
      <c r="L5" s="12" t="s">
        <v>1</v>
      </c>
      <c r="M5" s="13" t="s">
        <v>6</v>
      </c>
      <c r="N5" s="14" t="s">
        <v>3</v>
      </c>
    </row>
    <row r="6" spans="2:18" x14ac:dyDescent="0.25">
      <c r="B6" s="11" t="s">
        <v>11</v>
      </c>
      <c r="C6" s="24">
        <v>11.446633419999989</v>
      </c>
      <c r="D6" s="7">
        <v>433</v>
      </c>
      <c r="F6" s="8"/>
      <c r="G6" s="9"/>
      <c r="H6" s="21"/>
      <c r="L6" s="22" t="s">
        <v>13</v>
      </c>
      <c r="M6" s="24">
        <v>77.756469100000118</v>
      </c>
      <c r="N6" s="7">
        <v>2965</v>
      </c>
      <c r="P6" s="8"/>
      <c r="Q6" s="9"/>
      <c r="R6" s="21"/>
    </row>
    <row r="7" spans="2:18" x14ac:dyDescent="0.25">
      <c r="B7" s="11" t="s">
        <v>14</v>
      </c>
      <c r="C7" s="24">
        <v>4.7424999999999997</v>
      </c>
      <c r="D7" s="7">
        <v>28</v>
      </c>
      <c r="F7" s="8"/>
      <c r="G7" s="9"/>
      <c r="H7" s="21"/>
      <c r="L7" s="22" t="s">
        <v>11</v>
      </c>
      <c r="M7" s="24">
        <v>64.302046209999858</v>
      </c>
      <c r="N7" s="7">
        <v>4406</v>
      </c>
      <c r="P7" s="8"/>
      <c r="Q7" s="9"/>
      <c r="R7" s="21"/>
    </row>
    <row r="8" spans="2:18" x14ac:dyDescent="0.25">
      <c r="B8" s="11" t="s">
        <v>13</v>
      </c>
      <c r="C8" s="24">
        <v>4.5920899999999998</v>
      </c>
      <c r="D8" s="7">
        <v>54</v>
      </c>
      <c r="F8" s="8"/>
      <c r="G8" s="9"/>
      <c r="H8" s="21"/>
      <c r="L8" s="22" t="s">
        <v>12</v>
      </c>
      <c r="M8" s="24">
        <v>55.262245770000064</v>
      </c>
      <c r="N8" s="7">
        <v>1698</v>
      </c>
      <c r="P8" s="8"/>
      <c r="Q8" s="9"/>
      <c r="R8" s="21"/>
    </row>
    <row r="9" spans="2:18" x14ac:dyDescent="0.25">
      <c r="B9" s="11" t="s">
        <v>12</v>
      </c>
      <c r="C9" s="24">
        <v>3.5284889999999978</v>
      </c>
      <c r="D9" s="7">
        <v>106</v>
      </c>
      <c r="F9" s="8"/>
      <c r="G9" s="9"/>
      <c r="H9" s="21"/>
      <c r="L9" s="22" t="s">
        <v>18</v>
      </c>
      <c r="M9" s="24">
        <v>37.23575701999988</v>
      </c>
      <c r="N9" s="7">
        <v>2262</v>
      </c>
      <c r="P9" s="8"/>
      <c r="Q9" s="9"/>
      <c r="R9" s="21"/>
    </row>
    <row r="10" spans="2:18" x14ac:dyDescent="0.25">
      <c r="B10" s="11" t="s">
        <v>16</v>
      </c>
      <c r="C10" s="24">
        <v>1.1428499999999999</v>
      </c>
      <c r="D10" s="7">
        <v>59</v>
      </c>
      <c r="F10" s="8"/>
      <c r="G10" s="9"/>
      <c r="H10" s="21"/>
      <c r="L10" s="22" t="s">
        <v>15</v>
      </c>
      <c r="M10" s="24">
        <v>26.014128510000003</v>
      </c>
      <c r="N10" s="7">
        <v>1693</v>
      </c>
      <c r="P10" s="8"/>
      <c r="Q10" s="9"/>
      <c r="R10" s="21"/>
    </row>
    <row r="11" spans="2:18" x14ac:dyDescent="0.25">
      <c r="B11" s="11" t="s">
        <v>18</v>
      </c>
      <c r="C11" s="24">
        <v>0.624</v>
      </c>
      <c r="D11" s="7">
        <v>8</v>
      </c>
      <c r="F11" s="8"/>
      <c r="G11" s="9"/>
      <c r="H11" s="21"/>
      <c r="L11" s="22" t="s">
        <v>14</v>
      </c>
      <c r="M11" s="24">
        <v>25.448757219999983</v>
      </c>
      <c r="N11" s="7">
        <v>357</v>
      </c>
      <c r="P11" s="8"/>
      <c r="Q11" s="9"/>
      <c r="R11" s="21"/>
    </row>
    <row r="12" spans="2:18" x14ac:dyDescent="0.25">
      <c r="B12" s="11" t="s">
        <v>15</v>
      </c>
      <c r="C12" s="24">
        <v>0.4265500000000001</v>
      </c>
      <c r="D12" s="7">
        <v>23</v>
      </c>
      <c r="F12" s="8"/>
      <c r="G12" s="9"/>
      <c r="H12" s="21"/>
      <c r="L12" s="22" t="s">
        <v>16</v>
      </c>
      <c r="M12" s="24">
        <v>22.569571169999982</v>
      </c>
      <c r="N12" s="7">
        <v>1231</v>
      </c>
      <c r="P12" s="8"/>
      <c r="Q12" s="9"/>
      <c r="R12" s="21"/>
    </row>
    <row r="13" spans="2:18" ht="15.75" thickBot="1" x14ac:dyDescent="0.3">
      <c r="B13" s="15" t="s">
        <v>4</v>
      </c>
      <c r="C13" s="25">
        <f>SUBTOTAL(109,Tabla211[Monto])</f>
        <v>26.503112419999983</v>
      </c>
      <c r="D13" s="17">
        <f>SUBTOTAL(109,Tabla211[Créditos])</f>
        <v>711</v>
      </c>
      <c r="F13" s="8"/>
      <c r="G13" s="9"/>
      <c r="H13" s="21"/>
      <c r="L13" s="22" t="s">
        <v>17</v>
      </c>
      <c r="M13" s="24">
        <v>3.5108756300000001</v>
      </c>
      <c r="N13" s="7">
        <v>14</v>
      </c>
      <c r="P13" s="8"/>
      <c r="Q13" s="9"/>
      <c r="R13" s="21"/>
    </row>
    <row r="14" spans="2:18" x14ac:dyDescent="0.25">
      <c r="B14" s="5"/>
      <c r="G14" s="9"/>
      <c r="H14" s="21"/>
      <c r="L14" s="22" t="s">
        <v>38</v>
      </c>
      <c r="M14" s="24">
        <v>0.40326856999999999</v>
      </c>
      <c r="N14" s="7">
        <v>2</v>
      </c>
      <c r="P14" s="8"/>
      <c r="Q14" s="9"/>
      <c r="R14" s="21"/>
    </row>
    <row r="15" spans="2:18" ht="15.75" thickBot="1" x14ac:dyDescent="0.3">
      <c r="B15" s="5"/>
      <c r="L15" s="22" t="s">
        <v>47</v>
      </c>
      <c r="M15" s="24">
        <v>3.1418420000000002E-2</v>
      </c>
      <c r="N15" s="7">
        <v>4</v>
      </c>
      <c r="P15" s="8"/>
      <c r="Q15" s="9"/>
      <c r="R15" s="21"/>
    </row>
    <row r="16" spans="2:18" ht="15.75" thickBot="1" x14ac:dyDescent="0.3">
      <c r="B16" s="5"/>
      <c r="L16" s="37" t="s">
        <v>49</v>
      </c>
      <c r="M16" s="38">
        <v>3.4750000000000001</v>
      </c>
      <c r="N16" s="40" t="s">
        <v>48</v>
      </c>
    </row>
    <row r="17" spans="2:18" ht="15.75" thickBot="1" x14ac:dyDescent="0.3">
      <c r="B17" s="5"/>
      <c r="L17" s="15" t="s">
        <v>4</v>
      </c>
      <c r="M17" s="25">
        <f>SUBTOTAL(109,Tabla262[Saldo])</f>
        <v>316.00953761999989</v>
      </c>
      <c r="N17" s="17">
        <f>SUBTOTAL(109,Tabla262[Créditos])</f>
        <v>14632</v>
      </c>
    </row>
    <row r="18" spans="2:18" ht="14.45" customHeight="1" x14ac:dyDescent="0.25">
      <c r="B18" s="5"/>
      <c r="L18" s="41" t="s">
        <v>50</v>
      </c>
      <c r="M18" s="28"/>
      <c r="N18" s="28"/>
    </row>
    <row r="19" spans="2:18" x14ac:dyDescent="0.25">
      <c r="B19" s="5"/>
      <c r="L19" s="39"/>
      <c r="M19" s="39"/>
      <c r="N19" s="39"/>
    </row>
    <row r="20" spans="2:18" x14ac:dyDescent="0.25">
      <c r="B20" s="5"/>
      <c r="L20" s="39"/>
      <c r="M20" s="39"/>
      <c r="N20" s="39"/>
    </row>
    <row r="21" spans="2:18" x14ac:dyDescent="0.25">
      <c r="B21" s="5"/>
      <c r="L21" s="39"/>
      <c r="M21" s="39"/>
      <c r="N21" s="39"/>
    </row>
    <row r="22" spans="2:18" x14ac:dyDescent="0.25">
      <c r="L22" s="5"/>
    </row>
    <row r="23" spans="2:18" ht="15.75" x14ac:dyDescent="0.25">
      <c r="B23" s="1" t="s">
        <v>42</v>
      </c>
      <c r="D23" s="6"/>
      <c r="L23" s="1" t="s">
        <v>45</v>
      </c>
      <c r="N23" s="6"/>
    </row>
    <row r="24" spans="2:18" ht="16.5" thickBot="1" x14ac:dyDescent="0.3">
      <c r="B24" s="2" t="s">
        <v>0</v>
      </c>
      <c r="D24" s="6"/>
      <c r="L24" s="2" t="s">
        <v>0</v>
      </c>
      <c r="N24" s="6"/>
    </row>
    <row r="25" spans="2:18" x14ac:dyDescent="0.25">
      <c r="C25" s="52" t="s">
        <v>7</v>
      </c>
      <c r="D25" s="53"/>
      <c r="M25" s="52" t="s">
        <v>7</v>
      </c>
      <c r="N25" s="53"/>
    </row>
    <row r="26" spans="2:18" ht="15.75" thickBot="1" x14ac:dyDescent="0.3">
      <c r="B26" s="19" t="s">
        <v>8</v>
      </c>
      <c r="C26" s="13" t="s">
        <v>2</v>
      </c>
      <c r="D26" s="14" t="s">
        <v>3</v>
      </c>
      <c r="L26" s="19" t="s">
        <v>8</v>
      </c>
      <c r="M26" s="13" t="s">
        <v>6</v>
      </c>
      <c r="N26" s="14" t="s">
        <v>3</v>
      </c>
    </row>
    <row r="27" spans="2:18" x14ac:dyDescent="0.25">
      <c r="B27" s="18" t="s">
        <v>64</v>
      </c>
      <c r="C27" s="24">
        <v>0.96814999999999996</v>
      </c>
      <c r="D27" s="7">
        <v>28</v>
      </c>
      <c r="F27" s="8"/>
      <c r="G27" s="9"/>
      <c r="H27" s="21"/>
      <c r="L27" s="18" t="s">
        <v>64</v>
      </c>
      <c r="M27" s="24">
        <v>78.784033830000297</v>
      </c>
      <c r="N27" s="7">
        <v>6121</v>
      </c>
      <c r="P27" s="8"/>
      <c r="Q27" s="9"/>
      <c r="R27" s="21"/>
    </row>
    <row r="28" spans="2:18" x14ac:dyDescent="0.25">
      <c r="B28" s="18" t="s">
        <v>20</v>
      </c>
      <c r="C28" s="24">
        <v>6.8623795599999999</v>
      </c>
      <c r="D28" s="7">
        <v>454</v>
      </c>
      <c r="F28" s="8"/>
      <c r="G28" s="9"/>
      <c r="H28" s="21"/>
      <c r="L28" s="18" t="s">
        <v>20</v>
      </c>
      <c r="M28" s="24">
        <v>52.176640979999995</v>
      </c>
      <c r="N28" s="7">
        <v>6304</v>
      </c>
      <c r="P28" s="8"/>
      <c r="Q28" s="9"/>
      <c r="R28" s="21"/>
    </row>
    <row r="29" spans="2:18" x14ac:dyDescent="0.25">
      <c r="B29" s="18" t="s">
        <v>21</v>
      </c>
      <c r="C29" s="24">
        <v>4.804582479999997</v>
      </c>
      <c r="D29" s="7">
        <v>163</v>
      </c>
      <c r="F29" s="8"/>
      <c r="G29" s="9"/>
      <c r="H29" s="21"/>
      <c r="L29" s="18" t="s">
        <v>21</v>
      </c>
      <c r="M29" s="24">
        <v>72.120594510000046</v>
      </c>
      <c r="N29" s="7">
        <v>1674</v>
      </c>
      <c r="P29" s="8"/>
      <c r="Q29" s="9"/>
      <c r="R29" s="21"/>
    </row>
    <row r="30" spans="2:18" x14ac:dyDescent="0.25">
      <c r="B30" s="18" t="s">
        <v>22</v>
      </c>
      <c r="C30" s="24">
        <v>6.40182699</v>
      </c>
      <c r="D30" s="7">
        <v>57</v>
      </c>
      <c r="F30" s="8"/>
      <c r="G30" s="9"/>
      <c r="H30" s="21"/>
      <c r="L30" s="18" t="s">
        <v>22</v>
      </c>
      <c r="M30" s="24">
        <v>58.817112000000009</v>
      </c>
      <c r="N30" s="7">
        <v>356</v>
      </c>
      <c r="P30" s="8"/>
      <c r="Q30" s="9"/>
      <c r="R30" s="21"/>
    </row>
    <row r="31" spans="2:18" ht="15.75" thickBot="1" x14ac:dyDescent="0.3">
      <c r="B31" s="18" t="s">
        <v>23</v>
      </c>
      <c r="C31" s="24">
        <v>7.4661733899999998</v>
      </c>
      <c r="D31" s="7">
        <v>9</v>
      </c>
      <c r="F31" s="8"/>
      <c r="G31" s="9"/>
      <c r="H31" s="21"/>
      <c r="L31" s="18" t="s">
        <v>23</v>
      </c>
      <c r="M31" s="24">
        <v>50.63615630000001</v>
      </c>
      <c r="N31" s="7">
        <v>177</v>
      </c>
      <c r="P31" s="8"/>
      <c r="Q31" s="9"/>
      <c r="R31" s="21"/>
    </row>
    <row r="32" spans="2:18" ht="15.75" thickBot="1" x14ac:dyDescent="0.3">
      <c r="B32" s="20" t="s">
        <v>4</v>
      </c>
      <c r="C32" s="25">
        <f>SUM(C27:C31)</f>
        <v>26.503112419999994</v>
      </c>
      <c r="D32" s="17">
        <f t="shared" ref="D32" si="0">SUM(D27:D31)</f>
        <v>711</v>
      </c>
      <c r="L32" s="37" t="s">
        <v>49</v>
      </c>
      <c r="M32" s="38">
        <v>3.4750000000000001</v>
      </c>
      <c r="N32" s="40" t="s">
        <v>48</v>
      </c>
    </row>
    <row r="33" spans="2:18" ht="15.75" thickBot="1" x14ac:dyDescent="0.3">
      <c r="L33" s="20" t="s">
        <v>4</v>
      </c>
      <c r="M33" s="25">
        <f>SUM(M27:M32)</f>
        <v>316.0095376200004</v>
      </c>
      <c r="N33" s="17">
        <f>SUM(N27:N32)</f>
        <v>14632</v>
      </c>
      <c r="O33" s="9"/>
    </row>
    <row r="34" spans="2:18" x14ac:dyDescent="0.25">
      <c r="L34" s="41" t="s">
        <v>65</v>
      </c>
    </row>
    <row r="35" spans="2:18" x14ac:dyDescent="0.25">
      <c r="M35" s="28"/>
      <c r="N35" s="28"/>
    </row>
    <row r="36" spans="2:18" x14ac:dyDescent="0.25">
      <c r="O36" s="9"/>
    </row>
    <row r="42" spans="2:18" ht="15.75" x14ac:dyDescent="0.25">
      <c r="B42" s="1" t="s">
        <v>43</v>
      </c>
      <c r="L42" s="1" t="s">
        <v>46</v>
      </c>
    </row>
    <row r="43" spans="2:18" ht="16.5" thickBot="1" x14ac:dyDescent="0.3">
      <c r="B43" s="2" t="s">
        <v>0</v>
      </c>
      <c r="F43" s="8"/>
      <c r="G43" s="9"/>
      <c r="H43" s="21"/>
      <c r="L43" s="2" t="s">
        <v>0</v>
      </c>
    </row>
    <row r="44" spans="2:18" x14ac:dyDescent="0.25">
      <c r="C44" s="56" t="s">
        <v>7</v>
      </c>
      <c r="D44" s="57"/>
      <c r="F44" s="8"/>
      <c r="G44" s="9"/>
      <c r="H44" s="21"/>
      <c r="M44" s="56" t="s">
        <v>7</v>
      </c>
      <c r="N44" s="57"/>
    </row>
    <row r="45" spans="2:18" ht="15.75" thickBot="1" x14ac:dyDescent="0.3">
      <c r="B45" s="12" t="s">
        <v>9</v>
      </c>
      <c r="C45" s="13" t="s">
        <v>2</v>
      </c>
      <c r="D45" s="14" t="s">
        <v>3</v>
      </c>
      <c r="F45" s="8"/>
      <c r="G45" s="9"/>
      <c r="H45" s="21"/>
      <c r="L45" s="12" t="s">
        <v>9</v>
      </c>
      <c r="M45" s="13" t="s">
        <v>6</v>
      </c>
      <c r="N45" s="14" t="s">
        <v>3</v>
      </c>
      <c r="P45" s="8"/>
      <c r="Q45" s="9"/>
      <c r="R45" s="21"/>
    </row>
    <row r="46" spans="2:18" x14ac:dyDescent="0.25">
      <c r="B46" s="11" t="s">
        <v>24</v>
      </c>
      <c r="C46" s="24">
        <v>13.242330539999996</v>
      </c>
      <c r="D46" s="7">
        <v>195</v>
      </c>
      <c r="F46" s="8"/>
      <c r="G46" s="9"/>
      <c r="H46" s="21"/>
      <c r="L46" s="11" t="s">
        <v>24</v>
      </c>
      <c r="M46" s="24">
        <v>142.90915075999982</v>
      </c>
      <c r="N46" s="7">
        <v>5168</v>
      </c>
      <c r="P46" s="8"/>
      <c r="Q46" s="9"/>
      <c r="R46" s="21"/>
    </row>
    <row r="47" spans="2:18" x14ac:dyDescent="0.25">
      <c r="B47" s="11" t="s">
        <v>25</v>
      </c>
      <c r="C47" s="24">
        <v>7.1498647599999963</v>
      </c>
      <c r="D47" s="7">
        <v>116</v>
      </c>
      <c r="F47" s="8"/>
      <c r="G47" s="9"/>
      <c r="H47" s="21"/>
      <c r="L47" s="11" t="s">
        <v>25</v>
      </c>
      <c r="M47" s="24">
        <v>63.159651730000078</v>
      </c>
      <c r="N47" s="7">
        <v>1643</v>
      </c>
      <c r="P47" s="8"/>
      <c r="Q47" s="9"/>
      <c r="R47" s="21"/>
    </row>
    <row r="48" spans="2:18" x14ac:dyDescent="0.25">
      <c r="B48" s="11" t="s">
        <v>30</v>
      </c>
      <c r="C48" s="24">
        <v>2.3904249999999987</v>
      </c>
      <c r="D48" s="7">
        <v>52</v>
      </c>
      <c r="F48" s="8"/>
      <c r="G48" s="9"/>
      <c r="H48" s="21"/>
      <c r="L48" s="11" t="s">
        <v>26</v>
      </c>
      <c r="M48" s="24">
        <v>21.548487020000021</v>
      </c>
      <c r="N48" s="7">
        <v>1199</v>
      </c>
      <c r="P48" s="8"/>
      <c r="Q48" s="9"/>
      <c r="R48" s="21"/>
    </row>
    <row r="49" spans="2:18" x14ac:dyDescent="0.25">
      <c r="B49" s="11" t="s">
        <v>29</v>
      </c>
      <c r="C49" s="24">
        <v>0.87497812000000008</v>
      </c>
      <c r="D49" s="7">
        <v>60</v>
      </c>
      <c r="F49" s="8"/>
      <c r="G49" s="9"/>
      <c r="H49" s="21"/>
      <c r="L49" s="11" t="s">
        <v>28</v>
      </c>
      <c r="M49" s="24">
        <v>18.022993030000002</v>
      </c>
      <c r="N49" s="7">
        <v>1465</v>
      </c>
      <c r="P49" s="8"/>
      <c r="Q49" s="9"/>
      <c r="R49" s="21"/>
    </row>
    <row r="50" spans="2:18" x14ac:dyDescent="0.25">
      <c r="B50" s="11" t="s">
        <v>26</v>
      </c>
      <c r="C50" s="24">
        <v>0.73413899999999988</v>
      </c>
      <c r="D50" s="7">
        <v>54</v>
      </c>
      <c r="F50" s="8"/>
      <c r="G50" s="9"/>
      <c r="H50" s="21"/>
      <c r="L50" s="11" t="s">
        <v>27</v>
      </c>
      <c r="M50" s="24">
        <v>11.798704569999991</v>
      </c>
      <c r="N50" s="7">
        <v>755</v>
      </c>
      <c r="P50" s="8"/>
      <c r="Q50" s="9"/>
      <c r="R50" s="21"/>
    </row>
    <row r="51" spans="2:18" x14ac:dyDescent="0.25">
      <c r="B51" s="11" t="s">
        <v>28</v>
      </c>
      <c r="C51" s="24">
        <v>0.54677500000000001</v>
      </c>
      <c r="D51" s="7">
        <v>61</v>
      </c>
      <c r="F51" s="8"/>
      <c r="G51" s="9"/>
      <c r="H51" s="21"/>
      <c r="L51" s="11" t="s">
        <v>30</v>
      </c>
      <c r="M51" s="24">
        <v>11.755258230000003</v>
      </c>
      <c r="N51" s="7">
        <v>520</v>
      </c>
      <c r="P51" s="8"/>
      <c r="Q51" s="9"/>
      <c r="R51" s="21"/>
    </row>
    <row r="52" spans="2:18" x14ac:dyDescent="0.25">
      <c r="B52" s="11" t="s">
        <v>31</v>
      </c>
      <c r="C52" s="24">
        <v>0.42455000000000009</v>
      </c>
      <c r="D52" s="7">
        <v>49</v>
      </c>
      <c r="F52" s="8"/>
      <c r="G52" s="9"/>
      <c r="H52" s="21"/>
      <c r="L52" s="11" t="s">
        <v>29</v>
      </c>
      <c r="M52" s="24">
        <v>9.827117909999993</v>
      </c>
      <c r="N52" s="7">
        <v>947</v>
      </c>
      <c r="P52" s="8"/>
      <c r="Q52" s="9"/>
      <c r="R52" s="21"/>
    </row>
    <row r="53" spans="2:18" x14ac:dyDescent="0.25">
      <c r="B53" s="11" t="s">
        <v>27</v>
      </c>
      <c r="C53" s="24">
        <v>0.3585000000000001</v>
      </c>
      <c r="D53" s="7">
        <v>45</v>
      </c>
      <c r="F53" s="8"/>
      <c r="G53" s="9"/>
      <c r="H53" s="21"/>
      <c r="L53" s="11" t="s">
        <v>31</v>
      </c>
      <c r="M53" s="24">
        <v>8.5087985799999917</v>
      </c>
      <c r="N53" s="7">
        <v>943</v>
      </c>
      <c r="P53" s="8"/>
      <c r="Q53" s="9"/>
      <c r="R53" s="21"/>
    </row>
    <row r="54" spans="2:18" x14ac:dyDescent="0.25">
      <c r="B54" s="11" t="s">
        <v>37</v>
      </c>
      <c r="C54" s="24">
        <v>0.29049999999999998</v>
      </c>
      <c r="D54" s="7">
        <v>8</v>
      </c>
      <c r="F54" s="8"/>
      <c r="G54" s="9"/>
      <c r="H54" s="21"/>
      <c r="L54" s="11" t="s">
        <v>33</v>
      </c>
      <c r="M54" s="24">
        <v>7.8170822099999944</v>
      </c>
      <c r="N54" s="7">
        <v>568</v>
      </c>
      <c r="P54" s="8"/>
      <c r="Q54" s="9"/>
      <c r="R54" s="21"/>
    </row>
    <row r="55" spans="2:18" x14ac:dyDescent="0.25">
      <c r="B55" s="11" t="s">
        <v>33</v>
      </c>
      <c r="C55" s="24">
        <v>0.26055</v>
      </c>
      <c r="D55" s="7">
        <v>20</v>
      </c>
      <c r="F55" s="8"/>
      <c r="G55" s="9"/>
      <c r="H55" s="21"/>
      <c r="L55" s="11" t="s">
        <v>36</v>
      </c>
      <c r="M55" s="24">
        <v>4.1740261899999984</v>
      </c>
      <c r="N55" s="7">
        <v>314</v>
      </c>
      <c r="P55" s="8"/>
      <c r="Q55" s="9"/>
      <c r="R55" s="21"/>
    </row>
    <row r="56" spans="2:18" x14ac:dyDescent="0.25">
      <c r="B56" s="11" t="s">
        <v>32</v>
      </c>
      <c r="C56" s="24">
        <v>0.11145000000000001</v>
      </c>
      <c r="D56" s="7">
        <v>18</v>
      </c>
      <c r="F56" s="8"/>
      <c r="G56" s="9"/>
      <c r="H56" s="21"/>
      <c r="L56" s="11" t="s">
        <v>32</v>
      </c>
      <c r="M56" s="24">
        <v>3.829121279999999</v>
      </c>
      <c r="N56" s="7">
        <v>381</v>
      </c>
      <c r="P56" s="8"/>
      <c r="Q56" s="9"/>
      <c r="R56" s="21"/>
    </row>
    <row r="57" spans="2:18" x14ac:dyDescent="0.25">
      <c r="B57" s="11" t="s">
        <v>36</v>
      </c>
      <c r="C57" s="24">
        <v>7.0099999999999996E-2</v>
      </c>
      <c r="D57" s="7">
        <v>9</v>
      </c>
      <c r="L57" s="11" t="s">
        <v>34</v>
      </c>
      <c r="M57" s="24">
        <v>3.521849189999998</v>
      </c>
      <c r="N57" s="7">
        <v>434</v>
      </c>
      <c r="P57" s="8"/>
      <c r="Q57" s="9"/>
      <c r="R57" s="21"/>
    </row>
    <row r="58" spans="2:18" x14ac:dyDescent="0.25">
      <c r="B58" s="11" t="s">
        <v>34</v>
      </c>
      <c r="C58" s="24">
        <v>4.8950000000000014E-2</v>
      </c>
      <c r="D58" s="7">
        <v>24</v>
      </c>
      <c r="L58" s="11" t="s">
        <v>37</v>
      </c>
      <c r="M58" s="24">
        <v>2.9447754400000017</v>
      </c>
      <c r="N58" s="7">
        <v>149</v>
      </c>
      <c r="P58" s="8"/>
      <c r="Q58" s="9"/>
      <c r="R58" s="21"/>
    </row>
    <row r="59" spans="2:18" ht="15.75" thickBot="1" x14ac:dyDescent="0.3">
      <c r="B59" s="15" t="s">
        <v>4</v>
      </c>
      <c r="C59" s="25">
        <f>SUM(C46:C58)</f>
        <v>26.503112419999994</v>
      </c>
      <c r="D59" s="17">
        <f>SUM(D46:D58)</f>
        <v>711</v>
      </c>
      <c r="L59" s="11" t="s">
        <v>35</v>
      </c>
      <c r="M59" s="24">
        <v>2.7175214800000007</v>
      </c>
      <c r="N59" s="7">
        <v>146</v>
      </c>
    </row>
    <row r="60" spans="2:18" ht="15.75" thickBot="1" x14ac:dyDescent="0.3">
      <c r="L60" s="37" t="s">
        <v>49</v>
      </c>
      <c r="M60" s="38">
        <v>3.4750000000000001</v>
      </c>
      <c r="N60" s="40" t="s">
        <v>48</v>
      </c>
    </row>
    <row r="61" spans="2:18" ht="15.75" thickBot="1" x14ac:dyDescent="0.3">
      <c r="L61" s="15" t="s">
        <v>4</v>
      </c>
      <c r="M61" s="25">
        <f>SUM(M46:M60)</f>
        <v>316.00953761999989</v>
      </c>
      <c r="N61" s="17">
        <f>SUM(N46:N60)</f>
        <v>14632</v>
      </c>
    </row>
    <row r="62" spans="2:18" x14ac:dyDescent="0.25">
      <c r="L62" s="28" t="s">
        <v>50</v>
      </c>
    </row>
  </sheetData>
  <mergeCells count="4">
    <mergeCell ref="M44:N44"/>
    <mergeCell ref="C4:D4"/>
    <mergeCell ref="C44:D44"/>
    <mergeCell ref="M4:N4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5"/>
  <sheetViews>
    <sheetView showGridLines="0" zoomScale="70" zoomScaleNormal="70" workbookViewId="0">
      <selection activeCell="B3" sqref="B3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41</v>
      </c>
      <c r="C3"/>
      <c r="D3"/>
      <c r="N3" s="1" t="s">
        <v>44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56" t="s">
        <v>5</v>
      </c>
      <c r="D5" s="57"/>
      <c r="O5" s="56" t="s">
        <v>5</v>
      </c>
      <c r="P5" s="57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14</v>
      </c>
      <c r="C7" s="4">
        <v>3.5718208399999987</v>
      </c>
      <c r="D7" s="7">
        <v>50</v>
      </c>
      <c r="F7" s="8"/>
      <c r="G7" s="9"/>
      <c r="H7" s="10"/>
      <c r="N7" s="11" t="s">
        <v>13</v>
      </c>
      <c r="O7" s="4">
        <v>18.743390020000003</v>
      </c>
      <c r="P7" s="7">
        <v>240</v>
      </c>
      <c r="R7" s="8"/>
      <c r="S7" s="9"/>
      <c r="T7" s="10"/>
    </row>
    <row r="8" spans="2:20" x14ac:dyDescent="0.25">
      <c r="B8" s="11" t="s">
        <v>13</v>
      </c>
      <c r="C8" s="4">
        <v>0.8540416500000001</v>
      </c>
      <c r="D8" s="7">
        <v>26</v>
      </c>
      <c r="F8" s="8"/>
      <c r="G8" s="9"/>
      <c r="H8" s="10"/>
      <c r="N8" s="11" t="s">
        <v>14</v>
      </c>
      <c r="O8" s="4">
        <v>17.386944879999994</v>
      </c>
      <c r="P8" s="7">
        <v>223</v>
      </c>
      <c r="R8" s="8"/>
      <c r="S8" s="9"/>
      <c r="T8" s="10"/>
    </row>
    <row r="9" spans="2:20" x14ac:dyDescent="0.25">
      <c r="B9" s="11" t="s">
        <v>11</v>
      </c>
      <c r="C9" s="4">
        <v>0.34705396999999999</v>
      </c>
      <c r="D9" s="7">
        <v>6</v>
      </c>
      <c r="F9" s="8"/>
      <c r="G9" s="9"/>
      <c r="H9" s="10"/>
      <c r="N9" s="11" t="s">
        <v>12</v>
      </c>
      <c r="O9" s="4">
        <v>10.296020529999996</v>
      </c>
      <c r="P9" s="7">
        <v>100</v>
      </c>
      <c r="R9" s="8"/>
      <c r="S9" s="9"/>
      <c r="T9" s="10"/>
    </row>
    <row r="10" spans="2:20" x14ac:dyDescent="0.25">
      <c r="B10" s="11" t="s">
        <v>12</v>
      </c>
      <c r="C10" s="4">
        <v>0.23519000000000001</v>
      </c>
      <c r="D10" s="7">
        <v>5</v>
      </c>
      <c r="F10" s="8"/>
      <c r="G10" s="9"/>
      <c r="H10" s="10"/>
      <c r="N10" s="11" t="s">
        <v>15</v>
      </c>
      <c r="O10" s="4">
        <v>5.5647915699999997</v>
      </c>
      <c r="P10" s="7">
        <v>22</v>
      </c>
      <c r="R10" s="8"/>
      <c r="S10" s="9"/>
      <c r="T10" s="10"/>
    </row>
    <row r="11" spans="2:20" x14ac:dyDescent="0.25">
      <c r="B11" s="11" t="s">
        <v>15</v>
      </c>
      <c r="C11" s="4">
        <v>0.16399999999999998</v>
      </c>
      <c r="D11" s="7">
        <v>2</v>
      </c>
      <c r="F11" s="8"/>
      <c r="G11" s="9"/>
      <c r="H11" s="10"/>
      <c r="N11" s="11" t="s">
        <v>11</v>
      </c>
      <c r="O11" s="4">
        <v>3.6035214</v>
      </c>
      <c r="P11" s="7">
        <v>183</v>
      </c>
      <c r="R11" s="8"/>
      <c r="S11" s="9"/>
      <c r="T11" s="10"/>
    </row>
    <row r="12" spans="2:20" x14ac:dyDescent="0.25">
      <c r="B12" s="11" t="s">
        <v>51</v>
      </c>
      <c r="C12" s="4">
        <v>1.7912999999999998E-2</v>
      </c>
      <c r="D12" s="7">
        <v>1</v>
      </c>
      <c r="N12" s="11" t="s">
        <v>38</v>
      </c>
      <c r="O12" s="4">
        <v>3.1135119100000002</v>
      </c>
      <c r="P12" s="7">
        <v>6</v>
      </c>
      <c r="R12" s="8"/>
      <c r="S12" s="9"/>
      <c r="T12" s="10"/>
    </row>
    <row r="13" spans="2:20" ht="15.75" thickBot="1" x14ac:dyDescent="0.3">
      <c r="B13" s="15" t="s">
        <v>4</v>
      </c>
      <c r="C13" s="16">
        <f>SUBTOTAL(109,Tabla2[Monto])</f>
        <v>5.1900194599999985</v>
      </c>
      <c r="D13" s="17">
        <f>SUBTOTAL(109,Tabla2[Créditos])</f>
        <v>90</v>
      </c>
      <c r="N13" s="11" t="s">
        <v>16</v>
      </c>
      <c r="O13" s="4">
        <v>1.3097337900000001</v>
      </c>
      <c r="P13" s="7">
        <v>5</v>
      </c>
      <c r="R13" s="8"/>
      <c r="S13" s="9"/>
      <c r="T13" s="10"/>
    </row>
    <row r="14" spans="2:20" ht="15.75" thickBot="1" x14ac:dyDescent="0.3">
      <c r="B14" s="5"/>
      <c r="N14" s="27" t="s">
        <v>10</v>
      </c>
      <c r="O14" s="16">
        <f>SUBTOTAL(109,O7:O13)</f>
        <v>60.017914099999985</v>
      </c>
      <c r="P14" s="17">
        <f>SUBTOTAL(109,P7:P13)</f>
        <v>779</v>
      </c>
      <c r="R14" s="8"/>
      <c r="S14" s="9"/>
      <c r="T14" s="10"/>
    </row>
    <row r="15" spans="2:20" x14ac:dyDescent="0.25">
      <c r="B15" s="5"/>
      <c r="C15" s="23"/>
      <c r="N15" s="5"/>
      <c r="O15" s="29"/>
    </row>
    <row r="16" spans="2:20" x14ac:dyDescent="0.25">
      <c r="B16" s="5"/>
      <c r="C16" s="23"/>
      <c r="D16" s="23"/>
      <c r="N16" s="5"/>
    </row>
    <row r="17" spans="2:20" x14ac:dyDescent="0.25">
      <c r="B17" s="5"/>
      <c r="N17" s="5"/>
    </row>
    <row r="18" spans="2:20" x14ac:dyDescent="0.25">
      <c r="B18" s="5"/>
      <c r="N18" s="5"/>
    </row>
    <row r="19" spans="2:20" ht="15.75" x14ac:dyDescent="0.25">
      <c r="B19" s="1" t="s">
        <v>42</v>
      </c>
      <c r="D19" s="6"/>
      <c r="N19" s="5"/>
    </row>
    <row r="20" spans="2:20" ht="16.5" thickBot="1" x14ac:dyDescent="0.3">
      <c r="B20" s="2" t="s">
        <v>0</v>
      </c>
      <c r="D20" s="6"/>
      <c r="N20" s="1" t="s">
        <v>45</v>
      </c>
      <c r="P20" s="6"/>
    </row>
    <row r="21" spans="2:20" ht="16.5" thickBot="1" x14ac:dyDescent="0.3">
      <c r="C21" s="56" t="s">
        <v>5</v>
      </c>
      <c r="D21" s="57"/>
      <c r="F21" s="8"/>
      <c r="G21" s="9"/>
      <c r="H21" s="10"/>
      <c r="N21" s="2" t="s">
        <v>0</v>
      </c>
      <c r="P21" s="6"/>
    </row>
    <row r="22" spans="2:20" ht="15.75" thickBot="1" x14ac:dyDescent="0.3">
      <c r="B22" s="19" t="s">
        <v>8</v>
      </c>
      <c r="C22" s="13" t="s">
        <v>2</v>
      </c>
      <c r="D22" s="14" t="s">
        <v>3</v>
      </c>
      <c r="F22" s="8"/>
      <c r="G22" s="9"/>
      <c r="H22" s="10"/>
      <c r="O22" s="56" t="s">
        <v>5</v>
      </c>
      <c r="P22" s="57"/>
    </row>
    <row r="23" spans="2:20" ht="15.75" thickBot="1" x14ac:dyDescent="0.3">
      <c r="B23" s="18" t="s">
        <v>66</v>
      </c>
      <c r="C23" s="4">
        <v>0.16035299999999997</v>
      </c>
      <c r="D23" s="7">
        <v>8</v>
      </c>
      <c r="F23" s="8"/>
      <c r="G23" s="9"/>
      <c r="H23" s="10"/>
      <c r="N23" s="19" t="s">
        <v>8</v>
      </c>
      <c r="O23" s="13" t="s">
        <v>6</v>
      </c>
      <c r="P23" s="14" t="s">
        <v>3</v>
      </c>
      <c r="R23" s="8"/>
      <c r="S23" s="9"/>
      <c r="T23" s="10"/>
    </row>
    <row r="24" spans="2:20" x14ac:dyDescent="0.25">
      <c r="B24" s="18" t="s">
        <v>20</v>
      </c>
      <c r="C24" s="4">
        <v>1.0477591500000001</v>
      </c>
      <c r="D24" s="7">
        <v>41</v>
      </c>
      <c r="F24" s="8"/>
      <c r="G24" s="9"/>
      <c r="H24" s="10"/>
      <c r="N24" s="18" t="s">
        <v>66</v>
      </c>
      <c r="O24" s="4">
        <v>0.44693921999999997</v>
      </c>
      <c r="P24" s="7">
        <v>31</v>
      </c>
      <c r="R24" s="8"/>
      <c r="S24" s="9"/>
      <c r="T24" s="10"/>
    </row>
    <row r="25" spans="2:20" x14ac:dyDescent="0.25">
      <c r="B25" s="18" t="s">
        <v>21</v>
      </c>
      <c r="C25" s="4">
        <v>3.5219073099999991</v>
      </c>
      <c r="D25" s="7">
        <v>39</v>
      </c>
      <c r="F25" s="8"/>
      <c r="G25" s="9"/>
      <c r="H25" s="10"/>
      <c r="N25" s="18" t="s">
        <v>20</v>
      </c>
      <c r="O25" s="4">
        <v>6.2898721900000014</v>
      </c>
      <c r="P25" s="7">
        <v>417</v>
      </c>
      <c r="R25" s="8"/>
      <c r="S25" s="9"/>
      <c r="T25" s="10"/>
    </row>
    <row r="26" spans="2:20" x14ac:dyDescent="0.25">
      <c r="B26" s="18" t="s">
        <v>22</v>
      </c>
      <c r="C26" s="4">
        <v>0.16</v>
      </c>
      <c r="D26" s="7">
        <v>1</v>
      </c>
      <c r="N26" s="18" t="s">
        <v>21</v>
      </c>
      <c r="O26" s="4">
        <v>14.914808469999999</v>
      </c>
      <c r="P26" s="7">
        <v>233</v>
      </c>
      <c r="R26" s="8"/>
      <c r="S26" s="9"/>
      <c r="T26" s="10"/>
    </row>
    <row r="27" spans="2:20" x14ac:dyDescent="0.25">
      <c r="B27" s="18" t="s">
        <v>23</v>
      </c>
      <c r="C27" s="4">
        <v>0.3</v>
      </c>
      <c r="D27" s="7">
        <v>1</v>
      </c>
      <c r="N27" s="18" t="s">
        <v>22</v>
      </c>
      <c r="O27" s="4">
        <v>17.740087589999998</v>
      </c>
      <c r="P27" s="7">
        <v>62</v>
      </c>
    </row>
    <row r="28" spans="2:20" ht="15.75" thickBot="1" x14ac:dyDescent="0.3">
      <c r="B28" s="20" t="s">
        <v>4</v>
      </c>
      <c r="C28" s="16">
        <f>SUM(C23:C27)</f>
        <v>5.1900194599999994</v>
      </c>
      <c r="D28" s="17">
        <f>SUM(D23:D27)</f>
        <v>90</v>
      </c>
      <c r="N28" s="18" t="s">
        <v>23</v>
      </c>
      <c r="O28" s="54">
        <v>20.626206630000002</v>
      </c>
      <c r="P28" s="55">
        <v>36</v>
      </c>
    </row>
    <row r="29" spans="2:20" ht="15.75" thickBot="1" x14ac:dyDescent="0.3">
      <c r="B29" s="41"/>
      <c r="N29" s="20" t="s">
        <v>4</v>
      </c>
      <c r="O29" s="16">
        <f>SUM(O24:O28)</f>
        <v>60.017914099999999</v>
      </c>
      <c r="P29" s="17">
        <f>SUM(P24:P28)</f>
        <v>779</v>
      </c>
    </row>
    <row r="30" spans="2:20" x14ac:dyDescent="0.25">
      <c r="N30" s="41"/>
    </row>
    <row r="35" spans="2:20" ht="15" customHeight="1" x14ac:dyDescent="0.25"/>
    <row r="36" spans="2:20" ht="15.75" x14ac:dyDescent="0.25">
      <c r="B36" s="1" t="s">
        <v>43</v>
      </c>
    </row>
    <row r="37" spans="2:20" ht="16.5" thickBot="1" x14ac:dyDescent="0.3">
      <c r="B37" s="2" t="s">
        <v>0</v>
      </c>
      <c r="F37" s="8"/>
      <c r="G37" s="9"/>
      <c r="H37" s="10"/>
      <c r="N37" s="1" t="s">
        <v>46</v>
      </c>
    </row>
    <row r="38" spans="2:20" ht="16.5" thickBot="1" x14ac:dyDescent="0.3">
      <c r="C38" s="56" t="s">
        <v>5</v>
      </c>
      <c r="D38" s="57"/>
      <c r="F38" s="8"/>
      <c r="G38" s="9"/>
      <c r="H38" s="10"/>
      <c r="N38" s="2" t="s">
        <v>0</v>
      </c>
    </row>
    <row r="39" spans="2:20" ht="15.75" thickBot="1" x14ac:dyDescent="0.3">
      <c r="B39" s="12" t="s">
        <v>9</v>
      </c>
      <c r="C39" s="13" t="s">
        <v>2</v>
      </c>
      <c r="D39" s="14" t="s">
        <v>3</v>
      </c>
      <c r="F39" s="8"/>
      <c r="G39" s="9"/>
      <c r="H39" s="10"/>
      <c r="O39" s="56" t="s">
        <v>5</v>
      </c>
      <c r="P39" s="57"/>
      <c r="R39" s="8"/>
      <c r="S39" s="9"/>
      <c r="T39" s="10"/>
    </row>
    <row r="40" spans="2:20" ht="15.75" thickBot="1" x14ac:dyDescent="0.3">
      <c r="B40" s="11" t="s">
        <v>24</v>
      </c>
      <c r="C40" s="4">
        <v>2.4330061299999994</v>
      </c>
      <c r="D40" s="7">
        <v>46</v>
      </c>
      <c r="F40" s="8"/>
      <c r="G40" s="9"/>
      <c r="H40" s="10"/>
      <c r="N40" s="12" t="s">
        <v>9</v>
      </c>
      <c r="O40" s="13" t="s">
        <v>6</v>
      </c>
      <c r="P40" s="14" t="s">
        <v>3</v>
      </c>
      <c r="R40" s="8"/>
      <c r="S40" s="9"/>
      <c r="T40" s="10"/>
    </row>
    <row r="41" spans="2:20" x14ac:dyDescent="0.25">
      <c r="B41" s="11" t="s">
        <v>26</v>
      </c>
      <c r="C41" s="4">
        <v>1.22490516</v>
      </c>
      <c r="D41" s="7">
        <v>9</v>
      </c>
      <c r="F41" s="8"/>
      <c r="G41" s="9"/>
      <c r="H41" s="10"/>
      <c r="N41" s="11" t="s">
        <v>24</v>
      </c>
      <c r="O41" s="4">
        <v>33.311737480000005</v>
      </c>
      <c r="P41" s="7">
        <v>439</v>
      </c>
      <c r="R41" s="8"/>
      <c r="S41" s="9"/>
      <c r="T41" s="10"/>
    </row>
    <row r="42" spans="2:20" x14ac:dyDescent="0.25">
      <c r="B42" s="11" t="s">
        <v>25</v>
      </c>
      <c r="C42" s="4">
        <v>0.61920941000000018</v>
      </c>
      <c r="D42" s="7">
        <v>16</v>
      </c>
      <c r="F42" s="8"/>
      <c r="G42" s="9"/>
      <c r="H42" s="10"/>
      <c r="N42" s="11" t="s">
        <v>25</v>
      </c>
      <c r="O42" s="4">
        <v>14.456315729999998</v>
      </c>
      <c r="P42" s="7">
        <v>165</v>
      </c>
      <c r="R42" s="8"/>
      <c r="S42" s="9"/>
      <c r="T42" s="10"/>
    </row>
    <row r="43" spans="2:20" x14ac:dyDescent="0.25">
      <c r="B43" s="11" t="s">
        <v>36</v>
      </c>
      <c r="C43" s="4">
        <v>0.42085400000000001</v>
      </c>
      <c r="D43" s="7">
        <v>4</v>
      </c>
      <c r="F43" s="8"/>
      <c r="G43" s="9"/>
      <c r="H43" s="10"/>
      <c r="N43" s="11" t="s">
        <v>27</v>
      </c>
      <c r="O43" s="4">
        <v>4.0298911399999984</v>
      </c>
      <c r="P43" s="7">
        <v>25</v>
      </c>
      <c r="R43" s="8"/>
      <c r="S43" s="9"/>
      <c r="T43" s="10"/>
    </row>
    <row r="44" spans="2:20" x14ac:dyDescent="0.25">
      <c r="B44" s="11" t="s">
        <v>28</v>
      </c>
      <c r="C44" s="4">
        <v>0.12720399000000002</v>
      </c>
      <c r="D44" s="7">
        <v>4</v>
      </c>
      <c r="F44" s="8"/>
      <c r="G44" s="9"/>
      <c r="H44" s="10"/>
      <c r="N44" s="11" t="s">
        <v>28</v>
      </c>
      <c r="O44" s="4">
        <v>2.7791362400000001</v>
      </c>
      <c r="P44" s="7">
        <v>30</v>
      </c>
      <c r="R44" s="8"/>
      <c r="S44" s="9"/>
      <c r="T44" s="10"/>
    </row>
    <row r="45" spans="2:20" x14ac:dyDescent="0.25">
      <c r="B45" s="11" t="s">
        <v>35</v>
      </c>
      <c r="C45" s="4">
        <v>0.10167727</v>
      </c>
      <c r="D45" s="7">
        <v>2</v>
      </c>
      <c r="F45" s="8"/>
      <c r="G45" s="9"/>
      <c r="H45" s="10"/>
      <c r="N45" s="11" t="s">
        <v>26</v>
      </c>
      <c r="O45" s="4">
        <v>2.5344029899999998</v>
      </c>
      <c r="P45" s="7">
        <v>25</v>
      </c>
      <c r="R45" s="8"/>
      <c r="S45" s="9"/>
      <c r="T45" s="10"/>
    </row>
    <row r="46" spans="2:20" x14ac:dyDescent="0.25">
      <c r="B46" s="11" t="s">
        <v>31</v>
      </c>
      <c r="C46" s="4">
        <v>6.1590000000000006E-2</v>
      </c>
      <c r="D46" s="7">
        <v>2</v>
      </c>
      <c r="F46" s="8"/>
      <c r="G46" s="9"/>
      <c r="H46" s="10"/>
      <c r="N46" s="11" t="s">
        <v>29</v>
      </c>
      <c r="O46" s="4">
        <v>1.3388162400000001</v>
      </c>
      <c r="P46" s="7">
        <v>25</v>
      </c>
      <c r="R46" s="8"/>
      <c r="S46" s="9"/>
      <c r="T46" s="10"/>
    </row>
    <row r="47" spans="2:20" x14ac:dyDescent="0.25">
      <c r="B47" s="11" t="s">
        <v>32</v>
      </c>
      <c r="C47" s="4">
        <v>0.06</v>
      </c>
      <c r="D47" s="7">
        <v>1</v>
      </c>
      <c r="F47" s="8"/>
      <c r="G47" s="9"/>
      <c r="H47" s="10"/>
      <c r="N47" s="11" t="s">
        <v>36</v>
      </c>
      <c r="O47" s="4">
        <v>0.49853587999999999</v>
      </c>
      <c r="P47" s="7">
        <v>19</v>
      </c>
      <c r="R47" s="8"/>
      <c r="S47" s="9"/>
      <c r="T47" s="10"/>
    </row>
    <row r="48" spans="2:20" x14ac:dyDescent="0.25">
      <c r="B48" s="11" t="s">
        <v>37</v>
      </c>
      <c r="C48" s="4">
        <v>3.9560999999999999E-2</v>
      </c>
      <c r="D48" s="7">
        <v>1</v>
      </c>
      <c r="F48" s="8"/>
      <c r="G48" s="9"/>
      <c r="H48" s="10"/>
      <c r="N48" s="11" t="s">
        <v>34</v>
      </c>
      <c r="O48" s="4">
        <v>0.33902097999999997</v>
      </c>
      <c r="P48" s="7">
        <v>8</v>
      </c>
      <c r="R48" s="8"/>
      <c r="S48" s="9"/>
      <c r="T48" s="10"/>
    </row>
    <row r="49" spans="2:20" x14ac:dyDescent="0.25">
      <c r="B49" s="11" t="s">
        <v>27</v>
      </c>
      <c r="C49" s="4">
        <v>3.25125E-2</v>
      </c>
      <c r="D49" s="7">
        <v>2</v>
      </c>
      <c r="F49" s="8"/>
      <c r="G49" s="9"/>
      <c r="H49" s="10"/>
      <c r="N49" s="11" t="s">
        <v>30</v>
      </c>
      <c r="O49" s="4">
        <v>0.29673618999999996</v>
      </c>
      <c r="P49" s="7">
        <v>10</v>
      </c>
      <c r="R49" s="8"/>
      <c r="S49" s="9"/>
      <c r="T49" s="10"/>
    </row>
    <row r="50" spans="2:20" x14ac:dyDescent="0.25">
      <c r="B50" s="11" t="s">
        <v>34</v>
      </c>
      <c r="C50" s="4">
        <v>0.03</v>
      </c>
      <c r="D50" s="7">
        <v>1</v>
      </c>
      <c r="N50" s="11" t="s">
        <v>32</v>
      </c>
      <c r="O50" s="4">
        <v>0.12820931999999999</v>
      </c>
      <c r="P50" s="7">
        <v>7</v>
      </c>
      <c r="R50" s="8"/>
      <c r="S50" s="9"/>
      <c r="T50" s="10"/>
    </row>
    <row r="51" spans="2:20" x14ac:dyDescent="0.25">
      <c r="B51" s="11" t="s">
        <v>29</v>
      </c>
      <c r="C51" s="4">
        <v>0.03</v>
      </c>
      <c r="D51" s="7">
        <v>1</v>
      </c>
      <c r="N51" s="11" t="s">
        <v>31</v>
      </c>
      <c r="O51" s="4">
        <v>0.12495795</v>
      </c>
      <c r="P51" s="7">
        <v>8</v>
      </c>
      <c r="R51" s="8"/>
      <c r="S51" s="9"/>
      <c r="T51" s="10"/>
    </row>
    <row r="52" spans="2:20" x14ac:dyDescent="0.25">
      <c r="B52" s="11" t="s">
        <v>30</v>
      </c>
      <c r="C52" s="4">
        <v>9.4999999999999998E-3</v>
      </c>
      <c r="D52" s="7">
        <v>1</v>
      </c>
      <c r="N52" s="11" t="s">
        <v>37</v>
      </c>
      <c r="O52" s="4">
        <v>0.10528921000000001</v>
      </c>
      <c r="P52" s="7">
        <v>9</v>
      </c>
    </row>
    <row r="53" spans="2:20" ht="15.75" thickBot="1" x14ac:dyDescent="0.3">
      <c r="B53" s="15" t="s">
        <v>4</v>
      </c>
      <c r="C53" s="16">
        <f>SUM(C40:C52)</f>
        <v>5.1900194599999994</v>
      </c>
      <c r="D53" s="17">
        <f>SUM(D40:D52)</f>
        <v>90</v>
      </c>
      <c r="N53" s="11" t="s">
        <v>33</v>
      </c>
      <c r="O53" s="4">
        <v>3.8556400000000005E-2</v>
      </c>
      <c r="P53" s="7">
        <v>2</v>
      </c>
    </row>
    <row r="54" spans="2:20" x14ac:dyDescent="0.25">
      <c r="N54" s="11" t="s">
        <v>35</v>
      </c>
      <c r="O54" s="4">
        <v>3.6308350000000003E-2</v>
      </c>
      <c r="P54" s="7">
        <v>7</v>
      </c>
    </row>
    <row r="55" spans="2:20" ht="15.75" thickBot="1" x14ac:dyDescent="0.3">
      <c r="N55" s="15" t="s">
        <v>4</v>
      </c>
      <c r="O55" s="16">
        <f>SUM(O41:O54)</f>
        <v>60.017914099999999</v>
      </c>
      <c r="P55" s="17">
        <f>SUM(P41:P54)</f>
        <v>779</v>
      </c>
    </row>
  </sheetData>
  <mergeCells count="6">
    <mergeCell ref="O39:P39"/>
    <mergeCell ref="C5:D5"/>
    <mergeCell ref="C21:D21"/>
    <mergeCell ref="C38:D38"/>
    <mergeCell ref="O5:P5"/>
    <mergeCell ref="O22:P22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7"/>
  <sheetViews>
    <sheetView showGridLines="0" zoomScale="70" zoomScaleNormal="70" workbookViewId="0">
      <selection activeCell="B3" sqref="B3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41</v>
      </c>
      <c r="C3"/>
      <c r="D3"/>
      <c r="N3" s="1" t="s">
        <v>44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56" t="s">
        <v>39</v>
      </c>
      <c r="D5" s="57"/>
      <c r="O5" s="56" t="s">
        <v>39</v>
      </c>
      <c r="P5" s="57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15</v>
      </c>
      <c r="C7" s="4">
        <v>35.175020000000004</v>
      </c>
      <c r="D7" s="7">
        <v>3</v>
      </c>
      <c r="F7" s="8"/>
      <c r="G7" s="9"/>
      <c r="H7" s="10"/>
      <c r="N7" s="11" t="s">
        <v>15</v>
      </c>
      <c r="O7" s="4">
        <v>48.874808119999997</v>
      </c>
      <c r="P7" s="7">
        <v>5</v>
      </c>
      <c r="R7" s="8"/>
      <c r="S7" s="9"/>
      <c r="T7" s="10"/>
    </row>
    <row r="8" spans="2:20" x14ac:dyDescent="0.25">
      <c r="B8" s="11" t="s">
        <v>13</v>
      </c>
      <c r="C8" s="4">
        <v>26.216929620000002</v>
      </c>
      <c r="D8" s="7">
        <v>16</v>
      </c>
      <c r="F8" s="8"/>
      <c r="G8" s="9"/>
      <c r="H8" s="10"/>
      <c r="N8" s="11" t="s">
        <v>13</v>
      </c>
      <c r="O8" s="4">
        <v>33.785795230000005</v>
      </c>
      <c r="P8" s="7">
        <v>24</v>
      </c>
      <c r="R8" s="8"/>
      <c r="S8" s="9"/>
      <c r="T8" s="10"/>
    </row>
    <row r="9" spans="2:20" x14ac:dyDescent="0.25">
      <c r="B9" s="11" t="s">
        <v>14</v>
      </c>
      <c r="C9" s="4">
        <v>11.08196347</v>
      </c>
      <c r="D9" s="7">
        <v>6</v>
      </c>
      <c r="F9" s="8"/>
      <c r="G9" s="9"/>
      <c r="H9" s="10"/>
      <c r="N9" s="11" t="s">
        <v>17</v>
      </c>
      <c r="O9" s="4">
        <v>23.323210160000002</v>
      </c>
      <c r="P9" s="7">
        <v>2</v>
      </c>
      <c r="R9" s="8"/>
      <c r="S9" s="9"/>
      <c r="T9" s="10"/>
    </row>
    <row r="10" spans="2:20" x14ac:dyDescent="0.25">
      <c r="B10" s="11" t="s">
        <v>11</v>
      </c>
      <c r="C10" s="4">
        <v>4.75</v>
      </c>
      <c r="D10" s="7">
        <v>3</v>
      </c>
      <c r="F10" s="8"/>
      <c r="G10" s="9"/>
      <c r="H10" s="10"/>
      <c r="N10" s="11" t="s">
        <v>14</v>
      </c>
      <c r="O10" s="4">
        <v>15.623154570000004</v>
      </c>
      <c r="P10" s="7">
        <v>10</v>
      </c>
      <c r="R10" s="8"/>
      <c r="S10" s="9"/>
      <c r="T10" s="10"/>
    </row>
    <row r="11" spans="2:20" x14ac:dyDescent="0.25">
      <c r="B11" s="11" t="s">
        <v>16</v>
      </c>
      <c r="C11" s="4">
        <v>2.8</v>
      </c>
      <c r="D11" s="7">
        <v>1</v>
      </c>
      <c r="F11" s="8"/>
      <c r="G11" s="9"/>
      <c r="H11" s="10"/>
      <c r="N11" s="11" t="s">
        <v>11</v>
      </c>
      <c r="O11" s="4">
        <v>9.3888783300000007</v>
      </c>
      <c r="P11" s="7">
        <v>9</v>
      </c>
      <c r="R11" s="8"/>
      <c r="S11" s="9"/>
      <c r="T11" s="10"/>
    </row>
    <row r="12" spans="2:20" x14ac:dyDescent="0.25">
      <c r="B12" s="11" t="s">
        <v>51</v>
      </c>
      <c r="C12" s="4">
        <v>0.6</v>
      </c>
      <c r="D12" s="7">
        <v>1</v>
      </c>
      <c r="N12" s="11" t="s">
        <v>16</v>
      </c>
      <c r="O12" s="4">
        <v>1.8</v>
      </c>
      <c r="P12" s="7">
        <v>1</v>
      </c>
      <c r="R12" s="8"/>
      <c r="S12" s="9"/>
      <c r="T12" s="10"/>
    </row>
    <row r="13" spans="2:20" x14ac:dyDescent="0.25">
      <c r="B13" s="11" t="s">
        <v>12</v>
      </c>
      <c r="C13" s="24">
        <v>0.20169999999999999</v>
      </c>
      <c r="D13" s="7">
        <v>2</v>
      </c>
      <c r="N13" s="11" t="s">
        <v>51</v>
      </c>
      <c r="O13" s="24">
        <v>0.59779738999999998</v>
      </c>
      <c r="P13" s="7">
        <v>1</v>
      </c>
      <c r="R13" s="8"/>
      <c r="S13" s="9"/>
      <c r="T13" s="10"/>
    </row>
    <row r="14" spans="2:20" ht="15.75" thickBot="1" x14ac:dyDescent="0.3">
      <c r="B14" s="30" t="s">
        <v>4</v>
      </c>
      <c r="C14" s="33">
        <f>SUBTOTAL(109,Tabla214[Monto])</f>
        <v>80.825613090000004</v>
      </c>
      <c r="D14" s="32">
        <f>SUBTOTAL(109,D7:D13)</f>
        <v>32</v>
      </c>
      <c r="N14" s="11" t="s">
        <v>12</v>
      </c>
      <c r="O14" s="24">
        <v>0.47492192999999999</v>
      </c>
      <c r="P14" s="7">
        <v>1</v>
      </c>
      <c r="R14" s="8"/>
      <c r="S14" s="9"/>
      <c r="T14" s="10"/>
    </row>
    <row r="15" spans="2:20" ht="15.75" thickBot="1" x14ac:dyDescent="0.3">
      <c r="N15" s="34" t="s">
        <v>10</v>
      </c>
      <c r="O15" s="35">
        <f t="shared" ref="O15" si="0">SUBTOTAL(109,O7:O12)</f>
        <v>132.79584641000002</v>
      </c>
      <c r="P15" s="36">
        <f>SUBTOTAL(109,Tabla2617[Créditos])</f>
        <v>53</v>
      </c>
    </row>
    <row r="16" spans="2:20" x14ac:dyDescent="0.25">
      <c r="B16" s="5"/>
    </row>
    <row r="17" spans="2:20" x14ac:dyDescent="0.25">
      <c r="B17" s="5"/>
      <c r="C17" s="23"/>
      <c r="N17" s="5"/>
      <c r="O17" s="29"/>
    </row>
    <row r="18" spans="2:20" x14ac:dyDescent="0.25">
      <c r="B18" s="5"/>
      <c r="C18" s="23"/>
      <c r="D18" s="23"/>
      <c r="N18" s="5"/>
    </row>
    <row r="19" spans="2:20" x14ac:dyDescent="0.25">
      <c r="B19" s="5"/>
      <c r="N19" s="5"/>
    </row>
    <row r="20" spans="2:20" x14ac:dyDescent="0.25">
      <c r="B20" s="5"/>
      <c r="N20" s="5"/>
    </row>
    <row r="21" spans="2:20" ht="15.75" x14ac:dyDescent="0.25">
      <c r="B21" s="1" t="s">
        <v>42</v>
      </c>
      <c r="D21" s="6"/>
      <c r="F21" s="8"/>
      <c r="G21" s="9"/>
      <c r="H21" s="10"/>
      <c r="N21" s="5"/>
    </row>
    <row r="22" spans="2:20" ht="16.5" thickBot="1" x14ac:dyDescent="0.3">
      <c r="B22" s="2" t="s">
        <v>0</v>
      </c>
      <c r="D22" s="6"/>
      <c r="F22" s="8"/>
      <c r="G22" s="9"/>
      <c r="H22" s="10"/>
      <c r="N22" s="1" t="s">
        <v>45</v>
      </c>
      <c r="P22" s="6"/>
    </row>
    <row r="23" spans="2:20" ht="16.5" thickBot="1" x14ac:dyDescent="0.3">
      <c r="C23" s="56" t="s">
        <v>39</v>
      </c>
      <c r="D23" s="57"/>
      <c r="F23" s="8"/>
      <c r="G23" s="9"/>
      <c r="H23" s="10"/>
      <c r="N23" s="2" t="s">
        <v>0</v>
      </c>
      <c r="P23" s="6"/>
      <c r="R23" s="8"/>
      <c r="S23" s="9"/>
      <c r="T23" s="10"/>
    </row>
    <row r="24" spans="2:20" ht="15.75" thickBot="1" x14ac:dyDescent="0.3">
      <c r="B24" s="19" t="s">
        <v>8</v>
      </c>
      <c r="C24" s="13" t="s">
        <v>2</v>
      </c>
      <c r="D24" s="14" t="s">
        <v>3</v>
      </c>
      <c r="F24" s="8"/>
      <c r="G24" s="9"/>
      <c r="H24" s="10"/>
      <c r="O24" s="56" t="s">
        <v>39</v>
      </c>
      <c r="P24" s="57"/>
      <c r="R24" s="8"/>
      <c r="S24" s="9"/>
      <c r="T24" s="10"/>
    </row>
    <row r="25" spans="2:20" ht="15.75" thickBot="1" x14ac:dyDescent="0.3">
      <c r="B25" s="18" t="s">
        <v>20</v>
      </c>
      <c r="C25" s="4">
        <v>20.525621999999998</v>
      </c>
      <c r="D25" s="7">
        <v>3</v>
      </c>
      <c r="F25" s="8"/>
      <c r="G25" s="9"/>
      <c r="H25" s="10"/>
      <c r="N25" s="19" t="s">
        <v>8</v>
      </c>
      <c r="O25" s="13" t="s">
        <v>6</v>
      </c>
      <c r="P25" s="14" t="s">
        <v>3</v>
      </c>
      <c r="R25" s="8"/>
      <c r="S25" s="9"/>
      <c r="T25" s="10"/>
    </row>
    <row r="26" spans="2:20" x14ac:dyDescent="0.25">
      <c r="B26" s="18" t="s">
        <v>21</v>
      </c>
      <c r="C26" s="4">
        <v>38.316065620000003</v>
      </c>
      <c r="D26" s="7">
        <v>12</v>
      </c>
      <c r="N26" s="18" t="s">
        <v>20</v>
      </c>
      <c r="O26" s="4">
        <v>24.479578389999997</v>
      </c>
      <c r="P26" s="7">
        <v>6</v>
      </c>
      <c r="R26" s="8"/>
      <c r="S26" s="9"/>
      <c r="T26" s="10"/>
    </row>
    <row r="27" spans="2:20" x14ac:dyDescent="0.25">
      <c r="B27" s="18" t="s">
        <v>22</v>
      </c>
      <c r="C27" s="4">
        <v>11.638740200000001</v>
      </c>
      <c r="D27" s="7">
        <v>12</v>
      </c>
      <c r="N27" s="18" t="s">
        <v>21</v>
      </c>
      <c r="O27" s="4">
        <v>18.616598589999999</v>
      </c>
      <c r="P27" s="7">
        <v>15</v>
      </c>
    </row>
    <row r="28" spans="2:20" x14ac:dyDescent="0.25">
      <c r="B28" s="18" t="s">
        <v>23</v>
      </c>
      <c r="C28" s="4">
        <v>10.34518527</v>
      </c>
      <c r="D28" s="7">
        <v>5</v>
      </c>
      <c r="N28" s="18" t="s">
        <v>22</v>
      </c>
      <c r="O28" s="4">
        <v>19.329600039999999</v>
      </c>
      <c r="P28" s="7">
        <v>18</v>
      </c>
    </row>
    <row r="29" spans="2:20" ht="15.75" thickBot="1" x14ac:dyDescent="0.3">
      <c r="B29" s="20" t="s">
        <v>4</v>
      </c>
      <c r="C29" s="16">
        <f>SUM(C25:C28)</f>
        <v>80.825613090000004</v>
      </c>
      <c r="D29" s="17">
        <f>SUM(D25:D28)</f>
        <v>32</v>
      </c>
      <c r="N29" s="18" t="s">
        <v>23</v>
      </c>
      <c r="O29" s="4">
        <v>71.442788710000002</v>
      </c>
      <c r="P29" s="7">
        <v>14</v>
      </c>
    </row>
    <row r="30" spans="2:20" ht="15.75" thickBot="1" x14ac:dyDescent="0.3">
      <c r="B30" s="28"/>
      <c r="N30" s="20" t="s">
        <v>4</v>
      </c>
      <c r="O30" s="16">
        <f>SUM(O26:O29)</f>
        <v>133.86856573</v>
      </c>
      <c r="P30" s="17">
        <f>SUM(P26:P29)</f>
        <v>53</v>
      </c>
    </row>
    <row r="31" spans="2:20" x14ac:dyDescent="0.25">
      <c r="N31" s="26"/>
    </row>
    <row r="35" spans="2:20" ht="15" customHeight="1" x14ac:dyDescent="0.25"/>
    <row r="37" spans="2:20" ht="15.75" x14ac:dyDescent="0.25">
      <c r="B37" s="1" t="s">
        <v>43</v>
      </c>
      <c r="F37" s="8"/>
      <c r="G37" s="9"/>
      <c r="H37" s="10"/>
    </row>
    <row r="38" spans="2:20" ht="16.5" thickBot="1" x14ac:dyDescent="0.3">
      <c r="B38" s="2" t="s">
        <v>0</v>
      </c>
      <c r="F38" s="8"/>
      <c r="G38" s="9"/>
      <c r="H38" s="10"/>
      <c r="N38" s="1" t="s">
        <v>46</v>
      </c>
    </row>
    <row r="39" spans="2:20" ht="16.5" thickBot="1" x14ac:dyDescent="0.3">
      <c r="C39" s="56" t="s">
        <v>39</v>
      </c>
      <c r="D39" s="57"/>
      <c r="F39" s="8"/>
      <c r="G39" s="9"/>
      <c r="H39" s="10"/>
      <c r="N39" s="2" t="s">
        <v>0</v>
      </c>
      <c r="R39" s="8"/>
      <c r="S39" s="9"/>
      <c r="T39" s="10"/>
    </row>
    <row r="40" spans="2:20" ht="15.75" thickBot="1" x14ac:dyDescent="0.3">
      <c r="B40" s="12" t="s">
        <v>9</v>
      </c>
      <c r="C40" s="13" t="s">
        <v>2</v>
      </c>
      <c r="D40" s="14" t="s">
        <v>3</v>
      </c>
      <c r="F40" s="8"/>
      <c r="G40" s="9"/>
      <c r="H40" s="10"/>
      <c r="O40" s="56" t="s">
        <v>39</v>
      </c>
      <c r="P40" s="57"/>
      <c r="R40" s="8"/>
      <c r="S40" s="9"/>
      <c r="T40" s="10"/>
    </row>
    <row r="41" spans="2:20" ht="15.75" thickBot="1" x14ac:dyDescent="0.3">
      <c r="B41" s="11" t="s">
        <v>24</v>
      </c>
      <c r="C41" s="4">
        <v>59.399927839999997</v>
      </c>
      <c r="D41" s="7">
        <v>18</v>
      </c>
      <c r="F41" s="8"/>
      <c r="G41" s="9"/>
      <c r="H41" s="10"/>
      <c r="N41" s="12" t="s">
        <v>9</v>
      </c>
      <c r="O41" s="13" t="s">
        <v>6</v>
      </c>
      <c r="P41" s="14" t="s">
        <v>3</v>
      </c>
      <c r="R41" s="8"/>
      <c r="S41" s="9"/>
      <c r="T41" s="10"/>
    </row>
    <row r="42" spans="2:20" x14ac:dyDescent="0.25">
      <c r="B42" s="11" t="s">
        <v>25</v>
      </c>
      <c r="C42" s="4">
        <v>18.950443250000003</v>
      </c>
      <c r="D42" s="7">
        <v>11</v>
      </c>
      <c r="F42" s="8"/>
      <c r="G42" s="9"/>
      <c r="H42" s="10"/>
      <c r="N42" s="11" t="s">
        <v>24</v>
      </c>
      <c r="O42" s="4">
        <v>86.498388569999989</v>
      </c>
      <c r="P42" s="7">
        <v>30</v>
      </c>
      <c r="R42" s="8"/>
      <c r="S42" s="9"/>
      <c r="T42" s="10"/>
    </row>
    <row r="43" spans="2:20" x14ac:dyDescent="0.25">
      <c r="B43" s="11" t="s">
        <v>28</v>
      </c>
      <c r="C43" s="4">
        <v>2.4752419999999997</v>
      </c>
      <c r="D43" s="7">
        <v>3</v>
      </c>
      <c r="F43" s="8"/>
      <c r="G43" s="9"/>
      <c r="H43" s="10"/>
      <c r="N43" s="11" t="s">
        <v>25</v>
      </c>
      <c r="O43" s="4">
        <v>25.860917939999997</v>
      </c>
      <c r="P43" s="7">
        <v>17</v>
      </c>
      <c r="R43" s="8"/>
      <c r="S43" s="9"/>
      <c r="T43" s="10"/>
    </row>
    <row r="44" spans="2:20" x14ac:dyDescent="0.25">
      <c r="B44" s="30" t="s">
        <v>4</v>
      </c>
      <c r="C44" s="31">
        <f>SUBTOTAL(109,C41:C43)</f>
        <v>80.82561308999999</v>
      </c>
      <c r="D44" s="32">
        <f>SUBTOTAL(109,D41:D43)</f>
        <v>32</v>
      </c>
      <c r="F44" s="8"/>
      <c r="G44" s="9"/>
      <c r="H44" s="10"/>
      <c r="N44" s="11" t="s">
        <v>33</v>
      </c>
      <c r="O44" s="4">
        <v>18.473257350000001</v>
      </c>
      <c r="P44" s="7">
        <v>1</v>
      </c>
      <c r="R44" s="8"/>
      <c r="S44" s="9"/>
      <c r="T44" s="10"/>
    </row>
    <row r="45" spans="2:20" x14ac:dyDescent="0.25">
      <c r="C45"/>
      <c r="D45"/>
      <c r="F45" s="8"/>
      <c r="G45" s="9"/>
      <c r="H45" s="10"/>
      <c r="N45" s="11" t="s">
        <v>28</v>
      </c>
      <c r="O45" s="4">
        <v>2.0568835000000001</v>
      </c>
      <c r="P45" s="7">
        <v>3</v>
      </c>
      <c r="R45" s="8"/>
      <c r="S45" s="9"/>
      <c r="T45" s="10"/>
    </row>
    <row r="46" spans="2:20" x14ac:dyDescent="0.25">
      <c r="C46"/>
      <c r="D46"/>
      <c r="F46" s="8"/>
      <c r="G46" s="9"/>
      <c r="H46" s="10"/>
      <c r="N46" s="11" t="s">
        <v>29</v>
      </c>
      <c r="O46" s="4">
        <v>0.85332600000000003</v>
      </c>
      <c r="P46" s="7">
        <v>1</v>
      </c>
      <c r="R46" s="8"/>
      <c r="S46" s="9"/>
      <c r="T46" s="10"/>
    </row>
    <row r="47" spans="2:20" x14ac:dyDescent="0.25">
      <c r="C47"/>
      <c r="D47"/>
      <c r="F47" s="8"/>
      <c r="G47" s="9"/>
      <c r="H47" s="10"/>
      <c r="N47" s="11" t="s">
        <v>34</v>
      </c>
      <c r="O47" s="24">
        <v>0.12579236999999999</v>
      </c>
      <c r="P47" s="7">
        <v>1</v>
      </c>
      <c r="R47" s="8"/>
      <c r="S47" s="9"/>
      <c r="T47" s="10"/>
    </row>
    <row r="48" spans="2:20" x14ac:dyDescent="0.25">
      <c r="C48"/>
      <c r="D48"/>
      <c r="F48" s="8"/>
      <c r="G48" s="9"/>
      <c r="H48" s="10"/>
      <c r="N48" s="30" t="s">
        <v>4</v>
      </c>
      <c r="O48" s="31">
        <f>SUBTOTAL(109,Tabla4819[Saldo])</f>
        <v>133.86856573</v>
      </c>
      <c r="P48" s="32">
        <f>SUBTOTAL(109,Tabla4819[Créditos])</f>
        <v>53</v>
      </c>
      <c r="R48" s="8"/>
      <c r="S48" s="9"/>
      <c r="T48" s="10"/>
    </row>
    <row r="49" spans="3:20" x14ac:dyDescent="0.25">
      <c r="C49"/>
      <c r="D49"/>
      <c r="F49" s="8"/>
      <c r="G49" s="9"/>
      <c r="H49" s="10"/>
      <c r="O49"/>
      <c r="P49"/>
      <c r="R49" s="8"/>
      <c r="S49" s="9"/>
      <c r="T49" s="10"/>
    </row>
    <row r="50" spans="3:20" x14ac:dyDescent="0.25">
      <c r="C50"/>
      <c r="D50"/>
      <c r="O50"/>
      <c r="P50"/>
      <c r="R50" s="8"/>
      <c r="S50" s="9"/>
      <c r="T50" s="10"/>
    </row>
    <row r="51" spans="3:20" x14ac:dyDescent="0.25">
      <c r="C51"/>
      <c r="D51"/>
      <c r="O51"/>
      <c r="P51"/>
      <c r="R51" s="8"/>
      <c r="S51" s="9"/>
      <c r="T51" s="10"/>
    </row>
    <row r="52" spans="3:20" x14ac:dyDescent="0.25">
      <c r="C52"/>
      <c r="D52"/>
      <c r="O52"/>
      <c r="P52"/>
    </row>
    <row r="53" spans="3:20" x14ac:dyDescent="0.25">
      <c r="O53"/>
      <c r="P53"/>
    </row>
    <row r="54" spans="3:20" x14ac:dyDescent="0.25">
      <c r="O54"/>
      <c r="P54"/>
    </row>
    <row r="55" spans="3:20" x14ac:dyDescent="0.25">
      <c r="O55"/>
      <c r="P55"/>
    </row>
    <row r="56" spans="3:20" x14ac:dyDescent="0.25">
      <c r="O56"/>
      <c r="P56"/>
    </row>
    <row r="57" spans="3:20" x14ac:dyDescent="0.25">
      <c r="O57"/>
      <c r="P57"/>
    </row>
  </sheetData>
  <mergeCells count="6">
    <mergeCell ref="O40:P40"/>
    <mergeCell ref="C5:D5"/>
    <mergeCell ref="O5:P5"/>
    <mergeCell ref="C23:D23"/>
    <mergeCell ref="O24:P24"/>
    <mergeCell ref="C39:D39"/>
  </mergeCells>
  <pageMargins left="0.7" right="0.7" top="0.75" bottom="0.75" header="0.3" footer="0.3"/>
  <pageSetup orientation="portrait" r:id="rId1"/>
  <ignoredErrors>
    <ignoredError sqref="D44" calculatedColumn="1"/>
  </ignoredErrors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T55"/>
  <sheetViews>
    <sheetView showGridLines="0" zoomScale="70" zoomScaleNormal="70" workbookViewId="0">
      <selection activeCell="B3" sqref="B3"/>
    </sheetView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20" ht="15.75" x14ac:dyDescent="0.25">
      <c r="B3" s="1" t="s">
        <v>52</v>
      </c>
      <c r="C3"/>
      <c r="D3"/>
      <c r="N3" s="1" t="s">
        <v>61</v>
      </c>
      <c r="O3"/>
      <c r="P3"/>
    </row>
    <row r="4" spans="2:20" ht="16.5" thickBot="1" x14ac:dyDescent="0.3">
      <c r="B4" s="2" t="s">
        <v>0</v>
      </c>
      <c r="N4" s="2" t="s">
        <v>0</v>
      </c>
    </row>
    <row r="5" spans="2:20" x14ac:dyDescent="0.25">
      <c r="C5" s="56" t="s">
        <v>40</v>
      </c>
      <c r="D5" s="57"/>
      <c r="O5" s="56" t="s">
        <v>40</v>
      </c>
      <c r="P5" s="57"/>
    </row>
    <row r="6" spans="2:20" ht="15.75" thickBot="1" x14ac:dyDescent="0.3">
      <c r="B6" s="12" t="s">
        <v>1</v>
      </c>
      <c r="C6" s="13" t="s">
        <v>2</v>
      </c>
      <c r="D6" s="14" t="s">
        <v>3</v>
      </c>
      <c r="N6" s="12" t="s">
        <v>1</v>
      </c>
      <c r="O6" s="13" t="s">
        <v>6</v>
      </c>
      <c r="P6" s="14" t="s">
        <v>3</v>
      </c>
    </row>
    <row r="7" spans="2:20" x14ac:dyDescent="0.25">
      <c r="B7" s="11" t="s">
        <v>55</v>
      </c>
      <c r="C7" s="4">
        <v>5.6109586100000071</v>
      </c>
      <c r="D7" s="7">
        <v>706</v>
      </c>
      <c r="F7" s="8"/>
      <c r="G7" s="9"/>
      <c r="H7" s="10"/>
      <c r="N7" s="11" t="s">
        <v>55</v>
      </c>
      <c r="O7" s="4">
        <v>60.327817430000252</v>
      </c>
      <c r="P7" s="7">
        <v>8251</v>
      </c>
      <c r="R7" s="8"/>
      <c r="S7" s="9"/>
      <c r="T7" s="10"/>
    </row>
    <row r="8" spans="2:20" x14ac:dyDescent="0.25">
      <c r="B8" s="11" t="s">
        <v>56</v>
      </c>
      <c r="C8" s="4">
        <v>5.4343911300000025</v>
      </c>
      <c r="D8" s="7">
        <v>1604</v>
      </c>
      <c r="F8" s="8"/>
      <c r="G8" s="9"/>
      <c r="H8" s="10"/>
      <c r="N8" s="11" t="s">
        <v>56</v>
      </c>
      <c r="O8" s="4">
        <v>33.409482930000109</v>
      </c>
      <c r="P8" s="7">
        <v>10050</v>
      </c>
      <c r="R8" s="8"/>
      <c r="S8" s="9"/>
      <c r="T8" s="10"/>
    </row>
    <row r="9" spans="2:20" x14ac:dyDescent="0.25">
      <c r="B9" s="11" t="s">
        <v>57</v>
      </c>
      <c r="C9" s="4">
        <v>2.7470458499999966</v>
      </c>
      <c r="D9" s="7">
        <v>397</v>
      </c>
      <c r="F9" s="8"/>
      <c r="G9" s="9"/>
      <c r="H9" s="10"/>
      <c r="N9" s="11" t="s">
        <v>57</v>
      </c>
      <c r="O9" s="4">
        <v>7.4503941599999983</v>
      </c>
      <c r="P9" s="7">
        <v>2225</v>
      </c>
      <c r="R9" s="8"/>
      <c r="S9" s="9"/>
      <c r="T9" s="10"/>
    </row>
    <row r="10" spans="2:20" x14ac:dyDescent="0.25">
      <c r="B10" s="11" t="s">
        <v>58</v>
      </c>
      <c r="C10" s="4">
        <v>5.1842300000000001E-2</v>
      </c>
      <c r="D10" s="7">
        <v>3</v>
      </c>
      <c r="F10" s="8"/>
      <c r="G10" s="9"/>
      <c r="H10" s="10"/>
      <c r="N10" s="11" t="s">
        <v>59</v>
      </c>
      <c r="O10" s="4">
        <v>0.25365795000000002</v>
      </c>
      <c r="P10" s="7">
        <v>36</v>
      </c>
      <c r="R10" s="8"/>
      <c r="S10" s="9"/>
      <c r="T10" s="10"/>
    </row>
    <row r="11" spans="2:20" x14ac:dyDescent="0.25">
      <c r="B11" s="11" t="s">
        <v>59</v>
      </c>
      <c r="C11" s="4">
        <v>3.0999999999999999E-3</v>
      </c>
      <c r="D11" s="7">
        <v>4</v>
      </c>
      <c r="F11" s="8"/>
      <c r="G11" s="9"/>
      <c r="H11" s="10"/>
      <c r="N11" s="11" t="s">
        <v>58</v>
      </c>
      <c r="O11" s="4">
        <v>9.898209999999999E-2</v>
      </c>
      <c r="P11" s="7">
        <v>13</v>
      </c>
      <c r="R11" s="8"/>
      <c r="S11" s="9"/>
      <c r="T11" s="10"/>
    </row>
    <row r="12" spans="2:20" x14ac:dyDescent="0.25">
      <c r="B12" s="30" t="s">
        <v>4</v>
      </c>
      <c r="C12" s="31">
        <f>SUBTOTAL(109,C7:C11)</f>
        <v>13.847337890000006</v>
      </c>
      <c r="D12" s="32">
        <f>SUBTOTAL(109,D7:D11)</f>
        <v>2714</v>
      </c>
      <c r="N12" s="50" t="s">
        <v>10</v>
      </c>
      <c r="O12" s="31">
        <f>SUBTOTAL(109,O7:O11)</f>
        <v>101.54033457000037</v>
      </c>
      <c r="P12" s="51">
        <f>SUBTOTAL(109,P7:P11)</f>
        <v>20575</v>
      </c>
      <c r="R12" s="8"/>
      <c r="S12" s="9"/>
      <c r="T12" s="10"/>
    </row>
    <row r="13" spans="2:20" x14ac:dyDescent="0.25">
      <c r="C13"/>
      <c r="D13"/>
      <c r="N13" s="43" t="s">
        <v>60</v>
      </c>
      <c r="O13" s="49"/>
      <c r="P13" s="42"/>
      <c r="R13" s="8"/>
      <c r="S13" s="9"/>
      <c r="T13" s="10"/>
    </row>
    <row r="14" spans="2:20" x14ac:dyDescent="0.25">
      <c r="C14"/>
      <c r="D14"/>
      <c r="R14" s="8"/>
      <c r="S14" s="9"/>
      <c r="T14" s="10"/>
    </row>
    <row r="15" spans="2:20" x14ac:dyDescent="0.25">
      <c r="C15"/>
      <c r="D15"/>
      <c r="N15" s="5"/>
      <c r="O15" s="29"/>
    </row>
    <row r="16" spans="2:20" x14ac:dyDescent="0.25">
      <c r="C16"/>
      <c r="D16"/>
      <c r="N16" s="5"/>
    </row>
    <row r="17" spans="2:20" x14ac:dyDescent="0.25">
      <c r="C17"/>
      <c r="D17"/>
      <c r="N17" s="5"/>
    </row>
    <row r="18" spans="2:20" x14ac:dyDescent="0.25">
      <c r="B18" s="5"/>
      <c r="N18" s="5"/>
    </row>
    <row r="19" spans="2:20" x14ac:dyDescent="0.25">
      <c r="B19" s="5"/>
      <c r="N19" s="5"/>
    </row>
    <row r="20" spans="2:20" ht="15.75" x14ac:dyDescent="0.25">
      <c r="B20" s="1" t="s">
        <v>53</v>
      </c>
      <c r="D20" s="6"/>
      <c r="N20" s="1" t="s">
        <v>62</v>
      </c>
      <c r="P20" s="6"/>
    </row>
    <row r="21" spans="2:20" ht="16.5" thickBot="1" x14ac:dyDescent="0.3">
      <c r="B21" s="2" t="s">
        <v>0</v>
      </c>
      <c r="D21" s="6"/>
      <c r="F21" s="8"/>
      <c r="G21" s="9"/>
      <c r="H21" s="10"/>
      <c r="N21" s="2" t="s">
        <v>0</v>
      </c>
      <c r="P21" s="6"/>
    </row>
    <row r="22" spans="2:20" ht="15.75" thickBot="1" x14ac:dyDescent="0.3">
      <c r="C22" s="56" t="s">
        <v>40</v>
      </c>
      <c r="D22" s="57"/>
      <c r="F22" s="8"/>
      <c r="G22" s="9"/>
      <c r="H22" s="10"/>
      <c r="O22" s="56" t="s">
        <v>40</v>
      </c>
      <c r="P22" s="57"/>
    </row>
    <row r="23" spans="2:20" ht="15.75" thickBot="1" x14ac:dyDescent="0.3">
      <c r="B23" s="19" t="s">
        <v>8</v>
      </c>
      <c r="C23" s="13" t="s">
        <v>2</v>
      </c>
      <c r="D23" s="14" t="s">
        <v>3</v>
      </c>
      <c r="F23" s="8"/>
      <c r="G23" s="9"/>
      <c r="H23" s="10"/>
      <c r="N23" s="44" t="s">
        <v>8</v>
      </c>
      <c r="O23" s="45" t="s">
        <v>6</v>
      </c>
      <c r="P23" s="46" t="s">
        <v>3</v>
      </c>
      <c r="R23" s="8"/>
      <c r="S23" s="9"/>
      <c r="T23" s="10"/>
    </row>
    <row r="24" spans="2:20" x14ac:dyDescent="0.25">
      <c r="B24" s="18" t="s">
        <v>19</v>
      </c>
      <c r="C24" s="4">
        <v>1.4428726299999999</v>
      </c>
      <c r="D24" s="7">
        <v>201</v>
      </c>
      <c r="F24" s="8"/>
      <c r="G24" s="9"/>
      <c r="H24" s="10"/>
      <c r="N24" s="47" t="s">
        <v>19</v>
      </c>
      <c r="O24" s="4">
        <v>39.64055228999996</v>
      </c>
      <c r="P24" s="48">
        <v>4931</v>
      </c>
      <c r="R24" s="8"/>
      <c r="S24" s="9"/>
      <c r="T24" s="10"/>
    </row>
    <row r="25" spans="2:20" x14ac:dyDescent="0.25">
      <c r="B25" s="18" t="s">
        <v>20</v>
      </c>
      <c r="C25" s="4">
        <v>5.2203016100000239</v>
      </c>
      <c r="D25" s="7">
        <v>2037</v>
      </c>
      <c r="F25" s="8"/>
      <c r="G25" s="9"/>
      <c r="H25" s="10"/>
      <c r="N25" s="47" t="s">
        <v>20</v>
      </c>
      <c r="O25" s="4">
        <v>20.580991320000102</v>
      </c>
      <c r="P25" s="48">
        <v>12465</v>
      </c>
      <c r="R25" s="8"/>
      <c r="S25" s="9"/>
      <c r="T25" s="10"/>
    </row>
    <row r="26" spans="2:20" x14ac:dyDescent="0.25">
      <c r="B26" s="18" t="s">
        <v>21</v>
      </c>
      <c r="C26" s="4">
        <v>5.8171636499999941</v>
      </c>
      <c r="D26" s="7">
        <v>441</v>
      </c>
      <c r="N26" s="47" t="s">
        <v>21</v>
      </c>
      <c r="O26" s="4">
        <v>29.523976940000182</v>
      </c>
      <c r="P26" s="48">
        <v>2900</v>
      </c>
      <c r="R26" s="8"/>
      <c r="S26" s="9"/>
      <c r="T26" s="10"/>
    </row>
    <row r="27" spans="2:20" x14ac:dyDescent="0.25">
      <c r="B27" s="18" t="s">
        <v>22</v>
      </c>
      <c r="C27" s="4">
        <v>1.367</v>
      </c>
      <c r="D27" s="7">
        <v>35</v>
      </c>
      <c r="N27" s="47" t="s">
        <v>22</v>
      </c>
      <c r="O27" s="4">
        <v>11.794814020000008</v>
      </c>
      <c r="P27" s="48">
        <v>279</v>
      </c>
    </row>
    <row r="28" spans="2:20" ht="15.75" thickBot="1" x14ac:dyDescent="0.3">
      <c r="B28" s="20" t="s">
        <v>4</v>
      </c>
      <c r="C28" s="16">
        <f>SUM(C24:C27)</f>
        <v>13.84733789000002</v>
      </c>
      <c r="D28" s="17">
        <f>SUM(D24:D27)</f>
        <v>2714</v>
      </c>
      <c r="N28" s="20" t="s">
        <v>4</v>
      </c>
      <c r="O28" s="16">
        <f>SUM(O24:O27)</f>
        <v>101.54033457000024</v>
      </c>
      <c r="P28" s="17">
        <f>SUM(P24:P27)</f>
        <v>20575</v>
      </c>
    </row>
    <row r="29" spans="2:20" x14ac:dyDescent="0.25">
      <c r="B29" s="28"/>
      <c r="N29" s="43" t="s">
        <v>60</v>
      </c>
    </row>
    <row r="35" spans="2:20" ht="15" customHeight="1" x14ac:dyDescent="0.25"/>
    <row r="36" spans="2:20" ht="15.75" x14ac:dyDescent="0.25">
      <c r="B36" s="1" t="s">
        <v>54</v>
      </c>
      <c r="N36" s="1" t="s">
        <v>63</v>
      </c>
    </row>
    <row r="37" spans="2:20" ht="16.5" thickBot="1" x14ac:dyDescent="0.3">
      <c r="B37" s="2" t="s">
        <v>0</v>
      </c>
      <c r="F37" s="8"/>
      <c r="G37" s="9"/>
      <c r="H37" s="10"/>
      <c r="N37" s="2" t="s">
        <v>0</v>
      </c>
    </row>
    <row r="38" spans="2:20" x14ac:dyDescent="0.25">
      <c r="C38" s="56" t="s">
        <v>40</v>
      </c>
      <c r="D38" s="57"/>
      <c r="F38" s="8"/>
      <c r="G38" s="9"/>
      <c r="H38" s="10"/>
      <c r="O38" s="56" t="s">
        <v>40</v>
      </c>
      <c r="P38" s="57"/>
    </row>
    <row r="39" spans="2:20" ht="15.75" thickBot="1" x14ac:dyDescent="0.3">
      <c r="B39" s="12" t="s">
        <v>9</v>
      </c>
      <c r="C39" s="13" t="s">
        <v>2</v>
      </c>
      <c r="D39" s="14" t="s">
        <v>3</v>
      </c>
      <c r="F39" s="8"/>
      <c r="G39" s="9"/>
      <c r="H39" s="10"/>
      <c r="N39" s="12" t="s">
        <v>9</v>
      </c>
      <c r="O39" s="13" t="s">
        <v>6</v>
      </c>
      <c r="P39" s="14" t="s">
        <v>3</v>
      </c>
      <c r="R39" s="8"/>
      <c r="S39" s="9"/>
      <c r="T39" s="10"/>
    </row>
    <row r="40" spans="2:20" x14ac:dyDescent="0.25">
      <c r="B40" s="11" t="s">
        <v>24</v>
      </c>
      <c r="C40" s="4">
        <v>5.9003138799999979</v>
      </c>
      <c r="D40" s="7">
        <v>773</v>
      </c>
      <c r="F40" s="8"/>
      <c r="G40" s="9"/>
      <c r="H40" s="10"/>
      <c r="N40" s="11" t="s">
        <v>24</v>
      </c>
      <c r="O40" s="4">
        <v>48.539848270000199</v>
      </c>
      <c r="P40" s="7">
        <v>6627</v>
      </c>
      <c r="R40" s="8"/>
      <c r="S40" s="9"/>
      <c r="T40" s="10"/>
    </row>
    <row r="41" spans="2:20" x14ac:dyDescent="0.25">
      <c r="B41" s="11" t="s">
        <v>25</v>
      </c>
      <c r="C41" s="4">
        <v>2.1011076099999979</v>
      </c>
      <c r="D41" s="7">
        <v>292</v>
      </c>
      <c r="F41" s="8"/>
      <c r="G41" s="9"/>
      <c r="H41" s="10"/>
      <c r="N41" s="11" t="s">
        <v>25</v>
      </c>
      <c r="O41" s="4">
        <v>21.115630650000007</v>
      </c>
      <c r="P41" s="7">
        <v>2687</v>
      </c>
      <c r="R41" s="8"/>
      <c r="S41" s="9"/>
      <c r="T41" s="10"/>
    </row>
    <row r="42" spans="2:20" x14ac:dyDescent="0.25">
      <c r="B42" s="11" t="s">
        <v>26</v>
      </c>
      <c r="C42" s="4">
        <v>1.1243965899999997</v>
      </c>
      <c r="D42" s="7">
        <v>213</v>
      </c>
      <c r="F42" s="8"/>
      <c r="G42" s="9"/>
      <c r="H42" s="10"/>
      <c r="N42" s="11" t="s">
        <v>28</v>
      </c>
      <c r="O42" s="4">
        <v>6.5251065699999939</v>
      </c>
      <c r="P42" s="7">
        <v>1548</v>
      </c>
      <c r="R42" s="8"/>
      <c r="S42" s="9"/>
      <c r="T42" s="10"/>
    </row>
    <row r="43" spans="2:20" x14ac:dyDescent="0.25">
      <c r="B43" s="11" t="s">
        <v>28</v>
      </c>
      <c r="C43" s="4">
        <v>0.96863582999999842</v>
      </c>
      <c r="D43" s="7">
        <v>213</v>
      </c>
      <c r="F43" s="8"/>
      <c r="G43" s="9"/>
      <c r="H43" s="10"/>
      <c r="N43" s="11" t="s">
        <v>26</v>
      </c>
      <c r="O43" s="4">
        <v>5.7363066399999951</v>
      </c>
      <c r="P43" s="7">
        <v>1523</v>
      </c>
      <c r="R43" s="8"/>
      <c r="S43" s="9"/>
      <c r="T43" s="10"/>
    </row>
    <row r="44" spans="2:20" x14ac:dyDescent="0.25">
      <c r="B44" s="11" t="s">
        <v>27</v>
      </c>
      <c r="C44" s="4">
        <v>0.63443655999999982</v>
      </c>
      <c r="D44" s="7">
        <v>130</v>
      </c>
      <c r="F44" s="8"/>
      <c r="G44" s="9"/>
      <c r="H44" s="10"/>
      <c r="N44" s="11" t="s">
        <v>27</v>
      </c>
      <c r="O44" s="4">
        <v>3.566900499999996</v>
      </c>
      <c r="P44" s="7">
        <v>957</v>
      </c>
      <c r="R44" s="8"/>
      <c r="S44" s="9"/>
      <c r="T44" s="10"/>
    </row>
    <row r="45" spans="2:20" x14ac:dyDescent="0.25">
      <c r="B45" s="11" t="s">
        <v>29</v>
      </c>
      <c r="C45" s="4">
        <v>0.60527151999999895</v>
      </c>
      <c r="D45" s="7">
        <v>207</v>
      </c>
      <c r="F45" s="8"/>
      <c r="G45" s="9"/>
      <c r="H45" s="10"/>
      <c r="N45" s="11" t="s">
        <v>29</v>
      </c>
      <c r="O45" s="4">
        <v>3.1458828799999967</v>
      </c>
      <c r="P45" s="7">
        <v>1362</v>
      </c>
      <c r="R45" s="8"/>
      <c r="S45" s="9"/>
      <c r="T45" s="10"/>
    </row>
    <row r="46" spans="2:20" x14ac:dyDescent="0.25">
      <c r="B46" s="11" t="s">
        <v>31</v>
      </c>
      <c r="C46" s="4">
        <v>0.45495206999999971</v>
      </c>
      <c r="D46" s="7">
        <v>159</v>
      </c>
      <c r="F46" s="8"/>
      <c r="G46" s="9"/>
      <c r="H46" s="10"/>
      <c r="N46" s="11" t="s">
        <v>31</v>
      </c>
      <c r="O46" s="4">
        <v>2.6059936999999995</v>
      </c>
      <c r="P46" s="7">
        <v>1015</v>
      </c>
      <c r="R46" s="8"/>
      <c r="S46" s="9"/>
      <c r="T46" s="10"/>
    </row>
    <row r="47" spans="2:20" x14ac:dyDescent="0.25">
      <c r="B47" s="11" t="s">
        <v>33</v>
      </c>
      <c r="C47" s="4">
        <v>0.43753704999999971</v>
      </c>
      <c r="D47" s="7">
        <v>116</v>
      </c>
      <c r="F47" s="8"/>
      <c r="G47" s="9"/>
      <c r="H47" s="10"/>
      <c r="N47" s="11" t="s">
        <v>30</v>
      </c>
      <c r="O47" s="4">
        <v>2.2308985899999989</v>
      </c>
      <c r="P47" s="7">
        <v>1014</v>
      </c>
      <c r="R47" s="8"/>
      <c r="S47" s="9"/>
      <c r="T47" s="10"/>
    </row>
    <row r="48" spans="2:20" x14ac:dyDescent="0.25">
      <c r="B48" s="11" t="s">
        <v>30</v>
      </c>
      <c r="C48" s="4">
        <v>0.39351375000000011</v>
      </c>
      <c r="D48" s="7">
        <v>133</v>
      </c>
      <c r="F48" s="8"/>
      <c r="G48" s="9"/>
      <c r="H48" s="10"/>
      <c r="N48" s="11" t="s">
        <v>36</v>
      </c>
      <c r="O48" s="4">
        <v>1.6616716299999987</v>
      </c>
      <c r="P48" s="7">
        <v>960</v>
      </c>
      <c r="R48" s="8"/>
      <c r="S48" s="9"/>
      <c r="T48" s="10"/>
    </row>
    <row r="49" spans="2:20" x14ac:dyDescent="0.25">
      <c r="B49" s="11" t="s">
        <v>36</v>
      </c>
      <c r="C49" s="4">
        <v>0.33031118999999998</v>
      </c>
      <c r="D49" s="7">
        <v>155</v>
      </c>
      <c r="F49" s="8"/>
      <c r="G49" s="9"/>
      <c r="H49" s="10"/>
      <c r="N49" s="11" t="s">
        <v>37</v>
      </c>
      <c r="O49" s="4">
        <v>1.4668046899999991</v>
      </c>
      <c r="P49" s="7">
        <v>552</v>
      </c>
      <c r="R49" s="8"/>
      <c r="S49" s="9"/>
      <c r="T49" s="10"/>
    </row>
    <row r="50" spans="2:20" x14ac:dyDescent="0.25">
      <c r="B50" s="11" t="s">
        <v>34</v>
      </c>
      <c r="C50" s="4">
        <v>0.24427357000000005</v>
      </c>
      <c r="D50" s="7">
        <v>91</v>
      </c>
      <c r="N50" s="11" t="s">
        <v>32</v>
      </c>
      <c r="O50" s="4">
        <v>1.3646705499999996</v>
      </c>
      <c r="P50" s="7">
        <v>611</v>
      </c>
      <c r="R50" s="8"/>
      <c r="S50" s="9"/>
      <c r="T50" s="10"/>
    </row>
    <row r="51" spans="2:20" x14ac:dyDescent="0.25">
      <c r="B51" s="11" t="s">
        <v>37</v>
      </c>
      <c r="C51" s="4">
        <v>0.23978152000000008</v>
      </c>
      <c r="D51" s="7">
        <v>90</v>
      </c>
      <c r="N51" s="11" t="s">
        <v>33</v>
      </c>
      <c r="O51" s="4">
        <v>1.3365384399999998</v>
      </c>
      <c r="P51" s="7">
        <v>603</v>
      </c>
      <c r="R51" s="8"/>
      <c r="S51" s="9"/>
      <c r="T51" s="10"/>
    </row>
    <row r="52" spans="2:20" x14ac:dyDescent="0.25">
      <c r="B52" s="11" t="s">
        <v>35</v>
      </c>
      <c r="C52" s="4">
        <v>0.21614275000000005</v>
      </c>
      <c r="D52" s="7">
        <v>65</v>
      </c>
      <c r="N52" s="11" t="s">
        <v>34</v>
      </c>
      <c r="O52" s="4">
        <v>1.2567453199999992</v>
      </c>
      <c r="P52" s="7">
        <v>622</v>
      </c>
    </row>
    <row r="53" spans="2:20" x14ac:dyDescent="0.25">
      <c r="B53" s="11" t="s">
        <v>32</v>
      </c>
      <c r="C53" s="4">
        <v>0.19666400000000003</v>
      </c>
      <c r="D53" s="7">
        <v>77</v>
      </c>
      <c r="N53" s="11" t="s">
        <v>35</v>
      </c>
      <c r="O53" s="4">
        <v>0.98733613999999947</v>
      </c>
      <c r="P53" s="7">
        <v>494</v>
      </c>
    </row>
    <row r="54" spans="2:20" ht="15.75" thickBot="1" x14ac:dyDescent="0.3">
      <c r="B54" s="15" t="s">
        <v>4</v>
      </c>
      <c r="C54" s="16">
        <f>SUM(C40:C53)</f>
        <v>13.84733788999999</v>
      </c>
      <c r="D54" s="17">
        <f>SUM(D40:D53)</f>
        <v>2714</v>
      </c>
      <c r="N54" s="15" t="s">
        <v>4</v>
      </c>
      <c r="O54" s="16">
        <f>SUM(O40:O53)</f>
        <v>101.54033457000018</v>
      </c>
      <c r="P54" s="17">
        <f>SUM(P40:P53)</f>
        <v>20575</v>
      </c>
    </row>
    <row r="55" spans="2:20" x14ac:dyDescent="0.25">
      <c r="N55" s="43" t="s">
        <v>60</v>
      </c>
    </row>
  </sheetData>
  <mergeCells count="6">
    <mergeCell ref="C5:D5"/>
    <mergeCell ref="O5:P5"/>
    <mergeCell ref="C22:D22"/>
    <mergeCell ref="O22:P22"/>
    <mergeCell ref="C38:D38"/>
    <mergeCell ref="O38:P38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Carlos Angel</cp:lastModifiedBy>
  <dcterms:created xsi:type="dcterms:W3CDTF">2018-05-16T19:09:38Z</dcterms:created>
  <dcterms:modified xsi:type="dcterms:W3CDTF">2021-04-26T15:11:57Z</dcterms:modified>
</cp:coreProperties>
</file>