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DocumentosBDES\OFICIALES BANDESAL\UNIDAD DE ACCESO A LA INFORMACIÓN\INFORMACIÓN PARA PORTAL DE TRANSPARENCIA\2020\IV TRIMESTRE\"/>
    </mc:Choice>
  </mc:AlternateContent>
  <bookViews>
    <workbookView xWindow="0" yWindow="0" windowWidth="24000" windowHeight="9600" tabRatio="809"/>
  </bookViews>
  <sheets>
    <sheet name="BANDESAL 2DO. PISO" sheetId="1" r:id="rId1"/>
    <sheet name="FONDO DE DESARROLLO ECONÓMICO" sheetId="3" r:id="rId2"/>
    <sheet name="CRÉDITO DIRECTO" sheetId="5" r:id="rId3"/>
    <sheet name="FONDO SALVADOREÑO DE GARANTÍAS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" i="6" l="1"/>
  <c r="P12" i="6" l="1"/>
  <c r="O12" i="6"/>
  <c r="D12" i="6" l="1"/>
  <c r="D28" i="6"/>
  <c r="C28" i="6"/>
  <c r="D54" i="6"/>
  <c r="C54" i="6"/>
  <c r="C12" i="6"/>
  <c r="C13" i="5" l="1"/>
  <c r="D28" i="5"/>
  <c r="C28" i="5"/>
  <c r="C44" i="5"/>
  <c r="P45" i="5" l="1"/>
  <c r="O45" i="5"/>
  <c r="D44" i="5"/>
  <c r="D13" i="5"/>
  <c r="P54" i="6" l="1"/>
  <c r="O54" i="6"/>
  <c r="P28" i="6"/>
  <c r="P28" i="5"/>
  <c r="O28" i="5"/>
  <c r="O14" i="3"/>
  <c r="P14" i="3"/>
  <c r="O28" i="3"/>
  <c r="P28" i="3"/>
  <c r="O54" i="3"/>
  <c r="P54" i="3"/>
  <c r="M16" i="1"/>
  <c r="N16" i="1"/>
  <c r="M31" i="1"/>
  <c r="N31" i="1"/>
  <c r="M56" i="1"/>
  <c r="N56" i="1"/>
  <c r="O13" i="5" l="1"/>
  <c r="C14" i="3"/>
  <c r="D53" i="3" l="1"/>
  <c r="C53" i="3"/>
  <c r="D15" i="1" l="1"/>
  <c r="C15" i="1"/>
  <c r="D56" i="1" l="1"/>
  <c r="C56" i="1"/>
  <c r="D31" i="1"/>
  <c r="C31" i="1"/>
  <c r="D28" i="3" l="1"/>
  <c r="C28" i="3"/>
  <c r="D14" i="3"/>
  <c r="P13" i="5"/>
</calcChain>
</file>

<file path=xl/sharedStrings.xml><?xml version="1.0" encoding="utf-8"?>
<sst xmlns="http://schemas.openxmlformats.org/spreadsheetml/2006/main" count="351" uniqueCount="57">
  <si>
    <t>Cifras en millones de USD</t>
  </si>
  <si>
    <t>SECTOR ECONÓMICO</t>
  </si>
  <si>
    <t>Monto</t>
  </si>
  <si>
    <t>Créditos</t>
  </si>
  <si>
    <t>TOTAL</t>
  </si>
  <si>
    <t>FDE</t>
  </si>
  <si>
    <t>Saldo</t>
  </si>
  <si>
    <t>2DO. PISO</t>
  </si>
  <si>
    <t>*Incluye Persona Natural.</t>
  </si>
  <si>
    <t>TAMAÑO DE EMPRESA</t>
  </si>
  <si>
    <t>DEPARTAMENTO</t>
  </si>
  <si>
    <t>Total general</t>
  </si>
  <si>
    <t>SECTOR COMERCIO</t>
  </si>
  <si>
    <t>SECTOR AGROPECUARIO</t>
  </si>
  <si>
    <t>SECTOR SERVICIOS</t>
  </si>
  <si>
    <t>SECTOR INDUSTRIA MANUFACTURERA</t>
  </si>
  <si>
    <t>SECTOR CONSTRUCCION</t>
  </si>
  <si>
    <t>SECTOR TRANSPORTE, ALMACENAJE Y COMUNICACIONES</t>
  </si>
  <si>
    <t>SECTOR ELECTRICIDAD, GAS, AGUA Y SERVICIOS SANITARIOS</t>
  </si>
  <si>
    <t>SECTOR VIVIENDA</t>
  </si>
  <si>
    <t>SECTOR MINERIA Y CANTERAS</t>
  </si>
  <si>
    <t>PERSONA NATURAL</t>
  </si>
  <si>
    <t>MICROEMPRESA</t>
  </si>
  <si>
    <t>PEQUENA</t>
  </si>
  <si>
    <t>MEDIANA</t>
  </si>
  <si>
    <t>GRANDE</t>
  </si>
  <si>
    <t>SAN SALVADOR</t>
  </si>
  <si>
    <t>LA LIBERTAD</t>
  </si>
  <si>
    <t>SANTA ANA</t>
  </si>
  <si>
    <t>SONSONATE</t>
  </si>
  <si>
    <t>SAN MIGUEL</t>
  </si>
  <si>
    <t>LA PAZ</t>
  </si>
  <si>
    <t>AHUACHAPAN</t>
  </si>
  <si>
    <t>USULUTAN</t>
  </si>
  <si>
    <t>LA UNION</t>
  </si>
  <si>
    <t>SAN VICENTE</t>
  </si>
  <si>
    <t>MORAZAN</t>
  </si>
  <si>
    <t>CABAÑAS</t>
  </si>
  <si>
    <t>CUSCATLAN</t>
  </si>
  <si>
    <t>CHALATENANGO</t>
  </si>
  <si>
    <t>INSTITUCIONES FINANCIERAS</t>
  </si>
  <si>
    <t>CRÉDITO DIRECTO</t>
  </si>
  <si>
    <t>MICROEMPRESA*</t>
  </si>
  <si>
    <t>FSG</t>
  </si>
  <si>
    <t>A) MONTO OTORGADO POR SECTOR ECONÓMICO (ACUMULADO DE ENERO A DICIEMBRE 2020)</t>
  </si>
  <si>
    <t>B) MONTO OTORGADO POR TAMAÑO DE EMPRESA (ACUMULADO DE ENERO A DICIEMBRE 2020)</t>
  </si>
  <si>
    <t>C) MONTO OTORGADO POR DEPARTAMENTO (ACUMULADO DE ENERO A DICIEMBRE 2020)</t>
  </si>
  <si>
    <t>C) SALDO DE CARTERA POR DEPARTAMENTO (AL 31 DE DICIEMBRE 2020)</t>
  </si>
  <si>
    <t>B) SALDO DE CARTERA POR TAMAÑO DE EMPRESA (AL 31 DE DICIEMBRE 2020)</t>
  </si>
  <si>
    <t>A) SALDO DE CARTERA POR SECTOR ECONÓMICO (AL 31 DE DICIEMBRE 2020)</t>
  </si>
  <si>
    <t>A) MONTO GARANTIZADO POR SECTOR ECONÓMICO (ACUMULADO DE ENERO A DICIEMBRE 2020)</t>
  </si>
  <si>
    <t>B) MONTO GARANTIZADO POR TAMAÑO DE EMPRESA (ACUMULADO DE ENERO A DICIEMBRE 2020)</t>
  </si>
  <si>
    <t>C) MONTO GARANTIZADO POR DEPARTAMENTO (ACUMULADO DE ENERO A DICIEMBRE 2020)</t>
  </si>
  <si>
    <t>A) CONTINGENCIA POR SECTOR ECONÓMICO (AL 31 DE DICIEMBRE 2020)</t>
  </si>
  <si>
    <t>B) CONTINGENCIA POR TAMAÑO DE EMPRESA (AL 31 DE DICIEMBRE 2020)</t>
  </si>
  <si>
    <t>C) CONTINGENCIA POR DEPARTAMENTO (AL 31 DE DICIEMBRE 2020)</t>
  </si>
  <si>
    <t>SECTOR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</si>
</sst>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164" fontId="0" fillId="0" borderId="3" xfId="2" applyFont="1" applyBorder="1" applyAlignment="1">
      <alignment horizontal="center"/>
    </xf>
    <xf numFmtId="0" fontId="5" fillId="0" borderId="0" xfId="0" applyFont="1"/>
    <xf numFmtId="0" fontId="0" fillId="0" borderId="0" xfId="0" applyAlignment="1"/>
    <xf numFmtId="166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NumberFormat="1"/>
    <xf numFmtId="0" fontId="0" fillId="0" borderId="0" xfId="0" applyBorder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164" fontId="2" fillId="2" borderId="7" xfId="2" applyFont="1" applyFill="1" applyBorder="1" applyAlignment="1">
      <alignment horizontal="center"/>
    </xf>
    <xf numFmtId="166" fontId="2" fillId="2" borderId="8" xfId="1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2" fillId="2" borderId="8" xfId="0" applyFont="1" applyFill="1" applyBorder="1"/>
    <xf numFmtId="0" fontId="2" fillId="2" borderId="5" xfId="0" applyFont="1" applyFill="1" applyBorder="1" applyAlignment="1">
      <alignment horizontal="left"/>
    </xf>
    <xf numFmtId="166" fontId="0" fillId="0" borderId="0" xfId="0" applyNumberFormat="1"/>
    <xf numFmtId="0" fontId="0" fillId="0" borderId="10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164" fontId="0" fillId="0" borderId="0" xfId="2" applyFont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164" fontId="2" fillId="2" borderId="7" xfId="2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2" fillId="2" borderId="11" xfId="0" applyFont="1" applyFill="1" applyBorder="1" applyAlignment="1">
      <alignment horizontal="left"/>
    </xf>
    <xf numFmtId="0" fontId="7" fillId="0" borderId="0" xfId="0" applyFont="1" applyAlignment="1">
      <alignment vertical="center"/>
    </xf>
    <xf numFmtId="44" fontId="0" fillId="0" borderId="0" xfId="0" applyNumberFormat="1" applyAlignment="1">
      <alignment horizontal="center"/>
    </xf>
    <xf numFmtId="0" fontId="2" fillId="2" borderId="3" xfId="0" applyFont="1" applyFill="1" applyBorder="1" applyAlignment="1">
      <alignment horizontal="left"/>
    </xf>
    <xf numFmtId="164" fontId="2" fillId="2" borderId="3" xfId="2" applyFont="1" applyFill="1" applyBorder="1" applyAlignment="1">
      <alignment horizontal="center"/>
    </xf>
    <xf numFmtId="166" fontId="2" fillId="2" borderId="4" xfId="1" applyNumberFormat="1" applyFont="1" applyFill="1" applyBorder="1" applyAlignment="1">
      <alignment horizontal="center"/>
    </xf>
    <xf numFmtId="164" fontId="2" fillId="2" borderId="3" xfId="2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left"/>
    </xf>
    <xf numFmtId="164" fontId="2" fillId="2" borderId="12" xfId="2" applyFont="1" applyFill="1" applyBorder="1" applyAlignment="1">
      <alignment horizontal="center"/>
    </xf>
    <xf numFmtId="166" fontId="2" fillId="2" borderId="13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theme="4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BANDESAL 2DO. PISO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 2020</a:t>
            </a:r>
          </a:p>
        </c:rich>
      </c:tx>
      <c:layout>
        <c:manualLayout>
          <c:xMode val="edge"/>
          <c:yMode val="edge"/>
          <c:x val="0.24136616021588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04968393035378"/>
          <c:y val="0.3034606341959698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232-47AA-80C3-600478C621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232-47AA-80C3-600478C621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'BANDESAL 2DO. PISO'!$B$6:$B$14</c:f>
              <c:strCache>
                <c:ptCount val="9"/>
                <c:pt idx="0">
                  <c:v>SECTOR COMERCIO</c:v>
                </c:pt>
                <c:pt idx="1">
                  <c:v>SECTOR AGROPECUARIO</c:v>
                </c:pt>
                <c:pt idx="2">
                  <c:v>SECTOR SERVICIOS</c:v>
                </c:pt>
                <c:pt idx="3">
                  <c:v>SECTOR INDUSTRIA MANUFACTURERA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  <c:pt idx="6">
                  <c:v>SECTOR ELECTRICIDAD, GAS, AGUA Y SERVICIOS SANITARIOS</c:v>
                </c:pt>
                <c:pt idx="7">
                  <c:v>SECTOR VIVIENDA</c:v>
                </c:pt>
                <c:pt idx="8">
                  <c:v>SECTOR MINERIA Y CANTERAS</c:v>
                </c:pt>
              </c:strCache>
            </c:strRef>
          </c:cat>
          <c:val>
            <c:numRef>
              <c:f>'BANDESAL 2DO. PISO'!$C$6:$C$14</c:f>
              <c:numCache>
                <c:formatCode>_("$"* #,##0.00_);_("$"* \(#,##0.00\);_("$"* "-"??_);_(@_)</c:formatCode>
                <c:ptCount val="9"/>
                <c:pt idx="0">
                  <c:v>72.560996749999504</c:v>
                </c:pt>
                <c:pt idx="1">
                  <c:v>32.007550260000045</c:v>
                </c:pt>
                <c:pt idx="2">
                  <c:v>27.731983960000047</c:v>
                </c:pt>
                <c:pt idx="3">
                  <c:v>16.368054990000001</c:v>
                </c:pt>
                <c:pt idx="4">
                  <c:v>10.549559649999996</c:v>
                </c:pt>
                <c:pt idx="5">
                  <c:v>10.337644589999996</c:v>
                </c:pt>
                <c:pt idx="6">
                  <c:v>5.8519999999999994</c:v>
                </c:pt>
                <c:pt idx="7">
                  <c:v>1.4614093500000003</c:v>
                </c:pt>
                <c:pt idx="8">
                  <c:v>8.199999999999999E-3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0-490C-AE56-B8E3A57BFF1F}"/>
            </c:ext>
          </c:extLst>
        </c:ser>
        <c:ser>
          <c:idx val="1"/>
          <c:order val="1"/>
          <c:tx>
            <c:strRef>
              <c:f>'BANDESAL 2DO. PISO'!$D$5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232-47AA-80C3-600478C621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232-47AA-80C3-600478C621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PISO'!$B$6:$B$14</c:f>
              <c:strCache>
                <c:ptCount val="9"/>
                <c:pt idx="0">
                  <c:v>SECTOR COMERCIO</c:v>
                </c:pt>
                <c:pt idx="1">
                  <c:v>SECTOR AGROPECUARIO</c:v>
                </c:pt>
                <c:pt idx="2">
                  <c:v>SECTOR SERVICIOS</c:v>
                </c:pt>
                <c:pt idx="3">
                  <c:v>SECTOR INDUSTRIA MANUFACTURERA</c:v>
                </c:pt>
                <c:pt idx="4">
                  <c:v>SECTOR CONSTRUCCION</c:v>
                </c:pt>
                <c:pt idx="5">
                  <c:v>SECTOR TRANSPORTE, ALMACENAJE Y COMUNICACIONES</c:v>
                </c:pt>
                <c:pt idx="6">
                  <c:v>SECTOR ELECTRICIDAD, GAS, AGUA Y SERVICIOS SANITARIOS</c:v>
                </c:pt>
                <c:pt idx="7">
                  <c:v>SECTOR VIVIENDA</c:v>
                </c:pt>
                <c:pt idx="8">
                  <c:v>SECTOR MINERIA Y CANTERAS</c:v>
                </c:pt>
              </c:strCache>
            </c:strRef>
          </c:cat>
          <c:val>
            <c:numRef>
              <c:f>'BANDESAL 2DO. PISO'!$D$6:$D$14</c:f>
              <c:numCache>
                <c:formatCode>_(* #,##0_);_(* \(#,##0\);_(* "-"??_);_(@_)</c:formatCode>
                <c:ptCount val="9"/>
                <c:pt idx="0">
                  <c:v>5342</c:v>
                </c:pt>
                <c:pt idx="1">
                  <c:v>1018</c:v>
                </c:pt>
                <c:pt idx="2">
                  <c:v>443</c:v>
                </c:pt>
                <c:pt idx="3">
                  <c:v>226</c:v>
                </c:pt>
                <c:pt idx="4">
                  <c:v>304</c:v>
                </c:pt>
                <c:pt idx="5">
                  <c:v>619</c:v>
                </c:pt>
                <c:pt idx="6">
                  <c:v>12</c:v>
                </c:pt>
                <c:pt idx="7">
                  <c:v>32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0-490C-AE56-B8E3A57BFF1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3634616"/>
          <c:y val="0.21917156120957193"/>
          <c:w val="0.39617330228087688"/>
          <c:h val="0.75353492865509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 2020</a:t>
            </a: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20-4D7B-B3DE-2C2AF5F3A8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20-4D7B-B3DE-2C2AF5F3A8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920-4D7B-B3DE-2C2AF5F3A8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20-4D7B-B3DE-2C2AF5F3A81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20-4D7B-B3DE-2C2AF5F3A81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920-4D7B-B3DE-2C2AF5F3A81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920-4D7B-B3DE-2C2AF5F3A8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'FONDO DE DESARROLLO ECONÓMICO'!$N$7:$N$13</c:f>
              <c:strCache>
                <c:ptCount val="7"/>
                <c:pt idx="0">
                  <c:v>SECTOR SERVICIOS</c:v>
                </c:pt>
                <c:pt idx="1">
                  <c:v>SECTOR INDUSTRIA MANUFACTURERA</c:v>
                </c:pt>
                <c:pt idx="2">
                  <c:v>SECTOR AGROPECUARIO</c:v>
                </c:pt>
                <c:pt idx="3">
                  <c:v>SECTOR CONSTRUCCION</c:v>
                </c:pt>
                <c:pt idx="4">
                  <c:v>SECTOR COMERCIO</c:v>
                </c:pt>
                <c:pt idx="5">
                  <c:v>INSTITUCIONES FINANCIERAS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'FONDO DE DESARROLLO ECONÓMICO'!$O$7:$O$13</c:f>
              <c:numCache>
                <c:formatCode>_("$"* #,##0.00_);_("$"* \(#,##0.00\);_("$"* "-"??_);_(@_)</c:formatCode>
                <c:ptCount val="7"/>
                <c:pt idx="0">
                  <c:v>19.844079509999997</c:v>
                </c:pt>
                <c:pt idx="1">
                  <c:v>16.690441900000007</c:v>
                </c:pt>
                <c:pt idx="2">
                  <c:v>11.197968319999998</c:v>
                </c:pt>
                <c:pt idx="3">
                  <c:v>5.5978487299999991</c:v>
                </c:pt>
                <c:pt idx="4">
                  <c:v>3.6299260500000017</c:v>
                </c:pt>
                <c:pt idx="5">
                  <c:v>3.1720652700000005</c:v>
                </c:pt>
                <c:pt idx="6">
                  <c:v>1.3159632400000001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920-4D7B-B3DE-2C2AF5F3A814}"/>
            </c:ext>
          </c:extLst>
        </c:ser>
        <c:ser>
          <c:idx val="1"/>
          <c:order val="1"/>
          <c:tx>
            <c:strRef>
              <c:f>'FONDO DE DESARROLLO ECONÓMICO'!$P$6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920-4D7B-B3DE-2C2AF5F3A8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D920-4D7B-B3DE-2C2AF5F3A8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920-4D7B-B3DE-2C2AF5F3A8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D920-4D7B-B3DE-2C2AF5F3A81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D920-4D7B-B3DE-2C2AF5F3A81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D920-4D7B-B3DE-2C2AF5F3A81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D920-4D7B-B3DE-2C2AF5F3A8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ECONÓMICO'!$N$7:$N$13</c:f>
              <c:strCache>
                <c:ptCount val="7"/>
                <c:pt idx="0">
                  <c:v>SECTOR SERVICIOS</c:v>
                </c:pt>
                <c:pt idx="1">
                  <c:v>SECTOR INDUSTRIA MANUFACTURERA</c:v>
                </c:pt>
                <c:pt idx="2">
                  <c:v>SECTOR AGROPECUARIO</c:v>
                </c:pt>
                <c:pt idx="3">
                  <c:v>SECTOR CONSTRUCCION</c:v>
                </c:pt>
                <c:pt idx="4">
                  <c:v>SECTOR COMERCIO</c:v>
                </c:pt>
                <c:pt idx="5">
                  <c:v>INSTITUCIONES FINANCIERAS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'FONDO DE DESARROLLO ECONÓMICO'!$P$7:$P$13</c:f>
              <c:numCache>
                <c:formatCode>_(* #,##0_);_(* \(#,##0\);_(* "-"??_);_(@_)</c:formatCode>
                <c:ptCount val="7"/>
                <c:pt idx="0">
                  <c:v>227</c:v>
                </c:pt>
                <c:pt idx="1">
                  <c:v>231</c:v>
                </c:pt>
                <c:pt idx="2">
                  <c:v>101</c:v>
                </c:pt>
                <c:pt idx="3">
                  <c:v>21</c:v>
                </c:pt>
                <c:pt idx="4">
                  <c:v>188</c:v>
                </c:pt>
                <c:pt idx="5">
                  <c:v>7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920-4D7B-B3DE-2C2AF5F3A81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ED-4F03-8335-3B600A8D1A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7ED-4F03-8335-3B600A8D1A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7ED-4F03-8335-3B600A8D1A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7ED-4F03-8335-3B600A8D1A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'FONDO DE DESARROLLO ECONÓMICO'!$N$24:$N$27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'FONDO DE DESARROLLO ECONÓMICO'!$O$24:$O$27</c:f>
              <c:numCache>
                <c:formatCode>_("$"* #,##0.00_);_("$"* \(#,##0.00\);_("$"* "-"??_);_(@_)</c:formatCode>
                <c:ptCount val="4"/>
                <c:pt idx="0">
                  <c:v>6.3967755200000012</c:v>
                </c:pt>
                <c:pt idx="1">
                  <c:v>14.304741250000005</c:v>
                </c:pt>
                <c:pt idx="2">
                  <c:v>19.375156560000011</c:v>
                </c:pt>
                <c:pt idx="3">
                  <c:v>21.371619689999999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ED-4F03-8335-3B600A8D1A4D}"/>
            </c:ext>
          </c:extLst>
        </c:ser>
        <c:ser>
          <c:idx val="1"/>
          <c:order val="1"/>
          <c:tx>
            <c:strRef>
              <c:f>'FONDO DE DESARROLLO ECONÓMICO'!$P$6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7ED-4F03-8335-3B600A8D1A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7ED-4F03-8335-3B600A8D1A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7ED-4F03-8335-3B600A8D1A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7ED-4F03-8335-3B600A8D1A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ECONÓMICO'!$N$24:$N$27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'FONDO DE DESARROLLO ECONÓMICO'!$P$24:$P$27</c:f>
              <c:numCache>
                <c:formatCode>_(* #,##0_);_(* \(#,##0\);_(* "-"??_);_(@_)</c:formatCode>
                <c:ptCount val="4"/>
                <c:pt idx="0">
                  <c:v>471</c:v>
                </c:pt>
                <c:pt idx="1">
                  <c:v>209</c:v>
                </c:pt>
                <c:pt idx="2">
                  <c:v>65</c:v>
                </c:pt>
                <c:pt idx="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7ED-4F03-8335-3B600A8D1A4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8760489445859"/>
          <c:y val="0.39751211880273923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 2020</a:t>
            </a: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3F-48C5-9426-867BD0F2C1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3F-48C5-9426-867BD0F2C1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3F-48C5-9426-867BD0F2C1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3F-48C5-9426-867BD0F2C1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3F-48C5-9426-867BD0F2C14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3F-48C5-9426-867BD0F2C1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3F-48C5-9426-867BD0F2C14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F3F-48C5-9426-867BD0F2C14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3F-48C5-9426-867BD0F2C14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F3F-48C5-9426-867BD0F2C14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F3F-48C5-9426-867BD0F2C14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F3F-48C5-9426-867BD0F2C14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F3F-48C5-9426-867BD0F2C14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F3F-48C5-9426-867BD0F2C1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'FONDO DE DESARROLLO ECONÓMICO'!$N$40:$N$53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SONSONATE</c:v>
                </c:pt>
                <c:pt idx="3">
                  <c:v>SAN MIGUEL</c:v>
                </c:pt>
                <c:pt idx="4">
                  <c:v>SANTA ANA</c:v>
                </c:pt>
                <c:pt idx="5">
                  <c:v>LA PAZ</c:v>
                </c:pt>
                <c:pt idx="6">
                  <c:v>MORAZAN</c:v>
                </c:pt>
                <c:pt idx="7">
                  <c:v>AHUACHAPAN</c:v>
                </c:pt>
                <c:pt idx="8">
                  <c:v>CHALATENANGO</c:v>
                </c:pt>
                <c:pt idx="9">
                  <c:v>CUSCATLAN</c:v>
                </c:pt>
                <c:pt idx="10">
                  <c:v>USULUTAN</c:v>
                </c:pt>
                <c:pt idx="11">
                  <c:v>LA UNION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DE DESARROLLO ECONÓMICO'!$O$40:$O$53</c:f>
              <c:numCache>
                <c:formatCode>_("$"* #,##0.00_);_("$"* \(#,##0.00\);_("$"* "-"??_);_(@_)</c:formatCode>
                <c:ptCount val="14"/>
                <c:pt idx="0">
                  <c:v>34.841516510000041</c:v>
                </c:pt>
                <c:pt idx="1">
                  <c:v>15.827597179999994</c:v>
                </c:pt>
                <c:pt idx="2">
                  <c:v>3.4166857199999998</c:v>
                </c:pt>
                <c:pt idx="3">
                  <c:v>2.6745021499999999</c:v>
                </c:pt>
                <c:pt idx="4">
                  <c:v>2.2163606900000001</c:v>
                </c:pt>
                <c:pt idx="5">
                  <c:v>1.3862766099999997</c:v>
                </c:pt>
                <c:pt idx="6">
                  <c:v>0.35566867000000002</c:v>
                </c:pt>
                <c:pt idx="7">
                  <c:v>0.31172885</c:v>
                </c:pt>
                <c:pt idx="8">
                  <c:v>0.11153573999999999</c:v>
                </c:pt>
                <c:pt idx="9">
                  <c:v>9.3322719999999998E-2</c:v>
                </c:pt>
                <c:pt idx="10">
                  <c:v>7.5996649999999999E-2</c:v>
                </c:pt>
                <c:pt idx="11">
                  <c:v>7.1680919999999995E-2</c:v>
                </c:pt>
                <c:pt idx="12">
                  <c:v>4.6233339999999998E-2</c:v>
                </c:pt>
                <c:pt idx="13">
                  <c:v>1.9187269999999999E-2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F3F-48C5-9426-867BD0F2C14D}"/>
            </c:ext>
          </c:extLst>
        </c:ser>
        <c:ser>
          <c:idx val="1"/>
          <c:order val="1"/>
          <c:tx>
            <c:strRef>
              <c:f>'FONDO DE DESARROLLO ECONÓMICO'!$P$6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8F3F-48C5-9426-867BD0F2C1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8F3F-48C5-9426-867BD0F2C1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8F3F-48C5-9426-867BD0F2C1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8F3F-48C5-9426-867BD0F2C1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8F3F-48C5-9426-867BD0F2C14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8F3F-48C5-9426-867BD0F2C1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8F3F-48C5-9426-867BD0F2C14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8F3F-48C5-9426-867BD0F2C14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8F3F-48C5-9426-867BD0F2C14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8F3F-48C5-9426-867BD0F2C14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8F3F-48C5-9426-867BD0F2C14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8F3F-48C5-9426-867BD0F2C14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8F3F-48C5-9426-867BD0F2C14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8F3F-48C5-9426-867BD0F2C1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ECONÓMICO'!$N$40:$N$53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SONSONATE</c:v>
                </c:pt>
                <c:pt idx="3">
                  <c:v>SAN MIGUEL</c:v>
                </c:pt>
                <c:pt idx="4">
                  <c:v>SANTA ANA</c:v>
                </c:pt>
                <c:pt idx="5">
                  <c:v>LA PAZ</c:v>
                </c:pt>
                <c:pt idx="6">
                  <c:v>MORAZAN</c:v>
                </c:pt>
                <c:pt idx="7">
                  <c:v>AHUACHAPAN</c:v>
                </c:pt>
                <c:pt idx="8">
                  <c:v>CHALATENANGO</c:v>
                </c:pt>
                <c:pt idx="9">
                  <c:v>CUSCATLAN</c:v>
                </c:pt>
                <c:pt idx="10">
                  <c:v>USULUTAN</c:v>
                </c:pt>
                <c:pt idx="11">
                  <c:v>LA UNION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DE DESARROLLO ECONÓMICO'!$P$40:$P$53</c:f>
              <c:numCache>
                <c:formatCode>_(* #,##0_);_(* \(#,##0\);_(* "-"??_);_(@_)</c:formatCode>
                <c:ptCount val="14"/>
                <c:pt idx="0">
                  <c:v>449</c:v>
                </c:pt>
                <c:pt idx="1">
                  <c:v>164</c:v>
                </c:pt>
                <c:pt idx="2">
                  <c:v>26</c:v>
                </c:pt>
                <c:pt idx="3">
                  <c:v>27</c:v>
                </c:pt>
                <c:pt idx="4">
                  <c:v>23</c:v>
                </c:pt>
                <c:pt idx="5">
                  <c:v>27</c:v>
                </c:pt>
                <c:pt idx="6">
                  <c:v>7</c:v>
                </c:pt>
                <c:pt idx="7">
                  <c:v>10</c:v>
                </c:pt>
                <c:pt idx="8">
                  <c:v>9</c:v>
                </c:pt>
                <c:pt idx="9">
                  <c:v>16</c:v>
                </c:pt>
                <c:pt idx="10">
                  <c:v>8</c:v>
                </c:pt>
                <c:pt idx="11">
                  <c:v>6</c:v>
                </c:pt>
                <c:pt idx="12">
                  <c:v>3</c:v>
                </c:pt>
                <c:pt idx="1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8F3F-48C5-9426-867BD0F2C14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CRÉDITO DIRECTO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</a:t>
            </a:r>
            <a:r>
              <a:rPr lang="es-SV" sz="1200" baseline="0"/>
              <a:t> 2020</a:t>
            </a:r>
            <a:endParaRPr lang="es-SV" sz="1200"/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'CRÉDITO DIRECTO'!$C$6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70-4CF4-938C-06FC98A80B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70-4CF4-938C-06FC98A80B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70-4CF4-938C-06FC98A80B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70-4CF4-938C-06FC98A80B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370-4CF4-938C-06FC98A80B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370-4CF4-938C-06FC98A80B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'CRÉDITO DIRECTO'!$B$7:$B$12</c:f>
              <c:strCache>
                <c:ptCount val="6"/>
                <c:pt idx="0">
                  <c:v>SECTOR CONSTRUCCION</c:v>
                </c:pt>
                <c:pt idx="1">
                  <c:v>SECTOR SERVICIOS</c:v>
                </c:pt>
                <c:pt idx="2">
                  <c:v>SECTOR ELECTRICIDAD, GAS, AGUA Y SERVICIOS SANITARIOS</c:v>
                </c:pt>
                <c:pt idx="3">
                  <c:v>SECTOR COMERCIO</c:v>
                </c:pt>
                <c:pt idx="4">
                  <c:v>SECTOR INDUSTRIA MANUFACTURERA</c:v>
                </c:pt>
                <c:pt idx="5">
                  <c:v>SECTOR AGROPECUARIO</c:v>
                </c:pt>
              </c:strCache>
            </c:strRef>
          </c:cat>
          <c:val>
            <c:numRef>
              <c:f>'CRÉDITO DIRECTO'!$C$7:$C$12</c:f>
              <c:numCache>
                <c:formatCode>_("$"* #,##0.00_);_("$"* \(#,##0.00\);_("$"* "-"??_);_(@_)</c:formatCode>
                <c:ptCount val="6"/>
                <c:pt idx="0">
                  <c:v>37.299999999999997</c:v>
                </c:pt>
                <c:pt idx="1">
                  <c:v>10.440728590000003</c:v>
                </c:pt>
                <c:pt idx="2">
                  <c:v>4.8499999999999996</c:v>
                </c:pt>
                <c:pt idx="3">
                  <c:v>4.6415964599999997</c:v>
                </c:pt>
                <c:pt idx="4">
                  <c:v>4.0999999999999996</c:v>
                </c:pt>
                <c:pt idx="5">
                  <c:v>0.47499999999999998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370-4CF4-938C-06FC98A80B1D}"/>
            </c:ext>
          </c:extLst>
        </c:ser>
        <c:ser>
          <c:idx val="1"/>
          <c:order val="1"/>
          <c:tx>
            <c:strRef>
              <c:f>'CRÉDITO DIRECTO'!$D$6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370-4CF4-938C-06FC98A80B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370-4CF4-938C-06FC98A80B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370-4CF4-938C-06FC98A80B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370-4CF4-938C-06FC98A80B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0370-4CF4-938C-06FC98A80B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370-4CF4-938C-06FC98A80B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DIRECTO'!$B$7:$B$12</c:f>
              <c:strCache>
                <c:ptCount val="6"/>
                <c:pt idx="0">
                  <c:v>SECTOR CONSTRUCCION</c:v>
                </c:pt>
                <c:pt idx="1">
                  <c:v>SECTOR SERVICIOS</c:v>
                </c:pt>
                <c:pt idx="2">
                  <c:v>SECTOR ELECTRICIDAD, GAS, AGUA Y SERVICIOS SANITARIOS</c:v>
                </c:pt>
                <c:pt idx="3">
                  <c:v>SECTOR COMERCIO</c:v>
                </c:pt>
                <c:pt idx="4">
                  <c:v>SECTOR INDUSTRIA MANUFACTURERA</c:v>
                </c:pt>
                <c:pt idx="5">
                  <c:v>SECTOR AGROPECUARIO</c:v>
                </c:pt>
              </c:strCache>
            </c:strRef>
          </c:cat>
          <c:val>
            <c:numRef>
              <c:f>'CRÉDITO DIRECTO'!$D$7:$D$12</c:f>
              <c:numCache>
                <c:formatCode>_(* #,##0_);_(* \(#,##0\);_(* "-"??_);_(@_)</c:formatCode>
                <c:ptCount val="6"/>
                <c:pt idx="0">
                  <c:v>2</c:v>
                </c:pt>
                <c:pt idx="1">
                  <c:v>9</c:v>
                </c:pt>
                <c:pt idx="2">
                  <c:v>1</c:v>
                </c:pt>
                <c:pt idx="3">
                  <c:v>6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370-4CF4-938C-06FC98A80B1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944009021"/>
          <c:y val="0.2497244979209059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 2020</a:t>
            </a: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'CRÉDITO DIRECTO'!$C$6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63-43ED-AADC-67662CC84E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63-43ED-AADC-67662CC84E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063-43ED-AADC-67662CC84E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063-43ED-AADC-67662CC84E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'CRÉDITO DIRECTO'!$B$24:$B$27</c:f>
              <c:strCache>
                <c:ptCount val="4"/>
                <c:pt idx="0">
                  <c:v>MICROEMPRESA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'CRÉDITO DIRECTO'!$C$24:$C$27</c:f>
              <c:numCache>
                <c:formatCode>_("$"* #,##0.00_);_("$"* \(#,##0.00\);_("$"* "-"??_);_(@_)</c:formatCode>
                <c:ptCount val="4"/>
                <c:pt idx="0">
                  <c:v>5.4765423999999996</c:v>
                </c:pt>
                <c:pt idx="1">
                  <c:v>1.2260520099999999</c:v>
                </c:pt>
                <c:pt idx="2">
                  <c:v>9.9351715700000014</c:v>
                </c:pt>
                <c:pt idx="3">
                  <c:v>45.169559070000005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63-43ED-AADC-67662CC84ED4}"/>
            </c:ext>
          </c:extLst>
        </c:ser>
        <c:ser>
          <c:idx val="1"/>
          <c:order val="1"/>
          <c:tx>
            <c:strRef>
              <c:f>'CRÉDITO DIRECTO'!$D$6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063-43ED-AADC-67662CC84E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A063-43ED-AADC-67662CC84E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A063-43ED-AADC-67662CC84E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063-43ED-AADC-67662CC84E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DIRECTO'!$B$24:$B$27</c:f>
              <c:strCache>
                <c:ptCount val="4"/>
                <c:pt idx="0">
                  <c:v>MICROEMPRESA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'CRÉDITO DIRECTO'!$D$24:$D$27</c:f>
              <c:numCache>
                <c:formatCode>_(* #,##0_);_(* \(#,##0\);_(* "-"??_);_(@_)</c:formatCode>
                <c:ptCount val="4"/>
                <c:pt idx="0">
                  <c:v>3</c:v>
                </c:pt>
                <c:pt idx="1">
                  <c:v>4</c:v>
                </c:pt>
                <c:pt idx="2">
                  <c:v>8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063-43ED-AADC-67662CC84E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94488188976376"/>
          <c:y val="0.39650089791407644"/>
          <c:w val="0.16530863923699679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diciembre 2020</a:t>
            </a:r>
            <a:endParaRPr lang="es-SV" sz="1200"/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'CRÉDITO DIRECTO'!$C$39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EC-4478-ADAF-06D8121072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EC-4478-ADAF-06D8121072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EC-4478-ADAF-06D8121072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EC-4478-ADAF-06D81210720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5EC-4478-ADAF-06D8121072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'CRÉDITO DIRECTO'!$B$40:$B$44</c:f>
              <c:strCache>
                <c:ptCount val="5"/>
                <c:pt idx="0">
                  <c:v>SAN SALVADOR</c:v>
                </c:pt>
                <c:pt idx="1">
                  <c:v>LA LIBERTAD</c:v>
                </c:pt>
                <c:pt idx="2">
                  <c:v>LA PAZ</c:v>
                </c:pt>
                <c:pt idx="3">
                  <c:v>MORAZAN</c:v>
                </c:pt>
                <c:pt idx="4">
                  <c:v>TOTAL</c:v>
                </c:pt>
              </c:strCache>
            </c:strRef>
          </c:cat>
          <c:val>
            <c:numRef>
              <c:f>'CRÉDITO DIRECTO'!$C$40:$C$44</c:f>
              <c:numCache>
                <c:formatCode>_("$"* #,##0.00_);_("$"* \(#,##0.00\);_("$"* "-"??_);_(@_)</c:formatCode>
                <c:ptCount val="5"/>
                <c:pt idx="0">
                  <c:v>52.419855020000007</c:v>
                </c:pt>
                <c:pt idx="1">
                  <c:v>8.4065590299999986</c:v>
                </c:pt>
                <c:pt idx="2">
                  <c:v>0.85332600000000003</c:v>
                </c:pt>
                <c:pt idx="3">
                  <c:v>0.127585</c:v>
                </c:pt>
                <c:pt idx="4">
                  <c:v>61.80732505000001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5EC-4478-ADAF-06D812107202}"/>
            </c:ext>
          </c:extLst>
        </c:ser>
        <c:ser>
          <c:idx val="1"/>
          <c:order val="1"/>
          <c:tx>
            <c:strRef>
              <c:f>'CRÉDITO DIRECTO'!$D$39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55EC-4478-ADAF-06D8121072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55EC-4478-ADAF-06D8121072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55EC-4478-ADAF-06D8121072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55EC-4478-ADAF-06D81210720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55EC-4478-ADAF-06D8121072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DIRECTO'!$B$40:$B$44</c:f>
              <c:strCache>
                <c:ptCount val="5"/>
                <c:pt idx="0">
                  <c:v>SAN SALVADOR</c:v>
                </c:pt>
                <c:pt idx="1">
                  <c:v>LA LIBERTAD</c:v>
                </c:pt>
                <c:pt idx="2">
                  <c:v>LA PAZ</c:v>
                </c:pt>
                <c:pt idx="3">
                  <c:v>MORAZAN</c:v>
                </c:pt>
                <c:pt idx="4">
                  <c:v>TOTAL</c:v>
                </c:pt>
              </c:strCache>
            </c:strRef>
          </c:cat>
          <c:val>
            <c:numRef>
              <c:f>'CRÉDITO DIRECTO'!$D$40:$D$44</c:f>
              <c:numCache>
                <c:formatCode>_(* #,##0_);_(* \(#,##0\);_(* "-"??_);_(@_)</c:formatCode>
                <c:ptCount val="5"/>
                <c:pt idx="0">
                  <c:v>13</c:v>
                </c:pt>
                <c:pt idx="1">
                  <c:v>7</c:v>
                </c:pt>
                <c:pt idx="2">
                  <c:v>1</c:v>
                </c:pt>
                <c:pt idx="3">
                  <c:v>1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55EC-4478-ADAF-06D81210720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</a:t>
            </a:r>
            <a:r>
              <a:rPr lang="es-SV" sz="1200" baseline="0"/>
              <a:t> de diciembre </a:t>
            </a:r>
            <a:r>
              <a:rPr lang="es-SV" sz="1200"/>
              <a:t>2020</a:t>
            </a: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30-4965-8023-06EBE5225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30-4965-8023-06EBE5225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30-4965-8023-06EBE5225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30-4965-8023-06EBE5225B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030-4965-8023-06EBE5225B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030-4965-8023-06EBE5225B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'CRÉDITO DIRECTO'!$N$7:$N$12</c:f>
              <c:strCache>
                <c:ptCount val="6"/>
                <c:pt idx="0">
                  <c:v>SECTOR ELECTRICIDAD, GAS, AGUA Y SERVICIOS SANITARIOS</c:v>
                </c:pt>
                <c:pt idx="1">
                  <c:v>SECTOR CONSTRUCCION</c:v>
                </c:pt>
                <c:pt idx="2">
                  <c:v>SECTOR SERVICIOS</c:v>
                </c:pt>
                <c:pt idx="3">
                  <c:v>SECTOR INDUSTRIA MANUFACTURERA</c:v>
                </c:pt>
                <c:pt idx="4">
                  <c:v>SECTOR COMERCIO</c:v>
                </c:pt>
                <c:pt idx="5">
                  <c:v>SECTOR AGROPECUARIO</c:v>
                </c:pt>
              </c:strCache>
            </c:strRef>
          </c:cat>
          <c:val>
            <c:numRef>
              <c:f>'CRÉDITO DIRECTO'!$O$7:$O$12</c:f>
              <c:numCache>
                <c:formatCode>_("$"* #,##0.00_);_("$"* \(#,##0.00\);_("$"* "-"??_);_(@_)</c:formatCode>
                <c:ptCount val="6"/>
                <c:pt idx="0">
                  <c:v>23.43821295</c:v>
                </c:pt>
                <c:pt idx="1">
                  <c:v>17.224997460000001</c:v>
                </c:pt>
                <c:pt idx="2">
                  <c:v>9.5501788499999982</c:v>
                </c:pt>
                <c:pt idx="3">
                  <c:v>4.7708204800000003</c:v>
                </c:pt>
                <c:pt idx="4">
                  <c:v>4.3847079799999999</c:v>
                </c:pt>
                <c:pt idx="5">
                  <c:v>0.47499999999999998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030-4965-8023-06EBE5225B20}"/>
            </c:ext>
          </c:extLst>
        </c:ser>
        <c:ser>
          <c:idx val="1"/>
          <c:order val="1"/>
          <c:tx>
            <c:strRef>
              <c:f>'CRÉDITO DIRECTO'!$P$6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8030-4965-8023-06EBE5225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30-4965-8023-06EBE5225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8030-4965-8023-06EBE5225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030-4965-8023-06EBE5225B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030-4965-8023-06EBE5225B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030-4965-8023-06EBE5225B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DIRECTO'!$N$7:$N$12</c:f>
              <c:strCache>
                <c:ptCount val="6"/>
                <c:pt idx="0">
                  <c:v>SECTOR ELECTRICIDAD, GAS, AGUA Y SERVICIOS SANITARIOS</c:v>
                </c:pt>
                <c:pt idx="1">
                  <c:v>SECTOR CONSTRUCCION</c:v>
                </c:pt>
                <c:pt idx="2">
                  <c:v>SECTOR SERVICIOS</c:v>
                </c:pt>
                <c:pt idx="3">
                  <c:v>SECTOR INDUSTRIA MANUFACTURERA</c:v>
                </c:pt>
                <c:pt idx="4">
                  <c:v>SECTOR COMERCIO</c:v>
                </c:pt>
                <c:pt idx="5">
                  <c:v>SECTOR AGROPECUARIO</c:v>
                </c:pt>
              </c:strCache>
            </c:strRef>
          </c:cat>
          <c:val>
            <c:numRef>
              <c:f>'CRÉDITO DIRECTO'!$P$7:$P$12</c:f>
              <c:numCache>
                <c:formatCode>_(* #,##0_);_(* \(#,##0\);_(* "-"??_);_(@_)</c:formatCode>
                <c:ptCount val="6"/>
                <c:pt idx="0">
                  <c:v>2</c:v>
                </c:pt>
                <c:pt idx="1">
                  <c:v>2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8030-4965-8023-06EBE5225B2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</a:t>
            </a:r>
            <a:r>
              <a:rPr lang="es-SV" sz="1200" baseline="0"/>
              <a:t> diciembre </a:t>
            </a:r>
            <a:r>
              <a:rPr lang="es-SV" sz="1200"/>
              <a:t>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A8-4AFA-A555-9778B7E1F4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A8-4AFA-A555-9778B7E1F4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A8-4AFA-A555-9778B7E1F4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A8-4AFA-A555-9778B7E1F4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'CRÉDITO DIRECTO'!$N$24:$N$27</c:f>
              <c:strCache>
                <c:ptCount val="4"/>
                <c:pt idx="0">
                  <c:v>MICROEMPRESA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'CRÉDITO DIRECTO'!$O$24:$O$27</c:f>
              <c:numCache>
                <c:formatCode>_("$"* #,##0.00_);_("$"* \(#,##0.00\);_("$"* "-"??_);_(@_)</c:formatCode>
                <c:ptCount val="4"/>
                <c:pt idx="0">
                  <c:v>5.2009272999999991</c:v>
                </c:pt>
                <c:pt idx="1">
                  <c:v>1.027585</c:v>
                </c:pt>
                <c:pt idx="2">
                  <c:v>9.0796437099999991</c:v>
                </c:pt>
                <c:pt idx="3">
                  <c:v>44.535761709999996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A8-4AFA-A555-9778B7E1F472}"/>
            </c:ext>
          </c:extLst>
        </c:ser>
        <c:ser>
          <c:idx val="1"/>
          <c:order val="1"/>
          <c:tx>
            <c:strRef>
              <c:f>'CRÉDITO DIRECTO'!$P$6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6A8-4AFA-A555-9778B7E1F4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6A8-4AFA-A555-9778B7E1F4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6A8-4AFA-A555-9778B7E1F4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6A8-4AFA-A555-9778B7E1F4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DIRECTO'!$N$24:$N$27</c:f>
              <c:strCache>
                <c:ptCount val="4"/>
                <c:pt idx="0">
                  <c:v>MICROEMPRESA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'CRÉDITO DIRECTO'!$P$24:$P$27</c:f>
              <c:numCache>
                <c:formatCode>_(* #,##0_);_(* \(#,##0\);_(* "-"??_);_(@_)</c:formatCode>
                <c:ptCount val="4"/>
                <c:pt idx="0">
                  <c:v>3</c:v>
                </c:pt>
                <c:pt idx="1">
                  <c:v>3</c:v>
                </c:pt>
                <c:pt idx="2">
                  <c:v>8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6A8-4AFA-A555-9778B7E1F47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8760489445859"/>
          <c:y val="0.39751211880273923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 2020</a:t>
            </a: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CA-4E88-B32E-B24740CE58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CA-4E88-B32E-B24740CE58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FCA-4E88-B32E-B24740CE58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CA-4E88-B32E-B24740CE58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CA-4E88-B32E-B24740CE58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'CRÉDITO DIRECTO'!$N$40:$N$44</c:f>
              <c:strCache>
                <c:ptCount val="5"/>
                <c:pt idx="0">
                  <c:v>SAN SALVADOR</c:v>
                </c:pt>
                <c:pt idx="1">
                  <c:v>SAN VICENTE</c:v>
                </c:pt>
                <c:pt idx="2">
                  <c:v>LA LIBERTAD</c:v>
                </c:pt>
                <c:pt idx="3">
                  <c:v>LA PAZ</c:v>
                </c:pt>
                <c:pt idx="4">
                  <c:v>MORAZAN</c:v>
                </c:pt>
              </c:strCache>
            </c:strRef>
          </c:cat>
          <c:val>
            <c:numRef>
              <c:f>'CRÉDITO DIRECTO'!$O$40:$O$44</c:f>
              <c:numCache>
                <c:formatCode>_("$"* #,##0.00_);_("$"* \(#,##0.00\);_("$"* "-"??_);_(@_)</c:formatCode>
                <c:ptCount val="5"/>
                <c:pt idx="0">
                  <c:v>33.066961790000001</c:v>
                </c:pt>
                <c:pt idx="1">
                  <c:v>18.78805685</c:v>
                </c:pt>
                <c:pt idx="2">
                  <c:v>7.0079880799999996</c:v>
                </c:pt>
                <c:pt idx="3">
                  <c:v>0.85332600000000003</c:v>
                </c:pt>
                <c:pt idx="4">
                  <c:v>0.127585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FCA-4E88-B32E-B24740CE581D}"/>
            </c:ext>
          </c:extLst>
        </c:ser>
        <c:ser>
          <c:idx val="1"/>
          <c:order val="1"/>
          <c:tx>
            <c:strRef>
              <c:f>'CRÉDITO DIRECTO'!$P$6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BFCA-4E88-B32E-B24740CE58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BFCA-4E88-B32E-B24740CE58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BFCA-4E88-B32E-B24740CE58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BFCA-4E88-B32E-B24740CE58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BFCA-4E88-B32E-B24740CE58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DIRECTO'!$N$40:$N$44</c:f>
              <c:strCache>
                <c:ptCount val="5"/>
                <c:pt idx="0">
                  <c:v>SAN SALVADOR</c:v>
                </c:pt>
                <c:pt idx="1">
                  <c:v>SAN VICENTE</c:v>
                </c:pt>
                <c:pt idx="2">
                  <c:v>LA LIBERTAD</c:v>
                </c:pt>
                <c:pt idx="3">
                  <c:v>LA PAZ</c:v>
                </c:pt>
                <c:pt idx="4">
                  <c:v>MORAZAN</c:v>
                </c:pt>
              </c:strCache>
            </c:strRef>
          </c:cat>
          <c:val>
            <c:numRef>
              <c:f>'CRÉDITO DIRECTO'!$P$40:$P$44</c:f>
              <c:numCache>
                <c:formatCode>_(* #,##0_);_(* \(#,##0\);_(* "-"??_);_(@_)</c:formatCode>
                <c:ptCount val="5"/>
                <c:pt idx="0">
                  <c:v>13</c:v>
                </c:pt>
                <c:pt idx="1">
                  <c:v>1</c:v>
                </c:pt>
                <c:pt idx="2">
                  <c:v>7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BFCA-4E88-B32E-B24740CE581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FSG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</a:t>
            </a:r>
            <a:r>
              <a:rPr lang="es-SV" sz="1200" baseline="0"/>
              <a:t> 2020</a:t>
            </a:r>
            <a:endParaRPr lang="es-SV" sz="1200"/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SALVADOREÑO DE GARANTÍAS'!$C$6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81-4D32-B4F6-B15CFDCE0C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81-4D32-B4F6-B15CFDCE0C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81-4D32-B4F6-B15CFDCE0C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81-4D32-B4F6-B15CFDCE0CB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81-4D32-B4F6-B15CFDCE0C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'FONDO SALVADOREÑO DE GARANTÍAS'!$B$7:$B$11</c:f>
              <c:strCache>
                <c:ptCount val="5"/>
                <c:pt idx="0">
                  <c:v>SECTOR COMERCIO</c:v>
                </c:pt>
                <c:pt idx="1">
                  <c:v>SECTOR SERVICIOS</c:v>
                </c:pt>
                <c:pt idx="2">
                  <c:v>SECTOR INDUSTRIA MANUFACTURERA</c:v>
                </c:pt>
                <c:pt idx="3">
                  <c:v>SECTOR AGROPECUARIO</c:v>
                </c:pt>
                <c:pt idx="4">
                  <c:v>SECTOR CONSTRUCCIÓN</c:v>
                </c:pt>
              </c:strCache>
            </c:strRef>
          </c:cat>
          <c:val>
            <c:numRef>
              <c:f>'FONDO SALVADOREÑO DE GARANTÍAS'!$C$7:$C$11</c:f>
              <c:numCache>
                <c:formatCode>_("$"* #,##0.00_);_("$"* \(#,##0.00\);_("$"* "-"??_);_(@_)</c:formatCode>
                <c:ptCount val="5"/>
                <c:pt idx="0">
                  <c:v>19.49067937000008</c:v>
                </c:pt>
                <c:pt idx="1">
                  <c:v>17.729749820000052</c:v>
                </c:pt>
                <c:pt idx="2">
                  <c:v>6.104831400000009</c:v>
                </c:pt>
                <c:pt idx="3">
                  <c:v>0.17723000000000003</c:v>
                </c:pt>
                <c:pt idx="4">
                  <c:v>1.06E-2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881-4D32-B4F6-B15CFDCE0CB1}"/>
            </c:ext>
          </c:extLst>
        </c:ser>
        <c:ser>
          <c:idx val="1"/>
          <c:order val="1"/>
          <c:tx>
            <c:strRef>
              <c:f>'FONDO SALVADOREÑO DE GARANTÍAS'!$D$6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881-4D32-B4F6-B15CFDCE0C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D881-4D32-B4F6-B15CFDCE0C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881-4D32-B4F6-B15CFDCE0C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D881-4D32-B4F6-B15CFDCE0CB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D881-4D32-B4F6-B15CFDCE0C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GARANTÍAS'!$B$7:$B$11</c:f>
              <c:strCache>
                <c:ptCount val="5"/>
                <c:pt idx="0">
                  <c:v>SECTOR COMERCIO</c:v>
                </c:pt>
                <c:pt idx="1">
                  <c:v>SECTOR SERVICIOS</c:v>
                </c:pt>
                <c:pt idx="2">
                  <c:v>SECTOR INDUSTRIA MANUFACTURERA</c:v>
                </c:pt>
                <c:pt idx="3">
                  <c:v>SECTOR AGROPECUARIO</c:v>
                </c:pt>
                <c:pt idx="4">
                  <c:v>SECTOR CONSTRUCCIÓN</c:v>
                </c:pt>
              </c:strCache>
            </c:strRef>
          </c:cat>
          <c:val>
            <c:numRef>
              <c:f>'FONDO SALVADOREÑO DE GARANTÍAS'!$D$7:$D$11</c:f>
              <c:numCache>
                <c:formatCode>_(* #,##0_);_(* \(#,##0\);_(* "-"??_);_(@_)</c:formatCode>
                <c:ptCount val="5"/>
                <c:pt idx="0">
                  <c:v>5251</c:v>
                </c:pt>
                <c:pt idx="1">
                  <c:v>2303</c:v>
                </c:pt>
                <c:pt idx="2">
                  <c:v>1658</c:v>
                </c:pt>
                <c:pt idx="3">
                  <c:v>18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881-4D32-B4F6-B15CFDCE0CB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944009021"/>
          <c:y val="0.2497244979209059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'BANDESAL 2DO. PISO'!$B$26:$B$30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'BANDESAL 2DO. PISO'!$C$26:$C$30</c:f>
              <c:numCache>
                <c:formatCode>_("$"* #,##0.00_);_("$"* \(#,##0.00\);_("$"* "-"??_);_(@_)</c:formatCode>
                <c:ptCount val="5"/>
                <c:pt idx="0">
                  <c:v>8.7047710000000009</c:v>
                </c:pt>
                <c:pt idx="1">
                  <c:v>39.800402170000432</c:v>
                </c:pt>
                <c:pt idx="2">
                  <c:v>37.006989709999999</c:v>
                </c:pt>
                <c:pt idx="3">
                  <c:v>36.335063820000016</c:v>
                </c:pt>
                <c:pt idx="4">
                  <c:v>55.030172850000007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6-49C9-A323-135A2897B0E6}"/>
            </c:ext>
          </c:extLst>
        </c:ser>
        <c:ser>
          <c:idx val="1"/>
          <c:order val="1"/>
          <c:tx>
            <c:strRef>
              <c:f>'BANDESAL 2DO. PISO'!$D$5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'BANDESAL 2DO. PISO'!$D$26:$D$30</c:f>
              <c:numCache>
                <c:formatCode>_(* #,##0_);_(* \(#,##0\);_(* "-"??_);_(@_)</c:formatCode>
                <c:ptCount val="5"/>
                <c:pt idx="0">
                  <c:v>322</c:v>
                </c:pt>
                <c:pt idx="1">
                  <c:v>6276</c:v>
                </c:pt>
                <c:pt idx="2">
                  <c:v>822</c:v>
                </c:pt>
                <c:pt idx="3">
                  <c:v>374</c:v>
                </c:pt>
                <c:pt idx="4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6-49C9-A323-135A2897B0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192140771135999"/>
          <c:y val="0.37145348688091512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 2020</a:t>
            </a: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'FONDO SALVADOREÑO DE GARANTÍAS'!$C$6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E4-42BD-8ACE-11BCF28941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E4-42BD-8ACE-11BCF28941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E4-42BD-8ACE-11BCF28941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E4-42BD-8ACE-11BCF28941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'FONDO SALVADOREÑO DE GARANTÍAS'!$B$24:$B$27</c:f>
              <c:strCache>
                <c:ptCount val="4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</c:strCache>
            </c:strRef>
          </c:cat>
          <c:val>
            <c:numRef>
              <c:f>'FONDO SALVADOREÑO DE GARANTÍAS'!$C$24:$C$27</c:f>
              <c:numCache>
                <c:formatCode>_("$"* #,##0.00_);_("$"* \(#,##0.00\);_("$"* "-"??_);_(@_)</c:formatCode>
                <c:ptCount val="4"/>
                <c:pt idx="0">
                  <c:v>5.2338486000000035</c:v>
                </c:pt>
                <c:pt idx="1">
                  <c:v>14.292052580000279</c:v>
                </c:pt>
                <c:pt idx="2">
                  <c:v>15.239430910000046</c:v>
                </c:pt>
                <c:pt idx="3">
                  <c:v>8.7477584999999944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E4-42BD-8ACE-11BCF28941DA}"/>
            </c:ext>
          </c:extLst>
        </c:ser>
        <c:ser>
          <c:idx val="1"/>
          <c:order val="1"/>
          <c:tx>
            <c:strRef>
              <c:f>'FONDO SALVADOREÑO DE GARANTÍAS'!$D$6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5E4-42BD-8ACE-11BCF28941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5E4-42BD-8ACE-11BCF28941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55E4-42BD-8ACE-11BCF28941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5E4-42BD-8ACE-11BCF28941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GARANTÍAS'!$B$24:$B$27</c:f>
              <c:strCache>
                <c:ptCount val="4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</c:strCache>
            </c:strRef>
          </c:cat>
          <c:val>
            <c:numRef>
              <c:f>'FONDO SALVADOREÑO DE GARANTÍAS'!$D$24:$D$27</c:f>
              <c:numCache>
                <c:formatCode>_(* #,##0_);_(* \(#,##0\);_(* "-"??_);_(@_)</c:formatCode>
                <c:ptCount val="4"/>
                <c:pt idx="0">
                  <c:v>687</c:v>
                </c:pt>
                <c:pt idx="1">
                  <c:v>7092</c:v>
                </c:pt>
                <c:pt idx="2">
                  <c:v>1291</c:v>
                </c:pt>
                <c:pt idx="3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5E4-42BD-8ACE-11BCF28941D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94488188976376"/>
          <c:y val="0.39650089791407644"/>
          <c:w val="0.16530863923699679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diciembre 2020</a:t>
            </a:r>
            <a:endParaRPr lang="es-SV" sz="1200"/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'FONDO SALVADOREÑO DE GARANTÍAS'!$C$39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8F-461E-920A-EE5EC63D30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8F-461E-920A-EE5EC63D30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E8F-461E-920A-EE5EC63D30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E8F-461E-920A-EE5EC63D30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E8F-461E-920A-EE5EC63D30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E8F-461E-920A-EE5EC63D30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E8F-461E-920A-EE5EC63D30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E8F-461E-920A-EE5EC63D30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E8F-461E-920A-EE5EC63D30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E8F-461E-920A-EE5EC63D30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E8F-461E-920A-EE5EC63D30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E8F-461E-920A-EE5EC63D30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E8F-461E-920A-EE5EC63D30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0DD-4398-876A-FA222F7B43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'FONDO SALVADOREÑO DE GARANTÍAS'!$B$40:$B$53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LA PAZ</c:v>
                </c:pt>
                <c:pt idx="5">
                  <c:v>SONSONATE</c:v>
                </c:pt>
                <c:pt idx="6">
                  <c:v>USULUTAN</c:v>
                </c:pt>
                <c:pt idx="7">
                  <c:v>AHUACHAPAN</c:v>
                </c:pt>
                <c:pt idx="8">
                  <c:v>CUSCATLAN</c:v>
                </c:pt>
                <c:pt idx="9">
                  <c:v>CHALATENANGO</c:v>
                </c:pt>
                <c:pt idx="10">
                  <c:v>LA UNION</c:v>
                </c:pt>
                <c:pt idx="11">
                  <c:v>CABAÑAS</c:v>
                </c:pt>
                <c:pt idx="12">
                  <c:v>SAN VICENTE</c:v>
                </c:pt>
                <c:pt idx="13">
                  <c:v>MORAZAN</c:v>
                </c:pt>
              </c:strCache>
            </c:strRef>
          </c:cat>
          <c:val>
            <c:numRef>
              <c:f>'FONDO SALVADOREÑO DE GARANTÍAS'!$C$40:$C$53</c:f>
              <c:numCache>
                <c:formatCode>_("$"* #,##0.00_);_("$"* \(#,##0.00\);_("$"* "-"??_);_(@_)</c:formatCode>
                <c:ptCount val="14"/>
                <c:pt idx="0">
                  <c:v>21.903088270000001</c:v>
                </c:pt>
                <c:pt idx="1">
                  <c:v>6.7590956100000055</c:v>
                </c:pt>
                <c:pt idx="2">
                  <c:v>2.698737759999994</c:v>
                </c:pt>
                <c:pt idx="3">
                  <c:v>2.3078586499999973</c:v>
                </c:pt>
                <c:pt idx="4">
                  <c:v>1.7273380099999924</c:v>
                </c:pt>
                <c:pt idx="5">
                  <c:v>1.4991544599999973</c:v>
                </c:pt>
                <c:pt idx="6">
                  <c:v>1.3420745299999974</c:v>
                </c:pt>
                <c:pt idx="7">
                  <c:v>1.0702005899999973</c:v>
                </c:pt>
                <c:pt idx="8">
                  <c:v>1.0319529199999964</c:v>
                </c:pt>
                <c:pt idx="9">
                  <c:v>0.83365652999999873</c:v>
                </c:pt>
                <c:pt idx="10">
                  <c:v>0.65059376999999863</c:v>
                </c:pt>
                <c:pt idx="11">
                  <c:v>0.63272765999999869</c:v>
                </c:pt>
                <c:pt idx="12">
                  <c:v>0.56610226999999924</c:v>
                </c:pt>
                <c:pt idx="13">
                  <c:v>0.49050955999999934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E8F-461E-920A-EE5EC63D3087}"/>
            </c:ext>
          </c:extLst>
        </c:ser>
        <c:ser>
          <c:idx val="1"/>
          <c:order val="1"/>
          <c:tx>
            <c:strRef>
              <c:f>'FONDO SALVADOREÑO DE GARANTÍAS'!$D$39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1E8F-461E-920A-EE5EC63D30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1E8F-461E-920A-EE5EC63D30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1E8F-461E-920A-EE5EC63D30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1E8F-461E-920A-EE5EC63D30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1E8F-461E-920A-EE5EC63D30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1E8F-461E-920A-EE5EC63D30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1E8F-461E-920A-EE5EC63D30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1E8F-461E-920A-EE5EC63D30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1E8F-461E-920A-EE5EC63D30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1E8F-461E-920A-EE5EC63D30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1E8F-461E-920A-EE5EC63D30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1E8F-461E-920A-EE5EC63D30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1E8F-461E-920A-EE5EC63D30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A0DD-4398-876A-FA222F7B43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LA PAZ</c:v>
                </c:pt>
                <c:pt idx="5">
                  <c:v>SONSONATE</c:v>
                </c:pt>
                <c:pt idx="6">
                  <c:v>USULUTAN</c:v>
                </c:pt>
                <c:pt idx="7">
                  <c:v>AHUACHAPAN</c:v>
                </c:pt>
                <c:pt idx="8">
                  <c:v>CUSCATLAN</c:v>
                </c:pt>
                <c:pt idx="9">
                  <c:v>CHALATENANGO</c:v>
                </c:pt>
                <c:pt idx="10">
                  <c:v>LA UNION</c:v>
                </c:pt>
                <c:pt idx="11">
                  <c:v>CABAÑAS</c:v>
                </c:pt>
                <c:pt idx="12">
                  <c:v>SAN VICENTE</c:v>
                </c:pt>
                <c:pt idx="13">
                  <c:v>MORAZAN</c:v>
                </c:pt>
              </c:strCache>
            </c:strRef>
          </c:cat>
          <c:val>
            <c:numRef>
              <c:f>'FONDO SALVADOREÑO DE GARANTÍAS'!$D$40:$D$53</c:f>
              <c:numCache>
                <c:formatCode>_(* #,##0_);_(* \(#,##0\);_(* "-"??_);_(@_)</c:formatCode>
                <c:ptCount val="14"/>
                <c:pt idx="0">
                  <c:v>2479</c:v>
                </c:pt>
                <c:pt idx="1">
                  <c:v>1025</c:v>
                </c:pt>
                <c:pt idx="2">
                  <c:v>711</c:v>
                </c:pt>
                <c:pt idx="3">
                  <c:v>688</c:v>
                </c:pt>
                <c:pt idx="4">
                  <c:v>698</c:v>
                </c:pt>
                <c:pt idx="5">
                  <c:v>472</c:v>
                </c:pt>
                <c:pt idx="6">
                  <c:v>543</c:v>
                </c:pt>
                <c:pt idx="7">
                  <c:v>515</c:v>
                </c:pt>
                <c:pt idx="8">
                  <c:v>566</c:v>
                </c:pt>
                <c:pt idx="9">
                  <c:v>362</c:v>
                </c:pt>
                <c:pt idx="10">
                  <c:v>279</c:v>
                </c:pt>
                <c:pt idx="11">
                  <c:v>295</c:v>
                </c:pt>
                <c:pt idx="12">
                  <c:v>303</c:v>
                </c:pt>
                <c:pt idx="13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1E8F-461E-920A-EE5EC63D30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- Contingencia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 2020</a:t>
            </a: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02-47FC-8E79-6295DF990C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02-47FC-8E79-6295DF990C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002-47FC-8E79-6295DF990C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02-47FC-8E79-6295DF990C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02-47FC-8E79-6295DF990C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'FONDO SALVADOREÑO DE GARANTÍAS'!$N$7:$N$11</c:f>
              <c:strCache>
                <c:ptCount val="5"/>
                <c:pt idx="0">
                  <c:v>SECTOR SERVICIOS</c:v>
                </c:pt>
                <c:pt idx="1">
                  <c:v>SECTOR COMERCIO</c:v>
                </c:pt>
                <c:pt idx="2">
                  <c:v>SECTOR INDUSTRIA MANUFACTURERA</c:v>
                </c:pt>
                <c:pt idx="3">
                  <c:v>SECTOR AGROPECUARIO</c:v>
                </c:pt>
                <c:pt idx="4">
                  <c:v>SECTOR CONSTRUCCIÓN</c:v>
                </c:pt>
              </c:strCache>
            </c:strRef>
          </c:cat>
          <c:val>
            <c:numRef>
              <c:f>'FONDO SALVADOREÑO DE GARANTÍAS'!$O$7:$O$11</c:f>
              <c:numCache>
                <c:formatCode>_("$"* #,##0.00_);_("$"* \(#,##0.00\);_("$"* "-"??_);_(@_)</c:formatCode>
                <c:ptCount val="5"/>
                <c:pt idx="0">
                  <c:v>58.890719319999953</c:v>
                </c:pt>
                <c:pt idx="1">
                  <c:v>31.908315650000155</c:v>
                </c:pt>
                <c:pt idx="2">
                  <c:v>5.5241817399999915</c:v>
                </c:pt>
                <c:pt idx="3">
                  <c:v>0.34469268000000003</c:v>
                </c:pt>
                <c:pt idx="4">
                  <c:v>5.2102829999999996E-2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002-47FC-8E79-6295DF990C62}"/>
            </c:ext>
          </c:extLst>
        </c:ser>
        <c:ser>
          <c:idx val="1"/>
          <c:order val="1"/>
          <c:tx>
            <c:strRef>
              <c:f>'FONDO SALVADOREÑO DE GARANTÍAS'!$P$6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002-47FC-8E79-6295DF990C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C002-47FC-8E79-6295DF990C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002-47FC-8E79-6295DF990C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C002-47FC-8E79-6295DF990C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C002-47FC-8E79-6295DF990C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GARANTÍAS'!$N$7:$N$11</c:f>
              <c:strCache>
                <c:ptCount val="5"/>
                <c:pt idx="0">
                  <c:v>SECTOR SERVICIOS</c:v>
                </c:pt>
                <c:pt idx="1">
                  <c:v>SECTOR COMERCIO</c:v>
                </c:pt>
                <c:pt idx="2">
                  <c:v>SECTOR INDUSTRIA MANUFACTURERA</c:v>
                </c:pt>
                <c:pt idx="3">
                  <c:v>SECTOR AGROPECUARIO</c:v>
                </c:pt>
                <c:pt idx="4">
                  <c:v>SECTOR CONSTRUCCIÓN</c:v>
                </c:pt>
              </c:strCache>
            </c:strRef>
          </c:cat>
          <c:val>
            <c:numRef>
              <c:f>'FONDO SALVADOREÑO DE GARANTÍAS'!$P$7:$P$11</c:f>
              <c:numCache>
                <c:formatCode>_(* #,##0_);_(* \(#,##0\);_(* "-"??_);_(@_)</c:formatCode>
                <c:ptCount val="5"/>
                <c:pt idx="0">
                  <c:v>8151</c:v>
                </c:pt>
                <c:pt idx="1">
                  <c:v>9973</c:v>
                </c:pt>
                <c:pt idx="2">
                  <c:v>2169</c:v>
                </c:pt>
                <c:pt idx="3">
                  <c:v>41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002-47FC-8E79-6295DF990C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- Contingencia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01-4AB9-B334-78681B6D5E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01-4AB9-B334-78681B6D5E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01-4AB9-B334-78681B6D5EF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01-4AB9-B334-78681B6D5E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'FONDO SALVADOREÑO DE GARANTÍAS'!$N$24:$N$27</c:f>
              <c:strCache>
                <c:ptCount val="4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</c:strCache>
            </c:strRef>
          </c:cat>
          <c:val>
            <c:numRef>
              <c:f>'FONDO SALVADOREÑO DE GARANTÍAS'!$O$24:$O$27</c:f>
              <c:numCache>
                <c:formatCode>_("$"* #,##0.00_);_("$"* \(#,##0.00\);_("$"* "-"??_);_(@_)</c:formatCode>
                <c:ptCount val="4"/>
                <c:pt idx="0">
                  <c:v>39.850483780000026</c:v>
                </c:pt>
                <c:pt idx="1">
                  <c:v>18.578981870000124</c:v>
                </c:pt>
                <c:pt idx="2">
                  <c:v>26.750682360000127</c:v>
                </c:pt>
                <c:pt idx="3">
                  <c:v>11.539864210000003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01-4AB9-B334-78681B6D5EF7}"/>
            </c:ext>
          </c:extLst>
        </c:ser>
        <c:ser>
          <c:idx val="1"/>
          <c:order val="1"/>
          <c:tx>
            <c:strRef>
              <c:f>'FONDO SALVADOREÑO DE GARANTÍAS'!$P$6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101-4AB9-B334-78681B6D5E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101-4AB9-B334-78681B6D5E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101-4AB9-B334-78681B6D5EF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101-4AB9-B334-78681B6D5E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GARANTÍAS'!$N$24:$N$27</c:f>
              <c:strCache>
                <c:ptCount val="4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</c:strCache>
            </c:strRef>
          </c:cat>
          <c:val>
            <c:numRef>
              <c:f>'FONDO SALVADOREÑO DE GARANTÍAS'!$P$24:$P$27</c:f>
              <c:numCache>
                <c:formatCode>_(* #,##0_);_(* \(#,##0\);_(* "-"??_);_(@_)</c:formatCode>
                <c:ptCount val="4"/>
                <c:pt idx="0">
                  <c:v>4909</c:v>
                </c:pt>
                <c:pt idx="1">
                  <c:v>12358</c:v>
                </c:pt>
                <c:pt idx="2">
                  <c:v>2813</c:v>
                </c:pt>
                <c:pt idx="3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101-4AB9-B334-78681B6D5EF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8760489445859"/>
          <c:y val="0.39751211880273923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Contingencia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 2020</a:t>
            </a: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12-4F5B-B60C-997D410338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12-4F5B-B60C-997D410338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812-4F5B-B60C-997D410338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812-4F5B-B60C-997D410338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812-4F5B-B60C-997D410338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812-4F5B-B60C-997D4103385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812-4F5B-B60C-997D4103385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812-4F5B-B60C-997D4103385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812-4F5B-B60C-997D4103385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812-4F5B-B60C-997D4103385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812-4F5B-B60C-997D4103385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812-4F5B-B60C-997D4103385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812-4F5B-B60C-997D4103385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812-4F5B-B60C-997D410338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'FONDO SALVADOREÑO DE GARANTÍAS'!$N$40:$N$53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LA PAZ</c:v>
                </c:pt>
                <c:pt idx="6">
                  <c:v>USULUTAN</c:v>
                </c:pt>
                <c:pt idx="7">
                  <c:v>AHUACHAPAN</c:v>
                </c:pt>
                <c:pt idx="8">
                  <c:v>CUSCATLAN</c:v>
                </c:pt>
                <c:pt idx="9">
                  <c:v>LA UNION</c:v>
                </c:pt>
                <c:pt idx="10">
                  <c:v>CHALATENANGO</c:v>
                </c:pt>
                <c:pt idx="11">
                  <c:v>MORAZAN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SALVADOREÑO DE GARANTÍAS'!$O$40:$O$53</c:f>
              <c:numCache>
                <c:formatCode>_("$"* #,##0.00_);_("$"* \(#,##0.00\);_("$"* "-"??_);_(@_)</c:formatCode>
                <c:ptCount val="14"/>
                <c:pt idx="0">
                  <c:v>47.109657269999957</c:v>
                </c:pt>
                <c:pt idx="1">
                  <c:v>20.368164050000036</c:v>
                </c:pt>
                <c:pt idx="2">
                  <c:v>6.114711849999992</c:v>
                </c:pt>
                <c:pt idx="3">
                  <c:v>5.1514244199999997</c:v>
                </c:pt>
                <c:pt idx="4">
                  <c:v>3.2809751899999999</c:v>
                </c:pt>
                <c:pt idx="5">
                  <c:v>2.9777751499999967</c:v>
                </c:pt>
                <c:pt idx="6">
                  <c:v>2.3860957899999993</c:v>
                </c:pt>
                <c:pt idx="7">
                  <c:v>2.0736206799999994</c:v>
                </c:pt>
                <c:pt idx="8">
                  <c:v>1.5418026299999987</c:v>
                </c:pt>
                <c:pt idx="9">
                  <c:v>1.3822569700000003</c:v>
                </c:pt>
                <c:pt idx="10">
                  <c:v>1.3619470799999998</c:v>
                </c:pt>
                <c:pt idx="11">
                  <c:v>1.1259867499999991</c:v>
                </c:pt>
                <c:pt idx="12">
                  <c:v>0.96327864999999935</c:v>
                </c:pt>
                <c:pt idx="13">
                  <c:v>0.88231573999999946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812-4F5B-B60C-997D41033857}"/>
            </c:ext>
          </c:extLst>
        </c:ser>
        <c:ser>
          <c:idx val="1"/>
          <c:order val="1"/>
          <c:tx>
            <c:strRef>
              <c:f>'FONDO SALVADOREÑO DE GARANTÍAS'!$P$6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A812-4F5B-B60C-997D410338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A812-4F5B-B60C-997D410338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A812-4F5B-B60C-997D410338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A812-4F5B-B60C-997D410338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A812-4F5B-B60C-997D410338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A812-4F5B-B60C-997D4103385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A812-4F5B-B60C-997D4103385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A812-4F5B-B60C-997D4103385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A812-4F5B-B60C-997D4103385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A812-4F5B-B60C-997D4103385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A812-4F5B-B60C-997D4103385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A812-4F5B-B60C-997D4103385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A812-4F5B-B60C-997D4103385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A812-4F5B-B60C-997D410338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GARANTÍAS'!$N$40:$N$53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LA PAZ</c:v>
                </c:pt>
                <c:pt idx="6">
                  <c:v>USULUTAN</c:v>
                </c:pt>
                <c:pt idx="7">
                  <c:v>AHUACHAPAN</c:v>
                </c:pt>
                <c:pt idx="8">
                  <c:v>CUSCATLAN</c:v>
                </c:pt>
                <c:pt idx="9">
                  <c:v>LA UNION</c:v>
                </c:pt>
                <c:pt idx="10">
                  <c:v>CHALATENANGO</c:v>
                </c:pt>
                <c:pt idx="11">
                  <c:v>MORAZAN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SALVADOREÑO DE GARANTÍAS'!$P$40:$P$53</c:f>
              <c:numCache>
                <c:formatCode>_(* #,##0_);_(* \(#,##0\);_(* "-"??_);_(@_)</c:formatCode>
                <c:ptCount val="14"/>
                <c:pt idx="0">
                  <c:v>6571</c:v>
                </c:pt>
                <c:pt idx="1">
                  <c:v>2675</c:v>
                </c:pt>
                <c:pt idx="2">
                  <c:v>1530</c:v>
                </c:pt>
                <c:pt idx="3">
                  <c:v>1510</c:v>
                </c:pt>
                <c:pt idx="4">
                  <c:v>949</c:v>
                </c:pt>
                <c:pt idx="5">
                  <c:v>1344</c:v>
                </c:pt>
                <c:pt idx="6">
                  <c:v>987</c:v>
                </c:pt>
                <c:pt idx="7">
                  <c:v>1008</c:v>
                </c:pt>
                <c:pt idx="8">
                  <c:v>943</c:v>
                </c:pt>
                <c:pt idx="9">
                  <c:v>633</c:v>
                </c:pt>
                <c:pt idx="10">
                  <c:v>516</c:v>
                </c:pt>
                <c:pt idx="11">
                  <c:v>610</c:v>
                </c:pt>
                <c:pt idx="12">
                  <c:v>580</c:v>
                </c:pt>
                <c:pt idx="13">
                  <c:v>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A812-4F5B-B60C-997D4103385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 2020</a:t>
            </a:r>
          </a:p>
        </c:rich>
      </c:tx>
      <c:layout>
        <c:manualLayout>
          <c:xMode val="edge"/>
          <c:yMode val="edge"/>
          <c:x val="0.2602346678496174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644782078296549"/>
          <c:y val="0.3382054767584019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F0C-4A79-98B5-08A9C5C5E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'BANDESAL 2DO. PISO'!$B$42:$B$55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LA PAZ</c:v>
                </c:pt>
                <c:pt idx="6">
                  <c:v>AHUACHAPAN</c:v>
                </c:pt>
                <c:pt idx="7">
                  <c:v>USULUTAN</c:v>
                </c:pt>
                <c:pt idx="8">
                  <c:v>LA UNION</c:v>
                </c:pt>
                <c:pt idx="9">
                  <c:v>SAN VICENTE</c:v>
                </c:pt>
                <c:pt idx="10">
                  <c:v>MORAZAN</c:v>
                </c:pt>
                <c:pt idx="11">
                  <c:v>CUSCATLAN</c:v>
                </c:pt>
                <c:pt idx="12">
                  <c:v>CABAÑAS</c:v>
                </c:pt>
                <c:pt idx="13">
                  <c:v>CHALATENANGO</c:v>
                </c:pt>
              </c:strCache>
            </c:strRef>
          </c:cat>
          <c:val>
            <c:numRef>
              <c:f>'BANDESAL 2DO. PISO'!$C$42:$C$55</c:f>
              <c:numCache>
                <c:formatCode>_("$"* #,##0.00_);_("$"* \(#,##0.00\);_("$"* "-"??_);_(@_)</c:formatCode>
                <c:ptCount val="14"/>
                <c:pt idx="0">
                  <c:v>76.686491839999931</c:v>
                </c:pt>
                <c:pt idx="1">
                  <c:v>48.332191500000107</c:v>
                </c:pt>
                <c:pt idx="2">
                  <c:v>10.588282630000004</c:v>
                </c:pt>
                <c:pt idx="3">
                  <c:v>8.5395743099999866</c:v>
                </c:pt>
                <c:pt idx="4">
                  <c:v>8.1866569999999932</c:v>
                </c:pt>
                <c:pt idx="5">
                  <c:v>5.5974726499999994</c:v>
                </c:pt>
                <c:pt idx="6">
                  <c:v>4.5761550799999924</c:v>
                </c:pt>
                <c:pt idx="7">
                  <c:v>4.3099588699999947</c:v>
                </c:pt>
                <c:pt idx="8">
                  <c:v>2.865704189999998</c:v>
                </c:pt>
                <c:pt idx="9">
                  <c:v>2.5369591799999958</c:v>
                </c:pt>
                <c:pt idx="10">
                  <c:v>2.4272102199999974</c:v>
                </c:pt>
                <c:pt idx="11">
                  <c:v>0.87540017000000003</c:v>
                </c:pt>
                <c:pt idx="12">
                  <c:v>0.76505870999999981</c:v>
                </c:pt>
                <c:pt idx="13">
                  <c:v>0.59028320000000012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7-4F44-85DF-9CE92F636DD4}"/>
            </c:ext>
          </c:extLst>
        </c:ser>
        <c:ser>
          <c:idx val="1"/>
          <c:order val="1"/>
          <c:tx>
            <c:strRef>
              <c:f>'BANDESAL 2DO. PISO'!$D$5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3F0C-4A79-98B5-08A9C5C5E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PISO'!$B$42:$B$55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LA PAZ</c:v>
                </c:pt>
                <c:pt idx="6">
                  <c:v>AHUACHAPAN</c:v>
                </c:pt>
                <c:pt idx="7">
                  <c:v>USULUTAN</c:v>
                </c:pt>
                <c:pt idx="8">
                  <c:v>LA UNION</c:v>
                </c:pt>
                <c:pt idx="9">
                  <c:v>SAN VICENTE</c:v>
                </c:pt>
                <c:pt idx="10">
                  <c:v>MORAZAN</c:v>
                </c:pt>
                <c:pt idx="11">
                  <c:v>CUSCATLAN</c:v>
                </c:pt>
                <c:pt idx="12">
                  <c:v>CABAÑAS</c:v>
                </c:pt>
                <c:pt idx="13">
                  <c:v>CHALATENANGO</c:v>
                </c:pt>
              </c:strCache>
            </c:strRef>
          </c:cat>
          <c:val>
            <c:numRef>
              <c:f>'BANDESAL 2DO. PISO'!$D$42:$D$55</c:f>
              <c:numCache>
                <c:formatCode>_(* #,##0_);_(* \(#,##0\);_(* "-"??_);_(@_)</c:formatCode>
                <c:ptCount val="14"/>
                <c:pt idx="0">
                  <c:v>2036</c:v>
                </c:pt>
                <c:pt idx="1">
                  <c:v>1222</c:v>
                </c:pt>
                <c:pt idx="2">
                  <c:v>927</c:v>
                </c:pt>
                <c:pt idx="3">
                  <c:v>637</c:v>
                </c:pt>
                <c:pt idx="4">
                  <c:v>604</c:v>
                </c:pt>
                <c:pt idx="5">
                  <c:v>419</c:v>
                </c:pt>
                <c:pt idx="6">
                  <c:v>500</c:v>
                </c:pt>
                <c:pt idx="7">
                  <c:v>568</c:v>
                </c:pt>
                <c:pt idx="8">
                  <c:v>214</c:v>
                </c:pt>
                <c:pt idx="9">
                  <c:v>300</c:v>
                </c:pt>
                <c:pt idx="10">
                  <c:v>239</c:v>
                </c:pt>
                <c:pt idx="11">
                  <c:v>201</c:v>
                </c:pt>
                <c:pt idx="12">
                  <c:v>65</c:v>
                </c:pt>
                <c:pt idx="13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7-4F44-85DF-9CE92F636D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043081586632654"/>
          <c:y val="0.25705985448887292"/>
          <c:w val="0.31886495878156074"/>
          <c:h val="0.690788000034197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 2020</a:t>
            </a:r>
          </a:p>
        </c:rich>
      </c:tx>
      <c:layout>
        <c:manualLayout>
          <c:xMode val="edge"/>
          <c:yMode val="edge"/>
          <c:x val="0.24505164319248829"/>
          <c:y val="4.343105320304017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674097075893689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C1-4F80-A050-6808B754EB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C1-4F80-A050-6808B754EB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C1-4F80-A050-6808B754EB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C1-4F80-A050-6808B754EB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C1-4F80-A050-6808B754EB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DC1-4F80-A050-6808B754EB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DC1-4F80-A050-6808B754EB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DC1-4F80-A050-6808B754EB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DC1-4F80-A050-6808B754EB0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DC1-4F80-A050-6808B754EB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'BANDESAL 2DO. PISO'!$L$6:$L$15</c:f>
              <c:strCache>
                <c:ptCount val="10"/>
                <c:pt idx="0">
                  <c:v>SECTOR SERVICIOS</c:v>
                </c:pt>
                <c:pt idx="1">
                  <c:v>SECTOR COMERCIO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CONSTRUCCION</c:v>
                </c:pt>
                <c:pt idx="5">
                  <c:v>SECTOR INDUSTRIA MANUFACTURERA</c:v>
                </c:pt>
                <c:pt idx="6">
                  <c:v>SECTOR TRANSPORTE, ALMACENAJE Y COMUNICACIONES</c:v>
                </c:pt>
                <c:pt idx="7">
                  <c:v>SECTOR ELECTRICIDAD, GAS, AGUA Y SERVICIOS SANITARIOS</c:v>
                </c:pt>
                <c:pt idx="8">
                  <c:v>INSTITUCIONES FINANCIERAS</c:v>
                </c:pt>
                <c:pt idx="9">
                  <c:v>SECTOR MINERIA Y CANTERAS</c:v>
                </c:pt>
              </c:strCache>
            </c:strRef>
          </c:cat>
          <c:val>
            <c:numRef>
              <c:f>'BANDESAL 2DO. PISO'!$M$6:$M$15</c:f>
              <c:numCache>
                <c:formatCode>_("$"* #,##0.00_);_("$"* \(#,##0.00\);_("$"* "-"??_);_(@_)</c:formatCode>
                <c:ptCount val="10"/>
                <c:pt idx="0">
                  <c:v>88.914207350000012</c:v>
                </c:pt>
                <c:pt idx="1">
                  <c:v>71.536114229999981</c:v>
                </c:pt>
                <c:pt idx="2">
                  <c:v>58.027493700000065</c:v>
                </c:pt>
                <c:pt idx="3">
                  <c:v>38.83703072999991</c:v>
                </c:pt>
                <c:pt idx="4">
                  <c:v>29.238237960000049</c:v>
                </c:pt>
                <c:pt idx="5">
                  <c:v>26.427507609999985</c:v>
                </c:pt>
                <c:pt idx="6">
                  <c:v>26.157656179999993</c:v>
                </c:pt>
                <c:pt idx="7">
                  <c:v>3.6074989500000005</c:v>
                </c:pt>
                <c:pt idx="8">
                  <c:v>0.43761079999999997</c:v>
                </c:pt>
                <c:pt idx="9">
                  <c:v>4.0014069999999999E-2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DC1-4F80-A050-6808B754EB04}"/>
            </c:ext>
          </c:extLst>
        </c:ser>
        <c:ser>
          <c:idx val="1"/>
          <c:order val="1"/>
          <c:tx>
            <c:strRef>
              <c:f>'BANDESAL 2DO. PISO'!$N$5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DC1-4F80-A050-6808B754EB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4DC1-4F80-A050-6808B754EB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DC1-4F80-A050-6808B754EB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4DC1-4F80-A050-6808B754EB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4DC1-4F80-A050-6808B754EB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4DC1-4F80-A050-6808B754EB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4DC1-4F80-A050-6808B754EB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4DC1-4F80-A050-6808B754EB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4DC1-4F80-A050-6808B754EB0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4DC1-4F80-A050-6808B754EB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PISO'!$L$6:$L$15</c:f>
              <c:strCache>
                <c:ptCount val="10"/>
                <c:pt idx="0">
                  <c:v>SECTOR SERVICIOS</c:v>
                </c:pt>
                <c:pt idx="1">
                  <c:v>SECTOR COMERCIO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CONSTRUCCION</c:v>
                </c:pt>
                <c:pt idx="5">
                  <c:v>SECTOR INDUSTRIA MANUFACTURERA</c:v>
                </c:pt>
                <c:pt idx="6">
                  <c:v>SECTOR TRANSPORTE, ALMACENAJE Y COMUNICACIONES</c:v>
                </c:pt>
                <c:pt idx="7">
                  <c:v>SECTOR ELECTRICIDAD, GAS, AGUA Y SERVICIOS SANITARIOS</c:v>
                </c:pt>
                <c:pt idx="8">
                  <c:v>INSTITUCIONES FINANCIERAS</c:v>
                </c:pt>
                <c:pt idx="9">
                  <c:v>SECTOR MINERIA Y CANTERAS</c:v>
                </c:pt>
              </c:strCache>
            </c:strRef>
          </c:cat>
          <c:val>
            <c:numRef>
              <c:f>'BANDESAL 2DO. PISO'!$N$6:$N$15</c:f>
              <c:numCache>
                <c:formatCode>_(* #,##0_);_(* \(#,##0\);_(* "-"??_);_(@_)</c:formatCode>
                <c:ptCount val="10"/>
                <c:pt idx="0">
                  <c:v>3305</c:v>
                </c:pt>
                <c:pt idx="1">
                  <c:v>5377</c:v>
                </c:pt>
                <c:pt idx="2">
                  <c:v>1939</c:v>
                </c:pt>
                <c:pt idx="3">
                  <c:v>2333</c:v>
                </c:pt>
                <c:pt idx="4">
                  <c:v>1869</c:v>
                </c:pt>
                <c:pt idx="5">
                  <c:v>525</c:v>
                </c:pt>
                <c:pt idx="6">
                  <c:v>1506</c:v>
                </c:pt>
                <c:pt idx="7">
                  <c:v>14</c:v>
                </c:pt>
                <c:pt idx="8">
                  <c:v>2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4DC1-4F80-A050-6808B754EB0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814594654541417"/>
          <c:y val="0.23220087717048399"/>
          <c:w val="0.42058644782078297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</a:t>
            </a:r>
            <a:r>
              <a:rPr lang="es-SV" sz="1200" baseline="0"/>
              <a:t> 2020</a:t>
            </a:r>
            <a:endParaRPr lang="es-SV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8E-479B-8E98-A53DED9926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8E-479B-8E98-A53DED9926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8E-479B-8E98-A53DED9926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8E-479B-8E98-A53DED992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8E-479B-8E98-A53DED9926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'BANDESAL 2DO. PISO'!$L$26:$L$30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'BANDESAL 2DO. PISO'!$M$26:$M$30</c:f>
              <c:numCache>
                <c:formatCode>_("$"* #,##0.00_);_("$"* \(#,##0.00\);_("$"* "-"??_);_(@_)</c:formatCode>
                <c:ptCount val="5"/>
                <c:pt idx="0">
                  <c:v>83.464956540000131</c:v>
                </c:pt>
                <c:pt idx="1">
                  <c:v>56.08094695000019</c:v>
                </c:pt>
                <c:pt idx="2">
                  <c:v>75.614752979999992</c:v>
                </c:pt>
                <c:pt idx="3">
                  <c:v>70.336225979999966</c:v>
                </c:pt>
                <c:pt idx="4">
                  <c:v>57.72648913000004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38E-479B-8E98-A53DED992611}"/>
            </c:ext>
          </c:extLst>
        </c:ser>
        <c:ser>
          <c:idx val="1"/>
          <c:order val="1"/>
          <c:tx>
            <c:strRef>
              <c:f>'BANDESAL 2DO. PISO'!$N$5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338E-479B-8E98-A53DED9926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338E-479B-8E98-A53DED9926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38E-479B-8E98-A53DED9926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338E-479B-8E98-A53DED992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338E-479B-8E98-A53DED9926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PISO'!$L$26:$L$30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'BANDESAL 2DO. PISO'!$N$26:$N$30</c:f>
              <c:numCache>
                <c:formatCode>_(* #,##0_);_(* \(#,##0\);_(* "-"??_);_(@_)</c:formatCode>
                <c:ptCount val="5"/>
                <c:pt idx="0">
                  <c:v>6421</c:v>
                </c:pt>
                <c:pt idx="1">
                  <c:v>7864</c:v>
                </c:pt>
                <c:pt idx="2">
                  <c:v>1978</c:v>
                </c:pt>
                <c:pt idx="3">
                  <c:v>409</c:v>
                </c:pt>
                <c:pt idx="4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38E-479B-8E98-A53DED99261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21248752356656"/>
          <c:y val="0.3888259081621312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diciembre</a:t>
            </a:r>
            <a:r>
              <a:rPr lang="es-SV" sz="1200" baseline="0"/>
              <a:t> 2020</a:t>
            </a:r>
            <a:endParaRPr lang="es-SV" sz="1200"/>
          </a:p>
        </c:rich>
      </c:tx>
      <c:layout>
        <c:manualLayout>
          <c:xMode val="edge"/>
          <c:yMode val="edge"/>
          <c:x val="0.2620422165539166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705814942146317"/>
          <c:y val="0.3251761607974899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4F-4148-974A-0E73543B63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4F-4148-974A-0E73543B63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34F-4148-974A-0E73543B63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4F-4148-974A-0E73543B63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34F-4148-974A-0E73543B63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34F-4148-974A-0E73543B63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34F-4148-974A-0E73543B63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34F-4148-974A-0E73543B63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34F-4148-974A-0E73543B63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34F-4148-974A-0E73543B63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34F-4148-974A-0E73543B63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34F-4148-974A-0E73543B63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34F-4148-974A-0E73543B63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34F-4148-974A-0E73543B63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34F-4148-974A-0E73543B63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'BANDESAL 2DO. PISO'!$L$42:$L$56</c:f>
              <c:strCache>
                <c:ptCount val="15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LA PAZ</c:v>
                </c:pt>
                <c:pt idx="6">
                  <c:v>AHUACHAPAN</c:v>
                </c:pt>
                <c:pt idx="7">
                  <c:v>SAN VICENTE</c:v>
                </c:pt>
                <c:pt idx="8">
                  <c:v>USULUTAN</c:v>
                </c:pt>
                <c:pt idx="9">
                  <c:v>CABAÑAS</c:v>
                </c:pt>
                <c:pt idx="10">
                  <c:v>CUSCATLAN</c:v>
                </c:pt>
                <c:pt idx="11">
                  <c:v>LA UNION</c:v>
                </c:pt>
                <c:pt idx="12">
                  <c:v>MORAZAN</c:v>
                </c:pt>
                <c:pt idx="13">
                  <c:v>CHALATENANGO</c:v>
                </c:pt>
                <c:pt idx="14">
                  <c:v>TOTAL</c:v>
                </c:pt>
              </c:strCache>
            </c:strRef>
          </c:cat>
          <c:val>
            <c:numRef>
              <c:f>'BANDESAL 2DO. PISO'!$M$42:$M$56</c:f>
              <c:numCache>
                <c:formatCode>_("$"* #,##0.00_);_("$"* \(#,##0.00\);_("$"* "-"??_);_(@_)</c:formatCode>
                <c:ptCount val="15"/>
                <c:pt idx="0">
                  <c:v>149.67310187999965</c:v>
                </c:pt>
                <c:pt idx="1">
                  <c:v>74.722108629999966</c:v>
                </c:pt>
                <c:pt idx="2">
                  <c:v>22.383642310000027</c:v>
                </c:pt>
                <c:pt idx="3">
                  <c:v>20.568512660000035</c:v>
                </c:pt>
                <c:pt idx="4">
                  <c:v>13.196921099999972</c:v>
                </c:pt>
                <c:pt idx="5">
                  <c:v>10.323383450000001</c:v>
                </c:pt>
                <c:pt idx="6">
                  <c:v>10.063616290000001</c:v>
                </c:pt>
                <c:pt idx="7">
                  <c:v>9.4647456299999906</c:v>
                </c:pt>
                <c:pt idx="8">
                  <c:v>9.3194779499999978</c:v>
                </c:pt>
                <c:pt idx="9">
                  <c:v>6.8240230899999998</c:v>
                </c:pt>
                <c:pt idx="10">
                  <c:v>5.2733817200000024</c:v>
                </c:pt>
                <c:pt idx="11">
                  <c:v>4.5068790499999958</c:v>
                </c:pt>
                <c:pt idx="12">
                  <c:v>3.9656773099999998</c:v>
                </c:pt>
                <c:pt idx="13">
                  <c:v>2.9379005100000009</c:v>
                </c:pt>
                <c:pt idx="14">
                  <c:v>343.22337157999971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34F-4148-974A-0E73543B63D9}"/>
            </c:ext>
          </c:extLst>
        </c:ser>
        <c:ser>
          <c:idx val="1"/>
          <c:order val="1"/>
          <c:tx>
            <c:strRef>
              <c:f>'BANDESAL 2DO. PISO'!$N$5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B34F-4148-974A-0E73543B63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B34F-4148-974A-0E73543B63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B34F-4148-974A-0E73543B63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B34F-4148-974A-0E73543B63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B34F-4148-974A-0E73543B63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B34F-4148-974A-0E73543B63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B34F-4148-974A-0E73543B63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B34F-4148-974A-0E73543B63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B34F-4148-974A-0E73543B63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B34F-4148-974A-0E73543B63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B34F-4148-974A-0E73543B63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B34F-4148-974A-0E73543B63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B34F-4148-974A-0E73543B63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B34F-4148-974A-0E73543B63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C-B34F-4148-974A-0E73543B63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PISO'!$L$42:$L$56</c:f>
              <c:strCache>
                <c:ptCount val="15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LA PAZ</c:v>
                </c:pt>
                <c:pt idx="6">
                  <c:v>AHUACHAPAN</c:v>
                </c:pt>
                <c:pt idx="7">
                  <c:v>SAN VICENTE</c:v>
                </c:pt>
                <c:pt idx="8">
                  <c:v>USULUTAN</c:v>
                </c:pt>
                <c:pt idx="9">
                  <c:v>CABAÑAS</c:v>
                </c:pt>
                <c:pt idx="10">
                  <c:v>CUSCATLAN</c:v>
                </c:pt>
                <c:pt idx="11">
                  <c:v>LA UNION</c:v>
                </c:pt>
                <c:pt idx="12">
                  <c:v>MORAZAN</c:v>
                </c:pt>
                <c:pt idx="13">
                  <c:v>CHALATENANGO</c:v>
                </c:pt>
                <c:pt idx="14">
                  <c:v>TOTAL</c:v>
                </c:pt>
              </c:strCache>
            </c:strRef>
          </c:cat>
          <c:val>
            <c:numRef>
              <c:f>'BANDESAL 2DO. PISO'!$N$42:$N$56</c:f>
              <c:numCache>
                <c:formatCode>_(* #,##0_);_(* \(#,##0\);_(* "-"??_);_(@_)</c:formatCode>
                <c:ptCount val="15"/>
                <c:pt idx="0">
                  <c:v>5782</c:v>
                </c:pt>
                <c:pt idx="1">
                  <c:v>1878</c:v>
                </c:pt>
                <c:pt idx="2">
                  <c:v>1407</c:v>
                </c:pt>
                <c:pt idx="3">
                  <c:v>1587</c:v>
                </c:pt>
                <c:pt idx="4">
                  <c:v>965</c:v>
                </c:pt>
                <c:pt idx="5">
                  <c:v>1047</c:v>
                </c:pt>
                <c:pt idx="6">
                  <c:v>645</c:v>
                </c:pt>
                <c:pt idx="7">
                  <c:v>707</c:v>
                </c:pt>
                <c:pt idx="8">
                  <c:v>1136</c:v>
                </c:pt>
                <c:pt idx="9">
                  <c:v>171</c:v>
                </c:pt>
                <c:pt idx="10">
                  <c:v>364</c:v>
                </c:pt>
                <c:pt idx="11">
                  <c:v>539</c:v>
                </c:pt>
                <c:pt idx="12">
                  <c:v>483</c:v>
                </c:pt>
                <c:pt idx="13">
                  <c:v>166</c:v>
                </c:pt>
                <c:pt idx="14">
                  <c:v>16877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B34F-4148-974A-0E73543B63D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671982551476843"/>
          <c:y val="0.2533740285721614"/>
          <c:w val="0.37698909467302505"/>
          <c:h val="0.71553173117203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</a:t>
            </a:r>
            <a:r>
              <a:rPr lang="es-SV" sz="1200" baseline="0"/>
              <a:t> 2020</a:t>
            </a:r>
            <a:endParaRPr lang="es-SV" sz="1200"/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DE DESARROLLO ECONÓMICO'!$C$6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48A-45FC-8A90-71EDC6304C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D1E-4A95-BF10-D47D7888D9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'FONDO DE DESARROLLO ECONÓMICO'!$B$7:$B$13</c:f>
              <c:strCache>
                <c:ptCount val="7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CONSTRUCCION</c:v>
                </c:pt>
                <c:pt idx="4">
                  <c:v>SECTOR COMERCIO</c:v>
                </c:pt>
                <c:pt idx="5">
                  <c:v>INSTITUCIONES FINANCIERAS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'FONDO DE DESARROLLO ECONÓMICO'!$C$7:$C$13</c:f>
              <c:numCache>
                <c:formatCode>_("$"* #,##0.00_);_("$"* \(#,##0.00\);_("$"* "-"??_);_(@_)</c:formatCode>
                <c:ptCount val="7"/>
                <c:pt idx="0">
                  <c:v>11.55084722</c:v>
                </c:pt>
                <c:pt idx="1">
                  <c:v>10.128899130000001</c:v>
                </c:pt>
                <c:pt idx="2">
                  <c:v>7.3887599799999997</c:v>
                </c:pt>
                <c:pt idx="3">
                  <c:v>2.7240577500000005</c:v>
                </c:pt>
                <c:pt idx="4">
                  <c:v>2.7004121400000005</c:v>
                </c:pt>
                <c:pt idx="5">
                  <c:v>2.2999999999999998</c:v>
                </c:pt>
                <c:pt idx="6">
                  <c:v>1.636722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A-4CAF-9DBF-4C52A75E3107}"/>
            </c:ext>
          </c:extLst>
        </c:ser>
        <c:ser>
          <c:idx val="1"/>
          <c:order val="1"/>
          <c:tx>
            <c:strRef>
              <c:f>'FONDO DE DESARROLLO ECONÓMICO'!$D$6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48A-45FC-8A90-71EDC6304C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FD1E-4A95-BF10-D47D7888D9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ECONÓMICO'!$B$7:$B$13</c:f>
              <c:strCache>
                <c:ptCount val="7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CONSTRUCCION</c:v>
                </c:pt>
                <c:pt idx="4">
                  <c:v>SECTOR COMERCIO</c:v>
                </c:pt>
                <c:pt idx="5">
                  <c:v>INSTITUCIONES FINANCIERAS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'FONDO DE DESARROLLO ECONÓMICO'!$D$7:$D$13</c:f>
              <c:numCache>
                <c:formatCode>_(* #,##0_);_(* \(#,##0\);_(* "-"??_);_(@_)</c:formatCode>
                <c:ptCount val="7"/>
                <c:pt idx="0">
                  <c:v>87</c:v>
                </c:pt>
                <c:pt idx="1">
                  <c:v>70</c:v>
                </c:pt>
                <c:pt idx="2">
                  <c:v>34</c:v>
                </c:pt>
                <c:pt idx="3">
                  <c:v>15</c:v>
                </c:pt>
                <c:pt idx="4">
                  <c:v>39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A-4CAF-9DBF-4C52A75E31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944009021"/>
          <c:y val="0.2497244979209059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diciembre 2020</a:t>
            </a: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'FONDO DE DESARROLLO ECONÓMICO'!$C$6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39-4A63-BE62-37C9BE27F0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'FONDO DE DESARROLLO ECONÓMICO'!$B$24:$B$27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'FONDO DE DESARROLLO ECONÓMICO'!$C$24:$C$27</c:f>
              <c:numCache>
                <c:formatCode>_("$"* #,##0.00_);_("$"* \(#,##0.00\);_("$"* "-"??_);_(@_)</c:formatCode>
                <c:ptCount val="4"/>
                <c:pt idx="0">
                  <c:v>3.4979170399999995</c:v>
                </c:pt>
                <c:pt idx="1">
                  <c:v>8.3604018199999981</c:v>
                </c:pt>
                <c:pt idx="2">
                  <c:v>9.399197970000003</c:v>
                </c:pt>
                <c:pt idx="3">
                  <c:v>17.172181390000002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A-447F-9231-A786A2EB3F2F}"/>
            </c:ext>
          </c:extLst>
        </c:ser>
        <c:ser>
          <c:idx val="1"/>
          <c:order val="1"/>
          <c:tx>
            <c:strRef>
              <c:f>'FONDO DE DESARROLLO ECONÓMICO'!$D$6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A39-4A63-BE62-37C9BE27F0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ECONÓMICO'!$B$24:$B$27</c:f>
              <c:strCache>
                <c:ptCount val="4"/>
                <c:pt idx="0">
                  <c:v>MICROEMPRESA*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'FONDO DE DESARROLLO ECONÓMICO'!$D$24:$D$27</c:f>
              <c:numCache>
                <c:formatCode>_(* #,##0_);_(* \(#,##0\);_(* "-"??_);_(@_)</c:formatCode>
                <c:ptCount val="4"/>
                <c:pt idx="0">
                  <c:v>131</c:v>
                </c:pt>
                <c:pt idx="1">
                  <c:v>68</c:v>
                </c:pt>
                <c:pt idx="2">
                  <c:v>31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3A-447F-9231-A786A2EB3F2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94488188976376"/>
          <c:y val="0.39650089791407644"/>
          <c:w val="0.16530863923699679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diciembre 2020</a:t>
            </a:r>
            <a:endParaRPr lang="es-SV" sz="1200"/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'FONDO DE DESARROLLO ECONÓMICO'!$C$39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954-4899-AF6D-1F8B39C1993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954-4899-AF6D-1F8B39C199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'FONDO DE DESARROLLO ECONÓMICO'!$B$40:$B$52</c:f>
              <c:strCache>
                <c:ptCount val="13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SONSONATE</c:v>
                </c:pt>
                <c:pt idx="4">
                  <c:v>CUSCATLAN</c:v>
                </c:pt>
                <c:pt idx="5">
                  <c:v>LA PAZ</c:v>
                </c:pt>
                <c:pt idx="6">
                  <c:v>SAN MIGUEL</c:v>
                </c:pt>
                <c:pt idx="7">
                  <c:v>AHUACHAPAN</c:v>
                </c:pt>
                <c:pt idx="8">
                  <c:v>MORAZAN</c:v>
                </c:pt>
                <c:pt idx="9">
                  <c:v>USULUTAN</c:v>
                </c:pt>
                <c:pt idx="10">
                  <c:v>LA UNION</c:v>
                </c:pt>
                <c:pt idx="11">
                  <c:v>SAN VICENTE</c:v>
                </c:pt>
                <c:pt idx="12">
                  <c:v>CHALATENANGO</c:v>
                </c:pt>
              </c:strCache>
            </c:strRef>
          </c:cat>
          <c:val>
            <c:numRef>
              <c:f>'FONDO DE DESARROLLO ECONÓMICO'!$C$40:$C$52</c:f>
              <c:numCache>
                <c:formatCode>_("$"* #,##0.00_);_("$"* \(#,##0.00\);_("$"* "-"??_);_(@_)</c:formatCode>
                <c:ptCount val="13"/>
                <c:pt idx="0">
                  <c:v>19.731554179999996</c:v>
                </c:pt>
                <c:pt idx="1">
                  <c:v>9.631348219999996</c:v>
                </c:pt>
                <c:pt idx="2">
                  <c:v>3.9115577899999994</c:v>
                </c:pt>
                <c:pt idx="3">
                  <c:v>3.7685126699999998</c:v>
                </c:pt>
                <c:pt idx="4">
                  <c:v>0.32536700000000002</c:v>
                </c:pt>
                <c:pt idx="5">
                  <c:v>0.30768500000000004</c:v>
                </c:pt>
                <c:pt idx="6">
                  <c:v>0.224526</c:v>
                </c:pt>
                <c:pt idx="7">
                  <c:v>0.21800000000000003</c:v>
                </c:pt>
                <c:pt idx="8">
                  <c:v>0.13600000000000001</c:v>
                </c:pt>
                <c:pt idx="9">
                  <c:v>6.4718999999999999E-2</c:v>
                </c:pt>
                <c:pt idx="10">
                  <c:v>4.0860359999999998E-2</c:v>
                </c:pt>
                <c:pt idx="11">
                  <c:v>3.6000000000000004E-2</c:v>
                </c:pt>
                <c:pt idx="12">
                  <c:v>3.3568000000000001E-2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A-4867-94FC-56334C481F60}"/>
            </c:ext>
          </c:extLst>
        </c:ser>
        <c:ser>
          <c:idx val="1"/>
          <c:order val="1"/>
          <c:tx>
            <c:strRef>
              <c:f>'FONDO DE DESARROLLO ECONÓMICO'!$D$39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E954-4899-AF6D-1F8B39C1993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E954-4899-AF6D-1F8B39C199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ECONÓMICO'!$B$40:$B$52</c:f>
              <c:strCache>
                <c:ptCount val="13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SONSONATE</c:v>
                </c:pt>
                <c:pt idx="4">
                  <c:v>CUSCATLAN</c:v>
                </c:pt>
                <c:pt idx="5">
                  <c:v>LA PAZ</c:v>
                </c:pt>
                <c:pt idx="6">
                  <c:v>SAN MIGUEL</c:v>
                </c:pt>
                <c:pt idx="7">
                  <c:v>AHUACHAPAN</c:v>
                </c:pt>
                <c:pt idx="8">
                  <c:v>MORAZAN</c:v>
                </c:pt>
                <c:pt idx="9">
                  <c:v>USULUTAN</c:v>
                </c:pt>
                <c:pt idx="10">
                  <c:v>LA UNION</c:v>
                </c:pt>
                <c:pt idx="11">
                  <c:v>SAN VICENTE</c:v>
                </c:pt>
                <c:pt idx="12">
                  <c:v>CHALATENANGO</c:v>
                </c:pt>
              </c:strCache>
            </c:strRef>
          </c:cat>
          <c:val>
            <c:numRef>
              <c:f>'FONDO DE DESARROLLO ECONÓMICO'!$D$40:$D$52</c:f>
              <c:numCache>
                <c:formatCode>_(* #,##0_);_(* \(#,##0\);_(* "-"??_);_(@_)</c:formatCode>
                <c:ptCount val="13"/>
                <c:pt idx="0">
                  <c:v>129</c:v>
                </c:pt>
                <c:pt idx="1">
                  <c:v>48</c:v>
                </c:pt>
                <c:pt idx="2">
                  <c:v>15</c:v>
                </c:pt>
                <c:pt idx="3">
                  <c:v>13</c:v>
                </c:pt>
                <c:pt idx="4">
                  <c:v>6</c:v>
                </c:pt>
                <c:pt idx="5">
                  <c:v>15</c:v>
                </c:pt>
                <c:pt idx="6">
                  <c:v>7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A-4867-94FC-56334C481F6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1</xdr:row>
      <xdr:rowOff>38100</xdr:rowOff>
    </xdr:from>
    <xdr:to>
      <xdr:col>10</xdr:col>
      <xdr:colOff>47625</xdr:colOff>
      <xdr:row>15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685800</xdr:colOff>
      <xdr:row>19</xdr:row>
      <xdr:rowOff>123825</xdr:rowOff>
    </xdr:from>
    <xdr:to>
      <xdr:col>10</xdr:col>
      <xdr:colOff>9525</xdr:colOff>
      <xdr:row>34</xdr:row>
      <xdr:rowOff>142875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733425</xdr:colOff>
      <xdr:row>39</xdr:row>
      <xdr:rowOff>38100</xdr:rowOff>
    </xdr:from>
    <xdr:to>
      <xdr:col>10</xdr:col>
      <xdr:colOff>57150</xdr:colOff>
      <xdr:row>54</xdr:row>
      <xdr:rowOff>95250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615950</xdr:colOff>
      <xdr:row>0</xdr:row>
      <xdr:rowOff>180975</xdr:rowOff>
    </xdr:from>
    <xdr:to>
      <xdr:col>19</xdr:col>
      <xdr:colOff>701675</xdr:colOff>
      <xdr:row>16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628196</xdr:colOff>
      <xdr:row>19</xdr:row>
      <xdr:rowOff>116114</xdr:rowOff>
    </xdr:from>
    <xdr:to>
      <xdr:col>19</xdr:col>
      <xdr:colOff>713921</xdr:colOff>
      <xdr:row>34</xdr:row>
      <xdr:rowOff>135165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609600</xdr:colOff>
      <xdr:row>38</xdr:row>
      <xdr:rowOff>184150</xdr:rowOff>
    </xdr:from>
    <xdr:to>
      <xdr:col>19</xdr:col>
      <xdr:colOff>695325</xdr:colOff>
      <xdr:row>54</xdr:row>
      <xdr:rowOff>41728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1</xdr:row>
      <xdr:rowOff>85725</xdr:rowOff>
    </xdr:from>
    <xdr:to>
      <xdr:col>11</xdr:col>
      <xdr:colOff>288925</xdr:colOff>
      <xdr:row>16</xdr:row>
      <xdr:rowOff>104775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17</xdr:row>
      <xdr:rowOff>133350</xdr:rowOff>
    </xdr:from>
    <xdr:to>
      <xdr:col>11</xdr:col>
      <xdr:colOff>304800</xdr:colOff>
      <xdr:row>32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422275</xdr:colOff>
      <xdr:row>36</xdr:row>
      <xdr:rowOff>107950</xdr:rowOff>
    </xdr:from>
    <xdr:to>
      <xdr:col>11</xdr:col>
      <xdr:colOff>298450</xdr:colOff>
      <xdr:row>51</xdr:row>
      <xdr:rowOff>136525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504825</xdr:colOff>
      <xdr:row>1</xdr:row>
      <xdr:rowOff>133350</xdr:rowOff>
    </xdr:from>
    <xdr:to>
      <xdr:col>22</xdr:col>
      <xdr:colOff>0</xdr:colOff>
      <xdr:row>16</xdr:row>
      <xdr:rowOff>152400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514350</xdr:colOff>
      <xdr:row>19</xdr:row>
      <xdr:rowOff>9525</xdr:rowOff>
    </xdr:from>
    <xdr:to>
      <xdr:col>22</xdr:col>
      <xdr:colOff>9525</xdr:colOff>
      <xdr:row>34</xdr:row>
      <xdr:rowOff>28575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495300</xdr:colOff>
      <xdr:row>36</xdr:row>
      <xdr:rowOff>133350</xdr:rowOff>
    </xdr:from>
    <xdr:to>
      <xdr:col>21</xdr:col>
      <xdr:colOff>752475</xdr:colOff>
      <xdr:row>52</xdr:row>
      <xdr:rowOff>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1</xdr:row>
      <xdr:rowOff>85725</xdr:rowOff>
    </xdr:from>
    <xdr:to>
      <xdr:col>11</xdr:col>
      <xdr:colOff>288925</xdr:colOff>
      <xdr:row>16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17</xdr:row>
      <xdr:rowOff>133350</xdr:rowOff>
    </xdr:from>
    <xdr:to>
      <xdr:col>11</xdr:col>
      <xdr:colOff>304800</xdr:colOff>
      <xdr:row>32</xdr:row>
      <xdr:rowOff>123825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422275</xdr:colOff>
      <xdr:row>36</xdr:row>
      <xdr:rowOff>107950</xdr:rowOff>
    </xdr:from>
    <xdr:to>
      <xdr:col>11</xdr:col>
      <xdr:colOff>298450</xdr:colOff>
      <xdr:row>51</xdr:row>
      <xdr:rowOff>136525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504825</xdr:colOff>
      <xdr:row>1</xdr:row>
      <xdr:rowOff>133350</xdr:rowOff>
    </xdr:from>
    <xdr:to>
      <xdr:col>22</xdr:col>
      <xdr:colOff>0</xdr:colOff>
      <xdr:row>16</xdr:row>
      <xdr:rowOff>152400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514350</xdr:colOff>
      <xdr:row>19</xdr:row>
      <xdr:rowOff>9525</xdr:rowOff>
    </xdr:from>
    <xdr:to>
      <xdr:col>22</xdr:col>
      <xdr:colOff>9525</xdr:colOff>
      <xdr:row>34</xdr:row>
      <xdr:rowOff>28575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495300</xdr:colOff>
      <xdr:row>36</xdr:row>
      <xdr:rowOff>133350</xdr:rowOff>
    </xdr:from>
    <xdr:to>
      <xdr:col>21</xdr:col>
      <xdr:colOff>752475</xdr:colOff>
      <xdr:row>52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1</xdr:row>
      <xdr:rowOff>85725</xdr:rowOff>
    </xdr:from>
    <xdr:to>
      <xdr:col>11</xdr:col>
      <xdr:colOff>288925</xdr:colOff>
      <xdr:row>16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17</xdr:row>
      <xdr:rowOff>133350</xdr:rowOff>
    </xdr:from>
    <xdr:to>
      <xdr:col>11</xdr:col>
      <xdr:colOff>304800</xdr:colOff>
      <xdr:row>32</xdr:row>
      <xdr:rowOff>123825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422275</xdr:colOff>
      <xdr:row>36</xdr:row>
      <xdr:rowOff>107950</xdr:rowOff>
    </xdr:from>
    <xdr:to>
      <xdr:col>11</xdr:col>
      <xdr:colOff>298450</xdr:colOff>
      <xdr:row>51</xdr:row>
      <xdr:rowOff>136525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504825</xdr:colOff>
      <xdr:row>1</xdr:row>
      <xdr:rowOff>133350</xdr:rowOff>
    </xdr:from>
    <xdr:to>
      <xdr:col>22</xdr:col>
      <xdr:colOff>0</xdr:colOff>
      <xdr:row>16</xdr:row>
      <xdr:rowOff>152400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514350</xdr:colOff>
      <xdr:row>19</xdr:row>
      <xdr:rowOff>9525</xdr:rowOff>
    </xdr:from>
    <xdr:to>
      <xdr:col>22</xdr:col>
      <xdr:colOff>9525</xdr:colOff>
      <xdr:row>34</xdr:row>
      <xdr:rowOff>28575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495300</xdr:colOff>
      <xdr:row>36</xdr:row>
      <xdr:rowOff>133350</xdr:rowOff>
    </xdr:from>
    <xdr:to>
      <xdr:col>21</xdr:col>
      <xdr:colOff>752475</xdr:colOff>
      <xdr:row>52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0" name="Tabla211" displayName="Tabla211" ref="B5:D14" totalsRowShown="0" headerRowBorderDxfId="119" tableBorderDxfId="118">
  <autoFilter ref="B5:D14"/>
  <tableColumns count="3">
    <tableColumn id="1" name="SECTOR ECONÓMICO" dataDxfId="117"/>
    <tableColumn id="2" name="Monto" dataDxfId="116" dataCellStyle="Moneda"/>
    <tableColumn id="3" name="Créditos" dataDxfId="115" dataCellStyle="Millares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5" name="Tabla26" displayName="Tabla26" ref="N6:P14" totalsRowShown="0" headerRowBorderDxfId="74" tableBorderDxfId="73">
  <autoFilter ref="N6:P14"/>
  <tableColumns count="3">
    <tableColumn id="1" name="SECTOR ECONÓMICO" dataDxfId="72"/>
    <tableColumn id="2" name="Saldo" dataDxfId="71" dataCellStyle="Moneda"/>
    <tableColumn id="3" name="Créditos" dataDxfId="70" dataCellStyle="Millares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id="6" name="Tabla37" displayName="Tabla37" ref="N23:P27" totalsRowShown="0" headerRowBorderDxfId="69" tableBorderDxfId="68">
  <autoFilter ref="N23:P27"/>
  <tableColumns count="3">
    <tableColumn id="1" name="TAMAÑO DE EMPRESA" dataDxfId="67"/>
    <tableColumn id="2" name="Saldo" dataDxfId="66" dataCellStyle="Moneda"/>
    <tableColumn id="3" name="Créditos" dataDxfId="65" dataCellStyle="Millares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id="7" name="Tabla48" displayName="Tabla48" ref="N39:P53" totalsRowShown="0" headerRowBorderDxfId="64" tableBorderDxfId="63">
  <autoFilter ref="N39:P53"/>
  <tableColumns count="3">
    <tableColumn id="1" name="DEPARTAMENTO" dataDxfId="62"/>
    <tableColumn id="2" name="Saldo" dataDxfId="61" dataCellStyle="Moneda"/>
    <tableColumn id="3" name="Créditos" dataDxfId="60" dataCellStyle="Millares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id="13" name="Tabla214" displayName="Tabla214" ref="B6:D12" totalsRowShown="0" headerRowBorderDxfId="59" tableBorderDxfId="58">
  <autoFilter ref="B6:D12"/>
  <tableColumns count="3">
    <tableColumn id="1" name="SECTOR ECONÓMICO" dataDxfId="57"/>
    <tableColumn id="2" name="Monto" dataDxfId="56" dataCellStyle="Moneda"/>
    <tableColumn id="3" name="Créditos" dataDxfId="55" dataCellStyle="Millares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id="14" name="Tabla315" displayName="Tabla315" ref="B23:D27" totalsRowShown="0" headerRowBorderDxfId="54" tableBorderDxfId="53">
  <autoFilter ref="B23:D27"/>
  <tableColumns count="3">
    <tableColumn id="1" name="TAMAÑO DE EMPRESA" dataDxfId="52"/>
    <tableColumn id="2" name="Monto" dataDxfId="51" dataCellStyle="Moneda"/>
    <tableColumn id="3" name="Créditos" dataDxfId="50" dataCellStyle="Millares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id="15" name="Tabla416" displayName="Tabla416" ref="B39:D44" totalsRowShown="0" headerRowBorderDxfId="49" tableBorderDxfId="48">
  <autoFilter ref="B39:D44"/>
  <tableColumns count="3">
    <tableColumn id="1" name="DEPARTAMENTO" dataDxfId="47"/>
    <tableColumn id="2" name="Monto" dataDxfId="46" dataCellStyle="Moneda">
      <calculatedColumnFormula>SUM(C36:C40)</calculatedColumnFormula>
    </tableColumn>
    <tableColumn id="3" name="Créditos" dataDxfId="45" dataCellStyle="Millares">
      <calculatedColumnFormula>SUM(D36:D40)</calculatedColumnFormula>
    </tableColumn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id="16" name="Tabla2617" displayName="Tabla2617" ref="N6:P12" totalsRowShown="0" headerRowBorderDxfId="44" tableBorderDxfId="43">
  <autoFilter ref="N6:P12"/>
  <tableColumns count="3">
    <tableColumn id="1" name="SECTOR ECONÓMICO" dataDxfId="42"/>
    <tableColumn id="2" name="Saldo" dataDxfId="41" dataCellStyle="Moneda"/>
    <tableColumn id="3" name="Créditos" dataDxfId="40" dataCellStyle="Millares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id="17" name="Tabla3718" displayName="Tabla3718" ref="N23:P27" totalsRowShown="0" headerRowBorderDxfId="39" tableBorderDxfId="38">
  <autoFilter ref="N23:P27"/>
  <tableColumns count="3">
    <tableColumn id="1" name="TAMAÑO DE EMPRESA" dataDxfId="37"/>
    <tableColumn id="2" name="Saldo" dataDxfId="36" dataCellStyle="Moneda"/>
    <tableColumn id="3" name="Créditos" dataDxfId="35" dataCellStyle="Millares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id="18" name="Tabla4819" displayName="Tabla4819" ref="N39:P44" totalsRowShown="0" headerRowBorderDxfId="34" tableBorderDxfId="33">
  <autoFilter ref="N39:P44"/>
  <tableColumns count="3">
    <tableColumn id="1" name="DEPARTAMENTO" dataDxfId="32"/>
    <tableColumn id="2" name="Saldo" dataDxfId="31" dataCellStyle="Moneda"/>
    <tableColumn id="3" name="Créditos" dataDxfId="30" dataCellStyle="Millares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id="19" name="Tabla21420" displayName="Tabla21420" ref="B6:D12" totalsRowShown="0" headerRowBorderDxfId="29" tableBorderDxfId="28">
  <autoFilter ref="B6:D12"/>
  <tableColumns count="3">
    <tableColumn id="1" name="SECTOR ECONÓMICO" dataDxfId="27"/>
    <tableColumn id="2" name="Monto" dataDxfId="26" dataCellStyle="Moneda"/>
    <tableColumn id="3" name="Créditos" dataDxfId="25" dataCellStyle="Millare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1" name="Tabla312" displayName="Tabla312" ref="B25:D30" totalsRowShown="0" headerRowBorderDxfId="114" tableBorderDxfId="113">
  <autoFilter ref="B25:D30"/>
  <tableColumns count="3">
    <tableColumn id="1" name="TAMAÑO DE EMPRESA" dataDxfId="112"/>
    <tableColumn id="2" name="Monto" dataDxfId="111" dataCellStyle="Moneda"/>
    <tableColumn id="3" name="Créditos" dataDxfId="110" dataCellStyle="Millares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id="20" name="Tabla31521" displayName="Tabla31521" ref="B23:D27" totalsRowShown="0" headerRowBorderDxfId="24" tableBorderDxfId="23">
  <autoFilter ref="B23:D27"/>
  <tableColumns count="3">
    <tableColumn id="1" name="TAMAÑO DE EMPRESA" dataDxfId="22"/>
    <tableColumn id="2" name="Monto" dataDxfId="21" dataCellStyle="Moneda"/>
    <tableColumn id="3" name="Créditos" dataDxfId="20" dataCellStyle="Millares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id="21" name="Tabla41622" displayName="Tabla41622" ref="B39:D53" totalsRowShown="0" headerRowBorderDxfId="19" tableBorderDxfId="18">
  <autoFilter ref="B39:D53"/>
  <tableColumns count="3">
    <tableColumn id="1" name="DEPARTAMENTO" dataDxfId="17"/>
    <tableColumn id="2" name="Monto" dataDxfId="16" dataCellStyle="Moneda"/>
    <tableColumn id="3" name="Créditos" dataDxfId="15" dataCellStyle="Millares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id="22" name="Tabla261723" displayName="Tabla261723" ref="N6:P12" totalsRowShown="0" headerRowBorderDxfId="14" tableBorderDxfId="13">
  <autoFilter ref="N6:P12"/>
  <tableColumns count="3">
    <tableColumn id="1" name="SECTOR ECONÓMICO" dataDxfId="12"/>
    <tableColumn id="2" name="Saldo" dataDxfId="11" dataCellStyle="Moneda"/>
    <tableColumn id="3" name="Créditos" dataDxfId="10" dataCellStyle="Millares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id="23" name="Tabla371824" displayName="Tabla371824" ref="N23:P27" totalsRowShown="0" headerRowBorderDxfId="9" tableBorderDxfId="8">
  <autoFilter ref="N23:P27"/>
  <tableColumns count="3">
    <tableColumn id="1" name="TAMAÑO DE EMPRESA" dataDxfId="7"/>
    <tableColumn id="2" name="Saldo" dataDxfId="6" dataCellStyle="Moneda"/>
    <tableColumn id="3" name="Créditos" dataDxfId="5" dataCellStyle="Millares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id="24" name="Tabla481925" displayName="Tabla481925" ref="N39:P53" totalsRowShown="0" headerRowBorderDxfId="4" tableBorderDxfId="3">
  <autoFilter ref="N39:P53"/>
  <tableColumns count="3">
    <tableColumn id="1" name="DEPARTAMENTO" dataDxfId="2"/>
    <tableColumn id="2" name="Saldo" dataDxfId="1" dataCellStyle="Moneda"/>
    <tableColumn id="3" name="Créditos" dataDxfId="0" dataCellStyle="Millare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12" name="Tabla413" displayName="Tabla413" ref="B41:D55" totalsRowShown="0" headerRowBorderDxfId="109" tableBorderDxfId="108">
  <autoFilter ref="B41:D55"/>
  <tableColumns count="3">
    <tableColumn id="1" name="DEPARTAMENTO" dataDxfId="107"/>
    <tableColumn id="2" name="Monto" dataDxfId="106" dataCellStyle="Moneda"/>
    <tableColumn id="3" name="Créditos" dataDxfId="105" dataCellStyle="Millare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1" name="Tabla262" displayName="Tabla262" ref="L5:N15" totalsRowShown="0" headerRowBorderDxfId="104" tableBorderDxfId="103">
  <autoFilter ref="L5:N15"/>
  <tableColumns count="3">
    <tableColumn id="1" name="SECTOR ECONÓMICO" dataDxfId="102"/>
    <tableColumn id="2" name="Saldo" dataDxfId="101" dataCellStyle="Moneda"/>
    <tableColumn id="3" name="Créditos" dataDxfId="100" dataCellStyle="Millares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8" name="Tabla379" displayName="Tabla379" ref="L25:N30" totalsRowShown="0" headerRowBorderDxfId="99" tableBorderDxfId="98">
  <autoFilter ref="L25:N30"/>
  <tableColumns count="3">
    <tableColumn id="1" name="TAMAÑO DE EMPRESA" dataDxfId="97"/>
    <tableColumn id="2" name="Saldo" dataDxfId="96" dataCellStyle="Moneda"/>
    <tableColumn id="3" name="Créditos" dataDxfId="95" dataCellStyle="Millares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9" name="Tabla4810" displayName="Tabla4810" ref="L41:N55" totalsRowShown="0" headerRowBorderDxfId="94" tableBorderDxfId="93">
  <autoFilter ref="L41:N55"/>
  <tableColumns count="3">
    <tableColumn id="1" name="DEPARTAMENTO" dataDxfId="92"/>
    <tableColumn id="2" name="Saldo" dataDxfId="91" dataCellStyle="Moneda"/>
    <tableColumn id="3" name="Créditos" dataDxfId="90" dataCellStyle="Millares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2" name="Tabla2" displayName="Tabla2" ref="B6:D13" totalsRowShown="0" headerRowBorderDxfId="89" tableBorderDxfId="88">
  <autoFilter ref="B6:D13"/>
  <tableColumns count="3">
    <tableColumn id="1" name="SECTOR ECONÓMICO" dataDxfId="87"/>
    <tableColumn id="2" name="Monto" dataDxfId="86" dataCellStyle="Moneda"/>
    <tableColumn id="3" name="Créditos" dataDxfId="85" dataCellStyle="Millares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3" name="Tabla3" displayName="Tabla3" ref="B23:D27" totalsRowShown="0" headerRowBorderDxfId="84" tableBorderDxfId="83">
  <autoFilter ref="B23:D27"/>
  <tableColumns count="3">
    <tableColumn id="1" name="TAMAÑO DE EMPRESA" dataDxfId="82"/>
    <tableColumn id="2" name="Monto" dataDxfId="81" dataCellStyle="Moneda"/>
    <tableColumn id="3" name="Créditos" dataDxfId="80" dataCellStyle="Millares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4" name="Tabla4" displayName="Tabla4" ref="B39:D52" totalsRowShown="0" headerRowBorderDxfId="79" tableBorderDxfId="78">
  <autoFilter ref="B39:D52"/>
  <tableColumns count="3">
    <tableColumn id="1" name="DEPARTAMENTO" dataDxfId="77"/>
    <tableColumn id="2" name="Monto" dataDxfId="76" dataCellStyle="Moneda"/>
    <tableColumn id="3" name="Créditos" dataDxfId="75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drawing" Target="../drawings/drawing2.xml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8.xml"/><Relationship Id="rId3" Type="http://schemas.openxmlformats.org/officeDocument/2006/relationships/table" Target="../tables/table13.xml"/><Relationship Id="rId7" Type="http://schemas.openxmlformats.org/officeDocument/2006/relationships/table" Target="../tables/table1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3" Type="http://schemas.openxmlformats.org/officeDocument/2006/relationships/table" Target="../tables/table19.xml"/><Relationship Id="rId7" Type="http://schemas.openxmlformats.org/officeDocument/2006/relationships/table" Target="../tables/table2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2.xml"/><Relationship Id="rId5" Type="http://schemas.openxmlformats.org/officeDocument/2006/relationships/table" Target="../tables/table21.xml"/><Relationship Id="rId4" Type="http://schemas.openxmlformats.org/officeDocument/2006/relationships/table" Target="../tables/table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R56"/>
  <sheetViews>
    <sheetView showGridLines="0" tabSelected="1" zoomScale="70" zoomScaleNormal="70" workbookViewId="0">
      <selection activeCell="B2" sqref="B2"/>
    </sheetView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54.453125" bestFit="1" customWidth="1"/>
    <col min="12" max="12" width="55.81640625" customWidth="1"/>
    <col min="13" max="14" width="19.7265625" style="3" customWidth="1"/>
    <col min="16" max="16" width="54.453125" bestFit="1" customWidth="1"/>
  </cols>
  <sheetData>
    <row r="2" spans="2:18" ht="15.5" x14ac:dyDescent="0.35">
      <c r="B2" s="1" t="s">
        <v>44</v>
      </c>
      <c r="C2"/>
      <c r="D2"/>
      <c r="L2" s="1" t="s">
        <v>49</v>
      </c>
      <c r="M2"/>
      <c r="N2"/>
    </row>
    <row r="3" spans="2:18" ht="16" thickBot="1" x14ac:dyDescent="0.4">
      <c r="B3" s="2" t="s">
        <v>0</v>
      </c>
      <c r="L3" s="2" t="s">
        <v>0</v>
      </c>
    </row>
    <row r="4" spans="2:18" x14ac:dyDescent="0.35">
      <c r="C4" s="38" t="s">
        <v>7</v>
      </c>
      <c r="D4" s="39"/>
      <c r="M4" s="38" t="s">
        <v>7</v>
      </c>
      <c r="N4" s="39"/>
    </row>
    <row r="5" spans="2:18" ht="15" thickBot="1" x14ac:dyDescent="0.4">
      <c r="B5" s="12" t="s">
        <v>1</v>
      </c>
      <c r="C5" s="13" t="s">
        <v>2</v>
      </c>
      <c r="D5" s="14" t="s">
        <v>3</v>
      </c>
      <c r="L5" s="12" t="s">
        <v>1</v>
      </c>
      <c r="M5" s="13" t="s">
        <v>6</v>
      </c>
      <c r="N5" s="14" t="s">
        <v>3</v>
      </c>
    </row>
    <row r="6" spans="2:18" x14ac:dyDescent="0.35">
      <c r="B6" s="11" t="s">
        <v>12</v>
      </c>
      <c r="C6" s="25">
        <v>72.560996749999504</v>
      </c>
      <c r="D6" s="7">
        <v>5342</v>
      </c>
      <c r="F6" s="8"/>
      <c r="G6" s="9"/>
      <c r="H6" s="21"/>
      <c r="L6" s="22" t="s">
        <v>14</v>
      </c>
      <c r="M6" s="25">
        <v>88.914207350000012</v>
      </c>
      <c r="N6" s="7">
        <v>3305</v>
      </c>
      <c r="P6" s="8"/>
      <c r="Q6" s="9"/>
      <c r="R6" s="21"/>
    </row>
    <row r="7" spans="2:18" x14ac:dyDescent="0.35">
      <c r="B7" s="11" t="s">
        <v>13</v>
      </c>
      <c r="C7" s="25">
        <v>32.007550260000045</v>
      </c>
      <c r="D7" s="7">
        <v>1018</v>
      </c>
      <c r="F7" s="8"/>
      <c r="G7" s="9"/>
      <c r="H7" s="21"/>
      <c r="L7" s="22" t="s">
        <v>12</v>
      </c>
      <c r="M7" s="25">
        <v>71.536114229999981</v>
      </c>
      <c r="N7" s="7">
        <v>5377</v>
      </c>
      <c r="P7" s="8"/>
      <c r="Q7" s="9"/>
      <c r="R7" s="21"/>
    </row>
    <row r="8" spans="2:18" x14ac:dyDescent="0.35">
      <c r="B8" s="11" t="s">
        <v>14</v>
      </c>
      <c r="C8" s="25">
        <v>27.731983960000047</v>
      </c>
      <c r="D8" s="7">
        <v>443</v>
      </c>
      <c r="F8" s="8"/>
      <c r="G8" s="9"/>
      <c r="H8" s="21"/>
      <c r="L8" s="22" t="s">
        <v>13</v>
      </c>
      <c r="M8" s="25">
        <v>58.027493700000065</v>
      </c>
      <c r="N8" s="7">
        <v>1939</v>
      </c>
      <c r="P8" s="8"/>
      <c r="Q8" s="9"/>
      <c r="R8" s="21"/>
    </row>
    <row r="9" spans="2:18" x14ac:dyDescent="0.35">
      <c r="B9" s="11" t="s">
        <v>15</v>
      </c>
      <c r="C9" s="25">
        <v>16.368054990000001</v>
      </c>
      <c r="D9" s="7">
        <v>226</v>
      </c>
      <c r="F9" s="8"/>
      <c r="G9" s="9"/>
      <c r="H9" s="21"/>
      <c r="L9" s="22" t="s">
        <v>19</v>
      </c>
      <c r="M9" s="25">
        <v>38.83703072999991</v>
      </c>
      <c r="N9" s="7">
        <v>2333</v>
      </c>
      <c r="P9" s="8"/>
      <c r="Q9" s="9"/>
      <c r="R9" s="21"/>
    </row>
    <row r="10" spans="2:18" x14ac:dyDescent="0.35">
      <c r="B10" s="11" t="s">
        <v>16</v>
      </c>
      <c r="C10" s="25">
        <v>10.549559649999996</v>
      </c>
      <c r="D10" s="7">
        <v>304</v>
      </c>
      <c r="F10" s="8"/>
      <c r="G10" s="9"/>
      <c r="H10" s="21"/>
      <c r="L10" s="22" t="s">
        <v>16</v>
      </c>
      <c r="M10" s="25">
        <v>29.238237960000049</v>
      </c>
      <c r="N10" s="7">
        <v>1869</v>
      </c>
      <c r="P10" s="8"/>
      <c r="Q10" s="9"/>
      <c r="R10" s="21"/>
    </row>
    <row r="11" spans="2:18" x14ac:dyDescent="0.35">
      <c r="B11" s="11" t="s">
        <v>17</v>
      </c>
      <c r="C11" s="25">
        <v>10.337644589999996</v>
      </c>
      <c r="D11" s="7">
        <v>619</v>
      </c>
      <c r="F11" s="8"/>
      <c r="G11" s="9"/>
      <c r="H11" s="21"/>
      <c r="L11" s="22" t="s">
        <v>15</v>
      </c>
      <c r="M11" s="25">
        <v>26.427507609999985</v>
      </c>
      <c r="N11" s="7">
        <v>525</v>
      </c>
      <c r="P11" s="8"/>
      <c r="Q11" s="9"/>
      <c r="R11" s="21"/>
    </row>
    <row r="12" spans="2:18" x14ac:dyDescent="0.35">
      <c r="B12" s="11" t="s">
        <v>18</v>
      </c>
      <c r="C12" s="25">
        <v>5.8519999999999994</v>
      </c>
      <c r="D12" s="7">
        <v>12</v>
      </c>
      <c r="F12" s="8"/>
      <c r="G12" s="9"/>
      <c r="H12" s="21"/>
      <c r="L12" s="22" t="s">
        <v>17</v>
      </c>
      <c r="M12" s="25">
        <v>26.157656179999993</v>
      </c>
      <c r="N12" s="7">
        <v>1506</v>
      </c>
      <c r="P12" s="8"/>
      <c r="Q12" s="9"/>
      <c r="R12" s="21"/>
    </row>
    <row r="13" spans="2:18" x14ac:dyDescent="0.35">
      <c r="B13" s="11" t="s">
        <v>19</v>
      </c>
      <c r="C13" s="25">
        <v>1.4614093500000003</v>
      </c>
      <c r="D13" s="7">
        <v>32</v>
      </c>
      <c r="F13" s="8"/>
      <c r="G13" s="9"/>
      <c r="H13" s="21"/>
      <c r="L13" s="22" t="s">
        <v>18</v>
      </c>
      <c r="M13" s="25">
        <v>3.6074989500000005</v>
      </c>
      <c r="N13" s="7">
        <v>14</v>
      </c>
      <c r="P13" s="8"/>
      <c r="Q13" s="9"/>
      <c r="R13" s="21"/>
    </row>
    <row r="14" spans="2:18" x14ac:dyDescent="0.35">
      <c r="B14" s="11" t="s">
        <v>20</v>
      </c>
      <c r="C14" s="25">
        <v>8.199999999999999E-3</v>
      </c>
      <c r="D14" s="7">
        <v>3</v>
      </c>
      <c r="G14" s="9"/>
      <c r="H14" s="21"/>
      <c r="L14" s="22" t="s">
        <v>40</v>
      </c>
      <c r="M14" s="25">
        <v>0.43761079999999997</v>
      </c>
      <c r="N14" s="7">
        <v>2</v>
      </c>
      <c r="P14" s="8"/>
      <c r="Q14" s="9"/>
      <c r="R14" s="21"/>
    </row>
    <row r="15" spans="2:18" ht="15" thickBot="1" x14ac:dyDescent="0.4">
      <c r="B15" s="15" t="s">
        <v>4</v>
      </c>
      <c r="C15" s="26">
        <f>SUBTOTAL(109,Tabla211[Monto])</f>
        <v>176.87739954999955</v>
      </c>
      <c r="D15" s="17">
        <f>SUBTOTAL(109,Tabla211[Créditos])</f>
        <v>7999</v>
      </c>
      <c r="L15" s="23" t="s">
        <v>20</v>
      </c>
      <c r="M15" s="25">
        <v>4.0014069999999999E-2</v>
      </c>
      <c r="N15" s="7">
        <v>7</v>
      </c>
      <c r="P15" s="8"/>
      <c r="Q15" s="9"/>
      <c r="R15" s="21"/>
    </row>
    <row r="16" spans="2:18" ht="15" thickBot="1" x14ac:dyDescent="0.4">
      <c r="B16" s="5"/>
      <c r="L16" s="15" t="s">
        <v>4</v>
      </c>
      <c r="M16" s="26">
        <f>SUBTOTAL(109,Tabla262[Saldo])</f>
        <v>343.22337157999993</v>
      </c>
      <c r="N16" s="17">
        <f>SUBTOTAL(109,Tabla262[Créditos])</f>
        <v>16877</v>
      </c>
    </row>
    <row r="17" spans="2:18" x14ac:dyDescent="0.35">
      <c r="B17" s="5"/>
      <c r="L17" s="5"/>
    </row>
    <row r="18" spans="2:18" x14ac:dyDescent="0.35">
      <c r="B18" s="5"/>
      <c r="L18" s="5"/>
    </row>
    <row r="19" spans="2:18" x14ac:dyDescent="0.35">
      <c r="B19" s="5"/>
      <c r="L19" s="5"/>
    </row>
    <row r="20" spans="2:18" x14ac:dyDescent="0.35">
      <c r="B20" s="5"/>
      <c r="L20" s="5"/>
    </row>
    <row r="21" spans="2:18" x14ac:dyDescent="0.35">
      <c r="B21" s="5"/>
      <c r="L21" s="5"/>
    </row>
    <row r="22" spans="2:18" ht="15.5" x14ac:dyDescent="0.35">
      <c r="B22" s="1" t="s">
        <v>45</v>
      </c>
      <c r="D22" s="6"/>
      <c r="L22" s="1" t="s">
        <v>48</v>
      </c>
      <c r="N22" s="6"/>
    </row>
    <row r="23" spans="2:18" ht="16" thickBot="1" x14ac:dyDescent="0.4">
      <c r="B23" s="2" t="s">
        <v>0</v>
      </c>
      <c r="D23" s="6"/>
      <c r="L23" s="2" t="s">
        <v>0</v>
      </c>
      <c r="N23" s="6"/>
    </row>
    <row r="24" spans="2:18" x14ac:dyDescent="0.35">
      <c r="C24" s="38" t="s">
        <v>7</v>
      </c>
      <c r="D24" s="39"/>
      <c r="M24" s="38" t="s">
        <v>7</v>
      </c>
      <c r="N24" s="39"/>
    </row>
    <row r="25" spans="2:18" ht="15" thickBot="1" x14ac:dyDescent="0.4">
      <c r="B25" s="19" t="s">
        <v>9</v>
      </c>
      <c r="C25" s="13" t="s">
        <v>2</v>
      </c>
      <c r="D25" s="14" t="s">
        <v>3</v>
      </c>
      <c r="F25" s="8"/>
      <c r="G25" s="9"/>
      <c r="H25" s="21"/>
      <c r="L25" s="19" t="s">
        <v>9</v>
      </c>
      <c r="M25" s="13" t="s">
        <v>6</v>
      </c>
      <c r="N25" s="14" t="s">
        <v>3</v>
      </c>
      <c r="P25" s="8"/>
      <c r="Q25" s="9"/>
      <c r="R25" s="21"/>
    </row>
    <row r="26" spans="2:18" x14ac:dyDescent="0.35">
      <c r="B26" s="18" t="s">
        <v>21</v>
      </c>
      <c r="C26" s="25">
        <v>8.7047710000000009</v>
      </c>
      <c r="D26" s="7">
        <v>322</v>
      </c>
      <c r="F26" s="8"/>
      <c r="G26" s="9"/>
      <c r="H26" s="21"/>
      <c r="L26" s="18" t="s">
        <v>21</v>
      </c>
      <c r="M26" s="25">
        <v>83.464956540000131</v>
      </c>
      <c r="N26" s="7">
        <v>6421</v>
      </c>
      <c r="P26" s="8"/>
      <c r="Q26" s="9"/>
      <c r="R26" s="21"/>
    </row>
    <row r="27" spans="2:18" x14ac:dyDescent="0.35">
      <c r="B27" s="18" t="s">
        <v>22</v>
      </c>
      <c r="C27" s="25">
        <v>39.800402170000432</v>
      </c>
      <c r="D27" s="7">
        <v>6276</v>
      </c>
      <c r="F27" s="8"/>
      <c r="G27" s="9"/>
      <c r="H27" s="21"/>
      <c r="L27" s="18" t="s">
        <v>22</v>
      </c>
      <c r="M27" s="25">
        <v>56.08094695000019</v>
      </c>
      <c r="N27" s="7">
        <v>7864</v>
      </c>
      <c r="P27" s="8"/>
      <c r="Q27" s="9"/>
      <c r="R27" s="21"/>
    </row>
    <row r="28" spans="2:18" x14ac:dyDescent="0.35">
      <c r="B28" s="18" t="s">
        <v>23</v>
      </c>
      <c r="C28" s="25">
        <v>37.006989709999999</v>
      </c>
      <c r="D28" s="7">
        <v>822</v>
      </c>
      <c r="F28" s="8"/>
      <c r="G28" s="9"/>
      <c r="H28" s="21"/>
      <c r="L28" s="18" t="s">
        <v>23</v>
      </c>
      <c r="M28" s="25">
        <v>75.614752979999992</v>
      </c>
      <c r="N28" s="7">
        <v>1978</v>
      </c>
      <c r="P28" s="8"/>
      <c r="Q28" s="9"/>
      <c r="R28" s="21"/>
    </row>
    <row r="29" spans="2:18" x14ac:dyDescent="0.35">
      <c r="B29" s="18" t="s">
        <v>24</v>
      </c>
      <c r="C29" s="25">
        <v>36.335063820000016</v>
      </c>
      <c r="D29" s="7">
        <v>374</v>
      </c>
      <c r="F29" s="8"/>
      <c r="G29" s="9"/>
      <c r="H29" s="21"/>
      <c r="L29" s="18" t="s">
        <v>24</v>
      </c>
      <c r="M29" s="25">
        <v>70.336225979999966</v>
      </c>
      <c r="N29" s="7">
        <v>409</v>
      </c>
      <c r="P29" s="8"/>
      <c r="Q29" s="9"/>
      <c r="R29" s="21"/>
    </row>
    <row r="30" spans="2:18" x14ac:dyDescent="0.35">
      <c r="B30" s="18" t="s">
        <v>25</v>
      </c>
      <c r="C30" s="25">
        <v>55.030172850000007</v>
      </c>
      <c r="D30" s="7">
        <v>205</v>
      </c>
      <c r="L30" s="18" t="s">
        <v>25</v>
      </c>
      <c r="M30" s="25">
        <v>57.72648913000004</v>
      </c>
      <c r="N30" s="7">
        <v>205</v>
      </c>
    </row>
    <row r="31" spans="2:18" ht="15" thickBot="1" x14ac:dyDescent="0.4">
      <c r="B31" s="20" t="s">
        <v>4</v>
      </c>
      <c r="C31" s="26">
        <f>SUM(C26:C30)</f>
        <v>176.87739955000046</v>
      </c>
      <c r="D31" s="17">
        <f t="shared" ref="D31" si="0">SUM(D26:D30)</f>
        <v>7999</v>
      </c>
      <c r="L31" s="20" t="s">
        <v>4</v>
      </c>
      <c r="M31" s="26">
        <f>SUM(M26:M30)</f>
        <v>343.22337158000033</v>
      </c>
      <c r="N31" s="17">
        <f>SUM(N26:N30)</f>
        <v>16877</v>
      </c>
      <c r="O31" s="9"/>
    </row>
    <row r="32" spans="2:18" x14ac:dyDescent="0.35">
      <c r="B32" s="5"/>
    </row>
    <row r="33" spans="2:18" x14ac:dyDescent="0.35">
      <c r="L33" s="5"/>
    </row>
    <row r="34" spans="2:18" x14ac:dyDescent="0.35">
      <c r="O34" s="9"/>
    </row>
    <row r="38" spans="2:18" ht="15.5" x14ac:dyDescent="0.35">
      <c r="B38" s="1" t="s">
        <v>46</v>
      </c>
      <c r="L38" s="1" t="s">
        <v>47</v>
      </c>
    </row>
    <row r="39" spans="2:18" ht="16" thickBot="1" x14ac:dyDescent="0.4">
      <c r="B39" s="2" t="s">
        <v>0</v>
      </c>
      <c r="L39" s="2" t="s">
        <v>0</v>
      </c>
    </row>
    <row r="40" spans="2:18" x14ac:dyDescent="0.35">
      <c r="C40" s="38" t="s">
        <v>7</v>
      </c>
      <c r="D40" s="39"/>
      <c r="M40" s="38" t="s">
        <v>7</v>
      </c>
      <c r="N40" s="39"/>
    </row>
    <row r="41" spans="2:18" ht="15" thickBot="1" x14ac:dyDescent="0.4">
      <c r="B41" s="12" t="s">
        <v>10</v>
      </c>
      <c r="C41" s="13" t="s">
        <v>2</v>
      </c>
      <c r="D41" s="14" t="s">
        <v>3</v>
      </c>
      <c r="F41" s="8"/>
      <c r="G41" s="9"/>
      <c r="H41" s="21"/>
      <c r="L41" s="12" t="s">
        <v>10</v>
      </c>
      <c r="M41" s="13" t="s">
        <v>6</v>
      </c>
      <c r="N41" s="14" t="s">
        <v>3</v>
      </c>
    </row>
    <row r="42" spans="2:18" x14ac:dyDescent="0.35">
      <c r="B42" s="11" t="s">
        <v>26</v>
      </c>
      <c r="C42" s="25">
        <v>76.686491839999931</v>
      </c>
      <c r="D42" s="7">
        <v>2036</v>
      </c>
      <c r="F42" s="8"/>
      <c r="G42" s="9"/>
      <c r="H42" s="21"/>
      <c r="L42" s="11" t="s">
        <v>26</v>
      </c>
      <c r="M42" s="25">
        <v>149.67310187999965</v>
      </c>
      <c r="N42" s="7">
        <v>5782</v>
      </c>
    </row>
    <row r="43" spans="2:18" x14ac:dyDescent="0.35">
      <c r="B43" s="11" t="s">
        <v>27</v>
      </c>
      <c r="C43" s="25">
        <v>48.332191500000107</v>
      </c>
      <c r="D43" s="7">
        <v>1222</v>
      </c>
      <c r="F43" s="8"/>
      <c r="G43" s="9"/>
      <c r="H43" s="21"/>
      <c r="L43" s="11" t="s">
        <v>27</v>
      </c>
      <c r="M43" s="25">
        <v>74.722108629999966</v>
      </c>
      <c r="N43" s="7">
        <v>1878</v>
      </c>
      <c r="P43" s="8"/>
      <c r="Q43" s="9"/>
      <c r="R43" s="21"/>
    </row>
    <row r="44" spans="2:18" x14ac:dyDescent="0.35">
      <c r="B44" s="11" t="s">
        <v>28</v>
      </c>
      <c r="C44" s="25">
        <v>10.588282630000004</v>
      </c>
      <c r="D44" s="7">
        <v>927</v>
      </c>
      <c r="F44" s="8"/>
      <c r="G44" s="9"/>
      <c r="H44" s="21"/>
      <c r="L44" s="11" t="s">
        <v>28</v>
      </c>
      <c r="M44" s="25">
        <v>22.383642310000027</v>
      </c>
      <c r="N44" s="7">
        <v>1407</v>
      </c>
      <c r="P44" s="8"/>
      <c r="Q44" s="9"/>
      <c r="R44" s="21"/>
    </row>
    <row r="45" spans="2:18" x14ac:dyDescent="0.35">
      <c r="B45" s="11" t="s">
        <v>30</v>
      </c>
      <c r="C45" s="25">
        <v>8.5395743099999866</v>
      </c>
      <c r="D45" s="7">
        <v>637</v>
      </c>
      <c r="F45" s="8"/>
      <c r="G45" s="9"/>
      <c r="H45" s="21"/>
      <c r="L45" s="11" t="s">
        <v>30</v>
      </c>
      <c r="M45" s="25">
        <v>20.568512660000035</v>
      </c>
      <c r="N45" s="7">
        <v>1587</v>
      </c>
      <c r="P45" s="8"/>
      <c r="Q45" s="9"/>
      <c r="R45" s="21"/>
    </row>
    <row r="46" spans="2:18" x14ac:dyDescent="0.35">
      <c r="B46" s="11" t="s">
        <v>29</v>
      </c>
      <c r="C46" s="25">
        <v>8.1866569999999932</v>
      </c>
      <c r="D46" s="7">
        <v>604</v>
      </c>
      <c r="F46" s="8"/>
      <c r="G46" s="9"/>
      <c r="H46" s="21"/>
      <c r="L46" s="11" t="s">
        <v>29</v>
      </c>
      <c r="M46" s="25">
        <v>13.196921099999972</v>
      </c>
      <c r="N46" s="7">
        <v>965</v>
      </c>
      <c r="P46" s="8"/>
      <c r="Q46" s="9"/>
      <c r="R46" s="21"/>
    </row>
    <row r="47" spans="2:18" x14ac:dyDescent="0.35">
      <c r="B47" s="11" t="s">
        <v>31</v>
      </c>
      <c r="C47" s="25">
        <v>5.5974726499999994</v>
      </c>
      <c r="D47" s="7">
        <v>419</v>
      </c>
      <c r="F47" s="8"/>
      <c r="G47" s="9"/>
      <c r="H47" s="21"/>
      <c r="L47" s="11" t="s">
        <v>31</v>
      </c>
      <c r="M47" s="25">
        <v>10.323383450000001</v>
      </c>
      <c r="N47" s="7">
        <v>1047</v>
      </c>
      <c r="P47" s="8"/>
      <c r="Q47" s="9"/>
      <c r="R47" s="21"/>
    </row>
    <row r="48" spans="2:18" x14ac:dyDescent="0.35">
      <c r="B48" s="11" t="s">
        <v>32</v>
      </c>
      <c r="C48" s="25">
        <v>4.5761550799999924</v>
      </c>
      <c r="D48" s="7">
        <v>500</v>
      </c>
      <c r="F48" s="8"/>
      <c r="G48" s="9"/>
      <c r="H48" s="21"/>
      <c r="L48" s="11" t="s">
        <v>32</v>
      </c>
      <c r="M48" s="25">
        <v>10.063616290000001</v>
      </c>
      <c r="N48" s="7">
        <v>645</v>
      </c>
      <c r="P48" s="8"/>
      <c r="Q48" s="9"/>
      <c r="R48" s="21"/>
    </row>
    <row r="49" spans="2:18" x14ac:dyDescent="0.35">
      <c r="B49" s="11" t="s">
        <v>33</v>
      </c>
      <c r="C49" s="25">
        <v>4.3099588699999947</v>
      </c>
      <c r="D49" s="7">
        <v>568</v>
      </c>
      <c r="F49" s="8"/>
      <c r="G49" s="9"/>
      <c r="H49" s="21"/>
      <c r="L49" s="11" t="s">
        <v>35</v>
      </c>
      <c r="M49" s="25">
        <v>9.4647456299999906</v>
      </c>
      <c r="N49" s="7">
        <v>707</v>
      </c>
      <c r="P49" s="8"/>
      <c r="Q49" s="9"/>
      <c r="R49" s="21"/>
    </row>
    <row r="50" spans="2:18" x14ac:dyDescent="0.35">
      <c r="B50" s="11" t="s">
        <v>34</v>
      </c>
      <c r="C50" s="25">
        <v>2.865704189999998</v>
      </c>
      <c r="D50" s="7">
        <v>214</v>
      </c>
      <c r="F50" s="8"/>
      <c r="G50" s="9"/>
      <c r="H50" s="21"/>
      <c r="L50" s="11" t="s">
        <v>33</v>
      </c>
      <c r="M50" s="25">
        <v>9.3194779499999978</v>
      </c>
      <c r="N50" s="7">
        <v>1136</v>
      </c>
      <c r="P50" s="8"/>
      <c r="Q50" s="9"/>
      <c r="R50" s="21"/>
    </row>
    <row r="51" spans="2:18" x14ac:dyDescent="0.35">
      <c r="B51" s="11" t="s">
        <v>35</v>
      </c>
      <c r="C51" s="25">
        <v>2.5369591799999958</v>
      </c>
      <c r="D51" s="7">
        <v>300</v>
      </c>
      <c r="F51" s="8"/>
      <c r="G51" s="9"/>
      <c r="H51" s="21"/>
      <c r="L51" s="11" t="s">
        <v>37</v>
      </c>
      <c r="M51" s="25">
        <v>6.8240230899999998</v>
      </c>
      <c r="N51" s="7">
        <v>171</v>
      </c>
      <c r="P51" s="8"/>
      <c r="Q51" s="9"/>
      <c r="R51" s="21"/>
    </row>
    <row r="52" spans="2:18" x14ac:dyDescent="0.35">
      <c r="B52" s="11" t="s">
        <v>36</v>
      </c>
      <c r="C52" s="25">
        <v>2.4272102199999974</v>
      </c>
      <c r="D52" s="7">
        <v>239</v>
      </c>
      <c r="F52" s="8"/>
      <c r="G52" s="9"/>
      <c r="H52" s="21"/>
      <c r="L52" s="11" t="s">
        <v>38</v>
      </c>
      <c r="M52" s="25">
        <v>5.2733817200000024</v>
      </c>
      <c r="N52" s="7">
        <v>364</v>
      </c>
      <c r="P52" s="8"/>
      <c r="Q52" s="9"/>
      <c r="R52" s="21"/>
    </row>
    <row r="53" spans="2:18" x14ac:dyDescent="0.35">
      <c r="B53" s="11" t="s">
        <v>38</v>
      </c>
      <c r="C53" s="25">
        <v>0.87540017000000003</v>
      </c>
      <c r="D53" s="7">
        <v>201</v>
      </c>
      <c r="F53" s="8"/>
      <c r="G53" s="9"/>
      <c r="H53" s="21"/>
      <c r="L53" s="11" t="s">
        <v>34</v>
      </c>
      <c r="M53" s="25">
        <v>4.5068790499999958</v>
      </c>
      <c r="N53" s="7">
        <v>539</v>
      </c>
      <c r="P53" s="8"/>
      <c r="Q53" s="9"/>
      <c r="R53" s="21"/>
    </row>
    <row r="54" spans="2:18" x14ac:dyDescent="0.35">
      <c r="B54" s="11" t="s">
        <v>37</v>
      </c>
      <c r="C54" s="25">
        <v>0.76505870999999981</v>
      </c>
      <c r="D54" s="7">
        <v>65</v>
      </c>
      <c r="F54" s="8"/>
      <c r="G54" s="9"/>
      <c r="H54" s="21"/>
      <c r="L54" s="11" t="s">
        <v>36</v>
      </c>
      <c r="M54" s="25">
        <v>3.9656773099999998</v>
      </c>
      <c r="N54" s="7">
        <v>483</v>
      </c>
      <c r="P54" s="8"/>
      <c r="Q54" s="9"/>
      <c r="R54" s="21"/>
    </row>
    <row r="55" spans="2:18" x14ac:dyDescent="0.35">
      <c r="B55" s="11" t="s">
        <v>39</v>
      </c>
      <c r="C55" s="25">
        <v>0.59028320000000012</v>
      </c>
      <c r="D55" s="7">
        <v>67</v>
      </c>
      <c r="L55" s="11" t="s">
        <v>39</v>
      </c>
      <c r="M55" s="25">
        <v>2.9379005100000009</v>
      </c>
      <c r="N55" s="7">
        <v>166</v>
      </c>
      <c r="P55" s="8"/>
      <c r="Q55" s="9"/>
      <c r="R55" s="21"/>
    </row>
    <row r="56" spans="2:18" ht="15" thickBot="1" x14ac:dyDescent="0.4">
      <c r="B56" s="15" t="s">
        <v>4</v>
      </c>
      <c r="C56" s="26">
        <f>SUM(C42:C55)</f>
        <v>176.87739955000001</v>
      </c>
      <c r="D56" s="17">
        <f>SUM(D42:D55)</f>
        <v>7999</v>
      </c>
      <c r="L56" s="15" t="s">
        <v>4</v>
      </c>
      <c r="M56" s="26">
        <f>SUM(M42:M55)</f>
        <v>343.22337157999971</v>
      </c>
      <c r="N56" s="17">
        <f>SUM(N42:N55)</f>
        <v>16877</v>
      </c>
      <c r="P56" s="8"/>
      <c r="Q56" s="9"/>
      <c r="R56" s="21"/>
    </row>
  </sheetData>
  <mergeCells count="6">
    <mergeCell ref="M40:N40"/>
    <mergeCell ref="C4:D4"/>
    <mergeCell ref="C24:D24"/>
    <mergeCell ref="C40:D40"/>
    <mergeCell ref="M4:N4"/>
    <mergeCell ref="M24:N24"/>
  </mergeCells>
  <pageMargins left="0.7" right="0.7" top="0.75" bottom="0.75" header="0.3" footer="0.3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3:T54"/>
  <sheetViews>
    <sheetView showGridLines="0" zoomScale="70" zoomScaleNormal="70" workbookViewId="0">
      <selection activeCell="B3" sqref="B3"/>
    </sheetView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34.7265625" bestFit="1" customWidth="1"/>
    <col min="14" max="14" width="55.81640625" customWidth="1"/>
    <col min="15" max="16" width="19.7265625" style="3" customWidth="1"/>
    <col min="18" max="18" width="51.81640625" bestFit="1" customWidth="1"/>
  </cols>
  <sheetData>
    <row r="3" spans="2:20" ht="15.5" x14ac:dyDescent="0.35">
      <c r="B3" s="1" t="s">
        <v>44</v>
      </c>
      <c r="C3"/>
      <c r="D3"/>
      <c r="N3" s="1" t="s">
        <v>49</v>
      </c>
      <c r="O3"/>
      <c r="P3"/>
    </row>
    <row r="4" spans="2:20" ht="16" thickBot="1" x14ac:dyDescent="0.4">
      <c r="B4" s="2" t="s">
        <v>0</v>
      </c>
      <c r="N4" s="2" t="s">
        <v>0</v>
      </c>
    </row>
    <row r="5" spans="2:20" x14ac:dyDescent="0.35">
      <c r="C5" s="38" t="s">
        <v>5</v>
      </c>
      <c r="D5" s="39"/>
      <c r="O5" s="38" t="s">
        <v>5</v>
      </c>
      <c r="P5" s="39"/>
    </row>
    <row r="6" spans="2:20" ht="15" thickBot="1" x14ac:dyDescent="0.4">
      <c r="B6" s="12" t="s">
        <v>1</v>
      </c>
      <c r="C6" s="13" t="s">
        <v>2</v>
      </c>
      <c r="D6" s="14" t="s">
        <v>3</v>
      </c>
      <c r="N6" s="12" t="s">
        <v>1</v>
      </c>
      <c r="O6" s="13" t="s">
        <v>6</v>
      </c>
      <c r="P6" s="14" t="s">
        <v>3</v>
      </c>
    </row>
    <row r="7" spans="2:20" x14ac:dyDescent="0.35">
      <c r="B7" s="11" t="s">
        <v>15</v>
      </c>
      <c r="C7" s="4">
        <v>11.55084722</v>
      </c>
      <c r="D7" s="7">
        <v>87</v>
      </c>
      <c r="F7" s="8"/>
      <c r="G7" s="9"/>
      <c r="H7" s="10"/>
      <c r="N7" s="11" t="s">
        <v>14</v>
      </c>
      <c r="O7" s="4">
        <v>19.844079509999997</v>
      </c>
      <c r="P7" s="7">
        <v>227</v>
      </c>
      <c r="R7" s="8"/>
      <c r="S7" s="9"/>
      <c r="T7" s="10"/>
    </row>
    <row r="8" spans="2:20" x14ac:dyDescent="0.35">
      <c r="B8" s="11" t="s">
        <v>14</v>
      </c>
      <c r="C8" s="4">
        <v>10.128899130000001</v>
      </c>
      <c r="D8" s="7">
        <v>70</v>
      </c>
      <c r="F8" s="8"/>
      <c r="G8" s="9"/>
      <c r="H8" s="10"/>
      <c r="N8" s="11" t="s">
        <v>15</v>
      </c>
      <c r="O8" s="4">
        <v>16.690441900000007</v>
      </c>
      <c r="P8" s="7">
        <v>231</v>
      </c>
      <c r="R8" s="8"/>
      <c r="S8" s="9"/>
      <c r="T8" s="10"/>
    </row>
    <row r="9" spans="2:20" x14ac:dyDescent="0.35">
      <c r="B9" s="11" t="s">
        <v>13</v>
      </c>
      <c r="C9" s="4">
        <v>7.3887599799999997</v>
      </c>
      <c r="D9" s="7">
        <v>34</v>
      </c>
      <c r="F9" s="8"/>
      <c r="G9" s="9"/>
      <c r="H9" s="10"/>
      <c r="N9" s="11" t="s">
        <v>13</v>
      </c>
      <c r="O9" s="4">
        <v>11.197968319999998</v>
      </c>
      <c r="P9" s="7">
        <v>101</v>
      </c>
      <c r="R9" s="8"/>
      <c r="S9" s="9"/>
      <c r="T9" s="10"/>
    </row>
    <row r="10" spans="2:20" x14ac:dyDescent="0.35">
      <c r="B10" s="11" t="s">
        <v>16</v>
      </c>
      <c r="C10" s="4">
        <v>2.7240577500000005</v>
      </c>
      <c r="D10" s="7">
        <v>15</v>
      </c>
      <c r="F10" s="8"/>
      <c r="G10" s="9"/>
      <c r="H10" s="10"/>
      <c r="N10" s="11" t="s">
        <v>16</v>
      </c>
      <c r="O10" s="4">
        <v>5.5978487299999991</v>
      </c>
      <c r="P10" s="7">
        <v>21</v>
      </c>
      <c r="R10" s="8"/>
      <c r="S10" s="9"/>
      <c r="T10" s="10"/>
    </row>
    <row r="11" spans="2:20" x14ac:dyDescent="0.35">
      <c r="B11" s="11" t="s">
        <v>12</v>
      </c>
      <c r="C11" s="4">
        <v>2.7004121400000005</v>
      </c>
      <c r="D11" s="7">
        <v>39</v>
      </c>
      <c r="F11" s="8"/>
      <c r="G11" s="9"/>
      <c r="H11" s="10"/>
      <c r="N11" s="11" t="s">
        <v>12</v>
      </c>
      <c r="O11" s="4">
        <v>3.6299260500000017</v>
      </c>
      <c r="P11" s="7">
        <v>188</v>
      </c>
      <c r="R11" s="8"/>
      <c r="S11" s="9"/>
      <c r="T11" s="10"/>
    </row>
    <row r="12" spans="2:20" x14ac:dyDescent="0.35">
      <c r="B12" s="11" t="s">
        <v>40</v>
      </c>
      <c r="C12" s="4">
        <v>2.2999999999999998</v>
      </c>
      <c r="D12" s="7">
        <v>1</v>
      </c>
      <c r="N12" s="11" t="s">
        <v>40</v>
      </c>
      <c r="O12" s="4">
        <v>3.1720652700000005</v>
      </c>
      <c r="P12" s="7">
        <v>7</v>
      </c>
      <c r="R12" s="8"/>
      <c r="S12" s="9"/>
      <c r="T12" s="10"/>
    </row>
    <row r="13" spans="2:20" x14ac:dyDescent="0.35">
      <c r="B13" s="11" t="s">
        <v>17</v>
      </c>
      <c r="C13" s="4">
        <v>1.636722</v>
      </c>
      <c r="D13" s="7">
        <v>2</v>
      </c>
      <c r="N13" s="11" t="s">
        <v>17</v>
      </c>
      <c r="O13" s="4">
        <v>1.3159632400000001</v>
      </c>
      <c r="P13" s="7">
        <v>6</v>
      </c>
      <c r="R13" s="8"/>
      <c r="S13" s="9"/>
      <c r="T13" s="10"/>
    </row>
    <row r="14" spans="2:20" ht="15" thickBot="1" x14ac:dyDescent="0.4">
      <c r="B14" s="15" t="s">
        <v>4</v>
      </c>
      <c r="C14" s="16">
        <f>SUBTOTAL(109,Tabla2[Monto])</f>
        <v>38.429698219999999</v>
      </c>
      <c r="D14" s="17">
        <f>SUBTOTAL(109,Tabla2[Créditos])</f>
        <v>248</v>
      </c>
      <c r="N14" s="28" t="s">
        <v>11</v>
      </c>
      <c r="O14" s="16">
        <f>SUBTOTAL(109,O7:O13)</f>
        <v>61.448293019999994</v>
      </c>
      <c r="P14" s="17">
        <f>SUBTOTAL(109,P7:P13)</f>
        <v>781</v>
      </c>
      <c r="R14" s="8"/>
      <c r="S14" s="9"/>
      <c r="T14" s="10"/>
    </row>
    <row r="15" spans="2:20" x14ac:dyDescent="0.35">
      <c r="B15" s="5"/>
      <c r="N15" s="5"/>
      <c r="O15" s="30"/>
    </row>
    <row r="16" spans="2:20" x14ac:dyDescent="0.35">
      <c r="B16" s="5"/>
      <c r="C16" s="24"/>
      <c r="N16" s="5"/>
    </row>
    <row r="17" spans="2:20" x14ac:dyDescent="0.35">
      <c r="B17" s="5"/>
      <c r="C17" s="24"/>
      <c r="D17" s="24"/>
      <c r="N17" s="5"/>
    </row>
    <row r="18" spans="2:20" x14ac:dyDescent="0.35">
      <c r="B18" s="5"/>
      <c r="N18" s="5"/>
    </row>
    <row r="19" spans="2:20" x14ac:dyDescent="0.35">
      <c r="B19" s="5"/>
      <c r="N19" s="5"/>
    </row>
    <row r="20" spans="2:20" ht="15.5" x14ac:dyDescent="0.35">
      <c r="B20" s="1" t="s">
        <v>45</v>
      </c>
      <c r="D20" s="6"/>
      <c r="N20" s="1" t="s">
        <v>48</v>
      </c>
      <c r="P20" s="6"/>
    </row>
    <row r="21" spans="2:20" ht="16" thickBot="1" x14ac:dyDescent="0.4">
      <c r="B21" s="2" t="s">
        <v>0</v>
      </c>
      <c r="D21" s="6"/>
      <c r="F21" s="8"/>
      <c r="G21" s="9"/>
      <c r="H21" s="10"/>
      <c r="N21" s="2" t="s">
        <v>0</v>
      </c>
      <c r="P21" s="6"/>
    </row>
    <row r="22" spans="2:20" x14ac:dyDescent="0.35">
      <c r="C22" s="38" t="s">
        <v>5</v>
      </c>
      <c r="D22" s="39"/>
      <c r="F22" s="8"/>
      <c r="G22" s="9"/>
      <c r="H22" s="10"/>
      <c r="O22" s="38" t="s">
        <v>5</v>
      </c>
      <c r="P22" s="39"/>
    </row>
    <row r="23" spans="2:20" ht="15" thickBot="1" x14ac:dyDescent="0.4">
      <c r="B23" s="19" t="s">
        <v>9</v>
      </c>
      <c r="C23" s="13" t="s">
        <v>2</v>
      </c>
      <c r="D23" s="14" t="s">
        <v>3</v>
      </c>
      <c r="F23" s="8"/>
      <c r="G23" s="9"/>
      <c r="H23" s="10"/>
      <c r="N23" s="19" t="s">
        <v>9</v>
      </c>
      <c r="O23" s="13" t="s">
        <v>6</v>
      </c>
      <c r="P23" s="14" t="s">
        <v>3</v>
      </c>
      <c r="R23" s="8"/>
      <c r="S23" s="9"/>
      <c r="T23" s="10"/>
    </row>
    <row r="24" spans="2:20" x14ac:dyDescent="0.35">
      <c r="B24" s="18" t="s">
        <v>42</v>
      </c>
      <c r="C24" s="4">
        <v>3.4979170399999995</v>
      </c>
      <c r="D24" s="7">
        <v>131</v>
      </c>
      <c r="F24" s="8"/>
      <c r="G24" s="9"/>
      <c r="H24" s="10"/>
      <c r="N24" s="18" t="s">
        <v>42</v>
      </c>
      <c r="O24" s="4">
        <v>6.3967755200000012</v>
      </c>
      <c r="P24" s="7">
        <v>471</v>
      </c>
      <c r="R24" s="8"/>
      <c r="S24" s="9"/>
      <c r="T24" s="10"/>
    </row>
    <row r="25" spans="2:20" x14ac:dyDescent="0.35">
      <c r="B25" s="18" t="s">
        <v>23</v>
      </c>
      <c r="C25" s="4">
        <v>8.3604018199999981</v>
      </c>
      <c r="D25" s="7">
        <v>68</v>
      </c>
      <c r="F25" s="8"/>
      <c r="G25" s="9"/>
      <c r="H25" s="10"/>
      <c r="N25" s="18" t="s">
        <v>23</v>
      </c>
      <c r="O25" s="4">
        <v>14.304741250000005</v>
      </c>
      <c r="P25" s="7">
        <v>209</v>
      </c>
      <c r="R25" s="8"/>
      <c r="S25" s="9"/>
      <c r="T25" s="10"/>
    </row>
    <row r="26" spans="2:20" x14ac:dyDescent="0.35">
      <c r="B26" s="18" t="s">
        <v>24</v>
      </c>
      <c r="C26" s="4">
        <v>9.399197970000003</v>
      </c>
      <c r="D26" s="7">
        <v>31</v>
      </c>
      <c r="N26" s="18" t="s">
        <v>24</v>
      </c>
      <c r="O26" s="4">
        <v>19.375156560000011</v>
      </c>
      <c r="P26" s="7">
        <v>65</v>
      </c>
      <c r="R26" s="8"/>
      <c r="S26" s="9"/>
      <c r="T26" s="10"/>
    </row>
    <row r="27" spans="2:20" x14ac:dyDescent="0.35">
      <c r="B27" s="18" t="s">
        <v>25</v>
      </c>
      <c r="C27" s="4">
        <v>17.172181390000002</v>
      </c>
      <c r="D27" s="7">
        <v>18</v>
      </c>
      <c r="N27" s="18" t="s">
        <v>25</v>
      </c>
      <c r="O27" s="4">
        <v>21.371619689999999</v>
      </c>
      <c r="P27" s="7">
        <v>36</v>
      </c>
    </row>
    <row r="28" spans="2:20" ht="15" thickBot="1" x14ac:dyDescent="0.4">
      <c r="B28" s="20" t="s">
        <v>4</v>
      </c>
      <c r="C28" s="16">
        <f>SUM(C24:C27)</f>
        <v>38.429698220000006</v>
      </c>
      <c r="D28" s="17">
        <f>SUM(D24:D27)</f>
        <v>248</v>
      </c>
      <c r="N28" s="20" t="s">
        <v>4</v>
      </c>
      <c r="O28" s="16">
        <f>SUM(O24:O27)</f>
        <v>61.448293020000023</v>
      </c>
      <c r="P28" s="17">
        <f>SUM(P24:P27)</f>
        <v>781</v>
      </c>
    </row>
    <row r="29" spans="2:20" x14ac:dyDescent="0.35">
      <c r="B29" s="29" t="s">
        <v>8</v>
      </c>
      <c r="N29" s="27" t="s">
        <v>8</v>
      </c>
    </row>
    <row r="35" spans="2:20" ht="15" customHeight="1" x14ac:dyDescent="0.35"/>
    <row r="36" spans="2:20" ht="15.5" x14ac:dyDescent="0.35">
      <c r="B36" s="1" t="s">
        <v>46</v>
      </c>
      <c r="N36" s="1" t="s">
        <v>47</v>
      </c>
    </row>
    <row r="37" spans="2:20" ht="16" thickBot="1" x14ac:dyDescent="0.4">
      <c r="B37" s="2" t="s">
        <v>0</v>
      </c>
      <c r="F37" s="8"/>
      <c r="G37" s="9"/>
      <c r="H37" s="10"/>
      <c r="N37" s="2" t="s">
        <v>0</v>
      </c>
    </row>
    <row r="38" spans="2:20" x14ac:dyDescent="0.35">
      <c r="C38" s="38" t="s">
        <v>5</v>
      </c>
      <c r="D38" s="39"/>
      <c r="F38" s="8"/>
      <c r="G38" s="9"/>
      <c r="H38" s="10"/>
      <c r="O38" s="38" t="s">
        <v>5</v>
      </c>
      <c r="P38" s="39"/>
    </row>
    <row r="39" spans="2:20" ht="15" thickBot="1" x14ac:dyDescent="0.4">
      <c r="B39" s="12" t="s">
        <v>10</v>
      </c>
      <c r="C39" s="13" t="s">
        <v>2</v>
      </c>
      <c r="D39" s="14" t="s">
        <v>3</v>
      </c>
      <c r="F39" s="8"/>
      <c r="G39" s="9"/>
      <c r="H39" s="10"/>
      <c r="N39" s="12" t="s">
        <v>10</v>
      </c>
      <c r="O39" s="13" t="s">
        <v>6</v>
      </c>
      <c r="P39" s="14" t="s">
        <v>3</v>
      </c>
      <c r="R39" s="8"/>
      <c r="S39" s="9"/>
      <c r="T39" s="10"/>
    </row>
    <row r="40" spans="2:20" x14ac:dyDescent="0.35">
      <c r="B40" s="11" t="s">
        <v>26</v>
      </c>
      <c r="C40" s="4">
        <v>19.731554179999996</v>
      </c>
      <c r="D40" s="7">
        <v>129</v>
      </c>
      <c r="F40" s="8"/>
      <c r="G40" s="9"/>
      <c r="H40" s="10"/>
      <c r="N40" s="11" t="s">
        <v>26</v>
      </c>
      <c r="O40" s="4">
        <v>34.841516510000041</v>
      </c>
      <c r="P40" s="7">
        <v>449</v>
      </c>
      <c r="R40" s="8"/>
      <c r="S40" s="9"/>
      <c r="T40" s="10"/>
    </row>
    <row r="41" spans="2:20" x14ac:dyDescent="0.35">
      <c r="B41" s="11" t="s">
        <v>27</v>
      </c>
      <c r="C41" s="4">
        <v>9.631348219999996</v>
      </c>
      <c r="D41" s="7">
        <v>48</v>
      </c>
      <c r="F41" s="8"/>
      <c r="G41" s="9"/>
      <c r="H41" s="10"/>
      <c r="N41" s="11" t="s">
        <v>27</v>
      </c>
      <c r="O41" s="4">
        <v>15.827597179999994</v>
      </c>
      <c r="P41" s="7">
        <v>164</v>
      </c>
      <c r="R41" s="8"/>
      <c r="S41" s="9"/>
      <c r="T41" s="10"/>
    </row>
    <row r="42" spans="2:20" x14ac:dyDescent="0.35">
      <c r="B42" s="11" t="s">
        <v>28</v>
      </c>
      <c r="C42" s="4">
        <v>3.9115577899999994</v>
      </c>
      <c r="D42" s="7">
        <v>15</v>
      </c>
      <c r="F42" s="8"/>
      <c r="G42" s="9"/>
      <c r="H42" s="10"/>
      <c r="N42" s="11" t="s">
        <v>29</v>
      </c>
      <c r="O42" s="4">
        <v>3.4166857199999998</v>
      </c>
      <c r="P42" s="7">
        <v>26</v>
      </c>
      <c r="R42" s="8"/>
      <c r="S42" s="9"/>
      <c r="T42" s="10"/>
    </row>
    <row r="43" spans="2:20" x14ac:dyDescent="0.35">
      <c r="B43" s="11" t="s">
        <v>29</v>
      </c>
      <c r="C43" s="4">
        <v>3.7685126699999998</v>
      </c>
      <c r="D43" s="7">
        <v>13</v>
      </c>
      <c r="F43" s="8"/>
      <c r="G43" s="9"/>
      <c r="H43" s="10"/>
      <c r="N43" s="11" t="s">
        <v>30</v>
      </c>
      <c r="O43" s="4">
        <v>2.6745021499999999</v>
      </c>
      <c r="P43" s="7">
        <v>27</v>
      </c>
      <c r="R43" s="8"/>
      <c r="S43" s="9"/>
      <c r="T43" s="10"/>
    </row>
    <row r="44" spans="2:20" x14ac:dyDescent="0.35">
      <c r="B44" s="11" t="s">
        <v>38</v>
      </c>
      <c r="C44" s="4">
        <v>0.32536700000000002</v>
      </c>
      <c r="D44" s="7">
        <v>6</v>
      </c>
      <c r="F44" s="8"/>
      <c r="G44" s="9"/>
      <c r="H44" s="10"/>
      <c r="N44" s="11" t="s">
        <v>28</v>
      </c>
      <c r="O44" s="4">
        <v>2.2163606900000001</v>
      </c>
      <c r="P44" s="7">
        <v>23</v>
      </c>
      <c r="R44" s="8"/>
      <c r="S44" s="9"/>
      <c r="T44" s="10"/>
    </row>
    <row r="45" spans="2:20" x14ac:dyDescent="0.35">
      <c r="B45" s="11" t="s">
        <v>31</v>
      </c>
      <c r="C45" s="4">
        <v>0.30768500000000004</v>
      </c>
      <c r="D45" s="7">
        <v>15</v>
      </c>
      <c r="F45" s="8"/>
      <c r="G45" s="9"/>
      <c r="H45" s="10"/>
      <c r="N45" s="11" t="s">
        <v>31</v>
      </c>
      <c r="O45" s="4">
        <v>1.3862766099999997</v>
      </c>
      <c r="P45" s="7">
        <v>27</v>
      </c>
      <c r="R45" s="8"/>
      <c r="S45" s="9"/>
      <c r="T45" s="10"/>
    </row>
    <row r="46" spans="2:20" x14ac:dyDescent="0.35">
      <c r="B46" s="11" t="s">
        <v>30</v>
      </c>
      <c r="C46" s="4">
        <v>0.224526</v>
      </c>
      <c r="D46" s="7">
        <v>7</v>
      </c>
      <c r="F46" s="8"/>
      <c r="G46" s="9"/>
      <c r="H46" s="10"/>
      <c r="N46" s="11" t="s">
        <v>36</v>
      </c>
      <c r="O46" s="4">
        <v>0.35566867000000002</v>
      </c>
      <c r="P46" s="7">
        <v>7</v>
      </c>
      <c r="R46" s="8"/>
      <c r="S46" s="9"/>
      <c r="T46" s="10"/>
    </row>
    <row r="47" spans="2:20" x14ac:dyDescent="0.35">
      <c r="B47" s="11" t="s">
        <v>32</v>
      </c>
      <c r="C47" s="4">
        <v>0.21800000000000003</v>
      </c>
      <c r="D47" s="7">
        <v>3</v>
      </c>
      <c r="F47" s="8"/>
      <c r="G47" s="9"/>
      <c r="H47" s="10"/>
      <c r="N47" s="11" t="s">
        <v>32</v>
      </c>
      <c r="O47" s="4">
        <v>0.31172885</v>
      </c>
      <c r="P47" s="7">
        <v>10</v>
      </c>
      <c r="R47" s="8"/>
      <c r="S47" s="9"/>
      <c r="T47" s="10"/>
    </row>
    <row r="48" spans="2:20" x14ac:dyDescent="0.35">
      <c r="B48" s="11" t="s">
        <v>36</v>
      </c>
      <c r="C48" s="4">
        <v>0.13600000000000001</v>
      </c>
      <c r="D48" s="7">
        <v>2</v>
      </c>
      <c r="F48" s="8"/>
      <c r="G48" s="9"/>
      <c r="H48" s="10"/>
      <c r="N48" s="11" t="s">
        <v>39</v>
      </c>
      <c r="O48" s="4">
        <v>0.11153573999999999</v>
      </c>
      <c r="P48" s="7">
        <v>9</v>
      </c>
      <c r="R48" s="8"/>
      <c r="S48" s="9"/>
      <c r="T48" s="10"/>
    </row>
    <row r="49" spans="2:20" x14ac:dyDescent="0.35">
      <c r="B49" s="11" t="s">
        <v>33</v>
      </c>
      <c r="C49" s="4">
        <v>6.4718999999999999E-2</v>
      </c>
      <c r="D49" s="7">
        <v>3</v>
      </c>
      <c r="F49" s="8"/>
      <c r="G49" s="9"/>
      <c r="H49" s="10"/>
      <c r="N49" s="11" t="s">
        <v>38</v>
      </c>
      <c r="O49" s="4">
        <v>9.3322719999999998E-2</v>
      </c>
      <c r="P49" s="7">
        <v>16</v>
      </c>
      <c r="R49" s="8"/>
      <c r="S49" s="9"/>
      <c r="T49" s="10"/>
    </row>
    <row r="50" spans="2:20" x14ac:dyDescent="0.35">
      <c r="B50" s="11" t="s">
        <v>34</v>
      </c>
      <c r="C50" s="4">
        <v>4.0860359999999998E-2</v>
      </c>
      <c r="D50" s="7">
        <v>2</v>
      </c>
      <c r="N50" s="11" t="s">
        <v>33</v>
      </c>
      <c r="O50" s="4">
        <v>7.5996649999999999E-2</v>
      </c>
      <c r="P50" s="7">
        <v>8</v>
      </c>
      <c r="R50" s="8"/>
      <c r="S50" s="9"/>
      <c r="T50" s="10"/>
    </row>
    <row r="51" spans="2:20" x14ac:dyDescent="0.35">
      <c r="B51" s="11" t="s">
        <v>35</v>
      </c>
      <c r="C51" s="4">
        <v>3.6000000000000004E-2</v>
      </c>
      <c r="D51" s="7">
        <v>2</v>
      </c>
      <c r="N51" s="11" t="s">
        <v>34</v>
      </c>
      <c r="O51" s="4">
        <v>7.1680919999999995E-2</v>
      </c>
      <c r="P51" s="7">
        <v>6</v>
      </c>
      <c r="R51" s="8"/>
      <c r="S51" s="9"/>
      <c r="T51" s="10"/>
    </row>
    <row r="52" spans="2:20" x14ac:dyDescent="0.35">
      <c r="B52" s="11" t="s">
        <v>39</v>
      </c>
      <c r="C52" s="4">
        <v>3.3568000000000001E-2</v>
      </c>
      <c r="D52" s="7">
        <v>3</v>
      </c>
      <c r="N52" s="11" t="s">
        <v>35</v>
      </c>
      <c r="O52" s="4">
        <v>4.6233339999999998E-2</v>
      </c>
      <c r="P52" s="7">
        <v>3</v>
      </c>
    </row>
    <row r="53" spans="2:20" ht="15" thickBot="1" x14ac:dyDescent="0.4">
      <c r="B53" s="15" t="s">
        <v>4</v>
      </c>
      <c r="C53" s="16">
        <f>SUM(C40:C52)</f>
        <v>38.429698219999999</v>
      </c>
      <c r="D53" s="17">
        <f>SUM(D40:D52)</f>
        <v>248</v>
      </c>
      <c r="N53" s="11" t="s">
        <v>37</v>
      </c>
      <c r="O53" s="4">
        <v>1.9187269999999999E-2</v>
      </c>
      <c r="P53" s="7">
        <v>6</v>
      </c>
    </row>
    <row r="54" spans="2:20" ht="15" thickBot="1" x14ac:dyDescent="0.4">
      <c r="N54" s="15" t="s">
        <v>4</v>
      </c>
      <c r="O54" s="16">
        <f>SUM(O40:O53)</f>
        <v>61.448293020000044</v>
      </c>
      <c r="P54" s="17">
        <f>SUM(P40:P53)</f>
        <v>781</v>
      </c>
    </row>
  </sheetData>
  <mergeCells count="6">
    <mergeCell ref="C5:D5"/>
    <mergeCell ref="C22:D22"/>
    <mergeCell ref="C38:D38"/>
    <mergeCell ref="O5:P5"/>
    <mergeCell ref="O22:P22"/>
    <mergeCell ref="O38:P38"/>
  </mergeCells>
  <pageMargins left="0.7" right="0.7" top="0.75" bottom="0.75" header="0.3" footer="0.3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3:T54"/>
  <sheetViews>
    <sheetView showGridLines="0" zoomScale="70" zoomScaleNormal="70" workbookViewId="0">
      <selection activeCell="B3" sqref="B3"/>
    </sheetView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34.7265625" bestFit="1" customWidth="1"/>
    <col min="14" max="14" width="55.81640625" customWidth="1"/>
    <col min="15" max="16" width="19.7265625" style="3" customWidth="1"/>
    <col min="18" max="18" width="51.81640625" bestFit="1" customWidth="1"/>
  </cols>
  <sheetData>
    <row r="3" spans="2:20" ht="15.5" x14ac:dyDescent="0.35">
      <c r="B3" s="1" t="s">
        <v>44</v>
      </c>
      <c r="C3"/>
      <c r="D3"/>
      <c r="N3" s="1" t="s">
        <v>49</v>
      </c>
      <c r="O3"/>
      <c r="P3"/>
    </row>
    <row r="4" spans="2:20" ht="16" thickBot="1" x14ac:dyDescent="0.4">
      <c r="B4" s="2" t="s">
        <v>0</v>
      </c>
      <c r="N4" s="2" t="s">
        <v>0</v>
      </c>
    </row>
    <row r="5" spans="2:20" x14ac:dyDescent="0.35">
      <c r="C5" s="38" t="s">
        <v>41</v>
      </c>
      <c r="D5" s="39"/>
      <c r="O5" s="38" t="s">
        <v>41</v>
      </c>
      <c r="P5" s="39"/>
    </row>
    <row r="6" spans="2:20" ht="15" thickBot="1" x14ac:dyDescent="0.4">
      <c r="B6" s="12" t="s">
        <v>1</v>
      </c>
      <c r="C6" s="13" t="s">
        <v>2</v>
      </c>
      <c r="D6" s="14" t="s">
        <v>3</v>
      </c>
      <c r="N6" s="12" t="s">
        <v>1</v>
      </c>
      <c r="O6" s="13" t="s">
        <v>6</v>
      </c>
      <c r="P6" s="14" t="s">
        <v>3</v>
      </c>
    </row>
    <row r="7" spans="2:20" x14ac:dyDescent="0.35">
      <c r="B7" s="11" t="s">
        <v>16</v>
      </c>
      <c r="C7" s="4">
        <v>37.299999999999997</v>
      </c>
      <c r="D7" s="7">
        <v>2</v>
      </c>
      <c r="F7" s="8"/>
      <c r="G7" s="9"/>
      <c r="H7" s="10"/>
      <c r="N7" s="11" t="s">
        <v>18</v>
      </c>
      <c r="O7" s="4">
        <v>23.43821295</v>
      </c>
      <c r="P7" s="7">
        <v>2</v>
      </c>
      <c r="R7" s="8"/>
      <c r="S7" s="9"/>
      <c r="T7" s="10"/>
    </row>
    <row r="8" spans="2:20" x14ac:dyDescent="0.35">
      <c r="B8" s="11" t="s">
        <v>14</v>
      </c>
      <c r="C8" s="4">
        <v>10.440728590000003</v>
      </c>
      <c r="D8" s="7">
        <v>9</v>
      </c>
      <c r="F8" s="8"/>
      <c r="G8" s="9"/>
      <c r="H8" s="10"/>
      <c r="N8" s="11" t="s">
        <v>16</v>
      </c>
      <c r="O8" s="4">
        <v>17.224997460000001</v>
      </c>
      <c r="P8" s="7">
        <v>2</v>
      </c>
      <c r="R8" s="8"/>
      <c r="S8" s="9"/>
      <c r="T8" s="10"/>
    </row>
    <row r="9" spans="2:20" x14ac:dyDescent="0.35">
      <c r="B9" s="11" t="s">
        <v>18</v>
      </c>
      <c r="C9" s="4">
        <v>4.8499999999999996</v>
      </c>
      <c r="D9" s="7">
        <v>1</v>
      </c>
      <c r="F9" s="8"/>
      <c r="G9" s="9"/>
      <c r="H9" s="10"/>
      <c r="N9" s="11" t="s">
        <v>14</v>
      </c>
      <c r="O9" s="4">
        <v>9.5501788499999982</v>
      </c>
      <c r="P9" s="7">
        <v>8</v>
      </c>
      <c r="R9" s="8"/>
      <c r="S9" s="9"/>
      <c r="T9" s="10"/>
    </row>
    <row r="10" spans="2:20" x14ac:dyDescent="0.35">
      <c r="B10" s="11" t="s">
        <v>12</v>
      </c>
      <c r="C10" s="4">
        <v>4.6415964599999997</v>
      </c>
      <c r="D10" s="7">
        <v>6</v>
      </c>
      <c r="F10" s="8"/>
      <c r="G10" s="9"/>
      <c r="H10" s="10"/>
      <c r="N10" s="11" t="s">
        <v>15</v>
      </c>
      <c r="O10" s="4">
        <v>4.7708204800000003</v>
      </c>
      <c r="P10" s="7">
        <v>4</v>
      </c>
      <c r="R10" s="8"/>
      <c r="S10" s="9"/>
      <c r="T10" s="10"/>
    </row>
    <row r="11" spans="2:20" x14ac:dyDescent="0.35">
      <c r="B11" s="11" t="s">
        <v>15</v>
      </c>
      <c r="C11" s="4">
        <v>4.0999999999999996</v>
      </c>
      <c r="D11" s="7">
        <v>3</v>
      </c>
      <c r="F11" s="8"/>
      <c r="G11" s="9"/>
      <c r="H11" s="10"/>
      <c r="N11" s="11" t="s">
        <v>12</v>
      </c>
      <c r="O11" s="4">
        <v>4.3847079799999999</v>
      </c>
      <c r="P11" s="7">
        <v>6</v>
      </c>
      <c r="R11" s="8"/>
      <c r="S11" s="9"/>
      <c r="T11" s="10"/>
    </row>
    <row r="12" spans="2:20" ht="15" thickBot="1" x14ac:dyDescent="0.4">
      <c r="B12" s="11" t="s">
        <v>13</v>
      </c>
      <c r="C12" s="4">
        <v>0.47499999999999998</v>
      </c>
      <c r="D12" s="7">
        <v>1</v>
      </c>
      <c r="N12" s="11" t="s">
        <v>13</v>
      </c>
      <c r="O12" s="4">
        <v>0.47499999999999998</v>
      </c>
      <c r="P12" s="7">
        <v>1</v>
      </c>
      <c r="R12" s="8"/>
      <c r="S12" s="9"/>
      <c r="T12" s="10"/>
    </row>
    <row r="13" spans="2:20" ht="15" thickBot="1" x14ac:dyDescent="0.4">
      <c r="B13" s="31" t="s">
        <v>4</v>
      </c>
      <c r="C13" s="34">
        <f>SUBTOTAL(109,Tabla214[Monto])</f>
        <v>61.80732505000001</v>
      </c>
      <c r="D13" s="33">
        <f>SUBTOTAL(109,D7:D12)</f>
        <v>22</v>
      </c>
      <c r="N13" s="35" t="s">
        <v>11</v>
      </c>
      <c r="O13" s="36">
        <f t="shared" ref="O13" si="0">SUBTOTAL(109,O7:O12)</f>
        <v>59.84391772</v>
      </c>
      <c r="P13" s="37">
        <f>SUBTOTAL(109,Tabla2617[Créditos])</f>
        <v>23</v>
      </c>
      <c r="R13" s="8"/>
      <c r="S13" s="9"/>
      <c r="T13" s="10"/>
    </row>
    <row r="14" spans="2:20" x14ac:dyDescent="0.35">
      <c r="R14" s="8"/>
      <c r="S14" s="9"/>
      <c r="T14" s="10"/>
    </row>
    <row r="15" spans="2:20" x14ac:dyDescent="0.35">
      <c r="B15" s="5"/>
      <c r="N15" s="5"/>
      <c r="O15" s="30"/>
    </row>
    <row r="16" spans="2:20" x14ac:dyDescent="0.35">
      <c r="B16" s="5"/>
      <c r="C16" s="24"/>
      <c r="N16" s="5"/>
    </row>
    <row r="17" spans="2:20" x14ac:dyDescent="0.35">
      <c r="B17" s="5"/>
      <c r="C17" s="24"/>
      <c r="D17" s="24"/>
      <c r="N17" s="5"/>
    </row>
    <row r="18" spans="2:20" x14ac:dyDescent="0.35">
      <c r="B18" s="5"/>
      <c r="N18" s="5"/>
    </row>
    <row r="19" spans="2:20" x14ac:dyDescent="0.35">
      <c r="B19" s="5"/>
      <c r="N19" s="5"/>
    </row>
    <row r="20" spans="2:20" ht="15.5" x14ac:dyDescent="0.35">
      <c r="B20" s="1" t="s">
        <v>45</v>
      </c>
      <c r="D20" s="6"/>
      <c r="N20" s="1" t="s">
        <v>48</v>
      </c>
      <c r="P20" s="6"/>
    </row>
    <row r="21" spans="2:20" ht="16" thickBot="1" x14ac:dyDescent="0.4">
      <c r="B21" s="2" t="s">
        <v>0</v>
      </c>
      <c r="D21" s="6"/>
      <c r="F21" s="8"/>
      <c r="G21" s="9"/>
      <c r="H21" s="10"/>
      <c r="N21" s="2" t="s">
        <v>0</v>
      </c>
      <c r="P21" s="6"/>
    </row>
    <row r="22" spans="2:20" x14ac:dyDescent="0.35">
      <c r="C22" s="38" t="s">
        <v>41</v>
      </c>
      <c r="D22" s="39"/>
      <c r="F22" s="8"/>
      <c r="G22" s="9"/>
      <c r="H22" s="10"/>
      <c r="O22" s="38" t="s">
        <v>41</v>
      </c>
      <c r="P22" s="39"/>
    </row>
    <row r="23" spans="2:20" ht="15" thickBot="1" x14ac:dyDescent="0.4">
      <c r="B23" s="19" t="s">
        <v>9</v>
      </c>
      <c r="C23" s="13" t="s">
        <v>2</v>
      </c>
      <c r="D23" s="14" t="s">
        <v>3</v>
      </c>
      <c r="F23" s="8"/>
      <c r="G23" s="9"/>
      <c r="H23" s="10"/>
      <c r="N23" s="19" t="s">
        <v>9</v>
      </c>
      <c r="O23" s="13" t="s">
        <v>6</v>
      </c>
      <c r="P23" s="14" t="s">
        <v>3</v>
      </c>
      <c r="R23" s="8"/>
      <c r="S23" s="9"/>
      <c r="T23" s="10"/>
    </row>
    <row r="24" spans="2:20" x14ac:dyDescent="0.35">
      <c r="B24" s="18" t="s">
        <v>22</v>
      </c>
      <c r="C24" s="4">
        <v>5.4765423999999996</v>
      </c>
      <c r="D24" s="7">
        <v>3</v>
      </c>
      <c r="F24" s="8"/>
      <c r="G24" s="9"/>
      <c r="H24" s="10"/>
      <c r="N24" s="18" t="s">
        <v>22</v>
      </c>
      <c r="O24" s="4">
        <v>5.2009272999999991</v>
      </c>
      <c r="P24" s="7">
        <v>3</v>
      </c>
      <c r="R24" s="8"/>
      <c r="S24" s="9"/>
      <c r="T24" s="10"/>
    </row>
    <row r="25" spans="2:20" x14ac:dyDescent="0.35">
      <c r="B25" s="18" t="s">
        <v>23</v>
      </c>
      <c r="C25" s="4">
        <v>1.2260520099999999</v>
      </c>
      <c r="D25" s="7">
        <v>4</v>
      </c>
      <c r="F25" s="8"/>
      <c r="G25" s="9"/>
      <c r="H25" s="10"/>
      <c r="N25" s="18" t="s">
        <v>23</v>
      </c>
      <c r="O25" s="4">
        <v>1.027585</v>
      </c>
      <c r="P25" s="7">
        <v>3</v>
      </c>
      <c r="R25" s="8"/>
      <c r="S25" s="9"/>
      <c r="T25" s="10"/>
    </row>
    <row r="26" spans="2:20" x14ac:dyDescent="0.35">
      <c r="B26" s="18" t="s">
        <v>24</v>
      </c>
      <c r="C26" s="4">
        <v>9.9351715700000014</v>
      </c>
      <c r="D26" s="7">
        <v>8</v>
      </c>
      <c r="N26" s="18" t="s">
        <v>24</v>
      </c>
      <c r="O26" s="4">
        <v>9.0796437099999991</v>
      </c>
      <c r="P26" s="7">
        <v>8</v>
      </c>
      <c r="R26" s="8"/>
      <c r="S26" s="9"/>
      <c r="T26" s="10"/>
    </row>
    <row r="27" spans="2:20" x14ac:dyDescent="0.35">
      <c r="B27" s="18" t="s">
        <v>25</v>
      </c>
      <c r="C27" s="4">
        <v>45.169559070000005</v>
      </c>
      <c r="D27" s="7">
        <v>7</v>
      </c>
      <c r="N27" s="18" t="s">
        <v>25</v>
      </c>
      <c r="O27" s="4">
        <v>44.535761709999996</v>
      </c>
      <c r="P27" s="7">
        <v>9</v>
      </c>
    </row>
    <row r="28" spans="2:20" ht="15" thickBot="1" x14ac:dyDescent="0.4">
      <c r="B28" s="20" t="s">
        <v>4</v>
      </c>
      <c r="C28" s="16">
        <f>SUM(C24:C27)</f>
        <v>61.807325050000003</v>
      </c>
      <c r="D28" s="17">
        <f>SUM(D24:D27)</f>
        <v>22</v>
      </c>
      <c r="N28" s="20" t="s">
        <v>4</v>
      </c>
      <c r="O28" s="16">
        <f>SUM(O24:O27)</f>
        <v>59.843917719999993</v>
      </c>
      <c r="P28" s="17">
        <f>SUM(P24:P27)</f>
        <v>23</v>
      </c>
    </row>
    <row r="29" spans="2:20" x14ac:dyDescent="0.35">
      <c r="B29" s="29"/>
      <c r="N29" s="27"/>
    </row>
    <row r="35" spans="2:20" ht="15" customHeight="1" x14ac:dyDescent="0.35"/>
    <row r="36" spans="2:20" ht="15.5" x14ac:dyDescent="0.35">
      <c r="B36" s="1" t="s">
        <v>46</v>
      </c>
      <c r="N36" s="1" t="s">
        <v>47</v>
      </c>
    </row>
    <row r="37" spans="2:20" ht="16" thickBot="1" x14ac:dyDescent="0.4">
      <c r="B37" s="2" t="s">
        <v>0</v>
      </c>
      <c r="F37" s="8"/>
      <c r="G37" s="9"/>
      <c r="H37" s="10"/>
      <c r="N37" s="2" t="s">
        <v>0</v>
      </c>
    </row>
    <row r="38" spans="2:20" x14ac:dyDescent="0.35">
      <c r="C38" s="38" t="s">
        <v>41</v>
      </c>
      <c r="D38" s="39"/>
      <c r="F38" s="8"/>
      <c r="G38" s="9"/>
      <c r="H38" s="10"/>
      <c r="O38" s="38" t="s">
        <v>41</v>
      </c>
      <c r="P38" s="39"/>
    </row>
    <row r="39" spans="2:20" ht="15" thickBot="1" x14ac:dyDescent="0.4">
      <c r="B39" s="12" t="s">
        <v>10</v>
      </c>
      <c r="C39" s="13" t="s">
        <v>2</v>
      </c>
      <c r="D39" s="14" t="s">
        <v>3</v>
      </c>
      <c r="F39" s="8"/>
      <c r="G39" s="9"/>
      <c r="H39" s="10"/>
      <c r="N39" s="12" t="s">
        <v>10</v>
      </c>
      <c r="O39" s="13" t="s">
        <v>6</v>
      </c>
      <c r="P39" s="14" t="s">
        <v>3</v>
      </c>
      <c r="R39" s="8"/>
      <c r="S39" s="9"/>
      <c r="T39" s="10"/>
    </row>
    <row r="40" spans="2:20" x14ac:dyDescent="0.35">
      <c r="B40" s="11" t="s">
        <v>26</v>
      </c>
      <c r="C40" s="4">
        <v>52.419855020000007</v>
      </c>
      <c r="D40" s="7">
        <v>13</v>
      </c>
      <c r="F40" s="8"/>
      <c r="G40" s="9"/>
      <c r="H40" s="10"/>
      <c r="N40" s="11" t="s">
        <v>26</v>
      </c>
      <c r="O40" s="4">
        <v>33.066961790000001</v>
      </c>
      <c r="P40" s="7">
        <v>13</v>
      </c>
      <c r="R40" s="8"/>
      <c r="S40" s="9"/>
      <c r="T40" s="10"/>
    </row>
    <row r="41" spans="2:20" x14ac:dyDescent="0.35">
      <c r="B41" s="11" t="s">
        <v>27</v>
      </c>
      <c r="C41" s="4">
        <v>8.4065590299999986</v>
      </c>
      <c r="D41" s="7">
        <v>7</v>
      </c>
      <c r="F41" s="8"/>
      <c r="G41" s="9"/>
      <c r="H41" s="10"/>
      <c r="N41" s="11" t="s">
        <v>35</v>
      </c>
      <c r="O41" s="4">
        <v>18.78805685</v>
      </c>
      <c r="P41" s="7">
        <v>1</v>
      </c>
      <c r="R41" s="8"/>
      <c r="S41" s="9"/>
      <c r="T41" s="10"/>
    </row>
    <row r="42" spans="2:20" x14ac:dyDescent="0.35">
      <c r="B42" s="11" t="s">
        <v>31</v>
      </c>
      <c r="C42" s="4">
        <v>0.85332600000000003</v>
      </c>
      <c r="D42" s="7">
        <v>1</v>
      </c>
      <c r="F42" s="8"/>
      <c r="G42" s="9"/>
      <c r="H42" s="10"/>
      <c r="N42" s="11" t="s">
        <v>27</v>
      </c>
      <c r="O42" s="4">
        <v>7.0079880799999996</v>
      </c>
      <c r="P42" s="7">
        <v>7</v>
      </c>
      <c r="R42" s="8"/>
      <c r="S42" s="9"/>
      <c r="T42" s="10"/>
    </row>
    <row r="43" spans="2:20" x14ac:dyDescent="0.35">
      <c r="B43" s="11" t="s">
        <v>36</v>
      </c>
      <c r="C43" s="4">
        <v>0.127585</v>
      </c>
      <c r="D43" s="7">
        <v>1</v>
      </c>
      <c r="F43" s="8"/>
      <c r="G43" s="9"/>
      <c r="H43" s="10"/>
      <c r="N43" s="11" t="s">
        <v>31</v>
      </c>
      <c r="O43" s="4">
        <v>0.85332600000000003</v>
      </c>
      <c r="P43" s="7">
        <v>1</v>
      </c>
      <c r="R43" s="8"/>
      <c r="S43" s="9"/>
      <c r="T43" s="10"/>
    </row>
    <row r="44" spans="2:20" x14ac:dyDescent="0.35">
      <c r="B44" s="31" t="s">
        <v>4</v>
      </c>
      <c r="C44" s="32">
        <f>SUBTOTAL(109,C40:C43)</f>
        <v>61.80732505000001</v>
      </c>
      <c r="D44" s="33">
        <f>SUBTOTAL(109,D40:D43)</f>
        <v>22</v>
      </c>
      <c r="F44" s="8"/>
      <c r="G44" s="9"/>
      <c r="H44" s="10"/>
      <c r="N44" s="11" t="s">
        <v>36</v>
      </c>
      <c r="O44" s="4">
        <v>0.127585</v>
      </c>
      <c r="P44" s="7">
        <v>1</v>
      </c>
      <c r="R44" s="8"/>
      <c r="S44" s="9"/>
      <c r="T44" s="10"/>
    </row>
    <row r="45" spans="2:20" x14ac:dyDescent="0.35">
      <c r="C45"/>
      <c r="D45"/>
      <c r="F45" s="8"/>
      <c r="G45" s="9"/>
      <c r="H45" s="10"/>
      <c r="N45" s="31" t="s">
        <v>4</v>
      </c>
      <c r="O45" s="32">
        <f>SUBTOTAL(109,Tabla4819[Saldo])</f>
        <v>59.84391772</v>
      </c>
      <c r="P45" s="33">
        <f>SUBTOTAL(109,Tabla4819[Créditos])</f>
        <v>23</v>
      </c>
      <c r="R45" s="8"/>
      <c r="S45" s="9"/>
      <c r="T45" s="10"/>
    </row>
    <row r="46" spans="2:20" x14ac:dyDescent="0.35">
      <c r="C46"/>
      <c r="D46"/>
      <c r="F46" s="8"/>
      <c r="G46" s="9"/>
      <c r="H46" s="10"/>
      <c r="O46"/>
      <c r="P46"/>
      <c r="R46" s="8"/>
      <c r="S46" s="9"/>
      <c r="T46" s="10"/>
    </row>
    <row r="47" spans="2:20" x14ac:dyDescent="0.35">
      <c r="C47"/>
      <c r="D47"/>
      <c r="F47" s="8"/>
      <c r="G47" s="9"/>
      <c r="H47" s="10"/>
      <c r="O47"/>
      <c r="P47"/>
      <c r="R47" s="8"/>
      <c r="S47" s="9"/>
      <c r="T47" s="10"/>
    </row>
    <row r="48" spans="2:20" x14ac:dyDescent="0.35">
      <c r="C48"/>
      <c r="D48"/>
      <c r="F48" s="8"/>
      <c r="G48" s="9"/>
      <c r="H48" s="10"/>
      <c r="O48"/>
      <c r="P48"/>
      <c r="R48" s="8"/>
      <c r="S48" s="9"/>
      <c r="T48" s="10"/>
    </row>
    <row r="49" spans="3:20" x14ac:dyDescent="0.35">
      <c r="C49"/>
      <c r="D49"/>
      <c r="F49" s="8"/>
      <c r="G49" s="9"/>
      <c r="H49" s="10"/>
      <c r="O49"/>
      <c r="P49"/>
      <c r="R49" s="8"/>
      <c r="S49" s="9"/>
      <c r="T49" s="10"/>
    </row>
    <row r="50" spans="3:20" x14ac:dyDescent="0.35">
      <c r="C50"/>
      <c r="D50"/>
      <c r="O50"/>
      <c r="P50"/>
      <c r="R50" s="8"/>
      <c r="S50" s="9"/>
      <c r="T50" s="10"/>
    </row>
    <row r="51" spans="3:20" x14ac:dyDescent="0.35">
      <c r="C51"/>
      <c r="D51"/>
      <c r="O51"/>
      <c r="P51"/>
      <c r="R51" s="8"/>
      <c r="S51" s="9"/>
      <c r="T51" s="10"/>
    </row>
    <row r="52" spans="3:20" x14ac:dyDescent="0.35">
      <c r="C52"/>
      <c r="D52"/>
      <c r="O52"/>
      <c r="P52"/>
    </row>
    <row r="53" spans="3:20" x14ac:dyDescent="0.35">
      <c r="O53"/>
      <c r="P53"/>
    </row>
    <row r="54" spans="3:20" x14ac:dyDescent="0.35">
      <c r="O54"/>
      <c r="P54"/>
    </row>
  </sheetData>
  <mergeCells count="6">
    <mergeCell ref="C5:D5"/>
    <mergeCell ref="O5:P5"/>
    <mergeCell ref="C22:D22"/>
    <mergeCell ref="O22:P22"/>
    <mergeCell ref="C38:D38"/>
    <mergeCell ref="O38:P38"/>
  </mergeCells>
  <pageMargins left="0.7" right="0.7" top="0.75" bottom="0.75" header="0.3" footer="0.3"/>
  <pageSetup orientation="portrait" r:id="rId1"/>
  <ignoredErrors>
    <ignoredError sqref="D44 C40:D43" calculatedColumn="1"/>
  </ignoredErrors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3:T54"/>
  <sheetViews>
    <sheetView showGridLines="0" zoomScale="70" zoomScaleNormal="70" workbookViewId="0">
      <selection activeCell="B3" sqref="B3"/>
    </sheetView>
  </sheetViews>
  <sheetFormatPr baseColWidth="10" defaultRowHeight="14.5" x14ac:dyDescent="0.35"/>
  <cols>
    <col min="1" max="1" width="5.7265625" customWidth="1"/>
    <col min="2" max="2" width="55.81640625" customWidth="1"/>
    <col min="3" max="4" width="19.7265625" style="3" customWidth="1"/>
    <col min="6" max="6" width="34.7265625" bestFit="1" customWidth="1"/>
    <col min="14" max="14" width="55.81640625" customWidth="1"/>
    <col min="15" max="16" width="19.7265625" style="3" customWidth="1"/>
    <col min="18" max="18" width="51.81640625" bestFit="1" customWidth="1"/>
  </cols>
  <sheetData>
    <row r="3" spans="2:20" ht="15.5" x14ac:dyDescent="0.35">
      <c r="B3" s="1" t="s">
        <v>50</v>
      </c>
      <c r="C3"/>
      <c r="D3"/>
      <c r="N3" s="1" t="s">
        <v>53</v>
      </c>
      <c r="O3"/>
      <c r="P3"/>
    </row>
    <row r="4" spans="2:20" ht="16" thickBot="1" x14ac:dyDescent="0.4">
      <c r="B4" s="2" t="s">
        <v>0</v>
      </c>
      <c r="N4" s="2" t="s">
        <v>0</v>
      </c>
    </row>
    <row r="5" spans="2:20" x14ac:dyDescent="0.35">
      <c r="C5" s="38" t="s">
        <v>43</v>
      </c>
      <c r="D5" s="39"/>
      <c r="O5" s="38" t="s">
        <v>43</v>
      </c>
      <c r="P5" s="39"/>
    </row>
    <row r="6" spans="2:20" ht="15" thickBot="1" x14ac:dyDescent="0.4">
      <c r="B6" s="12" t="s">
        <v>1</v>
      </c>
      <c r="C6" s="13" t="s">
        <v>2</v>
      </c>
      <c r="D6" s="14" t="s">
        <v>3</v>
      </c>
      <c r="N6" s="12" t="s">
        <v>1</v>
      </c>
      <c r="O6" s="13" t="s">
        <v>6</v>
      </c>
      <c r="P6" s="14" t="s">
        <v>3</v>
      </c>
    </row>
    <row r="7" spans="2:20" x14ac:dyDescent="0.35">
      <c r="B7" s="11" t="s">
        <v>12</v>
      </c>
      <c r="C7" s="4">
        <v>19.49067937000008</v>
      </c>
      <c r="D7" s="7">
        <v>5251</v>
      </c>
      <c r="F7" s="8"/>
      <c r="G7" s="9"/>
      <c r="H7" s="10"/>
      <c r="N7" s="11" t="s">
        <v>14</v>
      </c>
      <c r="O7" s="4">
        <v>58.890719319999953</v>
      </c>
      <c r="P7" s="7">
        <v>8151</v>
      </c>
      <c r="R7" s="8"/>
      <c r="S7" s="9"/>
      <c r="T7" s="10"/>
    </row>
    <row r="8" spans="2:20" x14ac:dyDescent="0.35">
      <c r="B8" s="11" t="s">
        <v>14</v>
      </c>
      <c r="C8" s="4">
        <v>17.729749820000052</v>
      </c>
      <c r="D8" s="7">
        <v>2303</v>
      </c>
      <c r="F8" s="8"/>
      <c r="G8" s="9"/>
      <c r="H8" s="10"/>
      <c r="N8" s="11" t="s">
        <v>12</v>
      </c>
      <c r="O8" s="4">
        <v>31.908315650000155</v>
      </c>
      <c r="P8" s="7">
        <v>9973</v>
      </c>
      <c r="R8" s="8"/>
      <c r="S8" s="9"/>
      <c r="T8" s="10"/>
    </row>
    <row r="9" spans="2:20" x14ac:dyDescent="0.35">
      <c r="B9" s="11" t="s">
        <v>15</v>
      </c>
      <c r="C9" s="4">
        <v>6.104831400000009</v>
      </c>
      <c r="D9" s="7">
        <v>1658</v>
      </c>
      <c r="F9" s="8"/>
      <c r="G9" s="9"/>
      <c r="H9" s="10"/>
      <c r="N9" s="11" t="s">
        <v>15</v>
      </c>
      <c r="O9" s="4">
        <v>5.5241817399999915</v>
      </c>
      <c r="P9" s="7">
        <v>2169</v>
      </c>
      <c r="R9" s="8"/>
      <c r="S9" s="9"/>
      <c r="T9" s="10"/>
    </row>
    <row r="10" spans="2:20" x14ac:dyDescent="0.35">
      <c r="B10" s="11" t="s">
        <v>13</v>
      </c>
      <c r="C10" s="4">
        <v>0.17723000000000003</v>
      </c>
      <c r="D10" s="7">
        <v>18</v>
      </c>
      <c r="F10" s="8"/>
      <c r="G10" s="9"/>
      <c r="H10" s="10"/>
      <c r="N10" s="11" t="s">
        <v>13</v>
      </c>
      <c r="O10" s="4">
        <v>0.34469268000000003</v>
      </c>
      <c r="P10" s="7">
        <v>41</v>
      </c>
      <c r="R10" s="8"/>
      <c r="S10" s="9"/>
      <c r="T10" s="10"/>
    </row>
    <row r="11" spans="2:20" x14ac:dyDescent="0.35">
      <c r="B11" s="11" t="s">
        <v>56</v>
      </c>
      <c r="C11" s="4">
        <v>1.06E-2</v>
      </c>
      <c r="D11" s="7">
        <v>2</v>
      </c>
      <c r="F11" s="8"/>
      <c r="G11" s="9"/>
      <c r="H11" s="10"/>
      <c r="N11" s="11" t="s">
        <v>56</v>
      </c>
      <c r="O11" s="4">
        <v>5.2102829999999996E-2</v>
      </c>
      <c r="P11" s="7">
        <v>13</v>
      </c>
      <c r="R11" s="8"/>
      <c r="S11" s="9"/>
      <c r="T11" s="10"/>
    </row>
    <row r="12" spans="2:20" x14ac:dyDescent="0.35">
      <c r="B12" s="31" t="s">
        <v>4</v>
      </c>
      <c r="C12" s="32">
        <f>SUBTOTAL(109,C7:C11)</f>
        <v>43.513090590000139</v>
      </c>
      <c r="D12" s="33">
        <f>SUBTOTAL(109,D7:D11)</f>
        <v>9232</v>
      </c>
      <c r="N12" s="28" t="s">
        <v>11</v>
      </c>
      <c r="O12" s="32">
        <f>SUBTOTAL(109,O7:O11)</f>
        <v>96.720012220000086</v>
      </c>
      <c r="P12" s="33">
        <f>SUBTOTAL(109,P7:P11)</f>
        <v>20347</v>
      </c>
      <c r="R12" s="8"/>
      <c r="S12" s="9"/>
      <c r="T12" s="10"/>
    </row>
    <row r="13" spans="2:20" x14ac:dyDescent="0.35">
      <c r="C13"/>
      <c r="D13"/>
      <c r="O13"/>
      <c r="P13"/>
      <c r="R13" s="8"/>
      <c r="S13" s="9"/>
      <c r="T13" s="10"/>
    </row>
    <row r="14" spans="2:20" x14ac:dyDescent="0.35">
      <c r="C14"/>
      <c r="D14"/>
      <c r="R14" s="8"/>
      <c r="S14" s="9"/>
      <c r="T14" s="10"/>
    </row>
    <row r="15" spans="2:20" x14ac:dyDescent="0.35">
      <c r="C15"/>
      <c r="D15"/>
      <c r="N15" s="5"/>
      <c r="O15" s="30"/>
    </row>
    <row r="16" spans="2:20" x14ac:dyDescent="0.35">
      <c r="C16"/>
      <c r="D16"/>
      <c r="N16" s="5"/>
    </row>
    <row r="17" spans="2:20" x14ac:dyDescent="0.35">
      <c r="C17"/>
      <c r="D17"/>
      <c r="N17" s="5"/>
    </row>
    <row r="18" spans="2:20" x14ac:dyDescent="0.35">
      <c r="B18" s="5"/>
      <c r="N18" s="5"/>
    </row>
    <row r="19" spans="2:20" x14ac:dyDescent="0.35">
      <c r="B19" s="5"/>
      <c r="N19" s="5"/>
    </row>
    <row r="20" spans="2:20" ht="15.5" x14ac:dyDescent="0.35">
      <c r="B20" s="1" t="s">
        <v>51</v>
      </c>
      <c r="D20" s="6"/>
      <c r="N20" s="1" t="s">
        <v>54</v>
      </c>
      <c r="P20" s="6"/>
    </row>
    <row r="21" spans="2:20" ht="16" thickBot="1" x14ac:dyDescent="0.4">
      <c r="B21" s="2" t="s">
        <v>0</v>
      </c>
      <c r="D21" s="6"/>
      <c r="F21" s="8"/>
      <c r="G21" s="9"/>
      <c r="H21" s="10"/>
      <c r="N21" s="2" t="s">
        <v>0</v>
      </c>
      <c r="P21" s="6"/>
    </row>
    <row r="22" spans="2:20" x14ac:dyDescent="0.35">
      <c r="C22" s="38" t="s">
        <v>43</v>
      </c>
      <c r="D22" s="39"/>
      <c r="F22" s="8"/>
      <c r="G22" s="9"/>
      <c r="H22" s="10"/>
      <c r="O22" s="38" t="s">
        <v>43</v>
      </c>
      <c r="P22" s="39"/>
    </row>
    <row r="23" spans="2:20" ht="15" thickBot="1" x14ac:dyDescent="0.4">
      <c r="B23" s="19" t="s">
        <v>9</v>
      </c>
      <c r="C23" s="13" t="s">
        <v>2</v>
      </c>
      <c r="D23" s="14" t="s">
        <v>3</v>
      </c>
      <c r="F23" s="8"/>
      <c r="G23" s="9"/>
      <c r="H23" s="10"/>
      <c r="N23" s="19" t="s">
        <v>9</v>
      </c>
      <c r="O23" s="13" t="s">
        <v>6</v>
      </c>
      <c r="P23" s="14" t="s">
        <v>3</v>
      </c>
      <c r="R23" s="8"/>
      <c r="S23" s="9"/>
      <c r="T23" s="10"/>
    </row>
    <row r="24" spans="2:20" x14ac:dyDescent="0.35">
      <c r="B24" s="18" t="s">
        <v>21</v>
      </c>
      <c r="C24" s="4">
        <v>5.2338486000000035</v>
      </c>
      <c r="D24" s="7">
        <v>687</v>
      </c>
      <c r="F24" s="8"/>
      <c r="G24" s="9"/>
      <c r="H24" s="10"/>
      <c r="N24" s="18" t="s">
        <v>21</v>
      </c>
      <c r="O24" s="4">
        <v>39.850483780000026</v>
      </c>
      <c r="P24" s="7">
        <v>4909</v>
      </c>
      <c r="R24" s="8"/>
      <c r="S24" s="9"/>
      <c r="T24" s="10"/>
    </row>
    <row r="25" spans="2:20" x14ac:dyDescent="0.35">
      <c r="B25" s="18" t="s">
        <v>22</v>
      </c>
      <c r="C25" s="4">
        <v>14.292052580000279</v>
      </c>
      <c r="D25" s="7">
        <v>7092</v>
      </c>
      <c r="F25" s="8"/>
      <c r="G25" s="9"/>
      <c r="H25" s="10"/>
      <c r="N25" s="18" t="s">
        <v>22</v>
      </c>
      <c r="O25" s="4">
        <v>18.578981870000124</v>
      </c>
      <c r="P25" s="7">
        <v>12358</v>
      </c>
      <c r="R25" s="8"/>
      <c r="S25" s="9"/>
      <c r="T25" s="10"/>
    </row>
    <row r="26" spans="2:20" x14ac:dyDescent="0.35">
      <c r="B26" s="18" t="s">
        <v>23</v>
      </c>
      <c r="C26" s="4">
        <v>15.239430910000046</v>
      </c>
      <c r="D26" s="7">
        <v>1291</v>
      </c>
      <c r="N26" s="18" t="s">
        <v>23</v>
      </c>
      <c r="O26" s="4">
        <v>26.750682360000127</v>
      </c>
      <c r="P26" s="7">
        <v>2813</v>
      </c>
      <c r="R26" s="8"/>
      <c r="S26" s="9"/>
      <c r="T26" s="10"/>
    </row>
    <row r="27" spans="2:20" x14ac:dyDescent="0.35">
      <c r="B27" s="18" t="s">
        <v>24</v>
      </c>
      <c r="C27" s="4">
        <v>8.7477584999999944</v>
      </c>
      <c r="D27" s="7">
        <v>162</v>
      </c>
      <c r="N27" s="18" t="s">
        <v>24</v>
      </c>
      <c r="O27" s="4">
        <v>11.539864210000003</v>
      </c>
      <c r="P27" s="7">
        <v>267</v>
      </c>
    </row>
    <row r="28" spans="2:20" ht="15" thickBot="1" x14ac:dyDescent="0.4">
      <c r="B28" s="20" t="s">
        <v>4</v>
      </c>
      <c r="C28" s="16">
        <f>SUM(C24:C27)</f>
        <v>43.513090590000324</v>
      </c>
      <c r="D28" s="17">
        <f>SUM(D24:D27)</f>
        <v>9232</v>
      </c>
      <c r="N28" s="20" t="s">
        <v>4</v>
      </c>
      <c r="O28" s="16">
        <f>SUM(O24:O27)</f>
        <v>96.720012220000285</v>
      </c>
      <c r="P28" s="17">
        <f>SUM(P24:P27)</f>
        <v>20347</v>
      </c>
    </row>
    <row r="29" spans="2:20" x14ac:dyDescent="0.35">
      <c r="B29" s="29"/>
      <c r="N29" s="27"/>
    </row>
    <row r="35" spans="2:20" ht="15" customHeight="1" x14ac:dyDescent="0.35"/>
    <row r="36" spans="2:20" ht="15.5" x14ac:dyDescent="0.35">
      <c r="B36" s="1" t="s">
        <v>52</v>
      </c>
      <c r="N36" s="1" t="s">
        <v>55</v>
      </c>
    </row>
    <row r="37" spans="2:20" ht="16" thickBot="1" x14ac:dyDescent="0.4">
      <c r="B37" s="2" t="s">
        <v>0</v>
      </c>
      <c r="F37" s="8"/>
      <c r="G37" s="9"/>
      <c r="H37" s="10"/>
      <c r="N37" s="2" t="s">
        <v>0</v>
      </c>
    </row>
    <row r="38" spans="2:20" x14ac:dyDescent="0.35">
      <c r="C38" s="38" t="s">
        <v>43</v>
      </c>
      <c r="D38" s="39"/>
      <c r="F38" s="8"/>
      <c r="G38" s="9"/>
      <c r="H38" s="10"/>
      <c r="O38" s="38" t="s">
        <v>43</v>
      </c>
      <c r="P38" s="39"/>
    </row>
    <row r="39" spans="2:20" ht="15" thickBot="1" x14ac:dyDescent="0.4">
      <c r="B39" s="12" t="s">
        <v>10</v>
      </c>
      <c r="C39" s="13" t="s">
        <v>2</v>
      </c>
      <c r="D39" s="14" t="s">
        <v>3</v>
      </c>
      <c r="F39" s="8"/>
      <c r="G39" s="9"/>
      <c r="H39" s="10"/>
      <c r="N39" s="12" t="s">
        <v>10</v>
      </c>
      <c r="O39" s="13" t="s">
        <v>6</v>
      </c>
      <c r="P39" s="14" t="s">
        <v>3</v>
      </c>
      <c r="R39" s="8"/>
      <c r="S39" s="9"/>
      <c r="T39" s="10"/>
    </row>
    <row r="40" spans="2:20" x14ac:dyDescent="0.35">
      <c r="B40" s="11" t="s">
        <v>26</v>
      </c>
      <c r="C40" s="4">
        <v>21.903088270000001</v>
      </c>
      <c r="D40" s="7">
        <v>2479</v>
      </c>
      <c r="F40" s="8"/>
      <c r="G40" s="9"/>
      <c r="H40" s="10"/>
      <c r="N40" s="11" t="s">
        <v>26</v>
      </c>
      <c r="O40" s="4">
        <v>47.109657269999957</v>
      </c>
      <c r="P40" s="7">
        <v>6571</v>
      </c>
      <c r="R40" s="8"/>
      <c r="S40" s="9"/>
      <c r="T40" s="10"/>
    </row>
    <row r="41" spans="2:20" x14ac:dyDescent="0.35">
      <c r="B41" s="11" t="s">
        <v>27</v>
      </c>
      <c r="C41" s="4">
        <v>6.7590956100000055</v>
      </c>
      <c r="D41" s="7">
        <v>1025</v>
      </c>
      <c r="F41" s="8"/>
      <c r="G41" s="9"/>
      <c r="H41" s="10"/>
      <c r="N41" s="11" t="s">
        <v>27</v>
      </c>
      <c r="O41" s="4">
        <v>20.368164050000036</v>
      </c>
      <c r="P41" s="7">
        <v>2675</v>
      </c>
      <c r="R41" s="8"/>
      <c r="S41" s="9"/>
      <c r="T41" s="10"/>
    </row>
    <row r="42" spans="2:20" x14ac:dyDescent="0.35">
      <c r="B42" s="11" t="s">
        <v>30</v>
      </c>
      <c r="C42" s="4">
        <v>2.698737759999994</v>
      </c>
      <c r="D42" s="7">
        <v>711</v>
      </c>
      <c r="F42" s="8"/>
      <c r="G42" s="9"/>
      <c r="H42" s="10"/>
      <c r="N42" s="11" t="s">
        <v>30</v>
      </c>
      <c r="O42" s="4">
        <v>6.114711849999992</v>
      </c>
      <c r="P42" s="7">
        <v>1530</v>
      </c>
      <c r="R42" s="8"/>
      <c r="S42" s="9"/>
      <c r="T42" s="10"/>
    </row>
    <row r="43" spans="2:20" x14ac:dyDescent="0.35">
      <c r="B43" s="11" t="s">
        <v>28</v>
      </c>
      <c r="C43" s="4">
        <v>2.3078586499999973</v>
      </c>
      <c r="D43" s="7">
        <v>688</v>
      </c>
      <c r="F43" s="8"/>
      <c r="G43" s="9"/>
      <c r="H43" s="10"/>
      <c r="N43" s="11" t="s">
        <v>28</v>
      </c>
      <c r="O43" s="4">
        <v>5.1514244199999997</v>
      </c>
      <c r="P43" s="7">
        <v>1510</v>
      </c>
      <c r="R43" s="8"/>
      <c r="S43" s="9"/>
      <c r="T43" s="10"/>
    </row>
    <row r="44" spans="2:20" x14ac:dyDescent="0.35">
      <c r="B44" s="11" t="s">
        <v>31</v>
      </c>
      <c r="C44" s="4">
        <v>1.7273380099999924</v>
      </c>
      <c r="D44" s="7">
        <v>698</v>
      </c>
      <c r="F44" s="8"/>
      <c r="G44" s="9"/>
      <c r="H44" s="10"/>
      <c r="N44" s="11" t="s">
        <v>29</v>
      </c>
      <c r="O44" s="4">
        <v>3.2809751899999999</v>
      </c>
      <c r="P44" s="7">
        <v>949</v>
      </c>
      <c r="R44" s="8"/>
      <c r="S44" s="9"/>
      <c r="T44" s="10"/>
    </row>
    <row r="45" spans="2:20" x14ac:dyDescent="0.35">
      <c r="B45" s="11" t="s">
        <v>29</v>
      </c>
      <c r="C45" s="4">
        <v>1.4991544599999973</v>
      </c>
      <c r="D45" s="7">
        <v>472</v>
      </c>
      <c r="F45" s="8"/>
      <c r="G45" s="9"/>
      <c r="H45" s="10"/>
      <c r="N45" s="11" t="s">
        <v>31</v>
      </c>
      <c r="O45" s="4">
        <v>2.9777751499999967</v>
      </c>
      <c r="P45" s="7">
        <v>1344</v>
      </c>
      <c r="R45" s="8"/>
      <c r="S45" s="9"/>
      <c r="T45" s="10"/>
    </row>
    <row r="46" spans="2:20" x14ac:dyDescent="0.35">
      <c r="B46" s="11" t="s">
        <v>33</v>
      </c>
      <c r="C46" s="4">
        <v>1.3420745299999974</v>
      </c>
      <c r="D46" s="7">
        <v>543</v>
      </c>
      <c r="F46" s="8"/>
      <c r="G46" s="9"/>
      <c r="H46" s="10"/>
      <c r="N46" s="11" t="s">
        <v>33</v>
      </c>
      <c r="O46" s="4">
        <v>2.3860957899999993</v>
      </c>
      <c r="P46" s="7">
        <v>987</v>
      </c>
      <c r="R46" s="8"/>
      <c r="S46" s="9"/>
      <c r="T46" s="10"/>
    </row>
    <row r="47" spans="2:20" x14ac:dyDescent="0.35">
      <c r="B47" s="11" t="s">
        <v>32</v>
      </c>
      <c r="C47" s="4">
        <v>1.0702005899999973</v>
      </c>
      <c r="D47" s="7">
        <v>515</v>
      </c>
      <c r="F47" s="8"/>
      <c r="G47" s="9"/>
      <c r="H47" s="10"/>
      <c r="N47" s="11" t="s">
        <v>32</v>
      </c>
      <c r="O47" s="4">
        <v>2.0736206799999994</v>
      </c>
      <c r="P47" s="7">
        <v>1008</v>
      </c>
      <c r="R47" s="8"/>
      <c r="S47" s="9"/>
      <c r="T47" s="10"/>
    </row>
    <row r="48" spans="2:20" x14ac:dyDescent="0.35">
      <c r="B48" s="11" t="s">
        <v>38</v>
      </c>
      <c r="C48" s="4">
        <v>1.0319529199999964</v>
      </c>
      <c r="D48" s="7">
        <v>566</v>
      </c>
      <c r="F48" s="8"/>
      <c r="G48" s="9"/>
      <c r="H48" s="10"/>
      <c r="N48" s="11" t="s">
        <v>38</v>
      </c>
      <c r="O48" s="4">
        <v>1.5418026299999987</v>
      </c>
      <c r="P48" s="7">
        <v>943</v>
      </c>
      <c r="R48" s="8"/>
      <c r="S48" s="9"/>
      <c r="T48" s="10"/>
    </row>
    <row r="49" spans="2:20" x14ac:dyDescent="0.35">
      <c r="B49" s="11" t="s">
        <v>39</v>
      </c>
      <c r="C49" s="4">
        <v>0.83365652999999873</v>
      </c>
      <c r="D49" s="7">
        <v>362</v>
      </c>
      <c r="F49" s="8"/>
      <c r="G49" s="9"/>
      <c r="H49" s="10"/>
      <c r="N49" s="11" t="s">
        <v>34</v>
      </c>
      <c r="O49" s="4">
        <v>1.3822569700000003</v>
      </c>
      <c r="P49" s="7">
        <v>633</v>
      </c>
      <c r="R49" s="8"/>
      <c r="S49" s="9"/>
      <c r="T49" s="10"/>
    </row>
    <row r="50" spans="2:20" x14ac:dyDescent="0.35">
      <c r="B50" s="11" t="s">
        <v>34</v>
      </c>
      <c r="C50" s="4">
        <v>0.65059376999999863</v>
      </c>
      <c r="D50" s="7">
        <v>279</v>
      </c>
      <c r="N50" s="11" t="s">
        <v>39</v>
      </c>
      <c r="O50" s="4">
        <v>1.3619470799999998</v>
      </c>
      <c r="P50" s="7">
        <v>516</v>
      </c>
      <c r="R50" s="8"/>
      <c r="S50" s="9"/>
      <c r="T50" s="10"/>
    </row>
    <row r="51" spans="2:20" x14ac:dyDescent="0.35">
      <c r="B51" s="11" t="s">
        <v>37</v>
      </c>
      <c r="C51" s="4">
        <v>0.63272765999999869</v>
      </c>
      <c r="D51" s="7">
        <v>295</v>
      </c>
      <c r="N51" s="11" t="s">
        <v>36</v>
      </c>
      <c r="O51" s="4">
        <v>1.1259867499999991</v>
      </c>
      <c r="P51" s="7">
        <v>610</v>
      </c>
      <c r="R51" s="8"/>
      <c r="S51" s="9"/>
      <c r="T51" s="10"/>
    </row>
    <row r="52" spans="2:20" x14ac:dyDescent="0.35">
      <c r="B52" s="11" t="s">
        <v>35</v>
      </c>
      <c r="C52" s="4">
        <v>0.56610226999999924</v>
      </c>
      <c r="D52" s="7">
        <v>303</v>
      </c>
      <c r="N52" s="11" t="s">
        <v>35</v>
      </c>
      <c r="O52" s="4">
        <v>0.96327864999999935</v>
      </c>
      <c r="P52" s="7">
        <v>580</v>
      </c>
    </row>
    <row r="53" spans="2:20" x14ac:dyDescent="0.35">
      <c r="B53" s="11" t="s">
        <v>36</v>
      </c>
      <c r="C53" s="4">
        <v>0.49050955999999934</v>
      </c>
      <c r="D53" s="7">
        <v>296</v>
      </c>
      <c r="N53" s="11" t="s">
        <v>37</v>
      </c>
      <c r="O53" s="4">
        <v>0.88231573999999946</v>
      </c>
      <c r="P53" s="7">
        <v>491</v>
      </c>
    </row>
    <row r="54" spans="2:20" ht="15" thickBot="1" x14ac:dyDescent="0.4">
      <c r="B54" s="15" t="s">
        <v>4</v>
      </c>
      <c r="C54" s="16">
        <f>SUM(C40:C53)</f>
        <v>43.513090589999983</v>
      </c>
      <c r="D54" s="17">
        <f>SUM(D40:D53)</f>
        <v>9232</v>
      </c>
      <c r="N54" s="15" t="s">
        <v>4</v>
      </c>
      <c r="O54" s="16">
        <f>SUM(O40:O53)</f>
        <v>96.720012219999958</v>
      </c>
      <c r="P54" s="17">
        <f>SUM(P40:P53)</f>
        <v>20347</v>
      </c>
    </row>
  </sheetData>
  <mergeCells count="6">
    <mergeCell ref="C5:D5"/>
    <mergeCell ref="O5:P5"/>
    <mergeCell ref="C22:D22"/>
    <mergeCell ref="O22:P22"/>
    <mergeCell ref="C38:D38"/>
    <mergeCell ref="O38:P38"/>
  </mergeCells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BANDESAL 2DO. PISO</vt:lpstr>
      <vt:lpstr>FONDO DE DESARROLLO ECONÓMICO</vt:lpstr>
      <vt:lpstr>CRÉDITO DIRECTO</vt:lpstr>
      <vt:lpstr>FONDO SALVADOREÑO DE GARANTÍAS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Ríos</dc:creator>
  <cp:lastModifiedBy>Jose Rios</cp:lastModifiedBy>
  <dcterms:created xsi:type="dcterms:W3CDTF">2018-05-16T19:09:38Z</dcterms:created>
  <dcterms:modified xsi:type="dcterms:W3CDTF">2021-01-09T20:15:28Z</dcterms:modified>
</cp:coreProperties>
</file>